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00" windowHeight="9470" firstSheet="5" activeTab="9"/>
  </bookViews>
  <sheets>
    <sheet name="1.sz. melléke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" sheetId="6" r:id="rId6"/>
    <sheet name="7.sz. melléklet" sheetId="7" r:id="rId7"/>
    <sheet name="8.sz. melléklet" sheetId="8" r:id="rId8"/>
    <sheet name="9.sz. melléklet" sheetId="9" r:id="rId9"/>
    <sheet name="10.sz. melléklet" sheetId="10" r:id="rId10"/>
    <sheet name="11.sz melléklet" sheetId="11" r:id="rId11"/>
    <sheet name="12.sz. melléklet" sheetId="12" r:id="rId12"/>
    <sheet name="13.sz. melléklet" sheetId="13" r:id="rId13"/>
  </sheets>
  <definedNames>
    <definedName name="_xlnm.Print_Area" localSheetId="0">'1.sz. mellékelet'!$A$1:$G$47</definedName>
    <definedName name="_xlnm.Print_Area" localSheetId="11">'12.sz. melléklet'!$A$1:$O$24</definedName>
    <definedName name="_xlnm.Print_Area" localSheetId="12">'13.sz. melléklet'!$A$1:$F$179</definedName>
  </definedNames>
  <calcPr fullCalcOnLoad="1"/>
</workbook>
</file>

<file path=xl/sharedStrings.xml><?xml version="1.0" encoding="utf-8"?>
<sst xmlns="http://schemas.openxmlformats.org/spreadsheetml/2006/main" count="1009" uniqueCount="534">
  <si>
    <t>A.</t>
  </si>
  <si>
    <t>Megnevezés</t>
  </si>
  <si>
    <t>B.</t>
  </si>
  <si>
    <t>C.</t>
  </si>
  <si>
    <t>D.</t>
  </si>
  <si>
    <t>E.</t>
  </si>
  <si>
    <t>BEVÉTELEK</t>
  </si>
  <si>
    <t>I.</t>
  </si>
  <si>
    <t>Működési bevételek</t>
  </si>
  <si>
    <t>1.</t>
  </si>
  <si>
    <t>Intézményi működési bevételek</t>
  </si>
  <si>
    <t>2.</t>
  </si>
  <si>
    <t>Közhatalmi bevételek</t>
  </si>
  <si>
    <t>Illetékek</t>
  </si>
  <si>
    <t>Helyi adók</t>
  </si>
  <si>
    <t>Átengedett központi adók</t>
  </si>
  <si>
    <t>Bírság, egyéb bevétel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</si>
  <si>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</si>
  <si>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</si>
  <si>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</si>
  <si>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</si>
  <si>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</si>
  <si>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</si>
  <si>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</si>
  <si>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</si>
  <si>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</si>
  <si>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</si>
  <si>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</si>
  <si>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</si>
  <si>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</si>
  <si>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</si>
  <si>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Támogatási kölcsönök visszatérülése</t>
  </si>
  <si>
    <t>Költségvetési bevétel</t>
  </si>
  <si>
    <t>VII.</t>
  </si>
  <si>
    <t>Költségvetési hiány belső finanszírozása</t>
  </si>
  <si>
    <t xml:space="preserve">  -  előző évi  pénzmaradvány</t>
  </si>
  <si>
    <t> VIII.</t>
  </si>
  <si>
    <t>Költségvet. külső hiány finanszírozása</t>
  </si>
  <si>
    <t xml:space="preserve"> -  Értékpapírok értékesítési bevétele</t>
  </si>
  <si>
    <t>IX.</t>
  </si>
  <si>
    <t>-   Kötvénykibocsátás</t>
  </si>
  <si>
    <t>X.</t>
  </si>
  <si>
    <t>-  Hitel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</si>
  <si>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</si>
  <si>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</si>
  <si>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</si>
  <si>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</si>
  <si>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</si>
  <si>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Nyújtott kölcsönök</t>
  </si>
  <si>
    <t>Tartalékok</t>
  </si>
  <si>
    <t>Általános tartalék</t>
  </si>
  <si>
    <t>Céltartalék</t>
  </si>
  <si>
    <t> V</t>
  </si>
  <si>
    <t>Finanszírozási kiadások</t>
  </si>
  <si>
    <t>- hitelek törlesztése felhalmozási</t>
  </si>
  <si>
    <t xml:space="preserve">KIADÁSOK mindösszesen </t>
  </si>
  <si>
    <t>2.1</t>
  </si>
  <si>
    <t>2.2</t>
  </si>
  <si>
    <t>2.3</t>
  </si>
  <si>
    <t>2.4</t>
  </si>
  <si>
    <t>1. számú melléklet</t>
  </si>
  <si>
    <t>Balatonakali Önkormányzat 2013. évi költségvetési összevont főösszesítő</t>
  </si>
  <si>
    <t>Sor-   sz</t>
  </si>
  <si>
    <t>2. számú melléklet</t>
  </si>
  <si>
    <t>Balatonakali Önkormányzat működési és felhalmozási egyensúlyát bemutató mérleg</t>
  </si>
  <si>
    <t>Személyi jellegű kiadások</t>
  </si>
  <si>
    <t>Munkaadót terhelő járulékok</t>
  </si>
  <si>
    <t>3.</t>
  </si>
  <si>
    <t>Dologi jellegű kiadások</t>
  </si>
  <si>
    <t>4.</t>
  </si>
  <si>
    <t>Működési célú pénzeszköz átadások</t>
  </si>
  <si>
    <t>5.</t>
  </si>
  <si>
    <t>Kapott kamatok</t>
  </si>
  <si>
    <t>Támogatások, támogatás értékű kiadások</t>
  </si>
  <si>
    <t>6.</t>
  </si>
  <si>
    <t>Önkormányzatok költségvetési támogatása</t>
  </si>
  <si>
    <t>Önkormányzatok által folyósított ellátások</t>
  </si>
  <si>
    <t>7.</t>
  </si>
  <si>
    <t>Támogatások, támogatás értékű bevételek</t>
  </si>
  <si>
    <t xml:space="preserve">  7.1.Általános tartalék</t>
  </si>
  <si>
    <t>Összes költségvetési működési bevétel</t>
  </si>
  <si>
    <t>Összes működési kiadás</t>
  </si>
  <si>
    <t>Összes működési bevétel</t>
  </si>
  <si>
    <t>Beruházások,Felújítás</t>
  </si>
  <si>
    <t>Felhalmozási célú hitel törlesztése</t>
  </si>
  <si>
    <t>Felhalm.célú pe.átvétel háztartásoktól</t>
  </si>
  <si>
    <t>Fejlesztési céltartalék</t>
  </si>
  <si>
    <t xml:space="preserve">4. </t>
  </si>
  <si>
    <t>Felhalm.c.tám.értékű átvett pe.</t>
  </si>
  <si>
    <t>Összes költségvetési felhalmozási bevétel</t>
  </si>
  <si>
    <t>Összes felhalmozási bevétel</t>
  </si>
  <si>
    <t>Összes felhalmozási kiadás</t>
  </si>
  <si>
    <t>Bevétel mindösszesen:</t>
  </si>
  <si>
    <t>Kiadás mindösszesen:</t>
  </si>
  <si>
    <t>ezer Ft-ban</t>
  </si>
  <si>
    <t>3. számú melléklet</t>
  </si>
  <si>
    <t>Balatonakali Önkormányzat 2013. évi működési bevételek</t>
  </si>
  <si>
    <t> I.</t>
  </si>
  <si>
    <t>1.Intézményi működési bevételek</t>
  </si>
  <si>
    <t>2. Közhatalmi bevételek</t>
  </si>
  <si>
    <t>2.1 Illetékek</t>
  </si>
  <si>
    <t>2.2 Helyi adók</t>
  </si>
  <si>
    <t>2.3 Átengedett központi adók</t>
  </si>
  <si>
    <t>2.4 Bíróságok, pótlékok és egyéb sajátos bevételek</t>
  </si>
  <si>
    <t> II.</t>
  </si>
  <si>
    <t>3. Önkormányzatok költségvetési támogatása</t>
  </si>
  <si>
    <t>3.1Önkormányzati hivatal működési támogatása</t>
  </si>
  <si>
    <t xml:space="preserve">3.2 Településüzemeltetéshez támogatás </t>
  </si>
  <si>
    <t>3.3 Egyéb kötelező feladat ellátása</t>
  </si>
  <si>
    <t> III.</t>
  </si>
  <si>
    <t>Működési célú pénzeszköz átvétel</t>
  </si>
  <si>
    <t xml:space="preserve">     - ebből OEP-től átvett pénzeszköz</t>
  </si>
  <si>
    <t> IV.</t>
  </si>
  <si>
    <t>Véglegesen átvett pénzeszköz</t>
  </si>
  <si>
    <t>V. </t>
  </si>
  <si>
    <t>Támogatási kölcsön visszatérülése</t>
  </si>
  <si>
    <t>VI</t>
  </si>
  <si>
    <t>Pénzforgalom nélküli bevétel</t>
  </si>
  <si>
    <t>-ebből belső hiányt finansz. pénzmaradvány</t>
  </si>
  <si>
    <t>VII</t>
  </si>
  <si>
    <t>Értékpapír értékesítése</t>
  </si>
  <si>
    <t xml:space="preserve">Bevételek mindösszesen </t>
  </si>
  <si>
    <t>Sor    sz.</t>
  </si>
  <si>
    <t>4. számú melléklet</t>
  </si>
  <si>
    <t>5. számú melléklet</t>
  </si>
  <si>
    <t>Balatonakali Önkormányzat 2013. évi működési kiadásai,</t>
  </si>
  <si>
    <t>összevont létszámkeret</t>
  </si>
  <si>
    <t>2013. évi előirányzat</t>
  </si>
  <si>
    <t>Ellátottak juttatásai (szoc.)</t>
  </si>
  <si>
    <t>Támogatásértékű műk.kiadások</t>
  </si>
  <si>
    <t>Végleges pénzeszközátadások</t>
  </si>
  <si>
    <t xml:space="preserve">Működési kiadások </t>
  </si>
  <si>
    <t>8.</t>
  </si>
  <si>
    <t>Év végi tervezett pénzmaradvány</t>
  </si>
  <si>
    <t xml:space="preserve">Működési kiadások mindösszesen </t>
  </si>
  <si>
    <t>Sor-   sz.</t>
  </si>
  <si>
    <t>Engegélyezett létszámkeret (összevont)</t>
  </si>
  <si>
    <t>Balatonakali Önkormányzat</t>
  </si>
  <si>
    <t>Felhalmozási kiadások részletezése</t>
  </si>
  <si>
    <t>B</t>
  </si>
  <si>
    <t>C</t>
  </si>
  <si>
    <t>D</t>
  </si>
  <si>
    <t>E</t>
  </si>
  <si>
    <t>Felújítás</t>
  </si>
  <si>
    <t>Beruházás</t>
  </si>
  <si>
    <t>Befektetett pénzügyi eszköz</t>
  </si>
  <si>
    <t>Felhalmozási pe.átad.ÁHT-n kívülre</t>
  </si>
  <si>
    <t>A</t>
  </si>
  <si>
    <t>Balatonakali Önkormányzat 2013. évi összevont költségvetés szakfeladatonként</t>
  </si>
  <si>
    <t>Szakfeladat</t>
  </si>
  <si>
    <t>G</t>
  </si>
  <si>
    <t>H</t>
  </si>
  <si>
    <t>370000 Szennyvíz gyűjtése,tisztítása,elhelyezése</t>
  </si>
  <si>
    <t>381103 Települési hulladék vegyes gyűjtése</t>
  </si>
  <si>
    <t>522001 Közutak, hidak</t>
  </si>
  <si>
    <t>552001 Üdülői szálláshely szolgáltatás</t>
  </si>
  <si>
    <t>562912 Óvodai intézményi étkeztetés</t>
  </si>
  <si>
    <t>581400 Folyóirat időszaki kiadvány</t>
  </si>
  <si>
    <t>631000 Világháló portál</t>
  </si>
  <si>
    <t>650000 Biztosítás,vagyonbiztosítás</t>
  </si>
  <si>
    <t>9.</t>
  </si>
  <si>
    <t>10.</t>
  </si>
  <si>
    <t>11.</t>
  </si>
  <si>
    <t>813000 Zöldterület-kezelés</t>
  </si>
  <si>
    <t>12.</t>
  </si>
  <si>
    <t>841112 Önkormányzati jogalkotás</t>
  </si>
  <si>
    <t>13.</t>
  </si>
  <si>
    <t>841169 M.n.s egyéb kiegészítő szolgáltatáso</t>
  </si>
  <si>
    <t>14.</t>
  </si>
  <si>
    <t>841191 Nemzeti ünnepek programjai</t>
  </si>
  <si>
    <t>15.</t>
  </si>
  <si>
    <t>841192 Kiemelt állami és önkormányzati ren</t>
  </si>
  <si>
    <t>841358Turizmusfejlesztési támogatás</t>
  </si>
  <si>
    <t>17.</t>
  </si>
  <si>
    <t>841402 Közvilágítás</t>
  </si>
  <si>
    <t>18.</t>
  </si>
  <si>
    <t>841901 Önkormányzati és társulások elszám</t>
  </si>
  <si>
    <t>19.</t>
  </si>
  <si>
    <t>841907 Önkormányzatok elszámolásai költsé</t>
  </si>
  <si>
    <t>20.</t>
  </si>
  <si>
    <t>842155 Önkormányzatok m.n.s.nemzetközi .</t>
  </si>
  <si>
    <t>21.</t>
  </si>
  <si>
    <t>842428 Bűnmegelőzés</t>
  </si>
  <si>
    <t>22.</t>
  </si>
  <si>
    <t xml:space="preserve">842521 Tűzoltás, műszaki mentés </t>
  </si>
  <si>
    <t>23.</t>
  </si>
  <si>
    <t>24.</t>
  </si>
  <si>
    <t>851011 Óvodai nevelés, ellátás</t>
  </si>
  <si>
    <t>25.</t>
  </si>
  <si>
    <t xml:space="preserve">852011 Általános iskolai tanulók nappali 1-4 </t>
  </si>
  <si>
    <t>26.</t>
  </si>
  <si>
    <t xml:space="preserve">852021 Általános iskolai tanulók nappali 5-8 </t>
  </si>
  <si>
    <t>27.</t>
  </si>
  <si>
    <t>862101 Háziorvosi alapellátás</t>
  </si>
  <si>
    <t>28.</t>
  </si>
  <si>
    <t>862102 Háziorvosi ügyeleti ellátás</t>
  </si>
  <si>
    <t>29.</t>
  </si>
  <si>
    <t>862231 Foglalkozás-egészségügyi alapellátás</t>
  </si>
  <si>
    <t>30.</t>
  </si>
  <si>
    <t>862301 Fogorvosi alapellátás</t>
  </si>
  <si>
    <t>31.</t>
  </si>
  <si>
    <t>869037 Fizikoterápiás szolgáltatás</t>
  </si>
  <si>
    <t>32.</t>
  </si>
  <si>
    <t>869041 Család és nővédelmi egészségügyi g</t>
  </si>
  <si>
    <t>882111 Rendszeres szociális segély</t>
  </si>
  <si>
    <t>34.</t>
  </si>
  <si>
    <t>882113 Lakásfenntartási támogatás</t>
  </si>
  <si>
    <t>35.</t>
  </si>
  <si>
    <t>36.</t>
  </si>
  <si>
    <t>37.</t>
  </si>
  <si>
    <t>38.</t>
  </si>
  <si>
    <t>882129 Egyéb önkormányzati eseti eseti pé</t>
  </si>
  <si>
    <t>39.</t>
  </si>
  <si>
    <t>882202 Közgyógyellátás</t>
  </si>
  <si>
    <t>40.</t>
  </si>
  <si>
    <t>889201 Gyermekjóléti szolgáltatás</t>
  </si>
  <si>
    <t>41.</t>
  </si>
  <si>
    <t>889922 Házi segítségnyújtás</t>
  </si>
  <si>
    <t>42.</t>
  </si>
  <si>
    <t>890301 Civil szervezetek működési támogat</t>
  </si>
  <si>
    <t>43.</t>
  </si>
  <si>
    <t>890443 Egyéb közfoglalkoztatás</t>
  </si>
  <si>
    <t>44.</t>
  </si>
  <si>
    <t>910123 Könyvtári szolgáltatások</t>
  </si>
  <si>
    <t>910502 Közművelődési intézmények,közös</t>
  </si>
  <si>
    <t>931301 Szabadidős sport tevékenység tám.</t>
  </si>
  <si>
    <t>932911 Szabadidős park,fürdő és strand</t>
  </si>
  <si>
    <t>960302 Köztemető-fenntartás és működtetés</t>
  </si>
  <si>
    <t>Összesen:</t>
  </si>
  <si>
    <t>Tartalék:</t>
  </si>
  <si>
    <t>Mindösszesen:</t>
  </si>
  <si>
    <t>Sor-szám</t>
  </si>
  <si>
    <t>680001 Lakóingatlan, bérbeadása, üzemeltetés</t>
  </si>
  <si>
    <t>680002 Nem lakóingatlan bérbeadása,üzemeltetése</t>
  </si>
  <si>
    <t>F</t>
  </si>
  <si>
    <t>6. számú melléklet</t>
  </si>
  <si>
    <t>Balatonakali Önkormányzat kiadásai</t>
  </si>
  <si>
    <t>előirányzat</t>
  </si>
  <si>
    <t>Személyi juttatások</t>
  </si>
  <si>
    <t>Rendszeres személyi juttatások</t>
  </si>
  <si>
    <t>1.1.1. Teljes munkaidőben fog.rendsz.szem.juttatás</t>
  </si>
  <si>
    <t>1.1.2. Részmunkaidőben fog.rendsz.szem.juttatás</t>
  </si>
  <si>
    <t>Nem rendszeres személyi juttatások</t>
  </si>
  <si>
    <t>1.2.1. Teljes munkaidőben fogl.nem rendszeres jutt.</t>
  </si>
  <si>
    <t>Külső személyi juttatások</t>
  </si>
  <si>
    <t>Dologi kiadások, és egyéb folyó kiadások</t>
  </si>
  <si>
    <t>Dologi kiadások</t>
  </si>
  <si>
    <t>3.1.1. Készletbeszerzés</t>
  </si>
  <si>
    <t>3.1.2. Kommunikációs szolg.</t>
  </si>
  <si>
    <t>3.1.3. Szolgáltatási kiadások</t>
  </si>
  <si>
    <t xml:space="preserve">3.1.4. Áfa </t>
  </si>
  <si>
    <t>3.1.5. Kiküldetés, reprezentáció, reklámkiadások</t>
  </si>
  <si>
    <t>Egyéb folyó kiadások</t>
  </si>
  <si>
    <t>3.2.1. Munkáltató által fizetett szja</t>
  </si>
  <si>
    <t>3.2.3. Egyéb befizetési kötelezettségek</t>
  </si>
  <si>
    <t>Önkormányzat által folyósított ellátások</t>
  </si>
  <si>
    <t>Átadott pénzeszközök</t>
  </si>
  <si>
    <t>Beruházás,felújítás</t>
  </si>
  <si>
    <t>Kiadás összesen</t>
  </si>
  <si>
    <t>Balatonakali Önkormányzat bevételei</t>
  </si>
  <si>
    <t xml:space="preserve">I. </t>
  </si>
  <si>
    <t>Kapott támogatások</t>
  </si>
  <si>
    <t>II</t>
  </si>
  <si>
    <t>Támogatásértékű bevétel</t>
  </si>
  <si>
    <t>Működési célú támogatásértékű bevétel</t>
  </si>
  <si>
    <t>1.1. Helyi önkormányzattól</t>
  </si>
  <si>
    <t>III</t>
  </si>
  <si>
    <t>1.1. Építményadó</t>
  </si>
  <si>
    <t>1.2. Telekadó</t>
  </si>
  <si>
    <t>1.3. Idegenforgalmi adó tartózkodás után</t>
  </si>
  <si>
    <t>1.3 Idegenforgalmi adó épület után</t>
  </si>
  <si>
    <t>14. Iparűzési adó</t>
  </si>
  <si>
    <t>Bírság, pótlék</t>
  </si>
  <si>
    <t>Talajterhelési díj</t>
  </si>
  <si>
    <t>Intézményi működési bevétel</t>
  </si>
  <si>
    <t>Egyéb saját bevétel</t>
  </si>
  <si>
    <t>1.1. Szolgáltatások ellenértéke</t>
  </si>
  <si>
    <t>1.2 Intézményi ellátási díj</t>
  </si>
  <si>
    <t>1.3. Továbbszámlázott(közv.)szolg.értéke</t>
  </si>
  <si>
    <t>1.4. Bérleti és lízingdíj bevételek</t>
  </si>
  <si>
    <t>1.5 Egyéb sajátos bevétel</t>
  </si>
  <si>
    <t>1.6 Önkormányzati lakás lakbére</t>
  </si>
  <si>
    <t>1.7 Árú és készletértékesítés</t>
  </si>
  <si>
    <t>Áfa bevételek, visszatérülések</t>
  </si>
  <si>
    <t>Üzemeltetésből, koncessz. származó bevétel</t>
  </si>
  <si>
    <t>Kölcsön törlesztése</t>
  </si>
  <si>
    <t>Átvett pénzeszköz</t>
  </si>
  <si>
    <t>Előző évi költségvetési pénzmaradvány</t>
  </si>
  <si>
    <t>1.1</t>
  </si>
  <si>
    <t>1.2</t>
  </si>
  <si>
    <t>1.3</t>
  </si>
  <si>
    <t>3.1</t>
  </si>
  <si>
    <t>3.2</t>
  </si>
  <si>
    <t>7. számú melléklet</t>
  </si>
  <si>
    <t>7. számú melléklet folytatása</t>
  </si>
  <si>
    <t>Bevétel összesen</t>
  </si>
  <si>
    <t>4.1 Gépjárműadó</t>
  </si>
  <si>
    <t>Összesen</t>
  </si>
  <si>
    <t>8. számú melléklet</t>
  </si>
  <si>
    <t>Feladat megnevezése</t>
  </si>
  <si>
    <t>Kossuth utca - főtér</t>
  </si>
  <si>
    <t>Aprítógép és kazán</t>
  </si>
  <si>
    <t>Rendezési terv</t>
  </si>
  <si>
    <t>Térfigyelő rendszer</t>
  </si>
  <si>
    <t>Esővíz gyűjtő</t>
  </si>
  <si>
    <t>Közvilágítás</t>
  </si>
  <si>
    <t>Számítógép</t>
  </si>
  <si>
    <t>Számítógép program</t>
  </si>
  <si>
    <t>Sófal</t>
  </si>
  <si>
    <t>Hőlégsterilizátor</t>
  </si>
  <si>
    <t>Telkek, földterület vásárlása</t>
  </si>
  <si>
    <t>XZM-505 utánfutó, Alfa ten utánfutó</t>
  </si>
  <si>
    <t>PM Hivatal - tető</t>
  </si>
  <si>
    <t>Strandi átemelő felújítása</t>
  </si>
  <si>
    <t>Strandi vizesblokk járólapozása</t>
  </si>
  <si>
    <t>F.</t>
  </si>
  <si>
    <t>Beruházások</t>
  </si>
  <si>
    <t>Felhalmozási kiadások összesen</t>
  </si>
  <si>
    <t>Balatonakali Önkormányzat 2013. évi felhalmozási kiadásai feladatonként/célonként</t>
  </si>
  <si>
    <t>9. számú melléklet</t>
  </si>
  <si>
    <t>2013. évi támogatása</t>
  </si>
  <si>
    <t>önkormányzati hivatal működésének támogatása</t>
  </si>
  <si>
    <t>településüzemeltetéshez kapcsolódó feladatellátás támogatása</t>
  </si>
  <si>
    <t>egyéb kötelező önkormányzati feladatok támogatása</t>
  </si>
  <si>
    <t>Hozzájárulás a pénzbeli szociális ellátásokhoz</t>
  </si>
  <si>
    <t>Egyes szociális és gyermekjóléti feladatok támogatása</t>
  </si>
  <si>
    <t>Könyvtári, közművelődési és múzeumi feladatok</t>
  </si>
  <si>
    <t>Önkorm.egyes köznevelési és gyermekétkeztetési feladatainak támogatása</t>
  </si>
  <si>
    <t>Óvodaműködtetési támogatás</t>
  </si>
  <si>
    <t>Ingyenes és kedvezményes óvodai étkeztetés támogatása</t>
  </si>
  <si>
    <t>10. számú melléklet</t>
  </si>
  <si>
    <t>Helyi önkorm. általános működésének és ágazati feladatainak támogatása összesen:</t>
  </si>
  <si>
    <t>Átadott pénzeszközök államháztartáson belülre</t>
  </si>
  <si>
    <t>Tihanyi Közös Hivatal</t>
  </si>
  <si>
    <t>Óvoda Balatonakali</t>
  </si>
  <si>
    <t>Önkormányzat Balatonfüred ügyeleti díj</t>
  </si>
  <si>
    <t>Tűzoltóság</t>
  </si>
  <si>
    <t>Iskolák támogatása</t>
  </si>
  <si>
    <t>Védőnői szolgálat</t>
  </si>
  <si>
    <t>Kistérségi társulatnak</t>
  </si>
  <si>
    <t>Jelző rendszer támogatása</t>
  </si>
  <si>
    <t>Átadott pénzeszközök államháztartáson kívülre</t>
  </si>
  <si>
    <t>Mozdulj Balaton</t>
  </si>
  <si>
    <t>Balatonakaliért Közalapítvány</t>
  </si>
  <si>
    <t>Horgászegyesület Balatonakali</t>
  </si>
  <si>
    <t>Sportegyesület</t>
  </si>
  <si>
    <t>Vöröskereszt</t>
  </si>
  <si>
    <t>Polgárőrség</t>
  </si>
  <si>
    <t>Erdélyi Kör Egyesület</t>
  </si>
  <si>
    <t>Levendula Nyugdíjas Klub</t>
  </si>
  <si>
    <t>Borútegyesület Akali</t>
  </si>
  <si>
    <t>Vállalkozások támogatása:</t>
  </si>
  <si>
    <t>UNIPRAX Eü. Bt. Fizikoterápia</t>
  </si>
  <si>
    <t>11. számú melléklet</t>
  </si>
  <si>
    <t>Torda község támogatása</t>
  </si>
  <si>
    <t>Támogatás</t>
  </si>
  <si>
    <t>Balatonakali Önkormányzat szakfeladatainak</t>
  </si>
  <si>
    <t>2013. évi kiadásai kiemelt előirányzatonként</t>
  </si>
  <si>
    <t>Szakfeladat száma,</t>
  </si>
  <si>
    <t>Megnevezése</t>
  </si>
  <si>
    <t>Működési kiadás megnevezése</t>
  </si>
  <si>
    <t>(összesen és kiemelt előirányzatok szerint)</t>
  </si>
  <si>
    <t>370000 szennyvíz gyűjtése, tisztítása, elhelyezése</t>
  </si>
  <si>
    <t>Dologi kiadás</t>
  </si>
  <si>
    <t>381103 Települési hulladék vegyes gyűjtése, szállítása</t>
  </si>
  <si>
    <t>522110 Közutak, hidak, alagutak üzemeltetése</t>
  </si>
  <si>
    <t>552001 Üdülő szálláshely szolgáltatás</t>
  </si>
  <si>
    <t>Személyi jellegű</t>
  </si>
  <si>
    <t>Munkaadókat terhelő</t>
  </si>
  <si>
    <t>581400 Folyóirat, időszaki kiadvány kiadása</t>
  </si>
  <si>
    <t xml:space="preserve">631200 Világháló portál </t>
  </si>
  <si>
    <t>650000 Biztosítás, vagyonbiztosítás</t>
  </si>
  <si>
    <t>Egyéb kiadás</t>
  </si>
  <si>
    <t>Finanszírozási célú kiadás</t>
  </si>
  <si>
    <t>813000 Zöldterület kezelés</t>
  </si>
  <si>
    <t>Személyi juttatás</t>
  </si>
  <si>
    <t>Munkaadókat terhelő járulékok</t>
  </si>
  <si>
    <t>Létszám</t>
  </si>
  <si>
    <t>Egyéb dologi kiadás</t>
  </si>
  <si>
    <t>841169 M.n.s egyéb kiegészítő szolgáltatások</t>
  </si>
  <si>
    <t>Átadott pe.</t>
  </si>
  <si>
    <t>Műk.tartalék</t>
  </si>
  <si>
    <t>841191 Nemzeti ünnepek</t>
  </si>
  <si>
    <t>841192 Kiemelt állami és önkormányzati rendezvény</t>
  </si>
  <si>
    <t>Átadott pénzeszköz</t>
  </si>
  <si>
    <t>841907 Önkormányzatok, kistérségi társulások elszámolásai</t>
  </si>
  <si>
    <t>842155 Nemzetközi kapcsolatok</t>
  </si>
  <si>
    <t>842521 Tűzoltás, műszaki mentés, katasztrófahelyzet elhárítás</t>
  </si>
  <si>
    <t>852011 Általános iskolai tanulók nevelése, oktatása 1-4. évfolyam</t>
  </si>
  <si>
    <t>852021 Általános iskolai tanulók nevelése, oktatása 5-8. évfolyam</t>
  </si>
  <si>
    <t>862101 Háziorvosi ellátás</t>
  </si>
  <si>
    <t>862102 Háziorvosi ügyelet</t>
  </si>
  <si>
    <t>862231 Foglalkoztatás egészségügyi alapellátás</t>
  </si>
  <si>
    <t>869041 Család és nővédelmi egészségügyi gondozás</t>
  </si>
  <si>
    <t>Ellátottak juttatás</t>
  </si>
  <si>
    <t>882113 Lakásfenntart.tám norm. alapon</t>
  </si>
  <si>
    <t>882129 Egyéb önkormányzati eseti pénzbeni ellátás</t>
  </si>
  <si>
    <t>889201 Gyermekjóléti szolgálat</t>
  </si>
  <si>
    <t>Munkaadókat terhelő járulék</t>
  </si>
  <si>
    <t>890301 Civil szervezetek támogatása</t>
  </si>
  <si>
    <t>910123 Könyvtári szolgáltatás</t>
  </si>
  <si>
    <t>910502 Közművelődési int.,közösségi színterek működtetése</t>
  </si>
  <si>
    <t>913301 Szabadidő, sport tevékenység</t>
  </si>
  <si>
    <t>932911 Fürdő és strand szolgáltatás</t>
  </si>
  <si>
    <t>960302 Köztemető fenntartás</t>
  </si>
  <si>
    <t>682001 Lakóingatlan bérbeadása, üzemeltetése</t>
  </si>
  <si>
    <t>682002 Nem lakóingatlan bérbeadása, üzemeltetése</t>
  </si>
  <si>
    <t>Költségvetési bevételek</t>
  </si>
  <si>
    <t>Költségvetési kiadások</t>
  </si>
  <si>
    <t>Üdülőhelyi feladatok támogatása</t>
  </si>
  <si>
    <t>Lakott külterülettel kapcsolatos feladatok támogatása</t>
  </si>
  <si>
    <t>Egyes jövedelem póltó támogatások kiegészítése</t>
  </si>
  <si>
    <t>44 138 eFt</t>
  </si>
  <si>
    <t>3.4 Egyes jövedelem pótló támogatások kiegészítése</t>
  </si>
  <si>
    <t>3.5 Hozzájárulás a pénzbeli szociális ellátáshoz</t>
  </si>
  <si>
    <t>3.6 Egyes szociális és gyermekjóléti feladatok</t>
  </si>
  <si>
    <t>3.7 Önkorm.egyes köznevelési és gyermekétkeztetési feladatainak támogatása</t>
  </si>
  <si>
    <t>3.8 Óvodaműködtetési támogatás</t>
  </si>
  <si>
    <t>3.9 Ingyenes és kedvezményes óvodai étkeztetés</t>
  </si>
  <si>
    <t>3.10 Könyvtári,közművelődési feladatok támogatása</t>
  </si>
  <si>
    <t>3.11 Üdülőhelyi feladatok</t>
  </si>
  <si>
    <t>3.12 Lakott külterülettel kapcsolatos feladatok támogatása</t>
  </si>
  <si>
    <t>3.13 Szerkezetátalakítási tartalékból kapott támogatás</t>
  </si>
  <si>
    <t>3.14 Egyéb működési célú központi támogatás</t>
  </si>
  <si>
    <t>Költségvetési támogatás működési</t>
  </si>
  <si>
    <t>Költségvetési támogatás felhalmozási</t>
  </si>
  <si>
    <t xml:space="preserve">  7.2.Céltartalék</t>
  </si>
  <si>
    <t>12. számú melléklet</t>
  </si>
  <si>
    <t>2013. évi mód. előir. 1.</t>
  </si>
  <si>
    <t>2013. évi mód. előir. 2.</t>
  </si>
  <si>
    <t>eredeti/mód. előirány. (%)</t>
  </si>
  <si>
    <t xml:space="preserve"> Céltartalék</t>
  </si>
  <si>
    <t>Bevétel 2013. évi előir.</t>
  </si>
  <si>
    <t>Bevétel 2013. évi mód.előir.1.</t>
  </si>
  <si>
    <t>Bevétel 2013. évi mód.előir.2.</t>
  </si>
  <si>
    <t>Kiadás 2013. évi mód.előir.1.</t>
  </si>
  <si>
    <t>Kiadás 2013. évi mód.előir.2.</t>
  </si>
  <si>
    <t>Kiadás 2013. évi előir.</t>
  </si>
  <si>
    <t>I</t>
  </si>
  <si>
    <t>J</t>
  </si>
  <si>
    <t xml:space="preserve">Megnevezés                                                                                                       </t>
  </si>
  <si>
    <t>25 098 eFt</t>
  </si>
  <si>
    <t>41 328 eFt</t>
  </si>
  <si>
    <t>2013. évi</t>
  </si>
  <si>
    <t xml:space="preserve">2013. évi </t>
  </si>
  <si>
    <t>mód. előir. 1.</t>
  </si>
  <si>
    <t>mód. előir. 2.</t>
  </si>
  <si>
    <t xml:space="preserve">eredeti/mód. előirány. (%)   </t>
  </si>
  <si>
    <t xml:space="preserve">Balatonakali Önkormányzat általános működésének és ágazati feladatainak </t>
  </si>
  <si>
    <t>Balatonakali Önkormányzat gördülő tervezés</t>
  </si>
  <si>
    <t xml:space="preserve">2013. évi eredeti előirányzat </t>
  </si>
  <si>
    <t xml:space="preserve">2014. évi eredeti előirányzat </t>
  </si>
  <si>
    <t>2015. évi eredeti előirányzat</t>
  </si>
  <si>
    <t>Felhalmozási és tőkejellegű bevételek</t>
  </si>
  <si>
    <t>Bevételek mindösszesen:</t>
  </si>
  <si>
    <t>Pénzforgalom nélküli kiadások</t>
  </si>
  <si>
    <t>Kiadások mindösszesen:</t>
  </si>
  <si>
    <t>13. számú melléklet</t>
  </si>
  <si>
    <t>Balatonakali Önkormányzat 2013. évi előirányzat felhasználási (likviditási) ütemterve</t>
  </si>
  <si>
    <t>Sorsz.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</si>
  <si>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</si>
  <si>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</si>
  <si>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</si>
  <si>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</si>
  <si>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</si>
  <si>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</si>
  <si>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</si>
  <si>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</si>
  <si>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</si>
  <si>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</si>
  <si>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</si>
  <si>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</si>
  <si>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G.</t>
  </si>
  <si>
    <t>H.</t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</si>
  <si>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</si>
  <si>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</si>
  <si>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</si>
  <si>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</si>
  <si>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</si>
  <si>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</si>
  <si>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</si>
  <si>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</si>
  <si>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</si>
  <si>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</si>
  <si>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</si>
  <si>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</si>
  <si>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</si>
  <si>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</si>
  <si>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</si>
  <si>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</si>
  <si>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</si>
  <si>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</si>
  <si>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</si>
  <si>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</si>
  <si>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r>
      <t>Ö</t>
    </r>
    <r>
      <rPr>
        <sz val="9"/>
        <rFont val="Times New Roman"/>
        <family val="1"/>
      </rPr>
      <t>sszese</t>
    </r>
    <r>
      <rPr>
        <b/>
        <sz val="9"/>
        <rFont val="Times New Roman"/>
        <family val="1"/>
      </rPr>
      <t>n</t>
    </r>
  </si>
  <si>
    <t>eredeti/ mód. előirány. (%)</t>
  </si>
  <si>
    <t>Általános feladatok támogatása összesen</t>
  </si>
  <si>
    <t>Önkorm. szociális és gyermekjóléti feladatainak támogatása összesen</t>
  </si>
  <si>
    <t>Önkorm. kulturális feladatainak támogatása</t>
  </si>
  <si>
    <t>4.1</t>
  </si>
  <si>
    <t>4.2</t>
  </si>
  <si>
    <t>4.3</t>
  </si>
  <si>
    <t>Önkorm.köznevelési és gyermekétkeztetési feladatainak támogatása</t>
  </si>
  <si>
    <t>5.1</t>
  </si>
  <si>
    <t>5.2</t>
  </si>
  <si>
    <t>Központosított működési célú előirányzatok</t>
  </si>
  <si>
    <t>Egyéb működési célú központi támogatás</t>
  </si>
  <si>
    <t>Szerkezetátalakítási tartalékból kapott támogatás</t>
  </si>
  <si>
    <t>Központosított felhalmozási célú támogatások</t>
  </si>
  <si>
    <t xml:space="preserve">2013. évi mód. előir. </t>
  </si>
  <si>
    <t>Sor-  sz.</t>
  </si>
  <si>
    <t>2013. évi mód. előir. 3.</t>
  </si>
  <si>
    <t>a   /2013. (X.   .) önkormányzati rendelethez</t>
  </si>
  <si>
    <t>Felhalmozási kiadások mindösszesen</t>
  </si>
  <si>
    <t>33.</t>
  </si>
  <si>
    <t>16.</t>
  </si>
  <si>
    <t>Bevétel 2013. évi mód.előir.3.</t>
  </si>
  <si>
    <t>Kiadás 2013. évi mód.előir.3.</t>
  </si>
  <si>
    <t>L</t>
  </si>
  <si>
    <t>K</t>
  </si>
  <si>
    <t>3.1.7. Egyéb dologi kiadások</t>
  </si>
  <si>
    <t>3.1.6. Különféle költségvetési befizetések</t>
  </si>
  <si>
    <t xml:space="preserve">2013. évi mód. előir.3 </t>
  </si>
  <si>
    <t>Strand parti sétány</t>
  </si>
  <si>
    <t>Szigma szivattyú</t>
  </si>
  <si>
    <t>Egyéb felhalmozási célú kiadások</t>
  </si>
  <si>
    <t>Meglévő tartós rész. kapcs. tőkeemelés</t>
  </si>
  <si>
    <t>45 151 eFt</t>
  </si>
  <si>
    <t>mód. előir. 3.</t>
  </si>
  <si>
    <t>a  11/2013. (XI.   .) önkormányzati rendelethez</t>
  </si>
  <si>
    <t>a   11/2013. (XI.   .) önkormányzati rendelethez</t>
  </si>
  <si>
    <t>a 11/2013. (XI.   .) önkormányzati rendelethez</t>
  </si>
  <si>
    <t>a  11/2013. (XI.    .) önkormányzati rendelethez</t>
  </si>
  <si>
    <t>a     11/2013. (XI.    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</si>
</sst>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9" fontId="6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9" fontId="5" fillId="0" borderId="18" xfId="0" applyNumberFormat="1" applyFont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9" fontId="5" fillId="33" borderId="18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9" fontId="4" fillId="0" borderId="21" xfId="0" applyNumberFormat="1" applyFont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9" fontId="5" fillId="33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3" fontId="3" fillId="0" borderId="27" xfId="0" applyNumberFormat="1" applyFont="1" applyBorder="1" applyAlignment="1">
      <alignment horizontal="right" vertical="center"/>
    </xf>
    <xf numFmtId="9" fontId="3" fillId="0" borderId="28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5" fillId="33" borderId="34" xfId="0" applyNumberFormat="1" applyFont="1" applyFill="1" applyBorder="1" applyAlignment="1">
      <alignment horizontal="right" vertical="center"/>
    </xf>
    <xf numFmtId="9" fontId="5" fillId="33" borderId="3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/>
    </xf>
    <xf numFmtId="3" fontId="6" fillId="0" borderId="36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3" fontId="3" fillId="0" borderId="36" xfId="0" applyNumberFormat="1" applyFont="1" applyBorder="1" applyAlignment="1">
      <alignment horizontal="right" vertical="center"/>
    </xf>
    <xf numFmtId="9" fontId="3" fillId="0" borderId="38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9" fontId="3" fillId="0" borderId="3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3" fontId="6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3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9" fontId="3" fillId="0" borderId="2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9" fontId="4" fillId="0" borderId="31" xfId="0" applyNumberFormat="1" applyFont="1" applyBorder="1" applyAlignment="1">
      <alignment horizontal="right" vertical="center"/>
    </xf>
    <xf numFmtId="3" fontId="5" fillId="33" borderId="33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33" borderId="34" xfId="0" applyNumberFormat="1" applyFont="1" applyFill="1" applyBorder="1" applyAlignment="1">
      <alignment horizontal="right" vertical="center" wrapText="1"/>
    </xf>
    <xf numFmtId="3" fontId="6" fillId="0" borderId="45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vertical="center"/>
    </xf>
    <xf numFmtId="3" fontId="12" fillId="33" borderId="17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2" fillId="33" borderId="17" xfId="0" applyNumberFormat="1" applyFont="1" applyFill="1" applyBorder="1" applyAlignment="1">
      <alignment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5" fillId="33" borderId="47" xfId="0" applyNumberFormat="1" applyFont="1" applyFill="1" applyBorder="1" applyAlignment="1">
      <alignment/>
    </xf>
    <xf numFmtId="3" fontId="5" fillId="33" borderId="48" xfId="0" applyNumberFormat="1" applyFont="1" applyFill="1" applyBorder="1" applyAlignment="1">
      <alignment horizontal="right"/>
    </xf>
    <xf numFmtId="3" fontId="5" fillId="33" borderId="47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0" xfId="0" applyFont="1" applyBorder="1" applyAlignment="1">
      <alignment vertical="center"/>
    </xf>
    <xf numFmtId="0" fontId="3" fillId="0" borderId="49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/>
    </xf>
    <xf numFmtId="3" fontId="3" fillId="0" borderId="34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52" xfId="0" applyNumberFormat="1" applyFont="1" applyFill="1" applyBorder="1" applyAlignment="1">
      <alignment horizontal="right"/>
    </xf>
    <xf numFmtId="0" fontId="3" fillId="0" borderId="27" xfId="0" applyFont="1" applyBorder="1" applyAlignment="1">
      <alignment vertical="center" wrapText="1"/>
    </xf>
    <xf numFmtId="16" fontId="3" fillId="0" borderId="15" xfId="0" applyNumberFormat="1" applyFont="1" applyBorder="1" applyAlignment="1">
      <alignment horizontal="left" vertical="center"/>
    </xf>
    <xf numFmtId="16" fontId="3" fillId="0" borderId="27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9" fontId="6" fillId="0" borderId="31" xfId="0" applyNumberFormat="1" applyFont="1" applyBorder="1" applyAlignment="1">
      <alignment horizontal="right" vertical="center"/>
    </xf>
    <xf numFmtId="9" fontId="3" fillId="0" borderId="53" xfId="0" applyNumberFormat="1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28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5" fillId="33" borderId="59" xfId="0" applyNumberFormat="1" applyFont="1" applyFill="1" applyBorder="1" applyAlignment="1">
      <alignment horizontal="right" vertical="center"/>
    </xf>
    <xf numFmtId="3" fontId="5" fillId="33" borderId="35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right" vertical="center" wrapText="1"/>
    </xf>
    <xf numFmtId="3" fontId="5" fillId="33" borderId="64" xfId="0" applyNumberFormat="1" applyFont="1" applyFill="1" applyBorder="1" applyAlignment="1">
      <alignment horizontal="right" vertical="center" wrapText="1"/>
    </xf>
    <xf numFmtId="0" fontId="3" fillId="0" borderId="64" xfId="0" applyFont="1" applyBorder="1" applyAlignment="1">
      <alignment horizontal="center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6" fillId="0" borderId="66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3" fontId="5" fillId="33" borderId="32" xfId="0" applyNumberFormat="1" applyFont="1" applyFill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6" fillId="0" borderId="68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5" fillId="33" borderId="49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4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9" fontId="5" fillId="0" borderId="31" xfId="0" applyNumberFormat="1" applyFont="1" applyBorder="1" applyAlignment="1">
      <alignment horizontal="right" vertical="center"/>
    </xf>
    <xf numFmtId="9" fontId="5" fillId="0" borderId="23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5" fillId="0" borderId="58" xfId="0" applyNumberFormat="1" applyFont="1" applyBorder="1" applyAlignment="1">
      <alignment horizontal="right" vertical="center"/>
    </xf>
    <xf numFmtId="9" fontId="5" fillId="0" borderId="69" xfId="0" applyNumberFormat="1" applyFont="1" applyBorder="1" applyAlignment="1">
      <alignment horizontal="right" vertical="center"/>
    </xf>
    <xf numFmtId="9" fontId="3" fillId="0" borderId="69" xfId="0" applyNumberFormat="1" applyFont="1" applyBorder="1" applyAlignment="1">
      <alignment horizontal="right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3" fontId="12" fillId="33" borderId="42" xfId="0" applyNumberFormat="1" applyFont="1" applyFill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2" fillId="33" borderId="42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11" fillId="34" borderId="59" xfId="0" applyNumberFormat="1" applyFont="1" applyFill="1" applyBorder="1" applyAlignment="1">
      <alignment horizontal="right" vertical="center"/>
    </xf>
    <xf numFmtId="3" fontId="3" fillId="0" borderId="52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7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5" fillId="33" borderId="72" xfId="0" applyNumberFormat="1" applyFont="1" applyFill="1" applyBorder="1" applyAlignment="1">
      <alignment horizontal="right"/>
    </xf>
    <xf numFmtId="3" fontId="5" fillId="0" borderId="73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5" fillId="33" borderId="74" xfId="0" applyNumberFormat="1" applyFont="1" applyFill="1" applyBorder="1" applyAlignment="1">
      <alignment/>
    </xf>
    <xf numFmtId="3" fontId="3" fillId="0" borderId="72" xfId="0" applyNumberFormat="1" applyFont="1" applyBorder="1" applyAlignment="1">
      <alignment/>
    </xf>
    <xf numFmtId="3" fontId="5" fillId="33" borderId="72" xfId="0" applyNumberFormat="1" applyFont="1" applyFill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5" fillId="33" borderId="74" xfId="0" applyNumberFormat="1" applyFont="1" applyFill="1" applyBorder="1" applyAlignment="1">
      <alignment horizontal="right"/>
    </xf>
    <xf numFmtId="3" fontId="5" fillId="0" borderId="74" xfId="0" applyNumberFormat="1" applyFont="1" applyFill="1" applyBorder="1" applyAlignment="1">
      <alignment/>
    </xf>
    <xf numFmtId="3" fontId="5" fillId="0" borderId="75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right" vertical="center"/>
    </xf>
    <xf numFmtId="3" fontId="3" fillId="0" borderId="59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right" vertical="center" wrapText="1"/>
    </xf>
    <xf numFmtId="9" fontId="3" fillId="0" borderId="20" xfId="0" applyNumberFormat="1" applyFont="1" applyBorder="1" applyAlignment="1">
      <alignment horizontal="right" vertical="center" wrapText="1"/>
    </xf>
    <xf numFmtId="9" fontId="6" fillId="0" borderId="76" xfId="0" applyNumberFormat="1" applyFont="1" applyBorder="1" applyAlignment="1">
      <alignment horizontal="right" vertical="center" wrapText="1"/>
    </xf>
    <xf numFmtId="9" fontId="3" fillId="0" borderId="33" xfId="0" applyNumberFormat="1" applyFont="1" applyBorder="1" applyAlignment="1">
      <alignment horizontal="right" vertical="center" wrapText="1"/>
    </xf>
    <xf numFmtId="9" fontId="5" fillId="33" borderId="3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horizontal="right" vertical="center"/>
    </xf>
    <xf numFmtId="0" fontId="3" fillId="0" borderId="67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7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1" fillId="33" borderId="78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/>
    </xf>
    <xf numFmtId="49" fontId="3" fillId="0" borderId="4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5" fillId="33" borderId="78" xfId="0" applyNumberFormat="1" applyFont="1" applyFill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justify" vertical="center"/>
    </xf>
    <xf numFmtId="0" fontId="3" fillId="0" borderId="68" xfId="0" applyFont="1" applyBorder="1" applyAlignment="1">
      <alignment horizontal="center" vertical="center"/>
    </xf>
    <xf numFmtId="0" fontId="3" fillId="0" borderId="54" xfId="0" applyFont="1" applyBorder="1" applyAlignment="1">
      <alignment horizontal="justify" vertical="center"/>
    </xf>
    <xf numFmtId="3" fontId="3" fillId="0" borderId="54" xfId="0" applyNumberFormat="1" applyFont="1" applyBorder="1" applyAlignment="1">
      <alignment horizontal="right" vertical="center"/>
    </xf>
    <xf numFmtId="3" fontId="3" fillId="0" borderId="64" xfId="0" applyNumberFormat="1" applyFont="1" applyBorder="1" applyAlignment="1">
      <alignment horizontal="right" vertical="center"/>
    </xf>
    <xf numFmtId="3" fontId="3" fillId="33" borderId="64" xfId="0" applyNumberFormat="1" applyFont="1" applyFill="1" applyBorder="1" applyAlignment="1">
      <alignment horizontal="right" vertical="center"/>
    </xf>
    <xf numFmtId="9" fontId="3" fillId="33" borderId="35" xfId="0" applyNumberFormat="1" applyFont="1" applyFill="1" applyBorder="1" applyAlignment="1">
      <alignment horizontal="right" vertical="center"/>
    </xf>
    <xf numFmtId="3" fontId="3" fillId="0" borderId="79" xfId="0" applyNumberFormat="1" applyFont="1" applyBorder="1" applyAlignment="1">
      <alignment horizontal="right" vertical="center"/>
    </xf>
    <xf numFmtId="3" fontId="3" fillId="0" borderId="62" xfId="0" applyNumberFormat="1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9" fontId="12" fillId="33" borderId="21" xfId="0" applyNumberFormat="1" applyFont="1" applyFill="1" applyBorder="1" applyAlignment="1">
      <alignment vertical="center"/>
    </xf>
    <xf numFmtId="9" fontId="10" fillId="0" borderId="21" xfId="0" applyNumberFormat="1" applyFont="1" applyBorder="1" applyAlignment="1">
      <alignment vertical="center"/>
    </xf>
    <xf numFmtId="9" fontId="12" fillId="33" borderId="21" xfId="0" applyNumberFormat="1" applyFont="1" applyFill="1" applyBorder="1" applyAlignment="1">
      <alignment horizontal="right" vertical="center"/>
    </xf>
    <xf numFmtId="9" fontId="3" fillId="0" borderId="21" xfId="0" applyNumberFormat="1" applyFont="1" applyBorder="1" applyAlignment="1">
      <alignment vertical="center"/>
    </xf>
    <xf numFmtId="9" fontId="12" fillId="33" borderId="53" xfId="0" applyNumberFormat="1" applyFont="1" applyFill="1" applyBorder="1" applyAlignment="1">
      <alignment horizontal="right" vertical="center"/>
    </xf>
    <xf numFmtId="9" fontId="11" fillId="34" borderId="35" xfId="0" applyNumberFormat="1" applyFont="1" applyFill="1" applyBorder="1" applyAlignment="1">
      <alignment horizontal="right" vertical="center"/>
    </xf>
    <xf numFmtId="3" fontId="12" fillId="33" borderId="22" xfId="0" applyNumberFormat="1" applyFont="1" applyFill="1" applyBorder="1" applyAlignment="1">
      <alignment horizontal="right" vertical="center"/>
    </xf>
    <xf numFmtId="3" fontId="11" fillId="34" borderId="34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80" xfId="0" applyFont="1" applyBorder="1" applyAlignment="1">
      <alignment/>
    </xf>
    <xf numFmtId="0" fontId="5" fillId="33" borderId="81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0" fontId="3" fillId="0" borderId="51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8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84" xfId="0" applyFont="1" applyBorder="1" applyAlignment="1">
      <alignment/>
    </xf>
    <xf numFmtId="0" fontId="3" fillId="0" borderId="84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9" fontId="3" fillId="0" borderId="31" xfId="0" applyNumberFormat="1" applyFont="1" applyBorder="1" applyAlignment="1">
      <alignment horizontal="center" vertical="center" wrapText="1"/>
    </xf>
    <xf numFmtId="9" fontId="6" fillId="0" borderId="85" xfId="0" applyNumberFormat="1" applyFont="1" applyBorder="1" applyAlignment="1">
      <alignment horizontal="center" vertical="center" wrapText="1"/>
    </xf>
    <xf numFmtId="9" fontId="3" fillId="0" borderId="35" xfId="0" applyNumberFormat="1" applyFont="1" applyBorder="1" applyAlignment="1">
      <alignment horizontal="center" vertical="center" wrapText="1"/>
    </xf>
    <xf numFmtId="9" fontId="5" fillId="33" borderId="35" xfId="0" applyNumberFormat="1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justify" vertical="center"/>
    </xf>
    <xf numFmtId="0" fontId="3" fillId="0" borderId="77" xfId="0" applyFont="1" applyBorder="1" applyAlignment="1">
      <alignment horizontal="justify" vertical="center"/>
    </xf>
    <xf numFmtId="0" fontId="3" fillId="0" borderId="86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/>
    </xf>
    <xf numFmtId="9" fontId="6" fillId="0" borderId="69" xfId="0" applyNumberFormat="1" applyFont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3" fontId="5" fillId="33" borderId="34" xfId="0" applyNumberFormat="1" applyFont="1" applyFill="1" applyBorder="1" applyAlignment="1">
      <alignment vertical="center"/>
    </xf>
    <xf numFmtId="0" fontId="3" fillId="0" borderId="62" xfId="0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right" vertical="center"/>
    </xf>
    <xf numFmtId="3" fontId="5" fillId="0" borderId="79" xfId="0" applyNumberFormat="1" applyFont="1" applyBorder="1" applyAlignment="1">
      <alignment horizontal="right" vertical="center"/>
    </xf>
    <xf numFmtId="3" fontId="3" fillId="0" borderId="55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5" fillId="33" borderId="41" xfId="0" applyNumberFormat="1" applyFont="1" applyFill="1" applyBorder="1" applyAlignment="1">
      <alignment horizontal="right" vertical="center" wrapText="1"/>
    </xf>
    <xf numFmtId="0" fontId="3" fillId="0" borderId="43" xfId="0" applyFont="1" applyBorder="1" applyAlignment="1">
      <alignment horizontal="justify" vertical="center"/>
    </xf>
    <xf numFmtId="3" fontId="3" fillId="0" borderId="60" xfId="0" applyNumberFormat="1" applyFont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0" fontId="3" fillId="0" borderId="87" xfId="0" applyFont="1" applyFill="1" applyBorder="1" applyAlignment="1">
      <alignment/>
    </xf>
    <xf numFmtId="9" fontId="5" fillId="0" borderId="88" xfId="0" applyNumberFormat="1" applyFont="1" applyBorder="1" applyAlignment="1">
      <alignment horizontal="right" vertical="center"/>
    </xf>
    <xf numFmtId="9" fontId="5" fillId="33" borderId="89" xfId="0" applyNumberFormat="1" applyFont="1" applyFill="1" applyBorder="1" applyAlignment="1">
      <alignment horizontal="right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9" fontId="3" fillId="0" borderId="38" xfId="0" applyNumberFormat="1" applyFont="1" applyBorder="1" applyAlignment="1">
      <alignment vertical="center"/>
    </xf>
    <xf numFmtId="3" fontId="12" fillId="33" borderId="59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73" xfId="0" applyNumberFormat="1" applyFont="1" applyFill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74" xfId="0" applyNumberFormat="1" applyFont="1" applyBorder="1" applyAlignment="1">
      <alignment horizontal="right"/>
    </xf>
    <xf numFmtId="3" fontId="3" fillId="0" borderId="73" xfId="0" applyNumberFormat="1" applyFont="1" applyBorder="1" applyAlignment="1">
      <alignment horizontal="right"/>
    </xf>
    <xf numFmtId="3" fontId="3" fillId="0" borderId="74" xfId="0" applyNumberFormat="1" applyFont="1" applyFill="1" applyBorder="1" applyAlignment="1">
      <alignment horizontal="right"/>
    </xf>
    <xf numFmtId="3" fontId="3" fillId="0" borderId="75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9" fontId="3" fillId="0" borderId="51" xfId="0" applyNumberFormat="1" applyFont="1" applyBorder="1" applyAlignment="1">
      <alignment horizontal="right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justify" vertical="center" wrapText="1"/>
    </xf>
    <xf numFmtId="9" fontId="3" fillId="0" borderId="58" xfId="0" applyNumberFormat="1" applyFont="1" applyBorder="1" applyAlignment="1">
      <alignment horizontal="right" vertical="center" wrapText="1"/>
    </xf>
    <xf numFmtId="9" fontId="3" fillId="0" borderId="53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justify" vertical="center" wrapText="1"/>
    </xf>
    <xf numFmtId="3" fontId="3" fillId="0" borderId="90" xfId="0" applyNumberFormat="1" applyFont="1" applyBorder="1" applyAlignment="1">
      <alignment horizontal="right" vertical="center" wrapText="1"/>
    </xf>
    <xf numFmtId="9" fontId="3" fillId="0" borderId="90" xfId="0" applyNumberFormat="1" applyFont="1" applyBorder="1" applyAlignment="1">
      <alignment horizontal="right" vertical="center" wrapText="1"/>
    </xf>
    <xf numFmtId="9" fontId="3" fillId="0" borderId="90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8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9" fontId="3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3" fillId="0" borderId="6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86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91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9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5" fillId="0" borderId="92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0" fontId="5" fillId="33" borderId="92" xfId="0" applyFont="1" applyFill="1" applyBorder="1" applyAlignment="1">
      <alignment horizontal="right" vertical="center"/>
    </xf>
    <xf numFmtId="0" fontId="5" fillId="33" borderId="79" xfId="0" applyFont="1" applyFill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33" borderId="61" xfId="0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5" fillId="33" borderId="32" xfId="0" applyFont="1" applyFill="1" applyBorder="1" applyAlignment="1">
      <alignment horizontal="justify" vertical="center" wrapText="1"/>
    </xf>
    <xf numFmtId="0" fontId="5" fillId="33" borderId="33" xfId="0" applyFont="1" applyFill="1" applyBorder="1" applyAlignment="1">
      <alignment horizontal="justify" vertical="center" wrapText="1"/>
    </xf>
    <xf numFmtId="0" fontId="6" fillId="0" borderId="66" xfId="0" applyFont="1" applyBorder="1" applyAlignment="1">
      <alignment horizontal="justify" vertical="center" wrapText="1"/>
    </xf>
    <xf numFmtId="0" fontId="6" fillId="0" borderId="76" xfId="0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11" fillId="34" borderId="32" xfId="0" applyFont="1" applyFill="1" applyBorder="1" applyAlignment="1">
      <alignment horizontal="left" vertical="center"/>
    </xf>
    <xf numFmtId="0" fontId="11" fillId="34" borderId="6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94" xfId="0" applyFont="1" applyBorder="1" applyAlignment="1">
      <alignment horizontal="left"/>
    </xf>
    <xf numFmtId="0" fontId="3" fillId="33" borderId="92" xfId="0" applyFont="1" applyFill="1" applyBorder="1" applyAlignment="1">
      <alignment horizontal="left" vertical="center"/>
    </xf>
    <xf numFmtId="0" fontId="3" fillId="33" borderId="95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3" fillId="0" borderId="33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customWidth="1"/>
    <col min="2" max="2" width="37.7109375" style="2" customWidth="1"/>
    <col min="3" max="7" width="9.7109375" style="2" customWidth="1"/>
  </cols>
  <sheetData>
    <row r="1" spans="1:7" s="2" customFormat="1" ht="15" customHeight="1">
      <c r="A1" s="430" t="s">
        <v>60</v>
      </c>
      <c r="B1" s="430"/>
      <c r="C1" s="430"/>
      <c r="D1" s="430"/>
      <c r="E1" s="430"/>
      <c r="F1" s="430"/>
      <c r="G1" s="430"/>
    </row>
    <row r="2" spans="1:7" s="2" customFormat="1" ht="15" customHeight="1">
      <c r="A2" s="430" t="s">
        <v>529</v>
      </c>
      <c r="B2" s="430"/>
      <c r="C2" s="430"/>
      <c r="D2" s="430"/>
      <c r="E2" s="430"/>
      <c r="F2" s="430"/>
      <c r="G2" s="430"/>
    </row>
    <row r="3" s="2" customFormat="1" ht="15" customHeight="1">
      <c r="A3" s="3"/>
    </row>
    <row r="4" spans="1:7" s="2" customFormat="1" ht="15" customHeight="1">
      <c r="A4" s="431" t="s">
        <v>61</v>
      </c>
      <c r="B4" s="431"/>
      <c r="C4" s="431"/>
      <c r="D4" s="431"/>
      <c r="E4" s="431"/>
      <c r="F4" s="431"/>
      <c r="G4" s="431"/>
    </row>
    <row r="5" spans="1:7" s="2" customFormat="1" ht="15" customHeight="1" thickBot="1">
      <c r="A5" s="5"/>
      <c r="B5" s="5"/>
      <c r="C5" s="5"/>
      <c r="D5" s="5"/>
      <c r="E5" s="5"/>
      <c r="F5" s="5"/>
      <c r="G5" s="35" t="s">
        <v>94</v>
      </c>
    </row>
    <row r="6" spans="1:8" ht="27" customHeight="1" thickTop="1">
      <c r="A6" s="6" t="s">
        <v>62</v>
      </c>
      <c r="B6" s="7" t="s">
        <v>1</v>
      </c>
      <c r="C6" s="8" t="s">
        <v>127</v>
      </c>
      <c r="D6" s="8" t="s">
        <v>428</v>
      </c>
      <c r="E6" s="8" t="s">
        <v>429</v>
      </c>
      <c r="F6" s="8" t="s">
        <v>511</v>
      </c>
      <c r="G6" s="10" t="s">
        <v>430</v>
      </c>
      <c r="H6" s="1"/>
    </row>
    <row r="7" spans="1:8" ht="15" customHeight="1" thickBot="1">
      <c r="A7" s="98" t="s">
        <v>0</v>
      </c>
      <c r="B7" s="99" t="s">
        <v>2</v>
      </c>
      <c r="C7" s="100" t="s">
        <v>3</v>
      </c>
      <c r="D7" s="100" t="s">
        <v>4</v>
      </c>
      <c r="E7" s="100" t="s">
        <v>5</v>
      </c>
      <c r="F7" s="100" t="s">
        <v>315</v>
      </c>
      <c r="G7" s="102" t="s">
        <v>472</v>
      </c>
      <c r="H7" s="1"/>
    </row>
    <row r="8" spans="1:8" ht="15" customHeight="1" thickTop="1">
      <c r="A8" s="447" t="s">
        <v>6</v>
      </c>
      <c r="B8" s="448"/>
      <c r="C8" s="448"/>
      <c r="D8" s="448"/>
      <c r="E8" s="448"/>
      <c r="F8" s="448"/>
      <c r="G8" s="449"/>
      <c r="H8" s="1"/>
    </row>
    <row r="9" spans="1:8" ht="15" customHeight="1">
      <c r="A9" s="372" t="s">
        <v>7</v>
      </c>
      <c r="B9" s="169" t="s">
        <v>8</v>
      </c>
      <c r="C9" s="170">
        <f>C10+C11</f>
        <v>105458</v>
      </c>
      <c r="D9" s="170">
        <f>D10+D11</f>
        <v>105458</v>
      </c>
      <c r="E9" s="170">
        <f>E10+E11</f>
        <v>105458</v>
      </c>
      <c r="F9" s="373">
        <f>SUM(F10:F11)</f>
        <v>129823</v>
      </c>
      <c r="G9" s="374">
        <f>F9/C9</f>
        <v>1.2310398452464488</v>
      </c>
      <c r="H9" s="1"/>
    </row>
    <row r="10" spans="1:8" ht="15" customHeight="1">
      <c r="A10" s="18" t="s">
        <v>9</v>
      </c>
      <c r="B10" s="19" t="s">
        <v>10</v>
      </c>
      <c r="C10" s="20">
        <v>45552</v>
      </c>
      <c r="D10" s="20">
        <v>45552</v>
      </c>
      <c r="E10" s="20">
        <v>45552</v>
      </c>
      <c r="F10" s="20">
        <v>61861</v>
      </c>
      <c r="G10" s="374">
        <f aca="true" t="shared" si="0" ref="G10:G26">F10/C10</f>
        <v>1.35803038285915</v>
      </c>
      <c r="H10" s="1"/>
    </row>
    <row r="11" spans="1:8" ht="15" customHeight="1">
      <c r="A11" s="18" t="s">
        <v>11</v>
      </c>
      <c r="B11" s="19" t="s">
        <v>12</v>
      </c>
      <c r="C11" s="20">
        <f>SUM(C12:C15)</f>
        <v>59906</v>
      </c>
      <c r="D11" s="20">
        <f>SUM(D12:D15)</f>
        <v>59906</v>
      </c>
      <c r="E11" s="20">
        <f>SUM(E12:E15)</f>
        <v>59906</v>
      </c>
      <c r="F11" s="94">
        <f>SUM(F13:F15)</f>
        <v>67962</v>
      </c>
      <c r="G11" s="374">
        <f t="shared" si="0"/>
        <v>1.134477347844957</v>
      </c>
      <c r="H11" s="1"/>
    </row>
    <row r="12" spans="1:8" ht="15" customHeight="1">
      <c r="A12" s="21" t="s">
        <v>56</v>
      </c>
      <c r="B12" s="22" t="s">
        <v>13</v>
      </c>
      <c r="C12" s="23"/>
      <c r="D12" s="23"/>
      <c r="E12" s="23"/>
      <c r="F12" s="94"/>
      <c r="G12" s="374"/>
      <c r="H12" s="1"/>
    </row>
    <row r="13" spans="1:8" ht="15" customHeight="1">
      <c r="A13" s="21" t="s">
        <v>57</v>
      </c>
      <c r="B13" s="22" t="s">
        <v>14</v>
      </c>
      <c r="C13" s="23">
        <v>58100</v>
      </c>
      <c r="D13" s="23">
        <v>58100</v>
      </c>
      <c r="E13" s="23">
        <v>58100</v>
      </c>
      <c r="F13" s="23">
        <v>66156</v>
      </c>
      <c r="G13" s="374">
        <f t="shared" si="0"/>
        <v>1.138657487091222</v>
      </c>
      <c r="H13" s="1"/>
    </row>
    <row r="14" spans="1:8" ht="15" customHeight="1">
      <c r="A14" s="21" t="s">
        <v>58</v>
      </c>
      <c r="B14" s="22" t="s">
        <v>15</v>
      </c>
      <c r="C14" s="23">
        <v>1600</v>
      </c>
      <c r="D14" s="23">
        <v>1600</v>
      </c>
      <c r="E14" s="23">
        <v>1600</v>
      </c>
      <c r="F14" s="23">
        <v>1600</v>
      </c>
      <c r="G14" s="374">
        <f t="shared" si="0"/>
        <v>1</v>
      </c>
      <c r="H14" s="1"/>
    </row>
    <row r="15" spans="1:8" ht="15" customHeight="1">
      <c r="A15" s="21" t="s">
        <v>59</v>
      </c>
      <c r="B15" s="22" t="s">
        <v>16</v>
      </c>
      <c r="C15" s="23">
        <v>206</v>
      </c>
      <c r="D15" s="23">
        <v>206</v>
      </c>
      <c r="E15" s="23">
        <v>206</v>
      </c>
      <c r="F15" s="23">
        <v>206</v>
      </c>
      <c r="G15" s="374">
        <f t="shared" si="0"/>
        <v>1</v>
      </c>
      <c r="H15" s="1"/>
    </row>
    <row r="16" spans="1:8" ht="15" customHeight="1">
      <c r="A16" s="24" t="s">
        <v>17</v>
      </c>
      <c r="B16" s="15" t="s">
        <v>18</v>
      </c>
      <c r="C16" s="16">
        <f>SUM(C17)</f>
        <v>25098</v>
      </c>
      <c r="D16" s="16">
        <f>SUM(D17)</f>
        <v>41328</v>
      </c>
      <c r="E16" s="16">
        <f>SUM(E17:E18)</f>
        <v>44138</v>
      </c>
      <c r="F16" s="371">
        <f>SUM(F17:F18)</f>
        <v>45151</v>
      </c>
      <c r="G16" s="374">
        <f t="shared" si="0"/>
        <v>1.7989879671686988</v>
      </c>
      <c r="H16" s="1"/>
    </row>
    <row r="17" spans="1:8" ht="15" customHeight="1">
      <c r="A17" s="18" t="s">
        <v>9</v>
      </c>
      <c r="B17" s="19" t="s">
        <v>424</v>
      </c>
      <c r="C17" s="20">
        <v>25098</v>
      </c>
      <c r="D17" s="20">
        <v>41328</v>
      </c>
      <c r="E17" s="20">
        <v>43640</v>
      </c>
      <c r="F17" s="20">
        <v>44653</v>
      </c>
      <c r="G17" s="374">
        <f t="shared" si="0"/>
        <v>1.7791457486652322</v>
      </c>
      <c r="H17" s="1"/>
    </row>
    <row r="18" spans="1:8" ht="15" customHeight="1">
      <c r="A18" s="18" t="s">
        <v>11</v>
      </c>
      <c r="B18" s="19" t="s">
        <v>425</v>
      </c>
      <c r="C18" s="20"/>
      <c r="D18" s="20"/>
      <c r="E18" s="20">
        <v>498</v>
      </c>
      <c r="F18" s="20">
        <v>498</v>
      </c>
      <c r="G18" s="374"/>
      <c r="H18" s="1"/>
    </row>
    <row r="19" spans="1:8" ht="15" customHeight="1">
      <c r="A19" s="24" t="s">
        <v>19</v>
      </c>
      <c r="B19" s="15" t="s">
        <v>20</v>
      </c>
      <c r="C19" s="16">
        <v>5000</v>
      </c>
      <c r="D19" s="16">
        <v>5000</v>
      </c>
      <c r="E19" s="16">
        <v>5000</v>
      </c>
      <c r="F19" s="16">
        <v>5000</v>
      </c>
      <c r="G19" s="374">
        <f t="shared" si="0"/>
        <v>1</v>
      </c>
      <c r="H19" s="1"/>
    </row>
    <row r="20" spans="1:8" ht="15" customHeight="1">
      <c r="A20" s="24" t="s">
        <v>21</v>
      </c>
      <c r="B20" s="15" t="s">
        <v>22</v>
      </c>
      <c r="C20" s="16">
        <f>SUM(C21:C22)</f>
        <v>13775</v>
      </c>
      <c r="D20" s="16">
        <f>SUM(D21:D22)</f>
        <v>13775</v>
      </c>
      <c r="E20" s="16">
        <f>SUM(E21:E22)</f>
        <v>13775</v>
      </c>
      <c r="F20" s="371">
        <f>SUM(F21:F22)</f>
        <v>14607</v>
      </c>
      <c r="G20" s="374">
        <f t="shared" si="0"/>
        <v>1.060399274047187</v>
      </c>
      <c r="H20" s="1"/>
    </row>
    <row r="21" spans="1:8" ht="15" customHeight="1">
      <c r="A21" s="18" t="s">
        <v>9</v>
      </c>
      <c r="B21" s="19" t="s">
        <v>23</v>
      </c>
      <c r="C21" s="20">
        <v>9593</v>
      </c>
      <c r="D21" s="20">
        <v>9593</v>
      </c>
      <c r="E21" s="20">
        <v>9593</v>
      </c>
      <c r="F21" s="20">
        <v>10425</v>
      </c>
      <c r="G21" s="374">
        <f t="shared" si="0"/>
        <v>1.0867299072240175</v>
      </c>
      <c r="H21" s="1"/>
    </row>
    <row r="22" spans="1:8" ht="15" customHeight="1">
      <c r="A22" s="18" t="s">
        <v>11</v>
      </c>
      <c r="B22" s="19" t="s">
        <v>24</v>
      </c>
      <c r="C22" s="20">
        <v>4182</v>
      </c>
      <c r="D22" s="20">
        <v>4182</v>
      </c>
      <c r="E22" s="20">
        <v>4182</v>
      </c>
      <c r="F22" s="20">
        <v>4182</v>
      </c>
      <c r="G22" s="374">
        <f t="shared" si="0"/>
        <v>1</v>
      </c>
      <c r="H22" s="1"/>
    </row>
    <row r="23" spans="1:8" ht="15" customHeight="1">
      <c r="A23" s="24" t="s">
        <v>25</v>
      </c>
      <c r="B23" s="15" t="s">
        <v>26</v>
      </c>
      <c r="C23" s="16">
        <f>SUM(C24:C25)</f>
        <v>3182</v>
      </c>
      <c r="D23" s="16">
        <f>SUM(D24:D25)</f>
        <v>3182</v>
      </c>
      <c r="E23" s="16">
        <f>SUM(E24:E25)</f>
        <v>3182</v>
      </c>
      <c r="F23" s="371">
        <f>SUM(F24:F25)</f>
        <v>4262</v>
      </c>
      <c r="G23" s="374">
        <f t="shared" si="0"/>
        <v>1.339409176618479</v>
      </c>
      <c r="H23" s="1"/>
    </row>
    <row r="24" spans="1:8" ht="15" customHeight="1">
      <c r="A24" s="18" t="s">
        <v>27</v>
      </c>
      <c r="B24" s="19" t="s">
        <v>28</v>
      </c>
      <c r="C24" s="20">
        <v>50</v>
      </c>
      <c r="D24" s="20">
        <v>50</v>
      </c>
      <c r="E24" s="20">
        <v>50</v>
      </c>
      <c r="F24" s="94">
        <v>588</v>
      </c>
      <c r="G24" s="374">
        <f t="shared" si="0"/>
        <v>11.76</v>
      </c>
      <c r="H24" s="1"/>
    </row>
    <row r="25" spans="1:8" ht="15" customHeight="1">
      <c r="A25" s="18" t="s">
        <v>11</v>
      </c>
      <c r="B25" s="19" t="s">
        <v>29</v>
      </c>
      <c r="C25" s="20">
        <v>3132</v>
      </c>
      <c r="D25" s="20">
        <v>3132</v>
      </c>
      <c r="E25" s="20">
        <v>3132</v>
      </c>
      <c r="F25" s="20">
        <v>3674</v>
      </c>
      <c r="G25" s="374">
        <f t="shared" si="0"/>
        <v>1.173052362707535</v>
      </c>
      <c r="H25" s="1"/>
    </row>
    <row r="26" spans="1:8" ht="15" customHeight="1">
      <c r="A26" s="24" t="s">
        <v>30</v>
      </c>
      <c r="B26" s="15" t="s">
        <v>31</v>
      </c>
      <c r="C26" s="16">
        <v>5000</v>
      </c>
      <c r="D26" s="16">
        <v>5000</v>
      </c>
      <c r="E26" s="16">
        <v>5000</v>
      </c>
      <c r="F26" s="16">
        <v>5000</v>
      </c>
      <c r="G26" s="374">
        <f t="shared" si="0"/>
        <v>1</v>
      </c>
      <c r="H26" s="1"/>
    </row>
    <row r="27" spans="1:8" ht="15" customHeight="1">
      <c r="A27" s="442" t="s">
        <v>407</v>
      </c>
      <c r="B27" s="443"/>
      <c r="C27" s="26">
        <f>C9+C16+C19+C20+C23+C26</f>
        <v>157513</v>
      </c>
      <c r="D27" s="26">
        <f>D9+D16+D19+D20+D23+D26</f>
        <v>173743</v>
      </c>
      <c r="E27" s="26">
        <f>E9+E16+E19+E20+E23+E26</f>
        <v>176553</v>
      </c>
      <c r="F27" s="26">
        <f>F9+F16+F19+F20+F23+F26</f>
        <v>203843</v>
      </c>
      <c r="G27" s="27">
        <f>F27/C27</f>
        <v>1.2941344523944056</v>
      </c>
      <c r="H27" s="1"/>
    </row>
    <row r="28" spans="1:8" ht="15" customHeight="1">
      <c r="A28" s="452" t="s">
        <v>33</v>
      </c>
      <c r="B28" s="19" t="s">
        <v>34</v>
      </c>
      <c r="C28" s="426">
        <v>130979</v>
      </c>
      <c r="D28" s="426">
        <v>132226</v>
      </c>
      <c r="E28" s="426">
        <v>132226</v>
      </c>
      <c r="F28" s="435">
        <v>132226</v>
      </c>
      <c r="G28" s="437">
        <f>F28/C28</f>
        <v>1.00952061017415</v>
      </c>
      <c r="H28" s="438"/>
    </row>
    <row r="29" spans="1:8" ht="15" customHeight="1">
      <c r="A29" s="452"/>
      <c r="B29" s="19" t="s">
        <v>35</v>
      </c>
      <c r="C29" s="426"/>
      <c r="D29" s="426"/>
      <c r="E29" s="426"/>
      <c r="F29" s="436"/>
      <c r="G29" s="437"/>
      <c r="H29" s="438"/>
    </row>
    <row r="30" spans="1:8" ht="15" customHeight="1">
      <c r="A30" s="452" t="s">
        <v>36</v>
      </c>
      <c r="B30" s="19" t="s">
        <v>37</v>
      </c>
      <c r="C30" s="426"/>
      <c r="D30" s="433"/>
      <c r="E30" s="426"/>
      <c r="F30" s="435"/>
      <c r="G30" s="453"/>
      <c r="H30" s="438"/>
    </row>
    <row r="31" spans="1:8" ht="15" customHeight="1">
      <c r="A31" s="452"/>
      <c r="B31" s="19" t="s">
        <v>38</v>
      </c>
      <c r="C31" s="426"/>
      <c r="D31" s="434"/>
      <c r="E31" s="426"/>
      <c r="F31" s="436"/>
      <c r="G31" s="453"/>
      <c r="H31" s="438"/>
    </row>
    <row r="32" spans="1:8" ht="15" customHeight="1">
      <c r="A32" s="18" t="s">
        <v>39</v>
      </c>
      <c r="B32" s="19" t="s">
        <v>40</v>
      </c>
      <c r="C32" s="20"/>
      <c r="D32" s="20"/>
      <c r="E32" s="20"/>
      <c r="F32" s="20"/>
      <c r="G32" s="25"/>
      <c r="H32" s="1"/>
    </row>
    <row r="33" spans="1:8" ht="15" customHeight="1">
      <c r="A33" s="18" t="s">
        <v>41</v>
      </c>
      <c r="B33" s="19" t="s">
        <v>42</v>
      </c>
      <c r="C33" s="20"/>
      <c r="D33" s="20"/>
      <c r="E33" s="20"/>
      <c r="F33" s="20"/>
      <c r="G33" s="25"/>
      <c r="H33" s="1"/>
    </row>
    <row r="34" spans="1:8" ht="15" customHeight="1">
      <c r="A34" s="442" t="s">
        <v>43</v>
      </c>
      <c r="B34" s="443"/>
      <c r="C34" s="26">
        <f>SUM(C28:C33)</f>
        <v>130979</v>
      </c>
      <c r="D34" s="26">
        <f>SUM(D28:D33)</f>
        <v>132226</v>
      </c>
      <c r="E34" s="26">
        <f>SUM(E28:E33)</f>
        <v>132226</v>
      </c>
      <c r="F34" s="375">
        <v>132226</v>
      </c>
      <c r="G34" s="27">
        <f>F34/C34</f>
        <v>1.00952061017415</v>
      </c>
      <c r="H34" s="1"/>
    </row>
    <row r="35" spans="1:8" ht="15" customHeight="1">
      <c r="A35" s="450" t="s">
        <v>44</v>
      </c>
      <c r="B35" s="451"/>
      <c r="C35" s="28">
        <f>C34+C27</f>
        <v>288492</v>
      </c>
      <c r="D35" s="28">
        <f>D34+D27</f>
        <v>305969</v>
      </c>
      <c r="E35" s="28">
        <f>E34+E27</f>
        <v>308779</v>
      </c>
      <c r="F35" s="28">
        <f>F34+F27</f>
        <v>336069</v>
      </c>
      <c r="G35" s="29">
        <f>F35/C35</f>
        <v>1.1649161848508798</v>
      </c>
      <c r="H35" s="1"/>
    </row>
    <row r="36" spans="1:8" ht="15" customHeight="1">
      <c r="A36" s="14"/>
      <c r="B36" s="30"/>
      <c r="C36" s="31"/>
      <c r="D36" s="31"/>
      <c r="E36" s="31"/>
      <c r="F36" s="300"/>
      <c r="G36" s="32"/>
      <c r="H36" s="1"/>
    </row>
    <row r="37" spans="1:8" ht="15" customHeight="1">
      <c r="A37" s="439" t="s">
        <v>45</v>
      </c>
      <c r="B37" s="440"/>
      <c r="C37" s="440"/>
      <c r="D37" s="440"/>
      <c r="E37" s="440"/>
      <c r="F37" s="440"/>
      <c r="G37" s="441"/>
      <c r="H37" s="1"/>
    </row>
    <row r="38" spans="1:8" ht="15" customHeight="1">
      <c r="A38" s="376" t="s">
        <v>7</v>
      </c>
      <c r="B38" s="169" t="s">
        <v>46</v>
      </c>
      <c r="C38" s="170">
        <v>166449</v>
      </c>
      <c r="D38" s="170">
        <v>166449</v>
      </c>
      <c r="E38" s="170">
        <v>166894</v>
      </c>
      <c r="F38" s="170">
        <v>180281</v>
      </c>
      <c r="G38" s="374">
        <f>F38/C38</f>
        <v>1.0831005292912543</v>
      </c>
      <c r="H38" s="1"/>
    </row>
    <row r="39" spans="1:8" ht="15" customHeight="1">
      <c r="A39" s="24" t="s">
        <v>17</v>
      </c>
      <c r="B39" s="15" t="s">
        <v>47</v>
      </c>
      <c r="C39" s="16">
        <v>67199</v>
      </c>
      <c r="D39" s="16">
        <v>67199</v>
      </c>
      <c r="E39" s="16">
        <v>72199</v>
      </c>
      <c r="F39" s="16">
        <v>86102</v>
      </c>
      <c r="G39" s="374">
        <f>F39/C39</f>
        <v>1.2812988288516198</v>
      </c>
      <c r="H39" s="1"/>
    </row>
    <row r="40" spans="1:8" ht="15" customHeight="1">
      <c r="A40" s="24" t="s">
        <v>19</v>
      </c>
      <c r="B40" s="15" t="s">
        <v>48</v>
      </c>
      <c r="C40" s="16"/>
      <c r="D40" s="16"/>
      <c r="E40" s="16">
        <v>0</v>
      </c>
      <c r="F40" s="16">
        <v>0</v>
      </c>
      <c r="G40" s="374"/>
      <c r="H40" s="1"/>
    </row>
    <row r="41" spans="1:8" ht="15" customHeight="1">
      <c r="A41" s="24" t="s">
        <v>21</v>
      </c>
      <c r="B41" s="15" t="s">
        <v>49</v>
      </c>
      <c r="C41" s="16">
        <f>SUM(C42:C43)</f>
        <v>54844</v>
      </c>
      <c r="D41" s="16">
        <f>SUM(D42:D43)</f>
        <v>72321</v>
      </c>
      <c r="E41" s="16">
        <f>SUM(E42:E43)</f>
        <v>69686</v>
      </c>
      <c r="F41" s="371">
        <f>SUM(F42:F43)</f>
        <v>69686</v>
      </c>
      <c r="G41" s="374">
        <f>F41/C41</f>
        <v>1.2706221282182188</v>
      </c>
      <c r="H41" s="1"/>
    </row>
    <row r="42" spans="1:8" ht="15" customHeight="1">
      <c r="A42" s="18" t="s">
        <v>9</v>
      </c>
      <c r="B42" s="19" t="s">
        <v>50</v>
      </c>
      <c r="C42" s="20">
        <v>36844</v>
      </c>
      <c r="D42" s="20">
        <v>54321</v>
      </c>
      <c r="E42" s="20">
        <v>51686</v>
      </c>
      <c r="F42" s="20">
        <v>51686</v>
      </c>
      <c r="G42" s="374">
        <f>F42/C42</f>
        <v>1.4028335685593312</v>
      </c>
      <c r="H42" s="1"/>
    </row>
    <row r="43" spans="1:8" ht="15" customHeight="1">
      <c r="A43" s="18" t="s">
        <v>11</v>
      </c>
      <c r="B43" s="19" t="s">
        <v>51</v>
      </c>
      <c r="C43" s="20">
        <v>18000</v>
      </c>
      <c r="D43" s="20">
        <v>18000</v>
      </c>
      <c r="E43" s="20">
        <v>18000</v>
      </c>
      <c r="F43" s="20">
        <v>18000</v>
      </c>
      <c r="G43" s="374">
        <f>F43/C43</f>
        <v>1</v>
      </c>
      <c r="H43" s="1"/>
    </row>
    <row r="44" spans="1:8" ht="15" customHeight="1">
      <c r="A44" s="442" t="s">
        <v>408</v>
      </c>
      <c r="B44" s="443"/>
      <c r="C44" s="26">
        <f>C38+C39+C41</f>
        <v>288492</v>
      </c>
      <c r="D44" s="26">
        <f>D38+D39+D41</f>
        <v>305969</v>
      </c>
      <c r="E44" s="26">
        <f>E38+E39+E41</f>
        <v>308779</v>
      </c>
      <c r="F44" s="375">
        <f>F38+F39+F40+F41</f>
        <v>336069</v>
      </c>
      <c r="G44" s="27">
        <f>F44/C44</f>
        <v>1.1649161848508798</v>
      </c>
      <c r="H44" s="1"/>
    </row>
    <row r="45" spans="1:8" ht="15" customHeight="1">
      <c r="A45" s="444" t="s">
        <v>52</v>
      </c>
      <c r="B45" s="22" t="s">
        <v>53</v>
      </c>
      <c r="C45" s="427">
        <v>0</v>
      </c>
      <c r="D45" s="427">
        <v>0</v>
      </c>
      <c r="E45" s="427">
        <v>0</v>
      </c>
      <c r="F45" s="445">
        <v>0</v>
      </c>
      <c r="G45" s="432"/>
      <c r="H45" s="438"/>
    </row>
    <row r="46" spans="1:8" ht="15" customHeight="1">
      <c r="A46" s="444"/>
      <c r="B46" s="22" t="s">
        <v>54</v>
      </c>
      <c r="C46" s="427"/>
      <c r="D46" s="427"/>
      <c r="E46" s="427"/>
      <c r="F46" s="446"/>
      <c r="G46" s="432"/>
      <c r="H46" s="438"/>
    </row>
    <row r="47" spans="1:8" s="37" customFormat="1" ht="15" customHeight="1" thickBot="1">
      <c r="A47" s="428" t="s">
        <v>55</v>
      </c>
      <c r="B47" s="429"/>
      <c r="C47" s="33">
        <f>C44+C45</f>
        <v>288492</v>
      </c>
      <c r="D47" s="33">
        <f>D44+D45</f>
        <v>305969</v>
      </c>
      <c r="E47" s="33">
        <f>E44+E45</f>
        <v>308779</v>
      </c>
      <c r="F47" s="377">
        <f>F44+F45+F46</f>
        <v>336069</v>
      </c>
      <c r="G47" s="34">
        <f>F47/C47</f>
        <v>1.1649161848508798</v>
      </c>
      <c r="H47" s="64"/>
    </row>
    <row r="48" ht="12.75" thickTop="1"/>
  </sheetData>
  <sheetProtection/>
  <mergeCells count="31">
    <mergeCell ref="A28:A29"/>
    <mergeCell ref="A45:A46"/>
    <mergeCell ref="F45:F46"/>
    <mergeCell ref="A8:G8"/>
    <mergeCell ref="A27:B27"/>
    <mergeCell ref="A34:B34"/>
    <mergeCell ref="A35:B35"/>
    <mergeCell ref="A30:A31"/>
    <mergeCell ref="C30:C31"/>
    <mergeCell ref="E30:E31"/>
    <mergeCell ref="G30:G31"/>
    <mergeCell ref="F28:F29"/>
    <mergeCell ref="C28:C29"/>
    <mergeCell ref="G28:G29"/>
    <mergeCell ref="H45:H46"/>
    <mergeCell ref="A37:G37"/>
    <mergeCell ref="H28:H29"/>
    <mergeCell ref="H30:H31"/>
    <mergeCell ref="F30:F31"/>
    <mergeCell ref="E45:E46"/>
    <mergeCell ref="A44:B44"/>
    <mergeCell ref="E28:E29"/>
    <mergeCell ref="C45:C46"/>
    <mergeCell ref="A47:B47"/>
    <mergeCell ref="A1:G1"/>
    <mergeCell ref="A2:G2"/>
    <mergeCell ref="A4:G4"/>
    <mergeCell ref="G45:G46"/>
    <mergeCell ref="D28:D29"/>
    <mergeCell ref="D30:D31"/>
    <mergeCell ref="D45:D46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5.7109375" style="2" customWidth="1"/>
    <col min="2" max="2" width="40.421875" style="2" customWidth="1"/>
    <col min="3" max="3" width="9.7109375" style="2" customWidth="1"/>
    <col min="4" max="6" width="9.7109375" style="0" customWidth="1"/>
  </cols>
  <sheetData>
    <row r="1" spans="1:6" s="37" customFormat="1" ht="15" customHeight="1">
      <c r="A1" s="455" t="s">
        <v>330</v>
      </c>
      <c r="B1" s="455"/>
      <c r="C1" s="455"/>
      <c r="D1" s="455"/>
      <c r="E1" s="455"/>
      <c r="F1" s="455"/>
    </row>
    <row r="2" spans="1:6" s="37" customFormat="1" ht="15" customHeight="1">
      <c r="A2" s="430" t="s">
        <v>529</v>
      </c>
      <c r="B2" s="430"/>
      <c r="C2" s="430"/>
      <c r="D2" s="430"/>
      <c r="E2" s="430"/>
      <c r="F2" s="430"/>
    </row>
    <row r="3" spans="1:3" s="37" customFormat="1" ht="15" customHeight="1">
      <c r="A3" s="39"/>
      <c r="B3" s="39"/>
      <c r="C3" s="39"/>
    </row>
    <row r="4" ht="15" customHeight="1" thickBot="1">
      <c r="F4" s="35" t="s">
        <v>94</v>
      </c>
    </row>
    <row r="5" spans="1:7" ht="27" customHeight="1" thickTop="1">
      <c r="A5" s="134" t="s">
        <v>135</v>
      </c>
      <c r="B5" s="302" t="s">
        <v>299</v>
      </c>
      <c r="C5" s="303" t="s">
        <v>127</v>
      </c>
      <c r="D5" s="303" t="s">
        <v>509</v>
      </c>
      <c r="E5" s="303" t="s">
        <v>522</v>
      </c>
      <c r="F5" s="43" t="s">
        <v>447</v>
      </c>
      <c r="G5" s="318"/>
    </row>
    <row r="6" spans="1:7" ht="15" customHeight="1" thickBot="1">
      <c r="A6" s="244" t="s">
        <v>0</v>
      </c>
      <c r="B6" s="304" t="s">
        <v>2</v>
      </c>
      <c r="C6" s="245" t="s">
        <v>3</v>
      </c>
      <c r="D6" s="202" t="s">
        <v>4</v>
      </c>
      <c r="E6" s="202" t="s">
        <v>5</v>
      </c>
      <c r="F6" s="101" t="s">
        <v>315</v>
      </c>
      <c r="G6" s="318"/>
    </row>
    <row r="7" spans="1:7" ht="6" customHeight="1" thickTop="1">
      <c r="A7" s="37"/>
      <c r="B7" s="319"/>
      <c r="C7" s="299"/>
      <c r="D7" s="318"/>
      <c r="E7" s="318"/>
      <c r="F7" s="318"/>
      <c r="G7" s="318"/>
    </row>
    <row r="8" spans="1:7" ht="15" customHeight="1" thickBot="1">
      <c r="A8" s="504" t="s">
        <v>332</v>
      </c>
      <c r="B8" s="504"/>
      <c r="C8" s="320"/>
      <c r="D8" s="58"/>
      <c r="E8" s="58"/>
      <c r="F8" s="58"/>
      <c r="G8" s="37"/>
    </row>
    <row r="9" spans="1:7" ht="15" customHeight="1" thickTop="1">
      <c r="A9" s="321" t="s">
        <v>9</v>
      </c>
      <c r="B9" s="322" t="s">
        <v>333</v>
      </c>
      <c r="C9" s="323">
        <v>16107</v>
      </c>
      <c r="D9" s="323">
        <v>16107</v>
      </c>
      <c r="E9" s="323">
        <v>16107</v>
      </c>
      <c r="F9" s="190"/>
      <c r="G9" s="37"/>
    </row>
    <row r="10" spans="1:7" ht="15" customHeight="1">
      <c r="A10" s="103" t="s">
        <v>11</v>
      </c>
      <c r="B10" s="322" t="s">
        <v>334</v>
      </c>
      <c r="C10" s="323">
        <v>14677</v>
      </c>
      <c r="D10" s="323">
        <v>14677</v>
      </c>
      <c r="E10" s="323">
        <v>14677</v>
      </c>
      <c r="F10" s="190"/>
      <c r="G10" s="37"/>
    </row>
    <row r="11" spans="1:7" ht="15" customHeight="1">
      <c r="A11" s="103" t="s">
        <v>67</v>
      </c>
      <c r="B11" s="322" t="s">
        <v>335</v>
      </c>
      <c r="C11" s="323">
        <v>810</v>
      </c>
      <c r="D11" s="323">
        <v>810</v>
      </c>
      <c r="E11" s="323">
        <v>810</v>
      </c>
      <c r="F11" s="190"/>
      <c r="G11" s="37"/>
    </row>
    <row r="12" spans="1:7" ht="15" customHeight="1">
      <c r="A12" s="103" t="s">
        <v>69</v>
      </c>
      <c r="B12" s="322" t="s">
        <v>336</v>
      </c>
      <c r="C12" s="323">
        <v>500</v>
      </c>
      <c r="D12" s="323">
        <v>500</v>
      </c>
      <c r="E12" s="323">
        <v>500</v>
      </c>
      <c r="F12" s="190"/>
      <c r="G12" s="37"/>
    </row>
    <row r="13" spans="1:7" ht="15" customHeight="1">
      <c r="A13" s="103" t="s">
        <v>71</v>
      </c>
      <c r="B13" s="322" t="s">
        <v>337</v>
      </c>
      <c r="C13" s="323">
        <v>500</v>
      </c>
      <c r="D13" s="323">
        <v>500</v>
      </c>
      <c r="E13" s="323">
        <v>500</v>
      </c>
      <c r="F13" s="190"/>
      <c r="G13" s="37"/>
    </row>
    <row r="14" spans="1:7" ht="15" customHeight="1">
      <c r="A14" s="103" t="s">
        <v>74</v>
      </c>
      <c r="B14" s="322" t="s">
        <v>338</v>
      </c>
      <c r="C14" s="323">
        <v>100</v>
      </c>
      <c r="D14" s="323">
        <v>100</v>
      </c>
      <c r="E14" s="323">
        <v>100</v>
      </c>
      <c r="F14" s="190"/>
      <c r="G14" s="37"/>
    </row>
    <row r="15" spans="1:7" ht="15" customHeight="1">
      <c r="A15" s="103" t="s">
        <v>77</v>
      </c>
      <c r="B15" s="322" t="s">
        <v>339</v>
      </c>
      <c r="C15" s="323">
        <v>100</v>
      </c>
      <c r="D15" s="323">
        <v>100</v>
      </c>
      <c r="E15" s="323">
        <v>100</v>
      </c>
      <c r="F15" s="190"/>
      <c r="G15" s="37"/>
    </row>
    <row r="16" spans="1:7" ht="15" customHeight="1" thickBot="1">
      <c r="A16" s="18" t="s">
        <v>132</v>
      </c>
      <c r="B16" s="387" t="s">
        <v>340</v>
      </c>
      <c r="C16" s="96">
        <v>360</v>
      </c>
      <c r="D16" s="388">
        <v>360</v>
      </c>
      <c r="E16" s="388">
        <v>360</v>
      </c>
      <c r="F16" s="389"/>
      <c r="G16" s="37"/>
    </row>
    <row r="17" spans="1:7" ht="15" customHeight="1" thickBot="1" thickTop="1">
      <c r="A17" s="502" t="s">
        <v>228</v>
      </c>
      <c r="B17" s="503"/>
      <c r="C17" s="325">
        <f>SUM(C9:C16)</f>
        <v>33154</v>
      </c>
      <c r="D17" s="325">
        <f>SUM(D9:D16)</f>
        <v>33154</v>
      </c>
      <c r="E17" s="325">
        <f>SUM(E9:E16)</f>
        <v>33154</v>
      </c>
      <c r="F17" s="326">
        <f>D23/C23</f>
        <v>1</v>
      </c>
      <c r="G17" s="37"/>
    </row>
    <row r="18" spans="1:7" ht="6" customHeight="1" thickTop="1">
      <c r="A18" s="37"/>
      <c r="B18" s="118"/>
      <c r="C18" s="39"/>
      <c r="D18" s="39"/>
      <c r="E18" s="39"/>
      <c r="F18" s="39"/>
      <c r="G18" s="37"/>
    </row>
    <row r="19" spans="1:7" ht="15" customHeight="1" thickBot="1">
      <c r="A19" s="504" t="s">
        <v>341</v>
      </c>
      <c r="B19" s="504"/>
      <c r="C19" s="58"/>
      <c r="D19" s="58"/>
      <c r="E19" s="58"/>
      <c r="F19" s="58"/>
      <c r="G19" s="37"/>
    </row>
    <row r="20" spans="1:7" ht="15" customHeight="1" thickTop="1">
      <c r="A20" s="321" t="s">
        <v>9</v>
      </c>
      <c r="B20" s="322" t="s">
        <v>342</v>
      </c>
      <c r="C20" s="323">
        <v>80</v>
      </c>
      <c r="D20" s="323">
        <v>80</v>
      </c>
      <c r="E20" s="323">
        <v>80</v>
      </c>
      <c r="F20" s="190"/>
      <c r="G20" s="37"/>
    </row>
    <row r="21" spans="1:7" ht="15" customHeight="1">
      <c r="A21" s="103" t="s">
        <v>11</v>
      </c>
      <c r="B21" s="322" t="s">
        <v>343</v>
      </c>
      <c r="C21" s="323">
        <v>5500</v>
      </c>
      <c r="D21" s="323">
        <v>5500</v>
      </c>
      <c r="E21" s="323">
        <v>13290</v>
      </c>
      <c r="F21" s="190"/>
      <c r="G21" s="37"/>
    </row>
    <row r="22" spans="1:7" ht="15" customHeight="1">
      <c r="A22" s="103" t="s">
        <v>67</v>
      </c>
      <c r="B22" s="322" t="s">
        <v>344</v>
      </c>
      <c r="C22" s="323">
        <v>100</v>
      </c>
      <c r="D22" s="323">
        <v>100</v>
      </c>
      <c r="E22" s="323">
        <v>100</v>
      </c>
      <c r="F22" s="190"/>
      <c r="G22" s="37"/>
    </row>
    <row r="23" spans="1:7" ht="15" customHeight="1">
      <c r="A23" s="103" t="s">
        <v>69</v>
      </c>
      <c r="B23" s="322" t="s">
        <v>345</v>
      </c>
      <c r="C23" s="323">
        <v>1750</v>
      </c>
      <c r="D23" s="323">
        <v>1750</v>
      </c>
      <c r="E23" s="323">
        <v>1750</v>
      </c>
      <c r="F23" s="190"/>
      <c r="G23" s="37"/>
    </row>
    <row r="24" spans="1:7" ht="15" customHeight="1">
      <c r="A24" s="103" t="s">
        <v>71</v>
      </c>
      <c r="B24" s="322" t="s">
        <v>346</v>
      </c>
      <c r="C24" s="323">
        <v>100</v>
      </c>
      <c r="D24" s="323">
        <v>100</v>
      </c>
      <c r="E24" s="323">
        <v>100</v>
      </c>
      <c r="F24" s="190"/>
      <c r="G24" s="37"/>
    </row>
    <row r="25" spans="1:7" ht="15" customHeight="1">
      <c r="A25" s="103" t="s">
        <v>74</v>
      </c>
      <c r="B25" s="322" t="s">
        <v>347</v>
      </c>
      <c r="C25" s="323">
        <v>200</v>
      </c>
      <c r="D25" s="323">
        <v>200</v>
      </c>
      <c r="E25" s="323">
        <v>200</v>
      </c>
      <c r="F25" s="190"/>
      <c r="G25" s="37"/>
    </row>
    <row r="26" spans="1:7" ht="15" customHeight="1">
      <c r="A26" s="103" t="s">
        <v>77</v>
      </c>
      <c r="B26" s="322" t="s">
        <v>348</v>
      </c>
      <c r="C26" s="323">
        <v>100</v>
      </c>
      <c r="D26" s="323">
        <v>100</v>
      </c>
      <c r="E26" s="323">
        <v>100</v>
      </c>
      <c r="F26" s="190"/>
      <c r="G26" s="37"/>
    </row>
    <row r="27" spans="1:7" ht="15" customHeight="1">
      <c r="A27" s="103" t="s">
        <v>132</v>
      </c>
      <c r="B27" s="322" t="s">
        <v>349</v>
      </c>
      <c r="C27" s="323">
        <v>100</v>
      </c>
      <c r="D27" s="323">
        <v>100</v>
      </c>
      <c r="E27" s="323">
        <v>100</v>
      </c>
      <c r="F27" s="190"/>
      <c r="G27" s="37"/>
    </row>
    <row r="28" spans="1:7" ht="15" customHeight="1">
      <c r="A28" s="103" t="s">
        <v>160</v>
      </c>
      <c r="B28" s="322" t="s">
        <v>350</v>
      </c>
      <c r="C28" s="323">
        <v>100</v>
      </c>
      <c r="D28" s="323">
        <v>100</v>
      </c>
      <c r="E28" s="323">
        <v>100</v>
      </c>
      <c r="F28" s="190"/>
      <c r="G28" s="37"/>
    </row>
    <row r="29" spans="1:7" ht="15" customHeight="1" thickBot="1">
      <c r="A29" s="317" t="s">
        <v>161</v>
      </c>
      <c r="B29" s="364" t="s">
        <v>354</v>
      </c>
      <c r="C29" s="324"/>
      <c r="D29" s="324">
        <v>100</v>
      </c>
      <c r="E29" s="324">
        <v>100</v>
      </c>
      <c r="F29" s="279"/>
      <c r="G29" s="37"/>
    </row>
    <row r="30" spans="1:7" ht="15" customHeight="1" thickBot="1" thickTop="1">
      <c r="A30" s="502" t="s">
        <v>228</v>
      </c>
      <c r="B30" s="503"/>
      <c r="C30" s="325">
        <f>SUM(C20:C29)</f>
        <v>8030</v>
      </c>
      <c r="D30" s="325">
        <f>SUM(D20:D29)</f>
        <v>8130</v>
      </c>
      <c r="E30" s="325">
        <f>SUM(E20:E29)</f>
        <v>15920</v>
      </c>
      <c r="F30" s="326">
        <f>E30/C30</f>
        <v>1.9825653798256537</v>
      </c>
      <c r="G30" s="37"/>
    </row>
    <row r="31" spans="1:7" ht="6" customHeight="1" thickTop="1">
      <c r="A31" s="37"/>
      <c r="B31" s="118"/>
      <c r="C31" s="118"/>
      <c r="D31" s="39"/>
      <c r="E31" s="39"/>
      <c r="F31" s="39"/>
      <c r="G31" s="37"/>
    </row>
    <row r="32" spans="1:7" ht="15" customHeight="1" thickBot="1">
      <c r="A32" s="504" t="s">
        <v>351</v>
      </c>
      <c r="B32" s="504"/>
      <c r="C32" s="147"/>
      <c r="D32" s="39"/>
      <c r="E32" s="39"/>
      <c r="F32" s="39"/>
      <c r="G32" s="37"/>
    </row>
    <row r="33" spans="1:7" ht="15" customHeight="1" thickBot="1" thickTop="1">
      <c r="A33" s="366" t="s">
        <v>9</v>
      </c>
      <c r="B33" s="365" t="s">
        <v>352</v>
      </c>
      <c r="C33" s="327">
        <v>1820</v>
      </c>
      <c r="D33" s="327">
        <v>1820</v>
      </c>
      <c r="E33" s="327">
        <v>1820</v>
      </c>
      <c r="F33" s="328"/>
      <c r="G33" s="37"/>
    </row>
    <row r="34" spans="1:6" ht="15" customHeight="1" thickBot="1" thickTop="1">
      <c r="A34" s="502" t="s">
        <v>228</v>
      </c>
      <c r="B34" s="503"/>
      <c r="C34" s="325">
        <f>SUM(C33)</f>
        <v>1820</v>
      </c>
      <c r="D34" s="325">
        <f>SUM(D33)</f>
        <v>1820</v>
      </c>
      <c r="E34" s="325">
        <f>SUM(E33)</f>
        <v>1820</v>
      </c>
      <c r="F34" s="326">
        <f>D34/C34</f>
        <v>1</v>
      </c>
    </row>
    <row r="35" ht="12.75" thickTop="1"/>
  </sheetData>
  <sheetProtection/>
  <mergeCells count="8">
    <mergeCell ref="A30:B30"/>
    <mergeCell ref="A34:B34"/>
    <mergeCell ref="A1:F1"/>
    <mergeCell ref="A2:F2"/>
    <mergeCell ref="A8:B8"/>
    <mergeCell ref="A19:B19"/>
    <mergeCell ref="A32:B32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5.00390625" style="2" customWidth="1"/>
    <col min="2" max="2" width="28.140625" style="2" customWidth="1"/>
    <col min="3" max="8" width="9.7109375" style="2" customWidth="1"/>
    <col min="9" max="12" width="9.140625" style="2" customWidth="1"/>
  </cols>
  <sheetData>
    <row r="1" spans="1:8" ht="15" customHeight="1">
      <c r="A1" s="430" t="s">
        <v>353</v>
      </c>
      <c r="B1" s="430"/>
      <c r="C1" s="430"/>
      <c r="D1" s="430"/>
      <c r="E1" s="430"/>
      <c r="F1" s="430"/>
      <c r="G1" s="430"/>
      <c r="H1" s="430"/>
    </row>
    <row r="2" spans="1:12" ht="15" customHeight="1">
      <c r="A2" s="430" t="s">
        <v>529</v>
      </c>
      <c r="B2" s="430"/>
      <c r="C2" s="430"/>
      <c r="D2" s="430"/>
      <c r="E2" s="430"/>
      <c r="F2" s="430"/>
      <c r="G2" s="430"/>
      <c r="H2" s="430"/>
      <c r="I2" s="136"/>
      <c r="J2" s="136"/>
      <c r="K2" s="136"/>
      <c r="L2" s="136"/>
    </row>
    <row r="3" ht="15" customHeight="1">
      <c r="A3" s="4"/>
    </row>
    <row r="4" spans="1:8" ht="15" customHeight="1">
      <c r="A4" s="497" t="s">
        <v>449</v>
      </c>
      <c r="B4" s="497"/>
      <c r="C4" s="497"/>
      <c r="D4" s="497"/>
      <c r="E4" s="497"/>
      <c r="F4" s="497"/>
      <c r="G4" s="497"/>
      <c r="H4" s="497"/>
    </row>
    <row r="5" ht="15" customHeight="1"/>
    <row r="6" spans="1:8" ht="15" customHeight="1">
      <c r="A6" s="308"/>
      <c r="H6" s="35" t="s">
        <v>94</v>
      </c>
    </row>
    <row r="7" spans="1:12" s="37" customFormat="1" ht="34.5">
      <c r="A7" s="329" t="s">
        <v>510</v>
      </c>
      <c r="B7" s="334" t="s">
        <v>1</v>
      </c>
      <c r="C7" s="334" t="s">
        <v>450</v>
      </c>
      <c r="D7" s="334" t="s">
        <v>428</v>
      </c>
      <c r="E7" s="334" t="s">
        <v>429</v>
      </c>
      <c r="F7" s="334" t="s">
        <v>511</v>
      </c>
      <c r="G7" s="335" t="s">
        <v>451</v>
      </c>
      <c r="H7" s="334" t="s">
        <v>452</v>
      </c>
      <c r="I7" s="39"/>
      <c r="J7" s="39"/>
      <c r="K7" s="39"/>
      <c r="L7" s="39"/>
    </row>
    <row r="8" spans="1:12" s="37" customFormat="1" ht="15" customHeight="1">
      <c r="A8" s="331" t="s">
        <v>0</v>
      </c>
      <c r="B8" s="330" t="s">
        <v>2</v>
      </c>
      <c r="C8" s="332" t="s">
        <v>3</v>
      </c>
      <c r="D8" s="333" t="s">
        <v>4</v>
      </c>
      <c r="E8" s="333" t="s">
        <v>5</v>
      </c>
      <c r="F8" s="333" t="s">
        <v>5</v>
      </c>
      <c r="G8" s="333" t="s">
        <v>315</v>
      </c>
      <c r="H8" s="13" t="s">
        <v>472</v>
      </c>
      <c r="I8" s="39"/>
      <c r="J8" s="39"/>
      <c r="K8" s="39"/>
      <c r="L8" s="39"/>
    </row>
    <row r="9" spans="1:12" s="37" customFormat="1" ht="15" customHeight="1">
      <c r="A9" s="507" t="s">
        <v>6</v>
      </c>
      <c r="B9" s="507"/>
      <c r="C9" s="507"/>
      <c r="D9" s="507"/>
      <c r="E9" s="507"/>
      <c r="F9" s="507"/>
      <c r="G9" s="505"/>
      <c r="H9" s="505"/>
      <c r="I9" s="39"/>
      <c r="J9" s="39"/>
      <c r="K9" s="39"/>
      <c r="L9" s="39"/>
    </row>
    <row r="10" spans="1:12" s="37" customFormat="1" ht="15" customHeight="1">
      <c r="A10" s="287" t="s">
        <v>7</v>
      </c>
      <c r="B10" s="286" t="s">
        <v>261</v>
      </c>
      <c r="C10" s="110">
        <v>25098</v>
      </c>
      <c r="D10" s="110">
        <v>41328</v>
      </c>
      <c r="E10" s="110">
        <v>44138</v>
      </c>
      <c r="F10" s="110">
        <v>45151</v>
      </c>
      <c r="G10" s="110">
        <v>19000</v>
      </c>
      <c r="H10" s="110">
        <v>18500</v>
      </c>
      <c r="I10" s="39"/>
      <c r="J10" s="39"/>
      <c r="K10" s="39"/>
      <c r="L10" s="39"/>
    </row>
    <row r="11" spans="1:12" s="37" customFormat="1" ht="15" customHeight="1">
      <c r="A11" s="287" t="s">
        <v>17</v>
      </c>
      <c r="B11" s="286" t="s">
        <v>263</v>
      </c>
      <c r="C11" s="110">
        <v>9643</v>
      </c>
      <c r="D11" s="110">
        <v>9643</v>
      </c>
      <c r="E11" s="110">
        <v>9643</v>
      </c>
      <c r="F11" s="110">
        <v>11013</v>
      </c>
      <c r="G11" s="110">
        <v>2500</v>
      </c>
      <c r="H11" s="110">
        <v>2500</v>
      </c>
      <c r="I11" s="39"/>
      <c r="J11" s="39"/>
      <c r="K11" s="39"/>
      <c r="L11" s="39"/>
    </row>
    <row r="12" spans="1:12" s="37" customFormat="1" ht="15" customHeight="1">
      <c r="A12" s="287" t="s">
        <v>19</v>
      </c>
      <c r="B12" s="286" t="s">
        <v>12</v>
      </c>
      <c r="C12" s="110">
        <v>59906</v>
      </c>
      <c r="D12" s="110">
        <v>59906</v>
      </c>
      <c r="E12" s="110">
        <v>59906</v>
      </c>
      <c r="F12" s="110">
        <v>67962</v>
      </c>
      <c r="G12" s="110">
        <v>82000</v>
      </c>
      <c r="H12" s="110">
        <v>88000</v>
      </c>
      <c r="I12" s="39"/>
      <c r="J12" s="39"/>
      <c r="K12" s="39"/>
      <c r="L12" s="39"/>
    </row>
    <row r="13" spans="1:12" s="37" customFormat="1" ht="15" customHeight="1">
      <c r="A13" s="287" t="s">
        <v>21</v>
      </c>
      <c r="B13" s="286" t="s">
        <v>274</v>
      </c>
      <c r="C13" s="110">
        <v>45552</v>
      </c>
      <c r="D13" s="110">
        <v>45552</v>
      </c>
      <c r="E13" s="110">
        <v>45552</v>
      </c>
      <c r="F13" s="110">
        <v>61861</v>
      </c>
      <c r="G13" s="110">
        <v>47000</v>
      </c>
      <c r="H13" s="110">
        <v>46500</v>
      </c>
      <c r="I13" s="39"/>
      <c r="J13" s="39"/>
      <c r="K13" s="39"/>
      <c r="L13" s="39"/>
    </row>
    <row r="14" spans="1:12" s="37" customFormat="1" ht="15" customHeight="1">
      <c r="A14" s="287" t="s">
        <v>25</v>
      </c>
      <c r="B14" s="286" t="s">
        <v>453</v>
      </c>
      <c r="C14" s="110">
        <v>17314</v>
      </c>
      <c r="D14" s="110">
        <v>17314</v>
      </c>
      <c r="E14" s="110">
        <v>17314</v>
      </c>
      <c r="F14" s="110">
        <v>17856</v>
      </c>
      <c r="G14" s="110">
        <v>10000</v>
      </c>
      <c r="H14" s="110">
        <v>10000</v>
      </c>
      <c r="I14" s="39"/>
      <c r="J14" s="39"/>
      <c r="K14" s="39"/>
      <c r="L14" s="39"/>
    </row>
    <row r="15" spans="1:12" s="37" customFormat="1" ht="15" customHeight="1">
      <c r="A15" s="287" t="s">
        <v>30</v>
      </c>
      <c r="B15" s="286" t="s">
        <v>287</v>
      </c>
      <c r="C15" s="110">
        <v>130979</v>
      </c>
      <c r="D15" s="110">
        <v>132226</v>
      </c>
      <c r="E15" s="110">
        <v>132226</v>
      </c>
      <c r="F15" s="110">
        <v>132226</v>
      </c>
      <c r="G15" s="110">
        <v>90000</v>
      </c>
      <c r="H15" s="110">
        <v>95000</v>
      </c>
      <c r="I15" s="39"/>
      <c r="J15" s="39"/>
      <c r="K15" s="39"/>
      <c r="L15" s="39"/>
    </row>
    <row r="16" spans="1:12" s="37" customFormat="1" ht="15" customHeight="1">
      <c r="A16" s="506" t="s">
        <v>454</v>
      </c>
      <c r="B16" s="506"/>
      <c r="C16" s="288">
        <f aca="true" t="shared" si="0" ref="C16:H16">SUM(C10:C15)</f>
        <v>288492</v>
      </c>
      <c r="D16" s="288">
        <f t="shared" si="0"/>
        <v>305969</v>
      </c>
      <c r="E16" s="288">
        <f t="shared" si="0"/>
        <v>308779</v>
      </c>
      <c r="F16" s="288">
        <f t="shared" si="0"/>
        <v>336069</v>
      </c>
      <c r="G16" s="288">
        <f t="shared" si="0"/>
        <v>250500</v>
      </c>
      <c r="H16" s="288">
        <f t="shared" si="0"/>
        <v>260500</v>
      </c>
      <c r="I16" s="39"/>
      <c r="J16" s="39"/>
      <c r="K16" s="39"/>
      <c r="L16" s="39"/>
    </row>
    <row r="17" spans="1:12" s="37" customFormat="1" ht="15" customHeight="1">
      <c r="A17" s="505" t="s">
        <v>45</v>
      </c>
      <c r="B17" s="505"/>
      <c r="C17" s="505"/>
      <c r="D17" s="505"/>
      <c r="E17" s="505"/>
      <c r="F17" s="505"/>
      <c r="G17" s="505"/>
      <c r="H17" s="505"/>
      <c r="I17" s="39"/>
      <c r="J17" s="39"/>
      <c r="K17" s="39"/>
      <c r="L17" s="39"/>
    </row>
    <row r="18" spans="1:12" s="37" customFormat="1" ht="15" customHeight="1">
      <c r="A18" s="287" t="s">
        <v>7</v>
      </c>
      <c r="B18" s="286" t="s">
        <v>46</v>
      </c>
      <c r="C18" s="110">
        <v>166449</v>
      </c>
      <c r="D18" s="110">
        <v>166449</v>
      </c>
      <c r="E18" s="110">
        <v>166894</v>
      </c>
      <c r="F18" s="110">
        <v>180281</v>
      </c>
      <c r="G18" s="110">
        <v>172900</v>
      </c>
      <c r="H18" s="110">
        <v>181400</v>
      </c>
      <c r="I18" s="39"/>
      <c r="J18" s="39"/>
      <c r="K18" s="39"/>
      <c r="L18" s="39"/>
    </row>
    <row r="19" spans="1:12" s="37" customFormat="1" ht="15" customHeight="1">
      <c r="A19" s="287" t="s">
        <v>17</v>
      </c>
      <c r="B19" s="286" t="s">
        <v>47</v>
      </c>
      <c r="C19" s="110">
        <v>67199</v>
      </c>
      <c r="D19" s="110">
        <v>67199</v>
      </c>
      <c r="E19" s="110">
        <v>72199</v>
      </c>
      <c r="F19" s="110">
        <v>86102</v>
      </c>
      <c r="G19" s="110">
        <v>42200</v>
      </c>
      <c r="H19" s="110">
        <v>48700</v>
      </c>
      <c r="I19" s="39"/>
      <c r="J19" s="39"/>
      <c r="K19" s="39"/>
      <c r="L19" s="39"/>
    </row>
    <row r="20" spans="1:12" s="37" customFormat="1" ht="15" customHeight="1">
      <c r="A20" s="287" t="s">
        <v>19</v>
      </c>
      <c r="B20" s="286" t="s">
        <v>455</v>
      </c>
      <c r="C20" s="110">
        <v>54844</v>
      </c>
      <c r="D20" s="110">
        <v>72321</v>
      </c>
      <c r="E20" s="110">
        <v>69686</v>
      </c>
      <c r="F20" s="110">
        <v>69686</v>
      </c>
      <c r="G20" s="110">
        <v>35400</v>
      </c>
      <c r="H20" s="110">
        <v>35400</v>
      </c>
      <c r="I20" s="39"/>
      <c r="J20" s="39"/>
      <c r="K20" s="39"/>
      <c r="L20" s="39"/>
    </row>
    <row r="21" spans="1:12" s="37" customFormat="1" ht="15" customHeight="1">
      <c r="A21" s="506" t="s">
        <v>456</v>
      </c>
      <c r="B21" s="506"/>
      <c r="C21" s="288">
        <f aca="true" t="shared" si="1" ref="C21:H21">SUM(C18:C20)</f>
        <v>288492</v>
      </c>
      <c r="D21" s="288">
        <f t="shared" si="1"/>
        <v>305969</v>
      </c>
      <c r="E21" s="288">
        <f t="shared" si="1"/>
        <v>308779</v>
      </c>
      <c r="F21" s="288">
        <f t="shared" si="1"/>
        <v>336069</v>
      </c>
      <c r="G21" s="288">
        <f t="shared" si="1"/>
        <v>250500</v>
      </c>
      <c r="H21" s="288">
        <f t="shared" si="1"/>
        <v>265500</v>
      </c>
      <c r="I21" s="39"/>
      <c r="J21" s="39"/>
      <c r="K21" s="39"/>
      <c r="L21" s="39"/>
    </row>
  </sheetData>
  <sheetProtection/>
  <mergeCells count="7">
    <mergeCell ref="A17:H17"/>
    <mergeCell ref="A16:B16"/>
    <mergeCell ref="A21:B21"/>
    <mergeCell ref="A1:H1"/>
    <mergeCell ref="A2:H2"/>
    <mergeCell ref="A4:H4"/>
    <mergeCell ref="A9:H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28125" style="2" bestFit="1" customWidth="1"/>
    <col min="2" max="2" width="24.7109375" style="2" customWidth="1"/>
    <col min="3" max="15" width="8.7109375" style="2" customWidth="1"/>
  </cols>
  <sheetData>
    <row r="1" spans="1:15" ht="15" customHeight="1">
      <c r="A1" s="430" t="s">
        <v>427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22" ht="15" customHeight="1">
      <c r="A2" s="430" t="s">
        <v>529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Q2" s="136"/>
      <c r="R2" s="136"/>
      <c r="S2" s="136"/>
      <c r="T2" s="136"/>
      <c r="U2" s="136"/>
      <c r="V2" s="136"/>
    </row>
    <row r="3" ht="15" customHeight="1">
      <c r="A3" s="3"/>
    </row>
    <row r="4" spans="1:16" ht="15" customHeight="1">
      <c r="A4" s="497" t="s">
        <v>458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289"/>
    </row>
    <row r="5" spans="1:16" ht="1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1"/>
    </row>
    <row r="6" spans="13:16" ht="15" customHeight="1" thickBot="1">
      <c r="M6" s="514" t="s">
        <v>94</v>
      </c>
      <c r="N6" s="514"/>
      <c r="O6" s="514"/>
      <c r="P6" s="1"/>
    </row>
    <row r="7" spans="1:16" s="37" customFormat="1" ht="15" customHeight="1" thickTop="1">
      <c r="A7" s="148" t="s">
        <v>459</v>
      </c>
      <c r="B7" s="7" t="s">
        <v>1</v>
      </c>
      <c r="C7" s="7" t="s">
        <v>460</v>
      </c>
      <c r="D7" s="7" t="s">
        <v>461</v>
      </c>
      <c r="E7" s="7" t="s">
        <v>462</v>
      </c>
      <c r="F7" s="7" t="s">
        <v>463</v>
      </c>
      <c r="G7" s="7" t="s">
        <v>464</v>
      </c>
      <c r="H7" s="7" t="s">
        <v>465</v>
      </c>
      <c r="I7" s="7" t="s">
        <v>466</v>
      </c>
      <c r="J7" s="7" t="s">
        <v>467</v>
      </c>
      <c r="K7" s="7" t="s">
        <v>468</v>
      </c>
      <c r="L7" s="7" t="s">
        <v>469</v>
      </c>
      <c r="M7" s="7" t="s">
        <v>470</v>
      </c>
      <c r="N7" s="7" t="s">
        <v>471</v>
      </c>
      <c r="O7" s="291" t="s">
        <v>494</v>
      </c>
      <c r="P7" s="508"/>
    </row>
    <row r="8" spans="1:16" s="37" customFormat="1" ht="15" customHeight="1" thickBot="1">
      <c r="A8" s="149" t="s">
        <v>0</v>
      </c>
      <c r="B8" s="99" t="s">
        <v>2</v>
      </c>
      <c r="C8" s="99" t="s">
        <v>3</v>
      </c>
      <c r="D8" s="99" t="s">
        <v>4</v>
      </c>
      <c r="E8" s="99" t="s">
        <v>5</v>
      </c>
      <c r="F8" s="99" t="s">
        <v>315</v>
      </c>
      <c r="G8" s="99" t="s">
        <v>472</v>
      </c>
      <c r="H8" s="99" t="s">
        <v>473</v>
      </c>
      <c r="I8" s="99" t="s">
        <v>7</v>
      </c>
      <c r="J8" s="99" t="s">
        <v>474</v>
      </c>
      <c r="K8" s="99" t="s">
        <v>475</v>
      </c>
      <c r="L8" s="99" t="s">
        <v>476</v>
      </c>
      <c r="M8" s="99" t="s">
        <v>477</v>
      </c>
      <c r="N8" s="99" t="s">
        <v>478</v>
      </c>
      <c r="O8" s="292" t="s">
        <v>479</v>
      </c>
      <c r="P8" s="508"/>
    </row>
    <row r="9" spans="1:16" s="37" customFormat="1" ht="15" customHeight="1" thickTop="1">
      <c r="A9" s="511" t="s">
        <v>480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3"/>
      <c r="P9" s="64"/>
    </row>
    <row r="10" spans="1:16" s="37" customFormat="1" ht="15" customHeight="1">
      <c r="A10" s="18" t="s">
        <v>9</v>
      </c>
      <c r="B10" s="19" t="s">
        <v>481</v>
      </c>
      <c r="C10" s="20">
        <v>938</v>
      </c>
      <c r="D10" s="20">
        <v>182</v>
      </c>
      <c r="E10" s="20">
        <v>4648</v>
      </c>
      <c r="F10" s="20">
        <v>9236</v>
      </c>
      <c r="G10" s="20">
        <v>26056</v>
      </c>
      <c r="H10" s="20">
        <v>5685</v>
      </c>
      <c r="I10" s="20">
        <v>14213</v>
      </c>
      <c r="J10" s="20">
        <v>5685</v>
      </c>
      <c r="K10" s="20">
        <v>36419</v>
      </c>
      <c r="L10" s="20">
        <v>182</v>
      </c>
      <c r="M10" s="20">
        <v>182</v>
      </c>
      <c r="N10" s="20">
        <v>24547</v>
      </c>
      <c r="O10" s="25">
        <f aca="true" t="shared" si="0" ref="O10:O15">SUM(C10:N10)</f>
        <v>127973</v>
      </c>
      <c r="P10" s="64"/>
    </row>
    <row r="11" spans="1:16" s="37" customFormat="1" ht="15" customHeight="1">
      <c r="A11" s="18" t="s">
        <v>11</v>
      </c>
      <c r="B11" s="19" t="s">
        <v>482</v>
      </c>
      <c r="C11" s="20">
        <v>172</v>
      </c>
      <c r="D11" s="20">
        <v>260</v>
      </c>
      <c r="E11" s="20">
        <v>2899</v>
      </c>
      <c r="F11" s="20">
        <v>563</v>
      </c>
      <c r="G11" s="20">
        <v>2944</v>
      </c>
      <c r="H11" s="20">
        <v>1360</v>
      </c>
      <c r="I11" s="20">
        <v>172</v>
      </c>
      <c r="J11" s="20">
        <v>172</v>
      </c>
      <c r="K11" s="20">
        <v>172</v>
      </c>
      <c r="L11" s="20">
        <v>172</v>
      </c>
      <c r="M11" s="20">
        <v>587</v>
      </c>
      <c r="N11" s="20">
        <v>1540</v>
      </c>
      <c r="O11" s="25">
        <f t="shared" si="0"/>
        <v>11013</v>
      </c>
      <c r="P11" s="64"/>
    </row>
    <row r="12" spans="1:16" s="37" customFormat="1" ht="15" customHeight="1">
      <c r="A12" s="18" t="s">
        <v>67</v>
      </c>
      <c r="B12" s="19" t="s">
        <v>355</v>
      </c>
      <c r="C12" s="20">
        <v>2092</v>
      </c>
      <c r="D12" s="20">
        <v>2092</v>
      </c>
      <c r="E12" s="20">
        <v>2092</v>
      </c>
      <c r="F12" s="20">
        <v>2092</v>
      </c>
      <c r="G12" s="20">
        <v>2092</v>
      </c>
      <c r="H12" s="20">
        <v>2092</v>
      </c>
      <c r="I12" s="20">
        <v>2091</v>
      </c>
      <c r="J12" s="20">
        <v>2091</v>
      </c>
      <c r="K12" s="20">
        <v>2091</v>
      </c>
      <c r="L12" s="20">
        <v>2091</v>
      </c>
      <c r="M12" s="20">
        <v>2091</v>
      </c>
      <c r="N12" s="20">
        <v>22144</v>
      </c>
      <c r="O12" s="25">
        <f t="shared" si="0"/>
        <v>45151</v>
      </c>
      <c r="P12" s="64"/>
    </row>
    <row r="13" spans="1:16" s="37" customFormat="1" ht="15" customHeight="1">
      <c r="A13" s="18" t="s">
        <v>69</v>
      </c>
      <c r="B13" s="19" t="s">
        <v>483</v>
      </c>
      <c r="C13" s="20">
        <v>1261</v>
      </c>
      <c r="D13" s="20">
        <v>11</v>
      </c>
      <c r="E13" s="20">
        <v>4193</v>
      </c>
      <c r="F13" s="20">
        <v>1261</v>
      </c>
      <c r="G13" s="20">
        <v>11</v>
      </c>
      <c r="H13" s="20">
        <v>11</v>
      </c>
      <c r="I13" s="20">
        <v>6261</v>
      </c>
      <c r="J13" s="20">
        <v>3011</v>
      </c>
      <c r="K13" s="20">
        <v>11</v>
      </c>
      <c r="L13" s="20">
        <v>1261</v>
      </c>
      <c r="M13" s="20">
        <v>11</v>
      </c>
      <c r="N13" s="20">
        <v>553</v>
      </c>
      <c r="O13" s="25">
        <f t="shared" si="0"/>
        <v>17856</v>
      </c>
      <c r="P13" s="64"/>
    </row>
    <row r="14" spans="1:16" s="37" customFormat="1" ht="15" customHeight="1">
      <c r="A14" s="18" t="s">
        <v>71</v>
      </c>
      <c r="B14" s="19" t="s">
        <v>484</v>
      </c>
      <c r="C14" s="20">
        <v>130835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5">
        <f t="shared" si="0"/>
        <v>130835</v>
      </c>
      <c r="P14" s="64"/>
    </row>
    <row r="15" spans="1:16" s="37" customFormat="1" ht="15" customHeight="1">
      <c r="A15" s="293" t="s">
        <v>74</v>
      </c>
      <c r="B15" s="294" t="s">
        <v>485</v>
      </c>
      <c r="C15" s="28">
        <f aca="true" t="shared" si="1" ref="C15:N15">SUM(C10:C14)</f>
        <v>135298</v>
      </c>
      <c r="D15" s="28">
        <f t="shared" si="1"/>
        <v>2545</v>
      </c>
      <c r="E15" s="28">
        <f t="shared" si="1"/>
        <v>13832</v>
      </c>
      <c r="F15" s="28">
        <f t="shared" si="1"/>
        <v>13152</v>
      </c>
      <c r="G15" s="28">
        <f t="shared" si="1"/>
        <v>31103</v>
      </c>
      <c r="H15" s="28">
        <f t="shared" si="1"/>
        <v>9148</v>
      </c>
      <c r="I15" s="28">
        <f t="shared" si="1"/>
        <v>22737</v>
      </c>
      <c r="J15" s="28">
        <f t="shared" si="1"/>
        <v>10959</v>
      </c>
      <c r="K15" s="28">
        <f t="shared" si="1"/>
        <v>38693</v>
      </c>
      <c r="L15" s="28">
        <f t="shared" si="1"/>
        <v>3706</v>
      </c>
      <c r="M15" s="28">
        <f t="shared" si="1"/>
        <v>2871</v>
      </c>
      <c r="N15" s="28">
        <f t="shared" si="1"/>
        <v>48784</v>
      </c>
      <c r="O15" s="295">
        <f t="shared" si="0"/>
        <v>332828</v>
      </c>
      <c r="P15" s="64"/>
    </row>
    <row r="16" spans="1:16" s="37" customFormat="1" ht="15" customHeight="1">
      <c r="A16" s="442" t="s">
        <v>486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10"/>
      <c r="P16" s="64"/>
    </row>
    <row r="17" spans="1:16" s="37" customFormat="1" ht="15" customHeight="1">
      <c r="A17" s="18" t="s">
        <v>77</v>
      </c>
      <c r="B17" s="19" t="s">
        <v>46</v>
      </c>
      <c r="C17" s="20">
        <v>10182</v>
      </c>
      <c r="D17" s="20">
        <v>10182</v>
      </c>
      <c r="E17" s="20">
        <v>10182</v>
      </c>
      <c r="F17" s="20">
        <v>10182</v>
      </c>
      <c r="G17" s="20">
        <v>20365</v>
      </c>
      <c r="H17" s="20">
        <v>20365</v>
      </c>
      <c r="I17" s="20">
        <v>20365</v>
      </c>
      <c r="J17" s="20">
        <v>20365</v>
      </c>
      <c r="K17" s="20">
        <v>10472</v>
      </c>
      <c r="L17" s="20">
        <v>10182</v>
      </c>
      <c r="M17" s="20">
        <v>10182</v>
      </c>
      <c r="N17" s="20">
        <v>10629</v>
      </c>
      <c r="O17" s="25">
        <f aca="true" t="shared" si="2" ref="O17:O23">SUM(C17:N17)</f>
        <v>163653</v>
      </c>
      <c r="P17" s="64"/>
    </row>
    <row r="18" spans="1:16" s="37" customFormat="1" ht="15" customHeight="1">
      <c r="A18" s="18" t="s">
        <v>132</v>
      </c>
      <c r="B18" s="19" t="s">
        <v>487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5">
        <f t="shared" si="2"/>
        <v>0</v>
      </c>
      <c r="P18" s="64"/>
    </row>
    <row r="19" spans="1:16" s="37" customFormat="1" ht="15" customHeight="1">
      <c r="A19" s="18" t="s">
        <v>160</v>
      </c>
      <c r="B19" s="19" t="s">
        <v>488</v>
      </c>
      <c r="C19" s="20"/>
      <c r="D19" s="20"/>
      <c r="E19" s="20"/>
      <c r="F19" s="20">
        <v>5500</v>
      </c>
      <c r="G19" s="20"/>
      <c r="H19" s="20">
        <v>5000</v>
      </c>
      <c r="I19" s="20"/>
      <c r="J19" s="20"/>
      <c r="K19" s="20"/>
      <c r="L19" s="20"/>
      <c r="M19" s="20"/>
      <c r="N19" s="20"/>
      <c r="O19" s="25">
        <f t="shared" si="2"/>
        <v>10500</v>
      </c>
      <c r="P19" s="64"/>
    </row>
    <row r="20" spans="1:16" s="37" customFormat="1" ht="15" customHeight="1">
      <c r="A20" s="18" t="s">
        <v>161</v>
      </c>
      <c r="B20" s="19" t="s">
        <v>489</v>
      </c>
      <c r="C20" s="20">
        <v>220</v>
      </c>
      <c r="D20" s="20">
        <v>3000</v>
      </c>
      <c r="E20" s="20">
        <v>2900</v>
      </c>
      <c r="F20" s="20">
        <v>458</v>
      </c>
      <c r="G20" s="20">
        <v>14500</v>
      </c>
      <c r="H20" s="20">
        <v>9350</v>
      </c>
      <c r="I20" s="20">
        <v>5271</v>
      </c>
      <c r="J20" s="20">
        <v>20000</v>
      </c>
      <c r="K20" s="20">
        <v>1000</v>
      </c>
      <c r="L20" s="20"/>
      <c r="M20" s="20"/>
      <c r="N20" s="20">
        <v>18903</v>
      </c>
      <c r="O20" s="25">
        <f t="shared" si="2"/>
        <v>75602</v>
      </c>
      <c r="P20" s="64"/>
    </row>
    <row r="21" spans="1:16" s="37" customFormat="1" ht="15" customHeight="1">
      <c r="A21" s="18" t="s">
        <v>162</v>
      </c>
      <c r="B21" s="19" t="s">
        <v>490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5">
        <f t="shared" si="2"/>
        <v>0</v>
      </c>
      <c r="P21" s="64"/>
    </row>
    <row r="22" spans="1:16" s="37" customFormat="1" ht="15" customHeight="1">
      <c r="A22" s="293" t="s">
        <v>164</v>
      </c>
      <c r="B22" s="294" t="s">
        <v>491</v>
      </c>
      <c r="C22" s="28">
        <f aca="true" t="shared" si="3" ref="C22:N22">SUM(C17:C21)</f>
        <v>10402</v>
      </c>
      <c r="D22" s="28">
        <f t="shared" si="3"/>
        <v>13182</v>
      </c>
      <c r="E22" s="28">
        <f t="shared" si="3"/>
        <v>13082</v>
      </c>
      <c r="F22" s="28">
        <f t="shared" si="3"/>
        <v>16140</v>
      </c>
      <c r="G22" s="28">
        <f t="shared" si="3"/>
        <v>34865</v>
      </c>
      <c r="H22" s="28">
        <f t="shared" si="3"/>
        <v>34715</v>
      </c>
      <c r="I22" s="28">
        <f t="shared" si="3"/>
        <v>25636</v>
      </c>
      <c r="J22" s="28">
        <f t="shared" si="3"/>
        <v>40365</v>
      </c>
      <c r="K22" s="28">
        <f t="shared" si="3"/>
        <v>11472</v>
      </c>
      <c r="L22" s="28">
        <f t="shared" si="3"/>
        <v>10182</v>
      </c>
      <c r="M22" s="28">
        <f t="shared" si="3"/>
        <v>10182</v>
      </c>
      <c r="N22" s="28">
        <f t="shared" si="3"/>
        <v>29532</v>
      </c>
      <c r="O22" s="295">
        <f t="shared" si="2"/>
        <v>249755</v>
      </c>
      <c r="P22" s="64"/>
    </row>
    <row r="23" spans="1:16" s="37" customFormat="1" ht="15" customHeight="1">
      <c r="A23" s="18" t="s">
        <v>166</v>
      </c>
      <c r="B23" s="19" t="s">
        <v>492</v>
      </c>
      <c r="C23" s="20">
        <f aca="true" t="shared" si="4" ref="C23:N23">C15-C22</f>
        <v>124896</v>
      </c>
      <c r="D23" s="20">
        <f t="shared" si="4"/>
        <v>-10637</v>
      </c>
      <c r="E23" s="20">
        <f t="shared" si="4"/>
        <v>750</v>
      </c>
      <c r="F23" s="20">
        <f t="shared" si="4"/>
        <v>-2988</v>
      </c>
      <c r="G23" s="20">
        <f t="shared" si="4"/>
        <v>-3762</v>
      </c>
      <c r="H23" s="20">
        <f t="shared" si="4"/>
        <v>-25567</v>
      </c>
      <c r="I23" s="20">
        <f t="shared" si="4"/>
        <v>-2899</v>
      </c>
      <c r="J23" s="20">
        <f t="shared" si="4"/>
        <v>-29406</v>
      </c>
      <c r="K23" s="20">
        <f t="shared" si="4"/>
        <v>27221</v>
      </c>
      <c r="L23" s="20">
        <f t="shared" si="4"/>
        <v>-6476</v>
      </c>
      <c r="M23" s="20">
        <f t="shared" si="4"/>
        <v>-7311</v>
      </c>
      <c r="N23" s="20">
        <f t="shared" si="4"/>
        <v>19252</v>
      </c>
      <c r="O23" s="25">
        <f t="shared" si="2"/>
        <v>83073</v>
      </c>
      <c r="P23" s="64"/>
    </row>
    <row r="24" spans="1:16" s="37" customFormat="1" ht="15" customHeight="1" thickBot="1">
      <c r="A24" s="296"/>
      <c r="B24" s="93" t="s">
        <v>493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297"/>
      <c r="P24" s="64"/>
    </row>
    <row r="25" ht="12.75" thickTop="1"/>
  </sheetData>
  <sheetProtection/>
  <mergeCells count="7">
    <mergeCell ref="P7:P8"/>
    <mergeCell ref="A1:O1"/>
    <mergeCell ref="A2:O2"/>
    <mergeCell ref="A4:O4"/>
    <mergeCell ref="A16:O16"/>
    <mergeCell ref="A9:O9"/>
    <mergeCell ref="M6:O6"/>
  </mergeCells>
  <printOptions/>
  <pageMargins left="0.75" right="0.75" top="1" bottom="1" header="0.5" footer="0.5"/>
  <pageSetup horizontalDpi="600" verticalDpi="600" orientation="landscape" paperSize="9" scale="91" r:id="rId1"/>
  <colBreaks count="1" manualBreakCount="1">
    <brk id="1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5.7109375" style="2" customWidth="1"/>
    <col min="2" max="2" width="29.57421875" style="2" customWidth="1"/>
    <col min="3" max="6" width="9.7109375" style="2" customWidth="1"/>
  </cols>
  <sheetData>
    <row r="1" spans="1:7" ht="15" customHeight="1">
      <c r="A1" s="430" t="s">
        <v>457</v>
      </c>
      <c r="B1" s="430"/>
      <c r="C1" s="430"/>
      <c r="D1" s="430"/>
      <c r="E1" s="430"/>
      <c r="F1" s="430"/>
      <c r="G1" s="136"/>
    </row>
    <row r="2" spans="1:10" ht="15" customHeight="1">
      <c r="A2" s="430" t="s">
        <v>533</v>
      </c>
      <c r="B2" s="430"/>
      <c r="C2" s="430"/>
      <c r="D2" s="430"/>
      <c r="E2" s="430"/>
      <c r="F2" s="430"/>
      <c r="H2" s="136"/>
      <c r="I2" s="136"/>
      <c r="J2" s="136"/>
    </row>
    <row r="3" spans="1:7" ht="15" customHeight="1">
      <c r="A3" s="136"/>
      <c r="B3" s="136"/>
      <c r="C3" s="136"/>
      <c r="D3" s="136"/>
      <c r="E3" s="136"/>
      <c r="F3" s="136"/>
      <c r="G3" s="157"/>
    </row>
    <row r="4" spans="1:7" ht="15" customHeight="1">
      <c r="A4" s="497" t="s">
        <v>356</v>
      </c>
      <c r="B4" s="497"/>
      <c r="C4" s="497"/>
      <c r="D4" s="497"/>
      <c r="E4" s="497"/>
      <c r="F4" s="497"/>
      <c r="G4" s="136"/>
    </row>
    <row r="5" spans="1:7" ht="15" customHeight="1">
      <c r="A5" s="497" t="s">
        <v>357</v>
      </c>
      <c r="B5" s="497"/>
      <c r="C5" s="497"/>
      <c r="D5" s="497"/>
      <c r="E5" s="497"/>
      <c r="F5" s="497"/>
      <c r="G5" s="136"/>
    </row>
    <row r="6" spans="1:6" ht="15" customHeight="1" thickBot="1">
      <c r="A6" s="3"/>
      <c r="B6" s="3"/>
      <c r="C6" s="3"/>
      <c r="D6" s="3"/>
      <c r="E6" s="3"/>
      <c r="F6" s="35" t="s">
        <v>94</v>
      </c>
    </row>
    <row r="7" spans="1:6" s="37" customFormat="1" ht="15" customHeight="1" thickTop="1">
      <c r="A7" s="148" t="s">
        <v>358</v>
      </c>
      <c r="B7" s="8" t="s">
        <v>360</v>
      </c>
      <c r="C7" s="8" t="s">
        <v>443</v>
      </c>
      <c r="D7" s="198" t="s">
        <v>444</v>
      </c>
      <c r="E7" s="8" t="s">
        <v>444</v>
      </c>
      <c r="F7" s="43" t="s">
        <v>444</v>
      </c>
    </row>
    <row r="8" spans="1:6" s="37" customFormat="1" ht="15" customHeight="1">
      <c r="A8" s="151" t="s">
        <v>359</v>
      </c>
      <c r="B8" s="276" t="s">
        <v>361</v>
      </c>
      <c r="C8" s="45" t="s">
        <v>237</v>
      </c>
      <c r="D8" s="229" t="s">
        <v>445</v>
      </c>
      <c r="E8" s="45" t="s">
        <v>446</v>
      </c>
      <c r="F8" s="413" t="s">
        <v>528</v>
      </c>
    </row>
    <row r="9" spans="1:6" s="37" customFormat="1" ht="15" customHeight="1" thickBot="1">
      <c r="A9" s="149" t="s">
        <v>0</v>
      </c>
      <c r="B9" s="100" t="s">
        <v>2</v>
      </c>
      <c r="C9" s="100" t="s">
        <v>3</v>
      </c>
      <c r="D9" s="199" t="s">
        <v>4</v>
      </c>
      <c r="E9" s="100" t="s">
        <v>5</v>
      </c>
      <c r="F9" s="101" t="s">
        <v>315</v>
      </c>
    </row>
    <row r="10" spans="1:6" s="37" customFormat="1" ht="15" customHeight="1" thickTop="1">
      <c r="A10" s="152" t="s">
        <v>362</v>
      </c>
      <c r="B10" s="73" t="s">
        <v>363</v>
      </c>
      <c r="C10" s="277">
        <v>1350</v>
      </c>
      <c r="D10" s="280">
        <v>1350</v>
      </c>
      <c r="E10" s="48">
        <v>1350</v>
      </c>
      <c r="F10" s="176">
        <v>1350</v>
      </c>
    </row>
    <row r="11" spans="1:6" s="37" customFormat="1" ht="15" customHeight="1">
      <c r="A11" s="152"/>
      <c r="B11" s="73" t="s">
        <v>144</v>
      </c>
      <c r="C11" s="277">
        <v>0</v>
      </c>
      <c r="D11" s="48">
        <v>0</v>
      </c>
      <c r="E11" s="48">
        <v>0</v>
      </c>
      <c r="F11" s="176">
        <v>0</v>
      </c>
    </row>
    <row r="12" spans="1:6" s="37" customFormat="1" ht="15" customHeight="1">
      <c r="A12" s="152"/>
      <c r="B12" s="73" t="s">
        <v>297</v>
      </c>
      <c r="C12" s="277">
        <f>SUM(C10:C11)</f>
        <v>1350</v>
      </c>
      <c r="D12" s="48">
        <f>SUM(D10:D11)</f>
        <v>1350</v>
      </c>
      <c r="E12" s="48">
        <f>SUM(E10:E11)</f>
        <v>1350</v>
      </c>
      <c r="F12" s="176">
        <f>SUM(F10:F11)</f>
        <v>1350</v>
      </c>
    </row>
    <row r="13" spans="1:6" s="37" customFormat="1" ht="7.5" customHeight="1">
      <c r="A13" s="152"/>
      <c r="B13" s="73"/>
      <c r="C13" s="277"/>
      <c r="D13" s="48"/>
      <c r="E13" s="48"/>
      <c r="F13" s="176"/>
    </row>
    <row r="14" spans="1:6" s="37" customFormat="1" ht="22.5">
      <c r="A14" s="152" t="s">
        <v>364</v>
      </c>
      <c r="B14" s="73" t="s">
        <v>363</v>
      </c>
      <c r="C14" s="277">
        <v>3175</v>
      </c>
      <c r="D14" s="48">
        <v>3175</v>
      </c>
      <c r="E14" s="48">
        <v>3175</v>
      </c>
      <c r="F14" s="176">
        <v>3175</v>
      </c>
    </row>
    <row r="15" spans="1:6" s="37" customFormat="1" ht="15" customHeight="1">
      <c r="A15" s="152"/>
      <c r="B15" s="73" t="s">
        <v>297</v>
      </c>
      <c r="C15" s="277">
        <f>SUM(C14)</f>
        <v>3175</v>
      </c>
      <c r="D15" s="48">
        <f>SUM(D14)</f>
        <v>3175</v>
      </c>
      <c r="E15" s="48">
        <f>SUM(E14)</f>
        <v>3175</v>
      </c>
      <c r="F15" s="176">
        <f>SUM(F14)</f>
        <v>3175</v>
      </c>
    </row>
    <row r="16" spans="1:6" s="37" customFormat="1" ht="7.5" customHeight="1">
      <c r="A16" s="152"/>
      <c r="B16" s="73"/>
      <c r="C16" s="277"/>
      <c r="D16" s="48"/>
      <c r="E16" s="48"/>
      <c r="F16" s="176"/>
    </row>
    <row r="17" spans="1:6" s="37" customFormat="1" ht="15" customHeight="1">
      <c r="A17" s="152" t="s">
        <v>365</v>
      </c>
      <c r="B17" s="73" t="s">
        <v>363</v>
      </c>
      <c r="C17" s="277">
        <v>635</v>
      </c>
      <c r="D17" s="48">
        <v>635</v>
      </c>
      <c r="E17" s="48">
        <v>635</v>
      </c>
      <c r="F17" s="176">
        <v>2855</v>
      </c>
    </row>
    <row r="18" spans="1:6" s="37" customFormat="1" ht="15" customHeight="1">
      <c r="A18" s="152"/>
      <c r="B18" s="73" t="s">
        <v>144</v>
      </c>
      <c r="C18" s="277">
        <v>20000</v>
      </c>
      <c r="D18" s="48">
        <v>20000</v>
      </c>
      <c r="E18" s="48">
        <v>20000</v>
      </c>
      <c r="F18" s="176">
        <v>20000</v>
      </c>
    </row>
    <row r="19" spans="1:6" s="37" customFormat="1" ht="15" customHeight="1">
      <c r="A19" s="152"/>
      <c r="B19" s="73" t="s">
        <v>297</v>
      </c>
      <c r="C19" s="277">
        <f>SUM(C17:C18)</f>
        <v>20635</v>
      </c>
      <c r="D19" s="48">
        <f>SUM(D17:D18)</f>
        <v>20635</v>
      </c>
      <c r="E19" s="48">
        <f>SUM(E17:E18)</f>
        <v>20635</v>
      </c>
      <c r="F19" s="176">
        <f>SUM(F17:F18)</f>
        <v>22855</v>
      </c>
    </row>
    <row r="20" spans="1:6" s="37" customFormat="1" ht="7.5" customHeight="1">
      <c r="A20" s="152"/>
      <c r="B20" s="73"/>
      <c r="C20" s="277"/>
      <c r="D20" s="48"/>
      <c r="E20" s="48"/>
      <c r="F20" s="176"/>
    </row>
    <row r="21" spans="1:6" s="37" customFormat="1" ht="15" customHeight="1">
      <c r="A21" s="152" t="s">
        <v>366</v>
      </c>
      <c r="B21" s="73" t="s">
        <v>367</v>
      </c>
      <c r="C21" s="277"/>
      <c r="D21" s="48"/>
      <c r="E21" s="48"/>
      <c r="F21" s="176"/>
    </row>
    <row r="22" spans="1:6" s="37" customFormat="1" ht="15" customHeight="1">
      <c r="A22" s="152"/>
      <c r="B22" s="73" t="s">
        <v>368</v>
      </c>
      <c r="C22" s="277"/>
      <c r="D22" s="48"/>
      <c r="E22" s="48"/>
      <c r="F22" s="176"/>
    </row>
    <row r="23" spans="1:6" s="37" customFormat="1" ht="15" customHeight="1">
      <c r="A23" s="152"/>
      <c r="B23" s="73" t="s">
        <v>363</v>
      </c>
      <c r="C23" s="277">
        <v>356</v>
      </c>
      <c r="D23" s="48">
        <v>356</v>
      </c>
      <c r="E23" s="48">
        <v>356</v>
      </c>
      <c r="F23" s="176">
        <v>356</v>
      </c>
    </row>
    <row r="24" spans="1:6" s="37" customFormat="1" ht="15" customHeight="1">
      <c r="A24" s="152"/>
      <c r="B24" s="73" t="s">
        <v>297</v>
      </c>
      <c r="C24" s="277">
        <f>SUM(C21:C23)</f>
        <v>356</v>
      </c>
      <c r="D24" s="48">
        <f>SUM(D21:D23)</f>
        <v>356</v>
      </c>
      <c r="E24" s="48">
        <f>SUM(E21:E23)</f>
        <v>356</v>
      </c>
      <c r="F24" s="176">
        <f>SUM(F21:F23)</f>
        <v>356</v>
      </c>
    </row>
    <row r="25" spans="1:6" s="37" customFormat="1" ht="7.5" customHeight="1">
      <c r="A25" s="152"/>
      <c r="B25" s="73"/>
      <c r="C25" s="277"/>
      <c r="D25" s="48"/>
      <c r="E25" s="48"/>
      <c r="F25" s="176"/>
    </row>
    <row r="26" spans="1:6" s="37" customFormat="1" ht="15" customHeight="1">
      <c r="A26" s="152" t="s">
        <v>369</v>
      </c>
      <c r="B26" s="73" t="s">
        <v>363</v>
      </c>
      <c r="C26" s="277">
        <v>572</v>
      </c>
      <c r="D26" s="48">
        <v>572</v>
      </c>
      <c r="E26" s="48">
        <v>572</v>
      </c>
      <c r="F26" s="176">
        <v>572</v>
      </c>
    </row>
    <row r="27" spans="1:6" s="37" customFormat="1" ht="15" customHeight="1">
      <c r="A27" s="152"/>
      <c r="B27" s="73" t="s">
        <v>297</v>
      </c>
      <c r="C27" s="277">
        <f>SUM(C26)</f>
        <v>572</v>
      </c>
      <c r="D27" s="48">
        <f>SUM(D26)</f>
        <v>572</v>
      </c>
      <c r="E27" s="48">
        <f>SUM(E26)</f>
        <v>572</v>
      </c>
      <c r="F27" s="176">
        <f>SUM(F26)</f>
        <v>572</v>
      </c>
    </row>
    <row r="28" spans="1:6" s="37" customFormat="1" ht="7.5" customHeight="1">
      <c r="A28" s="152"/>
      <c r="B28" s="73"/>
      <c r="C28" s="277"/>
      <c r="D28" s="48"/>
      <c r="E28" s="48"/>
      <c r="F28" s="176"/>
    </row>
    <row r="29" spans="1:6" s="37" customFormat="1" ht="15" customHeight="1">
      <c r="A29" s="152" t="s">
        <v>370</v>
      </c>
      <c r="B29" s="73" t="s">
        <v>363</v>
      </c>
      <c r="C29" s="277">
        <v>190</v>
      </c>
      <c r="D29" s="48">
        <v>190</v>
      </c>
      <c r="E29" s="48">
        <v>190</v>
      </c>
      <c r="F29" s="176">
        <v>190</v>
      </c>
    </row>
    <row r="30" spans="1:6" s="37" customFormat="1" ht="15" customHeight="1">
      <c r="A30" s="152"/>
      <c r="B30" s="73" t="s">
        <v>297</v>
      </c>
      <c r="C30" s="277">
        <f>SUM(C29)</f>
        <v>190</v>
      </c>
      <c r="D30" s="48">
        <f>SUM(D29)</f>
        <v>190</v>
      </c>
      <c r="E30" s="48">
        <f>SUM(E29)</f>
        <v>190</v>
      </c>
      <c r="F30" s="176">
        <f>SUM(F29)</f>
        <v>190</v>
      </c>
    </row>
    <row r="31" spans="1:6" s="37" customFormat="1" ht="7.5" customHeight="1">
      <c r="A31" s="152"/>
      <c r="B31" s="73"/>
      <c r="C31" s="277"/>
      <c r="D31" s="48"/>
      <c r="E31" s="48"/>
      <c r="F31" s="176"/>
    </row>
    <row r="32" spans="1:6" s="37" customFormat="1" ht="15" customHeight="1">
      <c r="A32" s="152" t="s">
        <v>371</v>
      </c>
      <c r="B32" s="73" t="s">
        <v>372</v>
      </c>
      <c r="C32" s="277">
        <v>2500</v>
      </c>
      <c r="D32" s="48">
        <v>2500</v>
      </c>
      <c r="E32" s="48">
        <v>2500</v>
      </c>
      <c r="F32" s="176">
        <v>2500</v>
      </c>
    </row>
    <row r="33" spans="1:6" s="37" customFormat="1" ht="15" customHeight="1">
      <c r="A33" s="152"/>
      <c r="B33" s="73" t="s">
        <v>297</v>
      </c>
      <c r="C33" s="277">
        <f>SUM(C32)</f>
        <v>2500</v>
      </c>
      <c r="D33" s="48">
        <f>SUM(D32)</f>
        <v>2500</v>
      </c>
      <c r="E33" s="48">
        <f>SUM(E32)</f>
        <v>2500</v>
      </c>
      <c r="F33" s="176">
        <f>SUM(F32)</f>
        <v>2500</v>
      </c>
    </row>
    <row r="34" spans="1:6" s="37" customFormat="1" ht="7.5" customHeight="1">
      <c r="A34" s="152"/>
      <c r="B34" s="73"/>
      <c r="C34" s="277"/>
      <c r="D34" s="48"/>
      <c r="E34" s="48"/>
      <c r="F34" s="176"/>
    </row>
    <row r="35" spans="1:6" s="37" customFormat="1" ht="15" customHeight="1">
      <c r="A35" s="152" t="s">
        <v>405</v>
      </c>
      <c r="B35" s="73" t="s">
        <v>363</v>
      </c>
      <c r="C35" s="277">
        <v>64</v>
      </c>
      <c r="D35" s="48">
        <v>64</v>
      </c>
      <c r="E35" s="48">
        <v>64</v>
      </c>
      <c r="F35" s="176">
        <v>64</v>
      </c>
    </row>
    <row r="36" spans="1:6" s="37" customFormat="1" ht="15" customHeight="1">
      <c r="A36" s="152"/>
      <c r="B36" s="73" t="s">
        <v>297</v>
      </c>
      <c r="C36" s="277">
        <v>64</v>
      </c>
      <c r="D36" s="48">
        <v>64</v>
      </c>
      <c r="E36" s="48">
        <v>64</v>
      </c>
      <c r="F36" s="176">
        <v>64</v>
      </c>
    </row>
    <row r="37" spans="1:6" s="37" customFormat="1" ht="7.5" customHeight="1">
      <c r="A37" s="152"/>
      <c r="B37" s="73"/>
      <c r="C37" s="47"/>
      <c r="D37" s="73"/>
      <c r="E37" s="73"/>
      <c r="F37" s="92"/>
    </row>
    <row r="38" spans="1:6" s="37" customFormat="1" ht="15" customHeight="1">
      <c r="A38" s="152" t="s">
        <v>406</v>
      </c>
      <c r="B38" s="73" t="s">
        <v>363</v>
      </c>
      <c r="C38" s="277">
        <v>3858</v>
      </c>
      <c r="D38" s="48">
        <v>3858</v>
      </c>
      <c r="E38" s="48">
        <v>3858</v>
      </c>
      <c r="F38" s="176">
        <v>3858</v>
      </c>
    </row>
    <row r="39" spans="1:6" s="37" customFormat="1" ht="15" customHeight="1">
      <c r="A39" s="152"/>
      <c r="B39" s="73" t="s">
        <v>143</v>
      </c>
      <c r="C39" s="277">
        <v>5000</v>
      </c>
      <c r="D39" s="48">
        <v>5000</v>
      </c>
      <c r="E39" s="48">
        <v>5000</v>
      </c>
      <c r="F39" s="176">
        <v>5000</v>
      </c>
    </row>
    <row r="40" spans="1:6" s="37" customFormat="1" ht="15" customHeight="1">
      <c r="A40" s="152"/>
      <c r="B40" s="73" t="s">
        <v>144</v>
      </c>
      <c r="C40" s="277">
        <v>24308</v>
      </c>
      <c r="D40" s="48">
        <v>24308</v>
      </c>
      <c r="E40" s="48">
        <v>24308</v>
      </c>
      <c r="F40" s="176">
        <v>24810</v>
      </c>
    </row>
    <row r="41" spans="1:6" s="37" customFormat="1" ht="15" customHeight="1">
      <c r="A41" s="152"/>
      <c r="B41" s="73" t="s">
        <v>372</v>
      </c>
      <c r="C41" s="277"/>
      <c r="D41" s="48"/>
      <c r="E41" s="48"/>
      <c r="F41" s="176"/>
    </row>
    <row r="42" spans="1:6" s="37" customFormat="1" ht="15" customHeight="1">
      <c r="A42" s="152"/>
      <c r="B42" s="73" t="s">
        <v>373</v>
      </c>
      <c r="C42" s="277"/>
      <c r="D42" s="48"/>
      <c r="E42" s="48"/>
      <c r="F42" s="176"/>
    </row>
    <row r="43" spans="1:6" s="37" customFormat="1" ht="15" customHeight="1">
      <c r="A43" s="152"/>
      <c r="B43" s="73" t="s">
        <v>297</v>
      </c>
      <c r="C43" s="277">
        <f>SUM(C38:C42)</f>
        <v>33166</v>
      </c>
      <c r="D43" s="48">
        <f>SUM(D38:D42)</f>
        <v>33166</v>
      </c>
      <c r="E43" s="48">
        <f>SUM(E38:E42)</f>
        <v>33166</v>
      </c>
      <c r="F43" s="176">
        <f>SUM(F38:F42)</f>
        <v>33668</v>
      </c>
    </row>
    <row r="44" spans="1:6" s="37" customFormat="1" ht="7.5" customHeight="1">
      <c r="A44" s="152"/>
      <c r="B44" s="73"/>
      <c r="C44" s="47"/>
      <c r="D44" s="73"/>
      <c r="E44" s="73"/>
      <c r="F44" s="92"/>
    </row>
    <row r="45" spans="1:6" s="37" customFormat="1" ht="15" customHeight="1">
      <c r="A45" s="152" t="s">
        <v>374</v>
      </c>
      <c r="B45" s="73" t="s">
        <v>375</v>
      </c>
      <c r="C45" s="277">
        <v>8229</v>
      </c>
      <c r="D45" s="48">
        <v>8229</v>
      </c>
      <c r="E45" s="48">
        <v>8412</v>
      </c>
      <c r="F45" s="176">
        <v>8535</v>
      </c>
    </row>
    <row r="46" spans="1:6" s="37" customFormat="1" ht="15" customHeight="1">
      <c r="A46" s="152"/>
      <c r="B46" s="73" t="s">
        <v>376</v>
      </c>
      <c r="C46" s="277">
        <v>2196</v>
      </c>
      <c r="D46" s="48">
        <v>2196</v>
      </c>
      <c r="E46" s="48">
        <v>2196</v>
      </c>
      <c r="F46" s="176">
        <v>2196</v>
      </c>
    </row>
    <row r="47" spans="1:6" s="37" customFormat="1" ht="15" customHeight="1">
      <c r="A47" s="152"/>
      <c r="B47" s="73" t="s">
        <v>363</v>
      </c>
      <c r="C47" s="277">
        <v>8578</v>
      </c>
      <c r="D47" s="48">
        <v>8578</v>
      </c>
      <c r="E47" s="48">
        <v>8578</v>
      </c>
      <c r="F47" s="176">
        <v>8848</v>
      </c>
    </row>
    <row r="48" spans="1:6" s="37" customFormat="1" ht="15" customHeight="1">
      <c r="A48" s="152"/>
      <c r="B48" s="73" t="s">
        <v>144</v>
      </c>
      <c r="C48" s="277"/>
      <c r="D48" s="48"/>
      <c r="E48" s="48"/>
      <c r="F48" s="176"/>
    </row>
    <row r="49" spans="1:6" s="37" customFormat="1" ht="15" customHeight="1">
      <c r="A49" s="152"/>
      <c r="B49" s="73" t="s">
        <v>297</v>
      </c>
      <c r="C49" s="277">
        <f>SUM(C45:C47)</f>
        <v>19003</v>
      </c>
      <c r="D49" s="48">
        <f>SUM(D45:D47)</f>
        <v>19003</v>
      </c>
      <c r="E49" s="48">
        <f>SUM(E45:E47)</f>
        <v>19186</v>
      </c>
      <c r="F49" s="176">
        <f>SUM(F45:F47)</f>
        <v>19579</v>
      </c>
    </row>
    <row r="50" spans="1:6" s="37" customFormat="1" ht="15" customHeight="1">
      <c r="A50" s="152"/>
      <c r="B50" s="73" t="s">
        <v>377</v>
      </c>
      <c r="C50" s="277">
        <v>5</v>
      </c>
      <c r="D50" s="48">
        <v>5</v>
      </c>
      <c r="E50" s="48">
        <v>5</v>
      </c>
      <c r="F50" s="176">
        <v>5</v>
      </c>
    </row>
    <row r="51" spans="1:6" s="37" customFormat="1" ht="7.5" customHeight="1" thickBot="1">
      <c r="A51" s="154"/>
      <c r="B51" s="155"/>
      <c r="C51" s="182"/>
      <c r="D51" s="155"/>
      <c r="E51" s="155"/>
      <c r="F51" s="60"/>
    </row>
    <row r="52" spans="1:6" s="37" customFormat="1" ht="15" customHeight="1" thickTop="1">
      <c r="A52" s="367" t="s">
        <v>165</v>
      </c>
      <c r="B52" s="368" t="s">
        <v>375</v>
      </c>
      <c r="C52" s="369">
        <v>6982</v>
      </c>
      <c r="D52" s="280">
        <v>6982</v>
      </c>
      <c r="E52" s="280">
        <v>6982</v>
      </c>
      <c r="F52" s="370">
        <v>6982</v>
      </c>
    </row>
    <row r="53" spans="1:6" s="37" customFormat="1" ht="15" customHeight="1">
      <c r="A53" s="152"/>
      <c r="B53" s="73" t="s">
        <v>376</v>
      </c>
      <c r="C53" s="277">
        <v>1906</v>
      </c>
      <c r="D53" s="48">
        <v>1906</v>
      </c>
      <c r="E53" s="48">
        <v>1906</v>
      </c>
      <c r="F53" s="176">
        <v>1906</v>
      </c>
    </row>
    <row r="54" spans="1:6" s="37" customFormat="1" ht="15" customHeight="1">
      <c r="A54" s="152"/>
      <c r="B54" s="73" t="s">
        <v>378</v>
      </c>
      <c r="C54" s="277">
        <v>11285</v>
      </c>
      <c r="D54" s="48">
        <v>11285</v>
      </c>
      <c r="E54" s="48">
        <v>11285</v>
      </c>
      <c r="F54" s="176">
        <v>11300</v>
      </c>
    </row>
    <row r="55" spans="1:6" s="37" customFormat="1" ht="15" customHeight="1">
      <c r="A55" s="152"/>
      <c r="B55" s="73" t="s">
        <v>316</v>
      </c>
      <c r="C55" s="277">
        <v>220</v>
      </c>
      <c r="D55" s="48">
        <v>220</v>
      </c>
      <c r="E55" s="48">
        <v>220</v>
      </c>
      <c r="F55" s="176">
        <v>251</v>
      </c>
    </row>
    <row r="56" spans="1:6" s="37" customFormat="1" ht="15" customHeight="1">
      <c r="A56" s="152"/>
      <c r="B56" s="73" t="s">
        <v>297</v>
      </c>
      <c r="C56" s="277">
        <f>SUM(C52:C55)</f>
        <v>20393</v>
      </c>
      <c r="D56" s="48">
        <f>SUM(D52:D55)</f>
        <v>20393</v>
      </c>
      <c r="E56" s="48">
        <f>SUM(E52:E55)</f>
        <v>20393</v>
      </c>
      <c r="F56" s="176">
        <f>SUM(F52:F55)</f>
        <v>20439</v>
      </c>
    </row>
    <row r="57" spans="1:6" s="37" customFormat="1" ht="15" customHeight="1">
      <c r="A57" s="152"/>
      <c r="B57" s="73" t="s">
        <v>377</v>
      </c>
      <c r="C57" s="277">
        <v>1</v>
      </c>
      <c r="D57" s="48">
        <v>1</v>
      </c>
      <c r="E57" s="48">
        <v>1</v>
      </c>
      <c r="F57" s="176">
        <v>1</v>
      </c>
    </row>
    <row r="58" spans="1:6" s="37" customFormat="1" ht="7.5" customHeight="1">
      <c r="A58" s="152"/>
      <c r="B58" s="73"/>
      <c r="C58" s="47"/>
      <c r="D58" s="73"/>
      <c r="E58" s="73"/>
      <c r="F58" s="92"/>
    </row>
    <row r="59" spans="1:6" s="37" customFormat="1" ht="15" customHeight="1">
      <c r="A59" s="152" t="s">
        <v>379</v>
      </c>
      <c r="B59" s="73" t="s">
        <v>380</v>
      </c>
      <c r="C59" s="277">
        <v>100</v>
      </c>
      <c r="D59" s="48">
        <v>100</v>
      </c>
      <c r="E59" s="48">
        <v>100</v>
      </c>
      <c r="F59" s="176">
        <v>100</v>
      </c>
    </row>
    <row r="60" spans="1:6" s="37" customFormat="1" ht="15" customHeight="1">
      <c r="A60" s="152"/>
      <c r="B60" s="73" t="s">
        <v>316</v>
      </c>
      <c r="C60" s="277">
        <v>11171</v>
      </c>
      <c r="D60" s="48">
        <v>11171</v>
      </c>
      <c r="E60" s="48">
        <v>16171</v>
      </c>
      <c r="F60" s="176">
        <v>16171</v>
      </c>
    </row>
    <row r="61" spans="1:6" s="37" customFormat="1" ht="15" customHeight="1">
      <c r="A61" s="152"/>
      <c r="B61" s="73" t="s">
        <v>363</v>
      </c>
      <c r="C61" s="277">
        <v>3384</v>
      </c>
      <c r="D61" s="48">
        <v>3384</v>
      </c>
      <c r="E61" s="48">
        <v>3384</v>
      </c>
      <c r="F61" s="176">
        <v>3384</v>
      </c>
    </row>
    <row r="62" spans="1:6" s="37" customFormat="1" ht="15" customHeight="1">
      <c r="A62" s="152"/>
      <c r="B62" s="73" t="s">
        <v>381</v>
      </c>
      <c r="C62" s="277">
        <v>36844</v>
      </c>
      <c r="D62" s="48">
        <v>54321</v>
      </c>
      <c r="E62" s="48">
        <v>51686</v>
      </c>
      <c r="F62" s="176">
        <v>51686</v>
      </c>
    </row>
    <row r="63" spans="1:6" s="37" customFormat="1" ht="15" customHeight="1">
      <c r="A63" s="152"/>
      <c r="B63" s="73" t="s">
        <v>86</v>
      </c>
      <c r="C63" s="277">
        <v>18000</v>
      </c>
      <c r="D63" s="48">
        <v>18000</v>
      </c>
      <c r="E63" s="48">
        <v>18000</v>
      </c>
      <c r="F63" s="176">
        <v>18000</v>
      </c>
    </row>
    <row r="64" spans="1:6" s="37" customFormat="1" ht="15" customHeight="1">
      <c r="A64" s="152"/>
      <c r="B64" s="73" t="s">
        <v>297</v>
      </c>
      <c r="C64" s="277">
        <f>SUM(C59:C63)</f>
        <v>69499</v>
      </c>
      <c r="D64" s="48">
        <f>SUM(D59:D63)</f>
        <v>86976</v>
      </c>
      <c r="E64" s="48">
        <f>SUM(E59:E63)</f>
        <v>89341</v>
      </c>
      <c r="F64" s="176">
        <f>SUM(F59:F63)</f>
        <v>89341</v>
      </c>
    </row>
    <row r="65" spans="1:6" s="37" customFormat="1" ht="7.5" customHeight="1">
      <c r="A65" s="152"/>
      <c r="B65" s="73"/>
      <c r="C65" s="47"/>
      <c r="D65" s="73"/>
      <c r="E65" s="73"/>
      <c r="F65" s="92"/>
    </row>
    <row r="66" spans="1:6" s="37" customFormat="1" ht="15" customHeight="1">
      <c r="A66" s="152" t="s">
        <v>382</v>
      </c>
      <c r="B66" s="73" t="s">
        <v>363</v>
      </c>
      <c r="C66" s="277">
        <v>127</v>
      </c>
      <c r="D66" s="48">
        <v>127</v>
      </c>
      <c r="E66" s="48">
        <v>127</v>
      </c>
      <c r="F66" s="176">
        <v>127</v>
      </c>
    </row>
    <row r="67" spans="1:6" s="37" customFormat="1" ht="15" customHeight="1">
      <c r="A67" s="152"/>
      <c r="B67" s="73" t="s">
        <v>297</v>
      </c>
      <c r="C67" s="277">
        <f>SUM(C66)</f>
        <v>127</v>
      </c>
      <c r="D67" s="48">
        <f>SUM(D66)</f>
        <v>127</v>
      </c>
      <c r="E67" s="48">
        <f>SUM(E66)</f>
        <v>127</v>
      </c>
      <c r="F67" s="176">
        <f>SUM(F66)</f>
        <v>127</v>
      </c>
    </row>
    <row r="68" spans="1:6" s="37" customFormat="1" ht="7.5" customHeight="1">
      <c r="A68" s="152"/>
      <c r="B68" s="73"/>
      <c r="C68" s="47"/>
      <c r="D68" s="73"/>
      <c r="E68" s="73"/>
      <c r="F68" s="92"/>
    </row>
    <row r="69" spans="1:6" s="37" customFormat="1" ht="22.5">
      <c r="A69" s="152" t="s">
        <v>383</v>
      </c>
      <c r="B69" s="73" t="s">
        <v>375</v>
      </c>
      <c r="C69" s="277"/>
      <c r="D69" s="48">
        <v>1150</v>
      </c>
      <c r="E69" s="48">
        <v>1150</v>
      </c>
      <c r="F69" s="176">
        <v>1150</v>
      </c>
    </row>
    <row r="70" spans="1:6" s="37" customFormat="1" ht="15" customHeight="1">
      <c r="A70" s="152"/>
      <c r="B70" s="73" t="s">
        <v>376</v>
      </c>
      <c r="C70" s="277"/>
      <c r="D70" s="48">
        <v>311</v>
      </c>
      <c r="E70" s="48">
        <v>311</v>
      </c>
      <c r="F70" s="176">
        <v>311</v>
      </c>
    </row>
    <row r="71" spans="1:6" s="37" customFormat="1" ht="15" customHeight="1">
      <c r="A71" s="152"/>
      <c r="B71" s="73" t="s">
        <v>363</v>
      </c>
      <c r="C71" s="277">
        <v>6261</v>
      </c>
      <c r="D71" s="48">
        <v>4800</v>
      </c>
      <c r="E71" s="48">
        <v>4800</v>
      </c>
      <c r="F71" s="176">
        <v>4800</v>
      </c>
    </row>
    <row r="72" spans="1:6" s="37" customFormat="1" ht="15" customHeight="1">
      <c r="A72" s="152"/>
      <c r="B72" s="73" t="s">
        <v>384</v>
      </c>
      <c r="C72" s="277"/>
      <c r="D72" s="48"/>
      <c r="E72" s="48"/>
      <c r="F72" s="176"/>
    </row>
    <row r="73" spans="1:6" s="37" customFormat="1" ht="15" customHeight="1">
      <c r="A73" s="152"/>
      <c r="B73" s="73" t="s">
        <v>297</v>
      </c>
      <c r="C73" s="277">
        <f>SUM(C69:C72)</f>
        <v>6261</v>
      </c>
      <c r="D73" s="48">
        <f>SUM(D69:D72)</f>
        <v>6261</v>
      </c>
      <c r="E73" s="48">
        <f>SUM(E69:E72)</f>
        <v>6261</v>
      </c>
      <c r="F73" s="176">
        <f>SUM(F69:F72)</f>
        <v>6261</v>
      </c>
    </row>
    <row r="74" spans="1:6" s="37" customFormat="1" ht="7.5" customHeight="1">
      <c r="A74" s="152"/>
      <c r="B74" s="73"/>
      <c r="C74" s="277"/>
      <c r="D74" s="48"/>
      <c r="E74" s="48"/>
      <c r="F74" s="176"/>
    </row>
    <row r="75" spans="1:6" s="37" customFormat="1" ht="15" customHeight="1">
      <c r="A75" s="152" t="s">
        <v>174</v>
      </c>
      <c r="B75" s="73"/>
      <c r="C75" s="277"/>
      <c r="D75" s="48"/>
      <c r="E75" s="48"/>
      <c r="F75" s="176"/>
    </row>
    <row r="76" spans="1:6" s="37" customFormat="1" ht="15" customHeight="1">
      <c r="A76" s="152"/>
      <c r="B76" s="73" t="s">
        <v>363</v>
      </c>
      <c r="C76" s="277">
        <v>3810</v>
      </c>
      <c r="D76" s="48">
        <v>3810</v>
      </c>
      <c r="E76" s="48">
        <v>3810</v>
      </c>
      <c r="F76" s="176">
        <v>3810</v>
      </c>
    </row>
    <row r="77" spans="1:6" s="37" customFormat="1" ht="15" customHeight="1">
      <c r="A77" s="152"/>
      <c r="B77" s="73" t="s">
        <v>144</v>
      </c>
      <c r="C77" s="277">
        <v>1000</v>
      </c>
      <c r="D77" s="48">
        <v>1000</v>
      </c>
      <c r="E77" s="48">
        <v>1000</v>
      </c>
      <c r="F77" s="176">
        <v>1100</v>
      </c>
    </row>
    <row r="78" spans="1:6" s="37" customFormat="1" ht="15" customHeight="1">
      <c r="A78" s="152"/>
      <c r="B78" s="73" t="s">
        <v>297</v>
      </c>
      <c r="C78" s="277">
        <f>SUM(C76:C77)</f>
        <v>4810</v>
      </c>
      <c r="D78" s="48">
        <f>SUM(D76:D77)</f>
        <v>4810</v>
      </c>
      <c r="E78" s="48">
        <f>SUM(E76:E77)</f>
        <v>4810</v>
      </c>
      <c r="F78" s="176">
        <f>SUM(F76:F77)</f>
        <v>4910</v>
      </c>
    </row>
    <row r="79" spans="1:6" s="37" customFormat="1" ht="7.5" customHeight="1">
      <c r="A79" s="152"/>
      <c r="B79" s="73"/>
      <c r="C79" s="277"/>
      <c r="D79" s="48"/>
      <c r="E79" s="48"/>
      <c r="F79" s="176"/>
    </row>
    <row r="80" spans="1:6" s="37" customFormat="1" ht="22.5">
      <c r="A80" s="152" t="s">
        <v>385</v>
      </c>
      <c r="B80" s="73" t="s">
        <v>384</v>
      </c>
      <c r="C80" s="277">
        <v>30784</v>
      </c>
      <c r="D80" s="48">
        <v>30784</v>
      </c>
      <c r="E80" s="48">
        <v>30784</v>
      </c>
      <c r="F80" s="176">
        <v>30784</v>
      </c>
    </row>
    <row r="81" spans="1:6" s="37" customFormat="1" ht="15" customHeight="1">
      <c r="A81" s="152"/>
      <c r="B81" s="73" t="s">
        <v>297</v>
      </c>
      <c r="C81" s="277">
        <f>SUM(C80)</f>
        <v>30784</v>
      </c>
      <c r="D81" s="48">
        <f>SUM(D80)</f>
        <v>30784</v>
      </c>
      <c r="E81" s="48">
        <f>SUM(E80)</f>
        <v>30784</v>
      </c>
      <c r="F81" s="176">
        <f>SUM(F80)</f>
        <v>30784</v>
      </c>
    </row>
    <row r="82" spans="1:6" s="37" customFormat="1" ht="7.5" customHeight="1">
      <c r="A82" s="152"/>
      <c r="B82" s="73"/>
      <c r="C82" s="277"/>
      <c r="D82" s="48"/>
      <c r="E82" s="48"/>
      <c r="F82" s="176"/>
    </row>
    <row r="83" spans="1:6" s="37" customFormat="1" ht="15" customHeight="1">
      <c r="A83" s="152" t="s">
        <v>386</v>
      </c>
      <c r="B83" s="73" t="s">
        <v>363</v>
      </c>
      <c r="C83" s="277">
        <v>731</v>
      </c>
      <c r="D83" s="48">
        <v>731</v>
      </c>
      <c r="E83" s="48">
        <v>731</v>
      </c>
      <c r="F83" s="176">
        <v>786</v>
      </c>
    </row>
    <row r="84" spans="1:6" s="37" customFormat="1" ht="15" customHeight="1">
      <c r="A84" s="152"/>
      <c r="B84" s="73" t="s">
        <v>297</v>
      </c>
      <c r="C84" s="277">
        <f>SUM(C83)</f>
        <v>731</v>
      </c>
      <c r="D84" s="48">
        <f>SUM(D83)</f>
        <v>731</v>
      </c>
      <c r="E84" s="48">
        <f>SUM(E83)</f>
        <v>731</v>
      </c>
      <c r="F84" s="176">
        <f>SUM(F83)</f>
        <v>786</v>
      </c>
    </row>
    <row r="85" spans="1:6" s="37" customFormat="1" ht="7.5" customHeight="1">
      <c r="A85" s="152"/>
      <c r="B85" s="73"/>
      <c r="C85" s="277"/>
      <c r="D85" s="48"/>
      <c r="E85" s="48"/>
      <c r="F85" s="176"/>
    </row>
    <row r="86" spans="1:6" s="37" customFormat="1" ht="15" customHeight="1">
      <c r="A86" s="152" t="s">
        <v>182</v>
      </c>
      <c r="B86" s="73" t="s">
        <v>363</v>
      </c>
      <c r="C86" s="277">
        <v>267</v>
      </c>
      <c r="D86" s="48">
        <v>267</v>
      </c>
      <c r="E86" s="48">
        <v>267</v>
      </c>
      <c r="F86" s="176">
        <v>267</v>
      </c>
    </row>
    <row r="87" spans="1:6" s="37" customFormat="1" ht="15" customHeight="1">
      <c r="A87" s="152"/>
      <c r="B87" s="73" t="s">
        <v>384</v>
      </c>
      <c r="C87" s="277"/>
      <c r="D87" s="48"/>
      <c r="E87" s="48"/>
      <c r="F87" s="176"/>
    </row>
    <row r="88" spans="1:6" s="37" customFormat="1" ht="15" customHeight="1">
      <c r="A88" s="152"/>
      <c r="B88" s="73" t="s">
        <v>297</v>
      </c>
      <c r="C88" s="277">
        <v>267</v>
      </c>
      <c r="D88" s="48">
        <v>267</v>
      </c>
      <c r="E88" s="48">
        <v>267</v>
      </c>
      <c r="F88" s="176">
        <v>267</v>
      </c>
    </row>
    <row r="89" spans="1:6" s="37" customFormat="1" ht="7.5" customHeight="1">
      <c r="A89" s="152"/>
      <c r="B89" s="73"/>
      <c r="C89" s="47"/>
      <c r="D89" s="73"/>
      <c r="E89" s="73"/>
      <c r="F89" s="92"/>
    </row>
    <row r="90" spans="1:6" s="37" customFormat="1" ht="22.5">
      <c r="A90" s="152" t="s">
        <v>387</v>
      </c>
      <c r="B90" s="73" t="s">
        <v>384</v>
      </c>
      <c r="C90" s="277">
        <v>500</v>
      </c>
      <c r="D90" s="48">
        <v>500</v>
      </c>
      <c r="E90" s="48">
        <v>500</v>
      </c>
      <c r="F90" s="176">
        <v>500</v>
      </c>
    </row>
    <row r="91" spans="1:6" s="37" customFormat="1" ht="15" customHeight="1">
      <c r="A91" s="152"/>
      <c r="B91" s="73" t="s">
        <v>297</v>
      </c>
      <c r="C91" s="277">
        <f>SUM(C90)</f>
        <v>500</v>
      </c>
      <c r="D91" s="48">
        <f>SUM(D90)</f>
        <v>500</v>
      </c>
      <c r="E91" s="48">
        <f>SUM(E90)</f>
        <v>500</v>
      </c>
      <c r="F91" s="176">
        <f>SUM(F90)</f>
        <v>500</v>
      </c>
    </row>
    <row r="92" spans="1:6" s="37" customFormat="1" ht="7.5" customHeight="1">
      <c r="A92" s="152"/>
      <c r="B92" s="73"/>
      <c r="C92" s="277"/>
      <c r="D92" s="48"/>
      <c r="E92" s="48"/>
      <c r="F92" s="176"/>
    </row>
    <row r="93" spans="1:6" s="37" customFormat="1" ht="22.5">
      <c r="A93" s="152" t="s">
        <v>388</v>
      </c>
      <c r="B93" s="73" t="s">
        <v>384</v>
      </c>
      <c r="C93" s="277">
        <v>250</v>
      </c>
      <c r="D93" s="48">
        <v>250</v>
      </c>
      <c r="E93" s="48">
        <v>250</v>
      </c>
      <c r="F93" s="176">
        <v>250</v>
      </c>
    </row>
    <row r="94" spans="1:6" s="37" customFormat="1" ht="15" customHeight="1">
      <c r="A94" s="152"/>
      <c r="B94" s="73" t="s">
        <v>297</v>
      </c>
      <c r="C94" s="277">
        <f>SUM(C93)</f>
        <v>250</v>
      </c>
      <c r="D94" s="48">
        <f>SUM(D93)</f>
        <v>250</v>
      </c>
      <c r="E94" s="48">
        <f>SUM(E93)</f>
        <v>250</v>
      </c>
      <c r="F94" s="176">
        <f>SUM(F93)</f>
        <v>250</v>
      </c>
    </row>
    <row r="95" spans="1:6" s="37" customFormat="1" ht="7.5" customHeight="1">
      <c r="A95" s="152"/>
      <c r="B95" s="73"/>
      <c r="C95" s="277"/>
      <c r="D95" s="48"/>
      <c r="E95" s="48"/>
      <c r="F95" s="176"/>
    </row>
    <row r="96" spans="1:6" s="37" customFormat="1" ht="22.5">
      <c r="A96" s="152" t="s">
        <v>389</v>
      </c>
      <c r="B96" s="73" t="s">
        <v>384</v>
      </c>
      <c r="C96" s="277">
        <v>250</v>
      </c>
      <c r="D96" s="48">
        <v>250</v>
      </c>
      <c r="E96" s="48">
        <v>250</v>
      </c>
      <c r="F96" s="176">
        <v>250</v>
      </c>
    </row>
    <row r="97" spans="1:6" s="37" customFormat="1" ht="15" customHeight="1">
      <c r="A97" s="152"/>
      <c r="B97" s="73" t="s">
        <v>297</v>
      </c>
      <c r="C97" s="277">
        <f>SUM(C96)</f>
        <v>250</v>
      </c>
      <c r="D97" s="48">
        <f>SUM(D96)</f>
        <v>250</v>
      </c>
      <c r="E97" s="48">
        <f>SUM(E96)</f>
        <v>250</v>
      </c>
      <c r="F97" s="176">
        <f>SUM(F96)</f>
        <v>250</v>
      </c>
    </row>
    <row r="98" spans="1:6" s="37" customFormat="1" ht="7.5" customHeight="1">
      <c r="A98" s="152"/>
      <c r="B98" s="73"/>
      <c r="C98" s="277"/>
      <c r="D98" s="48"/>
      <c r="E98" s="48"/>
      <c r="F98" s="176"/>
    </row>
    <row r="99" spans="1:6" s="37" customFormat="1" ht="15" customHeight="1">
      <c r="A99" s="152" t="s">
        <v>390</v>
      </c>
      <c r="B99" s="73" t="s">
        <v>363</v>
      </c>
      <c r="C99" s="277">
        <v>800</v>
      </c>
      <c r="D99" s="48">
        <v>800</v>
      </c>
      <c r="E99" s="48">
        <v>800</v>
      </c>
      <c r="F99" s="176">
        <v>800</v>
      </c>
    </row>
    <row r="100" spans="1:6" s="37" customFormat="1" ht="15" customHeight="1">
      <c r="A100" s="152"/>
      <c r="B100" s="73" t="s">
        <v>297</v>
      </c>
      <c r="C100" s="277">
        <f>SUM(C99)</f>
        <v>800</v>
      </c>
      <c r="D100" s="48">
        <f>SUM(D99)</f>
        <v>800</v>
      </c>
      <c r="E100" s="48">
        <f>SUM(E99)</f>
        <v>800</v>
      </c>
      <c r="F100" s="176">
        <f>SUM(F99)</f>
        <v>800</v>
      </c>
    </row>
    <row r="101" spans="1:6" s="37" customFormat="1" ht="7.5" customHeight="1" thickBot="1">
      <c r="A101" s="154"/>
      <c r="B101" s="155"/>
      <c r="C101" s="182"/>
      <c r="D101" s="155"/>
      <c r="E101" s="155"/>
      <c r="F101" s="60"/>
    </row>
    <row r="102" spans="1:6" s="37" customFormat="1" ht="15" customHeight="1" thickTop="1">
      <c r="A102" s="367" t="s">
        <v>391</v>
      </c>
      <c r="B102" s="368" t="s">
        <v>384</v>
      </c>
      <c r="C102" s="369">
        <v>810</v>
      </c>
      <c r="D102" s="280">
        <v>810</v>
      </c>
      <c r="E102" s="280">
        <v>810</v>
      </c>
      <c r="F102" s="370">
        <v>810</v>
      </c>
    </row>
    <row r="103" spans="1:6" s="37" customFormat="1" ht="15" customHeight="1">
      <c r="A103" s="152"/>
      <c r="B103" s="73" t="s">
        <v>297</v>
      </c>
      <c r="C103" s="277">
        <f>SUM(C102)</f>
        <v>810</v>
      </c>
      <c r="D103" s="48">
        <f>SUM(D102)</f>
        <v>810</v>
      </c>
      <c r="E103" s="48">
        <f>SUM(E102)</f>
        <v>810</v>
      </c>
      <c r="F103" s="176">
        <f>SUM(F102)</f>
        <v>810</v>
      </c>
    </row>
    <row r="104" spans="1:6" s="37" customFormat="1" ht="7.5" customHeight="1">
      <c r="A104" s="152"/>
      <c r="B104" s="73"/>
      <c r="C104" s="47"/>
      <c r="D104" s="73"/>
      <c r="E104" s="73"/>
      <c r="F104" s="92"/>
    </row>
    <row r="105" spans="1:6" s="37" customFormat="1" ht="12">
      <c r="A105" s="152" t="s">
        <v>392</v>
      </c>
      <c r="B105" s="73" t="s">
        <v>363</v>
      </c>
      <c r="C105" s="277">
        <v>150</v>
      </c>
      <c r="D105" s="48">
        <v>150</v>
      </c>
      <c r="E105" s="48">
        <v>150</v>
      </c>
      <c r="F105" s="176">
        <v>150</v>
      </c>
    </row>
    <row r="106" spans="1:6" s="37" customFormat="1" ht="15" customHeight="1">
      <c r="A106" s="152"/>
      <c r="B106" s="73" t="s">
        <v>297</v>
      </c>
      <c r="C106" s="277">
        <f>SUM(C105)</f>
        <v>150</v>
      </c>
      <c r="D106" s="48">
        <f>SUM(D105)</f>
        <v>150</v>
      </c>
      <c r="E106" s="48">
        <f>SUM(E105)</f>
        <v>150</v>
      </c>
      <c r="F106" s="176">
        <f>SUM(F105)</f>
        <v>150</v>
      </c>
    </row>
    <row r="107" spans="1:6" s="37" customFormat="1" ht="7.5" customHeight="1">
      <c r="A107" s="152"/>
      <c r="B107" s="73"/>
      <c r="C107" s="277"/>
      <c r="D107" s="48"/>
      <c r="E107" s="48"/>
      <c r="F107" s="176"/>
    </row>
    <row r="108" spans="1:6" s="37" customFormat="1" ht="15" customHeight="1">
      <c r="A108" s="152" t="s">
        <v>199</v>
      </c>
      <c r="B108" s="73" t="s">
        <v>363</v>
      </c>
      <c r="C108" s="277">
        <v>775</v>
      </c>
      <c r="D108" s="48">
        <v>775</v>
      </c>
      <c r="E108" s="48">
        <v>775</v>
      </c>
      <c r="F108" s="176">
        <v>1045</v>
      </c>
    </row>
    <row r="109" spans="1:6" s="37" customFormat="1" ht="15" customHeight="1">
      <c r="A109" s="152"/>
      <c r="B109" s="73" t="s">
        <v>297</v>
      </c>
      <c r="C109" s="277">
        <f>SUM(C108)</f>
        <v>775</v>
      </c>
      <c r="D109" s="48">
        <f>SUM(D108)</f>
        <v>775</v>
      </c>
      <c r="E109" s="48">
        <f>SUM(E108)</f>
        <v>775</v>
      </c>
      <c r="F109" s="176">
        <f>SUM(F108)</f>
        <v>1045</v>
      </c>
    </row>
    <row r="110" spans="1:6" s="37" customFormat="1" ht="7.5" customHeight="1">
      <c r="A110" s="152"/>
      <c r="B110" s="73"/>
      <c r="C110" s="277"/>
      <c r="D110" s="48"/>
      <c r="E110" s="48"/>
      <c r="F110" s="176"/>
    </row>
    <row r="111" spans="1:6" s="37" customFormat="1" ht="15" customHeight="1">
      <c r="A111" s="152" t="s">
        <v>201</v>
      </c>
      <c r="B111" s="73" t="s">
        <v>363</v>
      </c>
      <c r="C111" s="277">
        <v>127</v>
      </c>
      <c r="D111" s="48">
        <v>127</v>
      </c>
      <c r="E111" s="48">
        <v>127</v>
      </c>
      <c r="F111" s="176">
        <v>127</v>
      </c>
    </row>
    <row r="112" spans="1:6" s="37" customFormat="1" ht="15" customHeight="1">
      <c r="A112" s="152"/>
      <c r="B112" s="73" t="s">
        <v>384</v>
      </c>
      <c r="C112" s="277">
        <v>1820</v>
      </c>
      <c r="D112" s="48">
        <v>1820</v>
      </c>
      <c r="E112" s="48">
        <v>1820</v>
      </c>
      <c r="F112" s="176">
        <v>1820</v>
      </c>
    </row>
    <row r="113" spans="1:6" s="37" customFormat="1" ht="15" customHeight="1">
      <c r="A113" s="152"/>
      <c r="B113" s="73" t="s">
        <v>297</v>
      </c>
      <c r="C113" s="277">
        <f>SUM(C111:C112)</f>
        <v>1947</v>
      </c>
      <c r="D113" s="48">
        <f>SUM(D111:D112)</f>
        <v>1947</v>
      </c>
      <c r="E113" s="48">
        <f>SUM(E111:E112)</f>
        <v>1947</v>
      </c>
      <c r="F113" s="176">
        <f>SUM(F111:F112)</f>
        <v>1947</v>
      </c>
    </row>
    <row r="114" spans="1:6" s="37" customFormat="1" ht="7.5" customHeight="1">
      <c r="A114" s="152"/>
      <c r="B114" s="73"/>
      <c r="C114" s="47"/>
      <c r="D114" s="73"/>
      <c r="E114" s="73"/>
      <c r="F114" s="92"/>
    </row>
    <row r="115" spans="1:6" s="37" customFormat="1" ht="12">
      <c r="A115" s="152" t="s">
        <v>393</v>
      </c>
      <c r="B115" s="73" t="s">
        <v>384</v>
      </c>
      <c r="C115" s="277">
        <v>100</v>
      </c>
      <c r="D115" s="48">
        <v>100</v>
      </c>
      <c r="E115" s="48">
        <v>100</v>
      </c>
      <c r="F115" s="176">
        <v>100</v>
      </c>
    </row>
    <row r="116" spans="1:6" s="37" customFormat="1" ht="15" customHeight="1">
      <c r="A116" s="152"/>
      <c r="B116" s="73" t="s">
        <v>297</v>
      </c>
      <c r="C116" s="277">
        <f>SUM(C115)</f>
        <v>100</v>
      </c>
      <c r="D116" s="48">
        <f>SUM(D115)</f>
        <v>100</v>
      </c>
      <c r="E116" s="48">
        <f>SUM(E115)</f>
        <v>100</v>
      </c>
      <c r="F116" s="176">
        <f>SUM(F115)</f>
        <v>100</v>
      </c>
    </row>
    <row r="117" spans="1:6" s="37" customFormat="1" ht="7.5" customHeight="1">
      <c r="A117" s="152"/>
      <c r="B117" s="73"/>
      <c r="C117" s="277"/>
      <c r="D117" s="48"/>
      <c r="E117" s="48"/>
      <c r="F117" s="176"/>
    </row>
    <row r="118" spans="1:6" s="37" customFormat="1" ht="15" customHeight="1">
      <c r="A118" s="152" t="s">
        <v>204</v>
      </c>
      <c r="B118" s="73" t="s">
        <v>394</v>
      </c>
      <c r="C118" s="277">
        <v>820</v>
      </c>
      <c r="D118" s="48">
        <v>820</v>
      </c>
      <c r="E118" s="48">
        <v>820</v>
      </c>
      <c r="F118" s="176">
        <v>820</v>
      </c>
    </row>
    <row r="119" spans="1:6" s="37" customFormat="1" ht="15" customHeight="1">
      <c r="A119" s="152"/>
      <c r="B119" s="73" t="s">
        <v>297</v>
      </c>
      <c r="C119" s="277">
        <f>SUM(C118)</f>
        <v>820</v>
      </c>
      <c r="D119" s="48">
        <f>SUM(D118)</f>
        <v>820</v>
      </c>
      <c r="E119" s="48">
        <f>SUM(E118)</f>
        <v>820</v>
      </c>
      <c r="F119" s="176">
        <f>SUM(F118)</f>
        <v>820</v>
      </c>
    </row>
    <row r="120" spans="1:6" s="37" customFormat="1" ht="7.5" customHeight="1">
      <c r="A120" s="152"/>
      <c r="B120" s="73"/>
      <c r="C120" s="277"/>
      <c r="D120" s="48"/>
      <c r="E120" s="48"/>
      <c r="F120" s="176"/>
    </row>
    <row r="121" spans="1:6" s="37" customFormat="1" ht="15" customHeight="1">
      <c r="A121" s="152" t="s">
        <v>395</v>
      </c>
      <c r="B121" s="73" t="s">
        <v>394</v>
      </c>
      <c r="C121" s="277">
        <v>950</v>
      </c>
      <c r="D121" s="48">
        <v>950</v>
      </c>
      <c r="E121" s="48">
        <v>950</v>
      </c>
      <c r="F121" s="176">
        <v>950</v>
      </c>
    </row>
    <row r="122" spans="1:6" s="37" customFormat="1" ht="15" customHeight="1">
      <c r="A122" s="152"/>
      <c r="B122" s="73" t="s">
        <v>297</v>
      </c>
      <c r="C122" s="277">
        <f>SUM(C121)</f>
        <v>950</v>
      </c>
      <c r="D122" s="48">
        <f>SUM(D121)</f>
        <v>950</v>
      </c>
      <c r="E122" s="48">
        <f>SUM(E121)</f>
        <v>950</v>
      </c>
      <c r="F122" s="176">
        <f>SUM(F121)</f>
        <v>950</v>
      </c>
    </row>
    <row r="123" spans="1:6" s="37" customFormat="1" ht="7.5" customHeight="1">
      <c r="A123" s="152"/>
      <c r="B123" s="73"/>
      <c r="C123" s="277"/>
      <c r="D123" s="48"/>
      <c r="E123" s="48"/>
      <c r="F123" s="176"/>
    </row>
    <row r="124" spans="1:6" s="37" customFormat="1" ht="12">
      <c r="A124" s="152" t="s">
        <v>396</v>
      </c>
      <c r="B124" s="73" t="s">
        <v>394</v>
      </c>
      <c r="C124" s="277">
        <v>5550</v>
      </c>
      <c r="D124" s="48">
        <v>5550</v>
      </c>
      <c r="E124" s="48">
        <v>5550</v>
      </c>
      <c r="F124" s="176">
        <v>5550</v>
      </c>
    </row>
    <row r="125" spans="1:6" s="37" customFormat="1" ht="15" customHeight="1">
      <c r="A125" s="152"/>
      <c r="B125" s="73" t="s">
        <v>297</v>
      </c>
      <c r="C125" s="277">
        <f>SUM(C124)</f>
        <v>5550</v>
      </c>
      <c r="D125" s="48">
        <f>SUM(D124)</f>
        <v>5550</v>
      </c>
      <c r="E125" s="48">
        <f>SUM(E124)</f>
        <v>5550</v>
      </c>
      <c r="F125" s="176">
        <f>SUM(F124)</f>
        <v>5550</v>
      </c>
    </row>
    <row r="126" spans="1:6" s="37" customFormat="1" ht="7.5" customHeight="1">
      <c r="A126" s="152"/>
      <c r="B126" s="73"/>
      <c r="C126" s="277"/>
      <c r="D126" s="48"/>
      <c r="E126" s="48"/>
      <c r="F126" s="176"/>
    </row>
    <row r="127" spans="1:6" s="37" customFormat="1" ht="15" customHeight="1">
      <c r="A127" s="152" t="s">
        <v>213</v>
      </c>
      <c r="B127" s="73" t="s">
        <v>394</v>
      </c>
      <c r="C127" s="277">
        <v>50</v>
      </c>
      <c r="D127" s="48">
        <v>50</v>
      </c>
      <c r="E127" s="48">
        <v>50</v>
      </c>
      <c r="F127" s="176">
        <v>50</v>
      </c>
    </row>
    <row r="128" spans="1:6" s="37" customFormat="1" ht="15" customHeight="1">
      <c r="A128" s="152"/>
      <c r="B128" s="73" t="s">
        <v>297</v>
      </c>
      <c r="C128" s="277">
        <f>SUM(C127)</f>
        <v>50</v>
      </c>
      <c r="D128" s="48">
        <f>SUM(D127)</f>
        <v>50</v>
      </c>
      <c r="E128" s="48">
        <f>SUM(E127)</f>
        <v>50</v>
      </c>
      <c r="F128" s="176">
        <f>SUM(F127)</f>
        <v>50</v>
      </c>
    </row>
    <row r="129" spans="1:6" s="37" customFormat="1" ht="7.5" customHeight="1">
      <c r="A129" s="152"/>
      <c r="B129" s="73"/>
      <c r="C129" s="47"/>
      <c r="D129" s="73"/>
      <c r="E129" s="73"/>
      <c r="F129" s="92"/>
    </row>
    <row r="130" spans="1:6" s="37" customFormat="1" ht="15" customHeight="1">
      <c r="A130" s="152" t="s">
        <v>397</v>
      </c>
      <c r="B130" s="73" t="s">
        <v>375</v>
      </c>
      <c r="C130" s="277">
        <v>300</v>
      </c>
      <c r="D130" s="48">
        <v>300</v>
      </c>
      <c r="E130" s="48">
        <v>300</v>
      </c>
      <c r="F130" s="176">
        <v>300</v>
      </c>
    </row>
    <row r="131" spans="1:6" s="37" customFormat="1" ht="15" customHeight="1">
      <c r="A131" s="152"/>
      <c r="B131" s="73" t="s">
        <v>398</v>
      </c>
      <c r="C131" s="277">
        <v>81</v>
      </c>
      <c r="D131" s="48">
        <v>81</v>
      </c>
      <c r="E131" s="48">
        <v>81</v>
      </c>
      <c r="F131" s="176">
        <v>81</v>
      </c>
    </row>
    <row r="132" spans="1:6" s="37" customFormat="1" ht="15" customHeight="1">
      <c r="A132" s="152"/>
      <c r="B132" s="73" t="s">
        <v>297</v>
      </c>
      <c r="C132" s="277">
        <f>SUM(C130:C131)</f>
        <v>381</v>
      </c>
      <c r="D132" s="48">
        <f>SUM(D130:D131)</f>
        <v>381</v>
      </c>
      <c r="E132" s="48">
        <f>SUM(E130:E131)</f>
        <v>381</v>
      </c>
      <c r="F132" s="176">
        <f>SUM(F130:F131)</f>
        <v>381</v>
      </c>
    </row>
    <row r="133" spans="1:6" s="37" customFormat="1" ht="7.5" customHeight="1">
      <c r="A133" s="152"/>
      <c r="B133" s="73"/>
      <c r="C133" s="277"/>
      <c r="D133" s="48"/>
      <c r="E133" s="48"/>
      <c r="F133" s="176"/>
    </row>
    <row r="134" spans="1:6" s="37" customFormat="1" ht="15" customHeight="1">
      <c r="A134" s="152" t="s">
        <v>217</v>
      </c>
      <c r="B134" s="73" t="s">
        <v>394</v>
      </c>
      <c r="C134" s="277">
        <v>360</v>
      </c>
      <c r="D134" s="48">
        <v>360</v>
      </c>
      <c r="E134" s="48">
        <v>360</v>
      </c>
      <c r="F134" s="176">
        <v>360</v>
      </c>
    </row>
    <row r="135" spans="1:6" s="37" customFormat="1" ht="15" customHeight="1">
      <c r="A135" s="152"/>
      <c r="B135" s="73" t="s">
        <v>355</v>
      </c>
      <c r="C135" s="277">
        <v>360</v>
      </c>
      <c r="D135" s="48">
        <v>360</v>
      </c>
      <c r="E135" s="48">
        <v>360</v>
      </c>
      <c r="F135" s="176">
        <v>360</v>
      </c>
    </row>
    <row r="136" spans="1:6" s="37" customFormat="1" ht="15" customHeight="1">
      <c r="A136" s="152"/>
      <c r="B136" s="73" t="s">
        <v>297</v>
      </c>
      <c r="C136" s="277">
        <f>SUM(C134:C135)</f>
        <v>720</v>
      </c>
      <c r="D136" s="48">
        <f>SUM(D134:D135)</f>
        <v>720</v>
      </c>
      <c r="E136" s="48">
        <f>SUM(E134:E135)</f>
        <v>720</v>
      </c>
      <c r="F136" s="176">
        <f>SUM(F134:F135)</f>
        <v>720</v>
      </c>
    </row>
    <row r="137" spans="1:6" s="37" customFormat="1" ht="7.5" customHeight="1">
      <c r="A137" s="152"/>
      <c r="B137" s="73"/>
      <c r="C137" s="277"/>
      <c r="D137" s="48"/>
      <c r="E137" s="48"/>
      <c r="F137" s="176"/>
    </row>
    <row r="138" spans="1:6" s="37" customFormat="1" ht="15" customHeight="1">
      <c r="A138" s="152" t="s">
        <v>399</v>
      </c>
      <c r="B138" s="73" t="s">
        <v>384</v>
      </c>
      <c r="C138" s="277">
        <v>7950</v>
      </c>
      <c r="D138" s="48">
        <v>7950</v>
      </c>
      <c r="E138" s="48">
        <v>8050</v>
      </c>
      <c r="F138" s="176">
        <v>15840</v>
      </c>
    </row>
    <row r="139" spans="1:6" s="37" customFormat="1" ht="15" customHeight="1">
      <c r="A139" s="152"/>
      <c r="B139" s="73" t="s">
        <v>297</v>
      </c>
      <c r="C139" s="277">
        <f>SUM(C138)</f>
        <v>7950</v>
      </c>
      <c r="D139" s="48">
        <f>SUM(D138)</f>
        <v>7950</v>
      </c>
      <c r="E139" s="48">
        <f>SUM(E138)</f>
        <v>8050</v>
      </c>
      <c r="F139" s="176">
        <f>SUM(F138)</f>
        <v>15840</v>
      </c>
    </row>
    <row r="140" spans="1:6" s="37" customFormat="1" ht="7.5" customHeight="1">
      <c r="A140" s="152"/>
      <c r="B140" s="73"/>
      <c r="C140" s="277"/>
      <c r="D140" s="48"/>
      <c r="E140" s="48"/>
      <c r="F140" s="176"/>
    </row>
    <row r="141" spans="1:6" s="37" customFormat="1" ht="15" customHeight="1">
      <c r="A141" s="152" t="s">
        <v>221</v>
      </c>
      <c r="B141" s="73" t="s">
        <v>375</v>
      </c>
      <c r="C141" s="277">
        <v>2622</v>
      </c>
      <c r="D141" s="48">
        <v>2622</v>
      </c>
      <c r="E141" s="48">
        <v>2622</v>
      </c>
      <c r="F141" s="176">
        <v>2622</v>
      </c>
    </row>
    <row r="142" spans="1:6" s="37" customFormat="1" ht="15" customHeight="1">
      <c r="A142" s="152"/>
      <c r="B142" s="73" t="s">
        <v>376</v>
      </c>
      <c r="C142" s="277">
        <v>718</v>
      </c>
      <c r="D142" s="48">
        <v>718</v>
      </c>
      <c r="E142" s="48">
        <v>718</v>
      </c>
      <c r="F142" s="176">
        <v>718</v>
      </c>
    </row>
    <row r="143" spans="1:6" s="37" customFormat="1" ht="15" customHeight="1">
      <c r="A143" s="152"/>
      <c r="B143" s="73" t="s">
        <v>363</v>
      </c>
      <c r="C143" s="277">
        <v>700</v>
      </c>
      <c r="D143" s="48">
        <v>700</v>
      </c>
      <c r="E143" s="48">
        <v>700</v>
      </c>
      <c r="F143" s="176">
        <v>700</v>
      </c>
    </row>
    <row r="144" spans="1:6" s="37" customFormat="1" ht="15" customHeight="1">
      <c r="A144" s="152"/>
      <c r="B144" s="73" t="s">
        <v>378</v>
      </c>
      <c r="C144" s="277"/>
      <c r="D144" s="48"/>
      <c r="E144" s="48"/>
      <c r="F144" s="176"/>
    </row>
    <row r="145" spans="1:6" s="37" customFormat="1" ht="15" customHeight="1">
      <c r="A145" s="152"/>
      <c r="B145" s="73" t="s">
        <v>297</v>
      </c>
      <c r="C145" s="277">
        <f>SUM(C141:C144)</f>
        <v>4040</v>
      </c>
      <c r="D145" s="48">
        <f>SUM(D141:D144)</f>
        <v>4040</v>
      </c>
      <c r="E145" s="48">
        <f>SUM(E141:E144)</f>
        <v>4040</v>
      </c>
      <c r="F145" s="176">
        <f>SUM(F141:F144)</f>
        <v>4040</v>
      </c>
    </row>
    <row r="146" spans="1:6" s="37" customFormat="1" ht="15" customHeight="1">
      <c r="A146" s="152"/>
      <c r="B146" s="73" t="s">
        <v>377</v>
      </c>
      <c r="C146" s="277">
        <v>10</v>
      </c>
      <c r="D146" s="48">
        <v>10</v>
      </c>
      <c r="E146" s="48">
        <v>10</v>
      </c>
      <c r="F146" s="176">
        <v>10</v>
      </c>
    </row>
    <row r="147" spans="1:6" s="37" customFormat="1" ht="7.5" customHeight="1">
      <c r="A147" s="152"/>
      <c r="B147" s="73"/>
      <c r="C147" s="277"/>
      <c r="D147" s="48"/>
      <c r="E147" s="48"/>
      <c r="F147" s="176"/>
    </row>
    <row r="148" spans="1:6" s="37" customFormat="1" ht="15" customHeight="1">
      <c r="A148" s="152" t="s">
        <v>400</v>
      </c>
      <c r="B148" s="73" t="s">
        <v>375</v>
      </c>
      <c r="C148" s="277">
        <v>300</v>
      </c>
      <c r="D148" s="48">
        <v>300</v>
      </c>
      <c r="E148" s="48">
        <v>300</v>
      </c>
      <c r="F148" s="176">
        <v>300</v>
      </c>
    </row>
    <row r="149" spans="1:6" s="37" customFormat="1" ht="15" customHeight="1">
      <c r="A149" s="152"/>
      <c r="B149" s="73" t="s">
        <v>376</v>
      </c>
      <c r="C149" s="277">
        <v>81</v>
      </c>
      <c r="D149" s="48">
        <v>81</v>
      </c>
      <c r="E149" s="48">
        <v>81</v>
      </c>
      <c r="F149" s="176">
        <v>81</v>
      </c>
    </row>
    <row r="150" spans="1:6" s="37" customFormat="1" ht="15" customHeight="1">
      <c r="A150" s="152"/>
      <c r="B150" s="73" t="s">
        <v>363</v>
      </c>
      <c r="C150" s="277">
        <v>498</v>
      </c>
      <c r="D150" s="48">
        <v>498</v>
      </c>
      <c r="E150" s="48">
        <v>498</v>
      </c>
      <c r="F150" s="176">
        <v>498</v>
      </c>
    </row>
    <row r="151" spans="1:6" s="37" customFormat="1" ht="15" customHeight="1">
      <c r="A151" s="152"/>
      <c r="B151" s="73" t="s">
        <v>297</v>
      </c>
      <c r="C151" s="277">
        <f>SUM(C148:C150)</f>
        <v>879</v>
      </c>
      <c r="D151" s="48">
        <f>SUM(D148:D150)</f>
        <v>879</v>
      </c>
      <c r="E151" s="48">
        <f>SUM(E148:E150)</f>
        <v>879</v>
      </c>
      <c r="F151" s="176">
        <f>SUM(F148:F150)</f>
        <v>879</v>
      </c>
    </row>
    <row r="152" spans="1:6" s="37" customFormat="1" ht="7.5" customHeight="1" thickBot="1">
      <c r="A152" s="154"/>
      <c r="B152" s="155"/>
      <c r="C152" s="182"/>
      <c r="D152" s="155"/>
      <c r="E152" s="155"/>
      <c r="F152" s="60"/>
    </row>
    <row r="153" spans="1:6" s="37" customFormat="1" ht="23.25" thickTop="1">
      <c r="A153" s="367" t="s">
        <v>401</v>
      </c>
      <c r="B153" s="368" t="s">
        <v>375</v>
      </c>
      <c r="C153" s="369">
        <v>3305</v>
      </c>
      <c r="D153" s="280">
        <v>3305</v>
      </c>
      <c r="E153" s="280">
        <v>3365</v>
      </c>
      <c r="F153" s="370">
        <v>3414</v>
      </c>
    </row>
    <row r="154" spans="1:6" s="37" customFormat="1" ht="15" customHeight="1">
      <c r="A154" s="152"/>
      <c r="B154" s="73" t="s">
        <v>376</v>
      </c>
      <c r="C154" s="277">
        <v>878</v>
      </c>
      <c r="D154" s="48">
        <v>878</v>
      </c>
      <c r="E154" s="48">
        <v>878</v>
      </c>
      <c r="F154" s="176">
        <v>878</v>
      </c>
    </row>
    <row r="155" spans="1:6" s="37" customFormat="1" ht="15" customHeight="1">
      <c r="A155" s="152"/>
      <c r="B155" s="73" t="s">
        <v>363</v>
      </c>
      <c r="C155" s="277">
        <v>2980</v>
      </c>
      <c r="D155" s="48">
        <v>2980</v>
      </c>
      <c r="E155" s="48">
        <v>2980</v>
      </c>
      <c r="F155" s="176">
        <v>3706</v>
      </c>
    </row>
    <row r="156" spans="1:6" s="37" customFormat="1" ht="15" customHeight="1">
      <c r="A156" s="152"/>
      <c r="B156" s="73" t="s">
        <v>297</v>
      </c>
      <c r="C156" s="277">
        <f>SUM(C153:C155)</f>
        <v>7163</v>
      </c>
      <c r="D156" s="48">
        <f>SUM(D153:D155)</f>
        <v>7163</v>
      </c>
      <c r="E156" s="48">
        <f>SUM(E153:E155)</f>
        <v>7223</v>
      </c>
      <c r="F156" s="176">
        <f>SUM(F153:F155)</f>
        <v>7998</v>
      </c>
    </row>
    <row r="157" spans="1:6" s="37" customFormat="1" ht="15" customHeight="1">
      <c r="A157" s="152"/>
      <c r="B157" s="73" t="s">
        <v>377</v>
      </c>
      <c r="C157" s="277">
        <v>2</v>
      </c>
      <c r="D157" s="48">
        <v>2</v>
      </c>
      <c r="E157" s="48">
        <v>2</v>
      </c>
      <c r="F157" s="176">
        <v>2</v>
      </c>
    </row>
    <row r="158" spans="1:6" s="37" customFormat="1" ht="7.5" customHeight="1">
      <c r="A158" s="153"/>
      <c r="B158" s="73"/>
      <c r="C158" s="47"/>
      <c r="D158" s="73"/>
      <c r="E158" s="73"/>
      <c r="F158" s="92"/>
    </row>
    <row r="159" spans="1:6" s="37" customFormat="1" ht="15" customHeight="1">
      <c r="A159" s="152" t="s">
        <v>402</v>
      </c>
      <c r="B159" s="73" t="s">
        <v>375</v>
      </c>
      <c r="C159" s="277">
        <v>300</v>
      </c>
      <c r="D159" s="48">
        <v>300</v>
      </c>
      <c r="E159" s="48">
        <v>300</v>
      </c>
      <c r="F159" s="176">
        <v>300</v>
      </c>
    </row>
    <row r="160" spans="1:6" s="37" customFormat="1" ht="15" customHeight="1">
      <c r="A160" s="152"/>
      <c r="B160" s="73" t="s">
        <v>376</v>
      </c>
      <c r="C160" s="277">
        <v>81</v>
      </c>
      <c r="D160" s="48">
        <v>81</v>
      </c>
      <c r="E160" s="48">
        <v>81</v>
      </c>
      <c r="F160" s="176">
        <v>81</v>
      </c>
    </row>
    <row r="161" spans="1:6" s="37" customFormat="1" ht="15" customHeight="1">
      <c r="A161" s="152"/>
      <c r="B161" s="73" t="s">
        <v>144</v>
      </c>
      <c r="C161" s="277"/>
      <c r="D161" s="48"/>
      <c r="E161" s="48"/>
      <c r="F161" s="176"/>
    </row>
    <row r="162" spans="1:6" s="37" customFormat="1" ht="15" customHeight="1">
      <c r="A162" s="152"/>
      <c r="B162" s="73" t="s">
        <v>297</v>
      </c>
      <c r="C162" s="277">
        <v>381</v>
      </c>
      <c r="D162" s="48">
        <v>381</v>
      </c>
      <c r="E162" s="48">
        <v>381</v>
      </c>
      <c r="F162" s="176">
        <v>381</v>
      </c>
    </row>
    <row r="163" spans="1:6" s="37" customFormat="1" ht="7.5" customHeight="1">
      <c r="A163" s="152"/>
      <c r="B163" s="73"/>
      <c r="C163" s="277"/>
      <c r="D163" s="48"/>
      <c r="E163" s="48"/>
      <c r="F163" s="176"/>
    </row>
    <row r="164" spans="1:6" s="37" customFormat="1" ht="15" customHeight="1">
      <c r="A164" s="152" t="s">
        <v>403</v>
      </c>
      <c r="B164" s="73" t="s">
        <v>375</v>
      </c>
      <c r="C164" s="277">
        <v>5401</v>
      </c>
      <c r="D164" s="48">
        <v>5401</v>
      </c>
      <c r="E164" s="48">
        <v>5503</v>
      </c>
      <c r="F164" s="176">
        <v>5554</v>
      </c>
    </row>
    <row r="165" spans="1:6" s="37" customFormat="1" ht="15" customHeight="1">
      <c r="A165" s="152"/>
      <c r="B165" s="73" t="s">
        <v>376</v>
      </c>
      <c r="C165" s="277">
        <v>1438</v>
      </c>
      <c r="D165" s="48">
        <v>1438</v>
      </c>
      <c r="E165" s="48">
        <v>1438</v>
      </c>
      <c r="F165" s="176">
        <v>1438</v>
      </c>
    </row>
    <row r="166" spans="1:6" s="37" customFormat="1" ht="15" customHeight="1">
      <c r="A166" s="152"/>
      <c r="B166" s="73" t="s">
        <v>363</v>
      </c>
      <c r="C166" s="277">
        <v>23867</v>
      </c>
      <c r="D166" s="48">
        <v>23867</v>
      </c>
      <c r="E166" s="48">
        <v>23867</v>
      </c>
      <c r="F166" s="176">
        <v>25955</v>
      </c>
    </row>
    <row r="167" spans="1:6" s="37" customFormat="1" ht="15" customHeight="1">
      <c r="A167" s="152"/>
      <c r="B167" s="73" t="s">
        <v>378</v>
      </c>
      <c r="C167" s="277"/>
      <c r="D167" s="48"/>
      <c r="E167" s="48"/>
      <c r="F167" s="176"/>
    </row>
    <row r="168" spans="1:6" s="37" customFormat="1" ht="15" customHeight="1">
      <c r="A168" s="152"/>
      <c r="B168" s="73" t="s">
        <v>384</v>
      </c>
      <c r="C168" s="277">
        <v>80</v>
      </c>
      <c r="D168" s="48">
        <v>80</v>
      </c>
      <c r="E168" s="48">
        <v>80</v>
      </c>
      <c r="F168" s="176">
        <v>80</v>
      </c>
    </row>
    <row r="169" spans="1:6" s="37" customFormat="1" ht="15" customHeight="1">
      <c r="A169" s="152"/>
      <c r="B169" s="73" t="s">
        <v>143</v>
      </c>
      <c r="C169" s="277">
        <v>5500</v>
      </c>
      <c r="D169" s="48">
        <v>5500</v>
      </c>
      <c r="E169" s="48">
        <v>5500</v>
      </c>
      <c r="F169" s="176">
        <v>5500</v>
      </c>
    </row>
    <row r="170" spans="1:6" s="37" customFormat="1" ht="15" customHeight="1">
      <c r="A170" s="152"/>
      <c r="B170" s="73" t="s">
        <v>144</v>
      </c>
      <c r="C170" s="277"/>
      <c r="D170" s="48"/>
      <c r="E170" s="48"/>
      <c r="F170" s="176">
        <v>13000</v>
      </c>
    </row>
    <row r="171" spans="1:6" s="37" customFormat="1" ht="15" customHeight="1">
      <c r="A171" s="152"/>
      <c r="B171" s="73" t="s">
        <v>297</v>
      </c>
      <c r="C171" s="277">
        <f>SUM(C164:C169)</f>
        <v>36286</v>
      </c>
      <c r="D171" s="48">
        <f>SUM(D164:D169)</f>
        <v>36286</v>
      </c>
      <c r="E171" s="48">
        <f>SUM(E164:E169)</f>
        <v>36388</v>
      </c>
      <c r="F171" s="176">
        <f>SUM(F164:F170)</f>
        <v>51527</v>
      </c>
    </row>
    <row r="172" spans="1:6" s="37" customFormat="1" ht="15" customHeight="1">
      <c r="A172" s="152"/>
      <c r="B172" s="73" t="s">
        <v>377</v>
      </c>
      <c r="C172" s="277">
        <v>3</v>
      </c>
      <c r="D172" s="48">
        <v>3</v>
      </c>
      <c r="E172" s="48">
        <v>3</v>
      </c>
      <c r="F172" s="176">
        <v>3</v>
      </c>
    </row>
    <row r="173" spans="1:6" s="37" customFormat="1" ht="7.5" customHeight="1">
      <c r="A173" s="152"/>
      <c r="B173" s="73"/>
      <c r="C173" s="47"/>
      <c r="D173" s="73"/>
      <c r="E173" s="73"/>
      <c r="F173" s="92"/>
    </row>
    <row r="174" spans="1:6" s="37" customFormat="1" ht="15" customHeight="1">
      <c r="A174" s="152" t="s">
        <v>404</v>
      </c>
      <c r="B174" s="73" t="s">
        <v>375</v>
      </c>
      <c r="C174" s="277">
        <v>300</v>
      </c>
      <c r="D174" s="48">
        <v>300</v>
      </c>
      <c r="E174" s="48">
        <v>300</v>
      </c>
      <c r="F174" s="176">
        <v>300</v>
      </c>
    </row>
    <row r="175" spans="1:6" s="37" customFormat="1" ht="15" customHeight="1">
      <c r="A175" s="152"/>
      <c r="B175" s="73" t="s">
        <v>376</v>
      </c>
      <c r="C175" s="277">
        <v>81</v>
      </c>
      <c r="D175" s="48">
        <v>81</v>
      </c>
      <c r="E175" s="48">
        <v>81</v>
      </c>
      <c r="F175" s="176">
        <v>81</v>
      </c>
    </row>
    <row r="176" spans="1:6" s="37" customFormat="1" ht="15" customHeight="1">
      <c r="A176" s="152"/>
      <c r="B176" s="73" t="s">
        <v>363</v>
      </c>
      <c r="C176" s="277">
        <v>235</v>
      </c>
      <c r="D176" s="48">
        <v>235</v>
      </c>
      <c r="E176" s="48">
        <v>235</v>
      </c>
      <c r="F176" s="176">
        <v>235</v>
      </c>
    </row>
    <row r="177" spans="1:6" s="37" customFormat="1" ht="15" customHeight="1" thickBot="1">
      <c r="A177" s="154"/>
      <c r="B177" s="155" t="s">
        <v>297</v>
      </c>
      <c r="C177" s="278">
        <f>SUM(C174:C176)</f>
        <v>616</v>
      </c>
      <c r="D177" s="156">
        <f>SUM(D174:D176)</f>
        <v>616</v>
      </c>
      <c r="E177" s="156">
        <f>SUM(E174:E176)</f>
        <v>616</v>
      </c>
      <c r="F177" s="279">
        <f>SUM(F174:F176)</f>
        <v>616</v>
      </c>
    </row>
    <row r="178" spans="1:6" ht="15" customHeight="1" thickTop="1">
      <c r="A178" s="150"/>
      <c r="C178" s="137">
        <f>C12+C15+C19+C24+C27+C30+C33+C36+C43+C49+C56+C64+C73+C78+C81+C84+C88+C91+C94+C97+C100+C103+C106+C109+C113+C116+C119+C122+C125+C128+C132+C136+C139+C145+C151+C156+C162+C171+C177+C67</f>
        <v>285251</v>
      </c>
      <c r="D178" s="137">
        <f>D12+D15+D19+D24+D27+D30+D33+D36+D43+D49+D56+D64+D73+D78+D81+D84+D88+D91+D94+D97+D100+D103+D106+D109+D113+D116+D119+D122+D125+D128+D132+D136+D139+D145+D151+D156+D162+D171+D177+D67</f>
        <v>302728</v>
      </c>
      <c r="E178" s="137">
        <f>E12+E15+E19+E24+E27+E30+E33+E36+E43+E49+E56+E64+E73+E78+E81+E84+E88+E91+E94+E97+E100+E103+E106+E109+E113+E116+E119+E122+E125+E128+E132+E136+E139+E145+E151+E156+E162+E171+E177+E67</f>
        <v>305538</v>
      </c>
      <c r="F178" s="137">
        <f>F12+F15+F19+F24+F27+F30+F33+F36+F43+F49+F56+F64+F73+F78+F81+F84+F88+F91+F94+F97+F100+F103+F106+F109+F113+F116+F119+F122+F125+F128+F132+F136+F139+F145+F151+F156+F162+F171+F177+F67</f>
        <v>332828</v>
      </c>
    </row>
    <row r="179" spans="3:6" ht="12">
      <c r="C179" s="137"/>
      <c r="D179" s="137"/>
      <c r="E179" s="137"/>
      <c r="F179" s="137"/>
    </row>
  </sheetData>
  <sheetProtection/>
  <mergeCells count="4">
    <mergeCell ref="A1:F1"/>
    <mergeCell ref="A2:F2"/>
    <mergeCell ref="A4:F4"/>
    <mergeCell ref="A5:F5"/>
  </mergeCells>
  <printOptions/>
  <pageMargins left="0.75" right="0.75" top="1" bottom="1" header="0.5" footer="0.5"/>
  <pageSetup horizontalDpi="600" verticalDpi="600" orientation="portrait" paperSize="9" scale="83" r:id="rId1"/>
  <rowBreaks count="3" manualBreakCount="3">
    <brk id="51" max="2" man="1"/>
    <brk id="101" max="2" man="1"/>
    <brk id="15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4.7109375" style="2" customWidth="1"/>
    <col min="2" max="2" width="30.7109375" style="2" customWidth="1"/>
    <col min="3" max="6" width="8.7109375" style="2" customWidth="1"/>
    <col min="7" max="7" width="4.7109375" style="2" customWidth="1"/>
    <col min="8" max="8" width="30.7109375" style="2" customWidth="1"/>
    <col min="9" max="12" width="8.7109375" style="2" customWidth="1"/>
  </cols>
  <sheetData>
    <row r="1" spans="1:12" s="37" customFormat="1" ht="15" customHeight="1">
      <c r="A1" s="455" t="s">
        <v>63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2" s="37" customFormat="1" ht="15" customHeight="1">
      <c r="A2" s="430" t="s">
        <v>530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spans="1:12" s="37" customFormat="1" ht="1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37" customFormat="1" ht="15" customHeight="1">
      <c r="A4" s="454" t="s">
        <v>64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</row>
    <row r="5" spans="1:12" s="37" customFormat="1" ht="15" customHeight="1">
      <c r="A5" s="38"/>
      <c r="B5" s="39"/>
      <c r="C5" s="39"/>
      <c r="D5" s="39"/>
      <c r="E5" s="39"/>
      <c r="F5" s="39"/>
      <c r="G5" s="38"/>
      <c r="H5" s="38"/>
      <c r="I5" s="38"/>
      <c r="J5" s="38"/>
      <c r="K5" s="38"/>
      <c r="L5" s="39"/>
    </row>
    <row r="6" spans="1:12" s="37" customFormat="1" ht="15" customHeight="1" thickBot="1">
      <c r="A6" s="38"/>
      <c r="B6" s="39"/>
      <c r="C6" s="39"/>
      <c r="D6" s="39"/>
      <c r="E6" s="39"/>
      <c r="F6" s="39"/>
      <c r="G6" s="38"/>
      <c r="H6" s="462" t="s">
        <v>94</v>
      </c>
      <c r="I6" s="462"/>
      <c r="J6" s="462"/>
      <c r="K6" s="462"/>
      <c r="L6" s="462"/>
    </row>
    <row r="7" spans="1:12" s="37" customFormat="1" ht="35.25" thickBot="1" thickTop="1">
      <c r="A7" s="465" t="s">
        <v>8</v>
      </c>
      <c r="B7" s="466"/>
      <c r="C7" s="336" t="s">
        <v>127</v>
      </c>
      <c r="D7" s="336" t="s">
        <v>428</v>
      </c>
      <c r="E7" s="336" t="s">
        <v>429</v>
      </c>
      <c r="F7" s="336" t="s">
        <v>511</v>
      </c>
      <c r="G7" s="467" t="s">
        <v>46</v>
      </c>
      <c r="H7" s="466"/>
      <c r="I7" s="336" t="s">
        <v>127</v>
      </c>
      <c r="J7" s="336" t="s">
        <v>428</v>
      </c>
      <c r="K7" s="336" t="s">
        <v>429</v>
      </c>
      <c r="L7" s="378" t="s">
        <v>511</v>
      </c>
    </row>
    <row r="8" spans="1:12" s="37" customFormat="1" ht="15" customHeight="1" thickTop="1">
      <c r="A8" s="103" t="s">
        <v>9</v>
      </c>
      <c r="B8" s="74" t="s">
        <v>10</v>
      </c>
      <c r="C8" s="75">
        <v>42032</v>
      </c>
      <c r="D8" s="75">
        <v>42032</v>
      </c>
      <c r="E8" s="75">
        <v>42032</v>
      </c>
      <c r="F8" s="75">
        <v>54379</v>
      </c>
      <c r="G8" s="12" t="s">
        <v>9</v>
      </c>
      <c r="H8" s="74" t="s">
        <v>65</v>
      </c>
      <c r="I8" s="191">
        <v>36869</v>
      </c>
      <c r="J8" s="75">
        <v>36869</v>
      </c>
      <c r="K8" s="323">
        <v>37314</v>
      </c>
      <c r="L8" s="190">
        <v>37437</v>
      </c>
    </row>
    <row r="9" spans="1:12" s="37" customFormat="1" ht="15" customHeight="1">
      <c r="A9" s="18" t="s">
        <v>11</v>
      </c>
      <c r="B9" s="19" t="s">
        <v>14</v>
      </c>
      <c r="C9" s="20">
        <v>58100</v>
      </c>
      <c r="D9" s="20">
        <v>58100</v>
      </c>
      <c r="E9" s="20">
        <v>58100</v>
      </c>
      <c r="F9" s="20">
        <v>66156</v>
      </c>
      <c r="G9" s="89" t="s">
        <v>11</v>
      </c>
      <c r="H9" s="19" t="s">
        <v>66</v>
      </c>
      <c r="I9" s="187">
        <v>9931</v>
      </c>
      <c r="J9" s="20">
        <v>9931</v>
      </c>
      <c r="K9" s="379">
        <v>9931</v>
      </c>
      <c r="L9" s="186">
        <v>9931</v>
      </c>
    </row>
    <row r="10" spans="1:12" s="37" customFormat="1" ht="15" customHeight="1">
      <c r="A10" s="18" t="s">
        <v>67</v>
      </c>
      <c r="B10" s="19" t="s">
        <v>15</v>
      </c>
      <c r="C10" s="20">
        <v>1600</v>
      </c>
      <c r="D10" s="20">
        <v>1600</v>
      </c>
      <c r="E10" s="20">
        <v>1600</v>
      </c>
      <c r="F10" s="20">
        <v>1600</v>
      </c>
      <c r="G10" s="89" t="s">
        <v>67</v>
      </c>
      <c r="H10" s="19" t="s">
        <v>68</v>
      </c>
      <c r="I10" s="187">
        <v>83642</v>
      </c>
      <c r="J10" s="20">
        <v>83642</v>
      </c>
      <c r="K10" s="379">
        <v>83642</v>
      </c>
      <c r="L10" s="186">
        <v>89016</v>
      </c>
    </row>
    <row r="11" spans="1:12" s="37" customFormat="1" ht="15" customHeight="1">
      <c r="A11" s="18" t="s">
        <v>69</v>
      </c>
      <c r="B11" s="19" t="s">
        <v>16</v>
      </c>
      <c r="C11" s="20">
        <v>206</v>
      </c>
      <c r="D11" s="20">
        <v>206</v>
      </c>
      <c r="E11" s="20">
        <v>206</v>
      </c>
      <c r="F11" s="20">
        <v>206</v>
      </c>
      <c r="G11" s="89" t="s">
        <v>69</v>
      </c>
      <c r="H11" s="19" t="s">
        <v>70</v>
      </c>
      <c r="I11" s="187">
        <v>9850</v>
      </c>
      <c r="J11" s="20">
        <v>9850</v>
      </c>
      <c r="K11" s="379">
        <v>9850</v>
      </c>
      <c r="L11" s="186">
        <v>17740</v>
      </c>
    </row>
    <row r="12" spans="1:12" s="37" customFormat="1" ht="15" customHeight="1">
      <c r="A12" s="18" t="s">
        <v>71</v>
      </c>
      <c r="B12" s="19" t="s">
        <v>72</v>
      </c>
      <c r="C12" s="20">
        <v>3520</v>
      </c>
      <c r="D12" s="20">
        <v>3520</v>
      </c>
      <c r="E12" s="20">
        <v>3520</v>
      </c>
      <c r="F12" s="20">
        <v>7482</v>
      </c>
      <c r="G12" s="89" t="s">
        <v>71</v>
      </c>
      <c r="H12" s="19" t="s">
        <v>73</v>
      </c>
      <c r="I12" s="187">
        <v>18477</v>
      </c>
      <c r="J12" s="20">
        <v>18477</v>
      </c>
      <c r="K12" s="379">
        <v>18477</v>
      </c>
      <c r="L12" s="186">
        <v>18477</v>
      </c>
    </row>
    <row r="13" spans="1:12" s="37" customFormat="1" ht="15" customHeight="1">
      <c r="A13" s="18" t="s">
        <v>74</v>
      </c>
      <c r="B13" s="90" t="s">
        <v>75</v>
      </c>
      <c r="C13" s="20">
        <v>25098</v>
      </c>
      <c r="D13" s="20">
        <v>41328</v>
      </c>
      <c r="E13" s="20">
        <v>43640</v>
      </c>
      <c r="F13" s="20">
        <v>44653</v>
      </c>
      <c r="G13" s="89" t="s">
        <v>74</v>
      </c>
      <c r="H13" s="19" t="s">
        <v>76</v>
      </c>
      <c r="I13" s="187">
        <v>7680</v>
      </c>
      <c r="J13" s="20">
        <v>7680</v>
      </c>
      <c r="K13" s="379">
        <v>7680</v>
      </c>
      <c r="L13" s="186">
        <v>7680</v>
      </c>
    </row>
    <row r="14" spans="1:12" s="37" customFormat="1" ht="15" customHeight="1">
      <c r="A14" s="18" t="s">
        <v>77</v>
      </c>
      <c r="B14" s="19" t="s">
        <v>78</v>
      </c>
      <c r="C14" s="20">
        <v>9643</v>
      </c>
      <c r="D14" s="20">
        <v>9643</v>
      </c>
      <c r="E14" s="20">
        <v>9643</v>
      </c>
      <c r="F14" s="20">
        <v>11013</v>
      </c>
      <c r="G14" s="89" t="s">
        <v>77</v>
      </c>
      <c r="H14" s="19" t="s">
        <v>49</v>
      </c>
      <c r="I14" s="20">
        <f>SUM(I15:I16)</f>
        <v>36844</v>
      </c>
      <c r="J14" s="20">
        <f>SUM(J15:J16)</f>
        <v>54321</v>
      </c>
      <c r="K14" s="379">
        <f>SUM(K15:K16)</f>
        <v>69686</v>
      </c>
      <c r="L14" s="186">
        <f>SUM(L15:L16)</f>
        <v>69686</v>
      </c>
    </row>
    <row r="15" spans="1:12" s="37" customFormat="1" ht="15" customHeight="1">
      <c r="A15" s="177"/>
      <c r="B15" s="174"/>
      <c r="C15" s="174"/>
      <c r="D15" s="174"/>
      <c r="E15" s="174"/>
      <c r="F15" s="178"/>
      <c r="G15" s="105"/>
      <c r="H15" s="106" t="s">
        <v>79</v>
      </c>
      <c r="I15" s="187">
        <v>36844</v>
      </c>
      <c r="J15" s="20">
        <v>54321</v>
      </c>
      <c r="K15" s="379">
        <v>51686</v>
      </c>
      <c r="L15" s="186">
        <v>51686</v>
      </c>
    </row>
    <row r="16" spans="1:12" s="37" customFormat="1" ht="15" customHeight="1">
      <c r="A16" s="53"/>
      <c r="B16" s="158"/>
      <c r="C16" s="158"/>
      <c r="D16" s="158"/>
      <c r="E16" s="158"/>
      <c r="F16" s="173"/>
      <c r="G16" s="105"/>
      <c r="H16" s="106" t="s">
        <v>426</v>
      </c>
      <c r="I16" s="187"/>
      <c r="J16" s="20"/>
      <c r="K16" s="379">
        <v>18000</v>
      </c>
      <c r="L16" s="186">
        <v>18000</v>
      </c>
    </row>
    <row r="17" spans="1:12" s="37" customFormat="1" ht="15" customHeight="1">
      <c r="A17" s="458" t="s">
        <v>80</v>
      </c>
      <c r="B17" s="459"/>
      <c r="C17" s="20">
        <f>SUM(C8:C14)</f>
        <v>140199</v>
      </c>
      <c r="D17" s="20">
        <f>SUM(D8:D14)</f>
        <v>156429</v>
      </c>
      <c r="E17" s="20">
        <f>SUM(E8:E14)</f>
        <v>158741</v>
      </c>
      <c r="F17" s="20">
        <f>SUM(F8:F14)</f>
        <v>185489</v>
      </c>
      <c r="G17" s="463" t="s">
        <v>81</v>
      </c>
      <c r="H17" s="464"/>
      <c r="I17" s="187">
        <f>SUM(I8:I14)</f>
        <v>203293</v>
      </c>
      <c r="J17" s="20">
        <f>SUM(J8:J14)</f>
        <v>220770</v>
      </c>
      <c r="K17" s="379">
        <f>SUM(K8:K14)</f>
        <v>236580</v>
      </c>
      <c r="L17" s="186">
        <f>SUM(L8:L14)</f>
        <v>249967</v>
      </c>
    </row>
    <row r="18" spans="1:12" s="37" customFormat="1" ht="15" customHeight="1" thickBot="1">
      <c r="A18" s="460" t="s">
        <v>34</v>
      </c>
      <c r="B18" s="461"/>
      <c r="C18" s="71">
        <v>63094</v>
      </c>
      <c r="D18" s="71">
        <v>64341</v>
      </c>
      <c r="E18" s="71">
        <v>77839</v>
      </c>
      <c r="F18" s="71">
        <v>64478</v>
      </c>
      <c r="G18" s="179"/>
      <c r="H18" s="180"/>
      <c r="I18" s="180"/>
      <c r="J18" s="180"/>
      <c r="K18" s="185"/>
      <c r="L18" s="181"/>
    </row>
    <row r="19" spans="1:12" s="37" customFormat="1" ht="15" customHeight="1" thickBot="1" thickTop="1">
      <c r="A19" s="456" t="s">
        <v>82</v>
      </c>
      <c r="B19" s="457"/>
      <c r="C19" s="104">
        <f>SUM(C17:C18)</f>
        <v>203293</v>
      </c>
      <c r="D19" s="104">
        <f>SUM(D17:D18)</f>
        <v>220770</v>
      </c>
      <c r="E19" s="104">
        <f>SUM(E17:E18)</f>
        <v>236580</v>
      </c>
      <c r="F19" s="104">
        <f>SUM(F17:F18)</f>
        <v>249967</v>
      </c>
      <c r="G19" s="457" t="s">
        <v>81</v>
      </c>
      <c r="H19" s="457"/>
      <c r="I19" s="188">
        <f>SUM(I17)</f>
        <v>203293</v>
      </c>
      <c r="J19" s="104">
        <f>SUM(J17)</f>
        <v>220770</v>
      </c>
      <c r="K19" s="380">
        <f>SUM(K17)</f>
        <v>236580</v>
      </c>
      <c r="L19" s="189">
        <f>SUM(L17)</f>
        <v>249967</v>
      </c>
    </row>
    <row r="20" spans="1:12" s="37" customFormat="1" ht="15" customHeight="1" thickTop="1">
      <c r="A20" s="103" t="s">
        <v>9</v>
      </c>
      <c r="B20" s="74" t="s">
        <v>20</v>
      </c>
      <c r="C20" s="75">
        <v>5000</v>
      </c>
      <c r="D20" s="75">
        <v>5000</v>
      </c>
      <c r="E20" s="75">
        <v>5000</v>
      </c>
      <c r="F20" s="75">
        <v>5000</v>
      </c>
      <c r="G20" s="12" t="s">
        <v>9</v>
      </c>
      <c r="H20" s="74" t="s">
        <v>83</v>
      </c>
      <c r="I20" s="191">
        <v>67199</v>
      </c>
      <c r="J20" s="192">
        <v>67199</v>
      </c>
      <c r="K20" s="323">
        <v>72199</v>
      </c>
      <c r="L20" s="190">
        <v>86102</v>
      </c>
    </row>
    <row r="21" spans="1:12" s="37" customFormat="1" ht="15" customHeight="1">
      <c r="A21" s="18" t="s">
        <v>11</v>
      </c>
      <c r="B21" s="19" t="s">
        <v>31</v>
      </c>
      <c r="C21" s="20">
        <v>5000</v>
      </c>
      <c r="D21" s="20">
        <v>5000</v>
      </c>
      <c r="E21" s="20">
        <v>5000</v>
      </c>
      <c r="F21" s="20">
        <v>5000</v>
      </c>
      <c r="G21" s="105" t="s">
        <v>11</v>
      </c>
      <c r="H21" s="19" t="s">
        <v>431</v>
      </c>
      <c r="I21" s="187">
        <v>18000</v>
      </c>
      <c r="J21" s="20">
        <v>18000</v>
      </c>
      <c r="K21" s="20"/>
      <c r="L21" s="186"/>
    </row>
    <row r="22" spans="1:12" s="37" customFormat="1" ht="15" customHeight="1">
      <c r="A22" s="18" t="s">
        <v>67</v>
      </c>
      <c r="B22" s="19" t="s">
        <v>85</v>
      </c>
      <c r="C22" s="20">
        <v>132</v>
      </c>
      <c r="D22" s="20">
        <v>132</v>
      </c>
      <c r="E22" s="20">
        <v>132</v>
      </c>
      <c r="F22" s="20">
        <v>674</v>
      </c>
      <c r="G22" s="44"/>
      <c r="H22" s="175"/>
      <c r="I22" s="175"/>
      <c r="J22" s="175"/>
      <c r="K22" s="381"/>
      <c r="L22" s="176"/>
    </row>
    <row r="23" spans="1:12" s="37" customFormat="1" ht="15" customHeight="1">
      <c r="A23" s="18" t="s">
        <v>87</v>
      </c>
      <c r="B23" s="19" t="s">
        <v>88</v>
      </c>
      <c r="C23" s="20">
        <v>7182</v>
      </c>
      <c r="D23" s="20">
        <v>7182</v>
      </c>
      <c r="E23" s="20">
        <v>7182</v>
      </c>
      <c r="F23" s="20">
        <v>7182</v>
      </c>
      <c r="G23" s="47"/>
      <c r="H23" s="175"/>
      <c r="I23" s="175"/>
      <c r="J23" s="175"/>
      <c r="K23" s="175"/>
      <c r="L23" s="92"/>
    </row>
    <row r="24" spans="1:12" s="37" customFormat="1" ht="15" customHeight="1">
      <c r="A24" s="18" t="s">
        <v>74</v>
      </c>
      <c r="B24" s="90" t="s">
        <v>75</v>
      </c>
      <c r="C24" s="20"/>
      <c r="D24" s="20"/>
      <c r="E24" s="20">
        <v>498</v>
      </c>
      <c r="F24" s="20">
        <v>498</v>
      </c>
      <c r="G24" s="44"/>
      <c r="H24" s="159"/>
      <c r="I24" s="159"/>
      <c r="J24" s="159"/>
      <c r="K24" s="159"/>
      <c r="L24" s="160"/>
    </row>
    <row r="25" spans="1:12" s="37" customFormat="1" ht="15" customHeight="1">
      <c r="A25" s="183" t="s">
        <v>89</v>
      </c>
      <c r="B25" s="106"/>
      <c r="C25" s="20">
        <f>SUM(C20:C24)</f>
        <v>17314</v>
      </c>
      <c r="D25" s="20">
        <f>SUM(D20:D24)</f>
        <v>17314</v>
      </c>
      <c r="E25" s="20">
        <f>SUM(E20:E24)</f>
        <v>17812</v>
      </c>
      <c r="F25" s="20">
        <f>SUM(F20:F24)</f>
        <v>18354</v>
      </c>
      <c r="G25" s="47"/>
      <c r="H25" s="175"/>
      <c r="I25" s="175"/>
      <c r="J25" s="175"/>
      <c r="K25" s="175"/>
      <c r="L25" s="92"/>
    </row>
    <row r="26" spans="1:12" s="37" customFormat="1" ht="15" customHeight="1" thickBot="1">
      <c r="A26" s="184" t="s">
        <v>34</v>
      </c>
      <c r="B26" s="185"/>
      <c r="C26" s="71">
        <v>67885</v>
      </c>
      <c r="D26" s="71">
        <v>67885</v>
      </c>
      <c r="E26" s="71">
        <v>54387</v>
      </c>
      <c r="F26" s="71">
        <v>67748</v>
      </c>
      <c r="G26" s="182"/>
      <c r="H26" s="58"/>
      <c r="I26" s="58"/>
      <c r="J26" s="58"/>
      <c r="K26" s="58"/>
      <c r="L26" s="60"/>
    </row>
    <row r="27" spans="1:12" s="37" customFormat="1" ht="15" customHeight="1" thickBot="1" thickTop="1">
      <c r="A27" s="468" t="s">
        <v>90</v>
      </c>
      <c r="B27" s="469"/>
      <c r="C27" s="104">
        <f>SUM(C25:C26)</f>
        <v>85199</v>
      </c>
      <c r="D27" s="104">
        <f>SUM(D25:D26)</f>
        <v>85199</v>
      </c>
      <c r="E27" s="104">
        <f>SUM(E25:E26)</f>
        <v>72199</v>
      </c>
      <c r="F27" s="104">
        <f>SUM(F25:F26)</f>
        <v>86102</v>
      </c>
      <c r="G27" s="472" t="s">
        <v>91</v>
      </c>
      <c r="H27" s="469"/>
      <c r="I27" s="188">
        <f>SUM(I20:I25)</f>
        <v>85199</v>
      </c>
      <c r="J27" s="104">
        <f>SUM(J20:J25)</f>
        <v>85199</v>
      </c>
      <c r="K27" s="104">
        <f>SUM(K20:K25)</f>
        <v>72199</v>
      </c>
      <c r="L27" s="189">
        <f>SUM(L20:L25)</f>
        <v>86102</v>
      </c>
    </row>
    <row r="28" spans="1:12" s="37" customFormat="1" ht="15" customHeight="1" thickBot="1" thickTop="1">
      <c r="A28" s="470" t="s">
        <v>92</v>
      </c>
      <c r="B28" s="471"/>
      <c r="C28" s="61">
        <f>C19+C27</f>
        <v>288492</v>
      </c>
      <c r="D28" s="61">
        <f>D19+D27</f>
        <v>305969</v>
      </c>
      <c r="E28" s="61">
        <f>E19+E27</f>
        <v>308779</v>
      </c>
      <c r="F28" s="61">
        <f>F19+F27</f>
        <v>336069</v>
      </c>
      <c r="G28" s="473" t="s">
        <v>93</v>
      </c>
      <c r="H28" s="471"/>
      <c r="I28" s="193">
        <f>I19+I27</f>
        <v>288492</v>
      </c>
      <c r="J28" s="61">
        <f>J19+J27</f>
        <v>305969</v>
      </c>
      <c r="K28" s="61">
        <f>K19+K27</f>
        <v>308779</v>
      </c>
      <c r="L28" s="194">
        <f>L19+L27</f>
        <v>336069</v>
      </c>
    </row>
    <row r="29" spans="1:11" ht="12.75" thickTop="1">
      <c r="A29" s="4"/>
      <c r="B29" s="4"/>
      <c r="C29" s="4"/>
      <c r="D29" s="4"/>
      <c r="E29" s="4"/>
      <c r="G29" s="4"/>
      <c r="H29" s="4"/>
      <c r="I29" s="4"/>
      <c r="J29" s="4"/>
      <c r="K29" s="4"/>
    </row>
  </sheetData>
  <sheetProtection/>
  <mergeCells count="15">
    <mergeCell ref="G7:H7"/>
    <mergeCell ref="A27:B27"/>
    <mergeCell ref="A28:B28"/>
    <mergeCell ref="G27:H27"/>
    <mergeCell ref="G28:H28"/>
    <mergeCell ref="A4:L4"/>
    <mergeCell ref="A1:L1"/>
    <mergeCell ref="A2:L2"/>
    <mergeCell ref="A19:B19"/>
    <mergeCell ref="G19:H19"/>
    <mergeCell ref="A17:B17"/>
    <mergeCell ref="A18:B18"/>
    <mergeCell ref="H6:L6"/>
    <mergeCell ref="G17:H17"/>
    <mergeCell ref="A7:B7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customWidth="1"/>
    <col min="2" max="2" width="40.7109375" style="2" customWidth="1"/>
    <col min="3" max="7" width="9.7109375" style="2" customWidth="1"/>
  </cols>
  <sheetData>
    <row r="1" spans="1:8" s="37" customFormat="1" ht="15" customHeight="1">
      <c r="A1" s="455" t="s">
        <v>95</v>
      </c>
      <c r="B1" s="455"/>
      <c r="C1" s="455"/>
      <c r="D1" s="455"/>
      <c r="E1" s="455"/>
      <c r="F1" s="455"/>
      <c r="G1" s="455"/>
      <c r="H1" s="63"/>
    </row>
    <row r="2" spans="1:8" s="37" customFormat="1" ht="15" customHeight="1">
      <c r="A2" s="430" t="s">
        <v>529</v>
      </c>
      <c r="B2" s="430"/>
      <c r="C2" s="430"/>
      <c r="D2" s="430"/>
      <c r="E2" s="430"/>
      <c r="F2" s="430"/>
      <c r="G2" s="430"/>
      <c r="H2" s="63"/>
    </row>
    <row r="3" spans="1:7" s="37" customFormat="1" ht="15" customHeight="1">
      <c r="A3" s="38"/>
      <c r="B3" s="39"/>
      <c r="C3" s="39"/>
      <c r="D3" s="39"/>
      <c r="E3" s="39"/>
      <c r="F3" s="39"/>
      <c r="G3" s="39"/>
    </row>
    <row r="4" spans="1:8" s="37" customFormat="1" ht="15" customHeight="1">
      <c r="A4" s="477" t="s">
        <v>96</v>
      </c>
      <c r="B4" s="477"/>
      <c r="C4" s="477"/>
      <c r="D4" s="477"/>
      <c r="E4" s="477"/>
      <c r="F4" s="477"/>
      <c r="G4" s="477"/>
      <c r="H4" s="64"/>
    </row>
    <row r="5" spans="1:8" s="37" customFormat="1" ht="15" customHeight="1">
      <c r="A5" s="65"/>
      <c r="B5" s="65"/>
      <c r="C5" s="65"/>
      <c r="D5" s="65"/>
      <c r="E5" s="65"/>
      <c r="F5" s="65"/>
      <c r="G5" s="65"/>
      <c r="H5" s="64"/>
    </row>
    <row r="6" spans="1:8" s="37" customFormat="1" ht="15" customHeight="1" thickBot="1">
      <c r="A6" s="40"/>
      <c r="B6" s="40"/>
      <c r="C6" s="40"/>
      <c r="D6" s="40"/>
      <c r="E6" s="476" t="s">
        <v>94</v>
      </c>
      <c r="F6" s="476"/>
      <c r="G6" s="476"/>
      <c r="H6" s="64"/>
    </row>
    <row r="7" spans="1:8" s="37" customFormat="1" ht="27" customHeight="1" thickTop="1">
      <c r="A7" s="6" t="s">
        <v>122</v>
      </c>
      <c r="B7" s="7" t="s">
        <v>1</v>
      </c>
      <c r="C7" s="8" t="s">
        <v>127</v>
      </c>
      <c r="D7" s="8" t="s">
        <v>428</v>
      </c>
      <c r="E7" s="8" t="s">
        <v>429</v>
      </c>
      <c r="F7" s="8" t="s">
        <v>511</v>
      </c>
      <c r="G7" s="10" t="s">
        <v>430</v>
      </c>
      <c r="H7" s="64"/>
    </row>
    <row r="8" spans="1:8" s="37" customFormat="1" ht="15" customHeight="1" thickBot="1">
      <c r="A8" s="98" t="s">
        <v>0</v>
      </c>
      <c r="B8" s="99" t="s">
        <v>2</v>
      </c>
      <c r="C8" s="100" t="s">
        <v>3</v>
      </c>
      <c r="D8" s="100" t="s">
        <v>4</v>
      </c>
      <c r="E8" s="100" t="s">
        <v>5</v>
      </c>
      <c r="F8" s="100" t="s">
        <v>315</v>
      </c>
      <c r="G8" s="102" t="s">
        <v>472</v>
      </c>
      <c r="H8" s="64"/>
    </row>
    <row r="9" spans="1:8" s="37" customFormat="1" ht="15" customHeight="1" thickTop="1">
      <c r="A9" s="478" t="s">
        <v>6</v>
      </c>
      <c r="B9" s="479"/>
      <c r="C9" s="479"/>
      <c r="D9" s="479"/>
      <c r="E9" s="479"/>
      <c r="F9" s="479"/>
      <c r="G9" s="480"/>
      <c r="H9" s="64"/>
    </row>
    <row r="10" spans="1:8" s="37" customFormat="1" ht="15" customHeight="1">
      <c r="A10" s="66" t="s">
        <v>97</v>
      </c>
      <c r="B10" s="67" t="s">
        <v>8</v>
      </c>
      <c r="C10" s="68">
        <f>SUM(C11:C12)</f>
        <v>105458</v>
      </c>
      <c r="D10" s="68">
        <f>SUM(D11:D12)</f>
        <v>105458</v>
      </c>
      <c r="E10" s="68">
        <f>SUM(E11:E12)</f>
        <v>105458</v>
      </c>
      <c r="F10" s="68">
        <f>SUM(F11:F12)</f>
        <v>129823</v>
      </c>
      <c r="G10" s="17">
        <f>F10/C10</f>
        <v>1.2310398452464488</v>
      </c>
      <c r="H10" s="64"/>
    </row>
    <row r="11" spans="1:8" s="37" customFormat="1" ht="15" customHeight="1">
      <c r="A11" s="69"/>
      <c r="B11" s="70" t="s">
        <v>98</v>
      </c>
      <c r="C11" s="71">
        <v>45552</v>
      </c>
      <c r="D11" s="71">
        <v>45552</v>
      </c>
      <c r="E11" s="71">
        <v>45552</v>
      </c>
      <c r="F11" s="71">
        <v>61861</v>
      </c>
      <c r="G11" s="49">
        <f>F11/C11</f>
        <v>1.35803038285915</v>
      </c>
      <c r="H11" s="64"/>
    </row>
    <row r="12" spans="1:8" s="37" customFormat="1" ht="15" customHeight="1">
      <c r="A12" s="46"/>
      <c r="B12" s="73" t="s">
        <v>99</v>
      </c>
      <c r="C12" s="48">
        <f>SUM(C13:C16)</f>
        <v>59906</v>
      </c>
      <c r="D12" s="48">
        <f>SUM(D13:D16)</f>
        <v>59906</v>
      </c>
      <c r="E12" s="48">
        <f>SUM(E13:E16)</f>
        <v>59906</v>
      </c>
      <c r="F12" s="48">
        <f>SUM(F13:F16)</f>
        <v>67962</v>
      </c>
      <c r="G12" s="49">
        <f>F12/C12</f>
        <v>1.134477347844957</v>
      </c>
      <c r="H12" s="64"/>
    </row>
    <row r="13" spans="1:8" s="37" customFormat="1" ht="15" customHeight="1">
      <c r="A13" s="46"/>
      <c r="B13" s="73" t="s">
        <v>100</v>
      </c>
      <c r="C13" s="48"/>
      <c r="D13" s="48"/>
      <c r="E13" s="48"/>
      <c r="F13" s="48"/>
      <c r="G13" s="49"/>
      <c r="H13" s="64"/>
    </row>
    <row r="14" spans="1:8" s="37" customFormat="1" ht="15" customHeight="1">
      <c r="A14" s="46"/>
      <c r="B14" s="73" t="s">
        <v>101</v>
      </c>
      <c r="C14" s="48">
        <v>58100</v>
      </c>
      <c r="D14" s="48">
        <v>58100</v>
      </c>
      <c r="E14" s="48">
        <v>58100</v>
      </c>
      <c r="F14" s="48">
        <v>66156</v>
      </c>
      <c r="G14" s="49"/>
      <c r="H14" s="64"/>
    </row>
    <row r="15" spans="1:8" s="37" customFormat="1" ht="15" customHeight="1">
      <c r="A15" s="46"/>
      <c r="B15" s="73" t="s">
        <v>102</v>
      </c>
      <c r="C15" s="48">
        <v>1600</v>
      </c>
      <c r="D15" s="48">
        <v>1600</v>
      </c>
      <c r="E15" s="48">
        <v>1600</v>
      </c>
      <c r="F15" s="48">
        <v>1600</v>
      </c>
      <c r="G15" s="49"/>
      <c r="H15" s="64"/>
    </row>
    <row r="16" spans="1:8" s="37" customFormat="1" ht="15" customHeight="1">
      <c r="A16" s="53"/>
      <c r="B16" s="74" t="s">
        <v>103</v>
      </c>
      <c r="C16" s="75">
        <v>206</v>
      </c>
      <c r="D16" s="75">
        <v>206</v>
      </c>
      <c r="E16" s="75">
        <v>206</v>
      </c>
      <c r="F16" s="75">
        <v>206</v>
      </c>
      <c r="G16" s="49"/>
      <c r="H16" s="64"/>
    </row>
    <row r="17" spans="1:8" s="37" customFormat="1" ht="15" customHeight="1">
      <c r="A17" s="77" t="s">
        <v>104</v>
      </c>
      <c r="B17" s="78" t="s">
        <v>18</v>
      </c>
      <c r="C17" s="79">
        <f>SUM(C18)</f>
        <v>25098</v>
      </c>
      <c r="D17" s="79">
        <f>SUM(D18)</f>
        <v>41328</v>
      </c>
      <c r="E17" s="79">
        <f>SUM(E18)</f>
        <v>43640</v>
      </c>
      <c r="F17" s="79">
        <f>SUM(F18)</f>
        <v>44653</v>
      </c>
      <c r="G17" s="17">
        <f>F17/C17</f>
        <v>1.7791457486652322</v>
      </c>
      <c r="H17" s="64"/>
    </row>
    <row r="18" spans="1:8" s="37" customFormat="1" ht="15" customHeight="1">
      <c r="A18" s="69"/>
      <c r="B18" s="70" t="s">
        <v>105</v>
      </c>
      <c r="C18" s="71">
        <f>SUM(C19:C32)</f>
        <v>25098</v>
      </c>
      <c r="D18" s="71">
        <f>SUM(D19:D32)</f>
        <v>41328</v>
      </c>
      <c r="E18" s="71">
        <f>SUM(E19:E32)</f>
        <v>43640</v>
      </c>
      <c r="F18" s="71">
        <f>SUM(F19:F32)</f>
        <v>44653</v>
      </c>
      <c r="G18" s="49">
        <f>F18/C18</f>
        <v>1.7791457486652322</v>
      </c>
      <c r="H18" s="64"/>
    </row>
    <row r="19" spans="1:8" s="37" customFormat="1" ht="15" customHeight="1">
      <c r="A19" s="46"/>
      <c r="B19" s="73" t="s">
        <v>106</v>
      </c>
      <c r="C19" s="48">
        <v>8610</v>
      </c>
      <c r="D19" s="48">
        <v>8610</v>
      </c>
      <c r="E19" s="48">
        <v>8610</v>
      </c>
      <c r="F19" s="48">
        <v>8610</v>
      </c>
      <c r="G19" s="49"/>
      <c r="H19" s="64"/>
    </row>
    <row r="20" spans="1:8" s="37" customFormat="1" ht="15" customHeight="1">
      <c r="A20" s="46"/>
      <c r="B20" s="73" t="s">
        <v>107</v>
      </c>
      <c r="C20" s="48">
        <v>3462</v>
      </c>
      <c r="D20" s="48">
        <v>3462</v>
      </c>
      <c r="E20" s="48">
        <v>4075</v>
      </c>
      <c r="F20" s="48">
        <v>4075</v>
      </c>
      <c r="G20" s="49"/>
      <c r="H20" s="64"/>
    </row>
    <row r="21" spans="1:8" s="37" customFormat="1" ht="15" customHeight="1">
      <c r="A21" s="46"/>
      <c r="B21" s="73" t="s">
        <v>108</v>
      </c>
      <c r="C21" s="48">
        <v>3000</v>
      </c>
      <c r="D21" s="48">
        <v>3000</v>
      </c>
      <c r="E21" s="48">
        <v>3000</v>
      </c>
      <c r="F21" s="48">
        <v>3000</v>
      </c>
      <c r="G21" s="49"/>
      <c r="H21" s="64"/>
    </row>
    <row r="22" spans="1:8" s="37" customFormat="1" ht="15" customHeight="1">
      <c r="A22" s="46"/>
      <c r="B22" s="73" t="s">
        <v>413</v>
      </c>
      <c r="C22" s="48"/>
      <c r="D22" s="48"/>
      <c r="E22" s="48">
        <v>372</v>
      </c>
      <c r="F22" s="48">
        <v>534</v>
      </c>
      <c r="G22" s="49"/>
      <c r="H22" s="64"/>
    </row>
    <row r="23" spans="1:8" s="37" customFormat="1" ht="15" customHeight="1">
      <c r="A23" s="46"/>
      <c r="B23" s="73" t="s">
        <v>414</v>
      </c>
      <c r="C23" s="48">
        <v>1125</v>
      </c>
      <c r="D23" s="48">
        <v>1125</v>
      </c>
      <c r="E23" s="48">
        <v>1125</v>
      </c>
      <c r="F23" s="48">
        <v>1125</v>
      </c>
      <c r="G23" s="49"/>
      <c r="H23" s="64"/>
    </row>
    <row r="24" spans="1:8" s="37" customFormat="1" ht="15" customHeight="1">
      <c r="A24" s="46"/>
      <c r="B24" s="73" t="s">
        <v>415</v>
      </c>
      <c r="C24" s="48">
        <v>279</v>
      </c>
      <c r="D24" s="48">
        <v>279</v>
      </c>
      <c r="E24" s="48">
        <v>279</v>
      </c>
      <c r="F24" s="48">
        <v>279</v>
      </c>
      <c r="G24" s="49"/>
      <c r="H24" s="64"/>
    </row>
    <row r="25" spans="1:8" s="37" customFormat="1" ht="22.5">
      <c r="A25" s="46"/>
      <c r="B25" s="165" t="s">
        <v>416</v>
      </c>
      <c r="C25" s="48">
        <v>7296</v>
      </c>
      <c r="D25" s="48">
        <v>7296</v>
      </c>
      <c r="E25" s="48">
        <v>7296</v>
      </c>
      <c r="F25" s="48">
        <v>7296</v>
      </c>
      <c r="G25" s="49"/>
      <c r="H25" s="64"/>
    </row>
    <row r="26" spans="1:8" s="37" customFormat="1" ht="15" customHeight="1">
      <c r="A26" s="46"/>
      <c r="B26" s="73" t="s">
        <v>417</v>
      </c>
      <c r="C26" s="48">
        <v>918</v>
      </c>
      <c r="D26" s="48">
        <v>918</v>
      </c>
      <c r="E26" s="48">
        <v>918</v>
      </c>
      <c r="F26" s="48">
        <v>918</v>
      </c>
      <c r="G26" s="49"/>
      <c r="H26" s="64"/>
    </row>
    <row r="27" spans="1:8" s="37" customFormat="1" ht="15" customHeight="1">
      <c r="A27" s="46"/>
      <c r="B27" s="73" t="s">
        <v>418</v>
      </c>
      <c r="C27" s="48">
        <v>408</v>
      </c>
      <c r="D27" s="48">
        <v>408</v>
      </c>
      <c r="E27" s="48">
        <v>408</v>
      </c>
      <c r="F27" s="48">
        <v>408</v>
      </c>
      <c r="G27" s="49"/>
      <c r="H27" s="64"/>
    </row>
    <row r="28" spans="1:8" s="37" customFormat="1" ht="15" customHeight="1">
      <c r="A28" s="46"/>
      <c r="B28" s="73" t="s">
        <v>419</v>
      </c>
      <c r="C28" s="48"/>
      <c r="D28" s="48">
        <v>805</v>
      </c>
      <c r="E28" s="48">
        <v>805</v>
      </c>
      <c r="F28" s="48">
        <v>805</v>
      </c>
      <c r="G28" s="49"/>
      <c r="H28" s="64"/>
    </row>
    <row r="29" spans="1:8" s="37" customFormat="1" ht="15" customHeight="1">
      <c r="A29" s="46"/>
      <c r="B29" s="73" t="s">
        <v>420</v>
      </c>
      <c r="C29" s="48"/>
      <c r="D29" s="48">
        <v>15425</v>
      </c>
      <c r="E29" s="48">
        <v>15425</v>
      </c>
      <c r="F29" s="48">
        <v>15425</v>
      </c>
      <c r="G29" s="49"/>
      <c r="H29" s="64"/>
    </row>
    <row r="30" spans="1:8" s="37" customFormat="1" ht="15" customHeight="1">
      <c r="A30" s="46"/>
      <c r="B30" s="167" t="s">
        <v>421</v>
      </c>
      <c r="C30" s="48"/>
      <c r="D30" s="48"/>
      <c r="E30" s="48">
        <v>47</v>
      </c>
      <c r="F30" s="48">
        <v>70</v>
      </c>
      <c r="G30" s="49"/>
      <c r="H30" s="64"/>
    </row>
    <row r="31" spans="1:8" s="37" customFormat="1" ht="15" customHeight="1">
      <c r="A31" s="46"/>
      <c r="B31" s="167" t="s">
        <v>422</v>
      </c>
      <c r="C31" s="48"/>
      <c r="D31" s="48"/>
      <c r="E31" s="48">
        <v>946</v>
      </c>
      <c r="F31" s="48">
        <v>1587</v>
      </c>
      <c r="G31" s="49"/>
      <c r="H31" s="64"/>
    </row>
    <row r="32" spans="1:8" s="37" customFormat="1" ht="15" customHeight="1">
      <c r="A32" s="53"/>
      <c r="B32" s="166" t="s">
        <v>423</v>
      </c>
      <c r="C32" s="75"/>
      <c r="D32" s="75"/>
      <c r="E32" s="75">
        <v>334</v>
      </c>
      <c r="F32" s="75">
        <v>521</v>
      </c>
      <c r="G32" s="241"/>
      <c r="H32" s="64"/>
    </row>
    <row r="33" spans="1:8" s="37" customFormat="1" ht="15" customHeight="1">
      <c r="A33" s="168" t="s">
        <v>109</v>
      </c>
      <c r="B33" s="169" t="s">
        <v>22</v>
      </c>
      <c r="C33" s="170">
        <f>SUM(C34)</f>
        <v>9593</v>
      </c>
      <c r="D33" s="170">
        <f>SUM(D34)</f>
        <v>9593</v>
      </c>
      <c r="E33" s="170">
        <f>SUM(E34)</f>
        <v>9593</v>
      </c>
      <c r="F33" s="170">
        <f>SUM(F34)</f>
        <v>10425</v>
      </c>
      <c r="G33" s="171">
        <f>F33/C33</f>
        <v>1.0867299072240175</v>
      </c>
      <c r="H33" s="64"/>
    </row>
    <row r="34" spans="1:8" s="37" customFormat="1" ht="15" customHeight="1">
      <c r="A34" s="46"/>
      <c r="B34" s="73" t="s">
        <v>110</v>
      </c>
      <c r="C34" s="48">
        <v>9593</v>
      </c>
      <c r="D34" s="48">
        <v>9593</v>
      </c>
      <c r="E34" s="48">
        <v>9593</v>
      </c>
      <c r="F34" s="48">
        <v>10425</v>
      </c>
      <c r="G34" s="52"/>
      <c r="H34" s="64"/>
    </row>
    <row r="35" spans="1:8" s="37" customFormat="1" ht="15" customHeight="1">
      <c r="A35" s="46"/>
      <c r="B35" s="80" t="s">
        <v>111</v>
      </c>
      <c r="C35" s="81"/>
      <c r="D35" s="81"/>
      <c r="E35" s="81"/>
      <c r="F35" s="81"/>
      <c r="G35" s="82"/>
      <c r="H35" s="64"/>
    </row>
    <row r="36" spans="1:8" s="37" customFormat="1" ht="15" customHeight="1">
      <c r="A36" s="50" t="s">
        <v>112</v>
      </c>
      <c r="B36" s="15" t="s">
        <v>113</v>
      </c>
      <c r="C36" s="16">
        <v>50</v>
      </c>
      <c r="D36" s="16">
        <v>50</v>
      </c>
      <c r="E36" s="16">
        <v>50</v>
      </c>
      <c r="F36" s="16">
        <v>588</v>
      </c>
      <c r="G36" s="51">
        <f>F36/C36</f>
        <v>11.76</v>
      </c>
      <c r="H36" s="64"/>
    </row>
    <row r="37" spans="1:8" s="37" customFormat="1" ht="15" customHeight="1">
      <c r="A37" s="77" t="s">
        <v>114</v>
      </c>
      <c r="B37" s="78" t="s">
        <v>115</v>
      </c>
      <c r="C37" s="79"/>
      <c r="D37" s="79"/>
      <c r="E37" s="79"/>
      <c r="F37" s="79"/>
      <c r="G37" s="83"/>
      <c r="H37" s="64"/>
    </row>
    <row r="38" spans="1:8" s="37" customFormat="1" ht="15" customHeight="1">
      <c r="A38" s="442" t="s">
        <v>32</v>
      </c>
      <c r="B38" s="443"/>
      <c r="C38" s="20">
        <f>C10+C17+C33+C36+C37</f>
        <v>140199</v>
      </c>
      <c r="D38" s="20">
        <f>D10+D17+D33+D36+D37</f>
        <v>156429</v>
      </c>
      <c r="E38" s="20">
        <f>E10+E17+E33+E36+E37</f>
        <v>158741</v>
      </c>
      <c r="F38" s="20">
        <f>F10+F17+F33+F36+F37</f>
        <v>185489</v>
      </c>
      <c r="G38" s="84">
        <f>F38/D38</f>
        <v>1.1857711805355784</v>
      </c>
      <c r="H38" s="64"/>
    </row>
    <row r="39" spans="1:8" s="37" customFormat="1" ht="15" customHeight="1">
      <c r="A39" s="69" t="s">
        <v>116</v>
      </c>
      <c r="B39" s="70" t="s">
        <v>117</v>
      </c>
      <c r="C39" s="71">
        <f>SUM(C40)</f>
        <v>63094</v>
      </c>
      <c r="D39" s="71">
        <f>SUM(D40)</f>
        <v>64341</v>
      </c>
      <c r="E39" s="71">
        <f>SUM(E40)</f>
        <v>77839</v>
      </c>
      <c r="F39" s="71">
        <f>SUM(F40)</f>
        <v>64478</v>
      </c>
      <c r="G39" s="72">
        <f>F39/D39</f>
        <v>1.002129279930371</v>
      </c>
      <c r="H39" s="64"/>
    </row>
    <row r="40" spans="1:8" s="37" customFormat="1" ht="15" customHeight="1">
      <c r="A40" s="53"/>
      <c r="B40" s="85" t="s">
        <v>118</v>
      </c>
      <c r="C40" s="86">
        <v>63094</v>
      </c>
      <c r="D40" s="86">
        <v>64341</v>
      </c>
      <c r="E40" s="86">
        <v>77839</v>
      </c>
      <c r="F40" s="86">
        <v>64478</v>
      </c>
      <c r="G40" s="87"/>
      <c r="H40" s="64"/>
    </row>
    <row r="41" spans="1:8" s="37" customFormat="1" ht="15" customHeight="1" thickBot="1">
      <c r="A41" s="107" t="s">
        <v>119</v>
      </c>
      <c r="B41" s="93" t="s">
        <v>120</v>
      </c>
      <c r="C41" s="96"/>
      <c r="D41" s="96"/>
      <c r="E41" s="96"/>
      <c r="F41" s="96"/>
      <c r="G41" s="172"/>
      <c r="H41" s="64"/>
    </row>
    <row r="42" spans="1:8" s="37" customFormat="1" ht="15" customHeight="1" thickBot="1" thickTop="1">
      <c r="A42" s="474" t="s">
        <v>121</v>
      </c>
      <c r="B42" s="475"/>
      <c r="C42" s="61">
        <f>C41+C39+C38</f>
        <v>203293</v>
      </c>
      <c r="D42" s="61">
        <f>D41+D39+D38</f>
        <v>220770</v>
      </c>
      <c r="E42" s="61">
        <f>E41+E39+E38</f>
        <v>236580</v>
      </c>
      <c r="F42" s="61">
        <f>F41+F39+F38</f>
        <v>249967</v>
      </c>
      <c r="G42" s="62">
        <f>F42/D42</f>
        <v>1.1322507587081578</v>
      </c>
      <c r="H42" s="64"/>
    </row>
    <row r="43" ht="12.75" thickTop="1"/>
  </sheetData>
  <sheetProtection/>
  <mergeCells count="7">
    <mergeCell ref="A38:B38"/>
    <mergeCell ref="A42:B42"/>
    <mergeCell ref="E6:G6"/>
    <mergeCell ref="A1:G1"/>
    <mergeCell ref="A2:G2"/>
    <mergeCell ref="A4:G4"/>
    <mergeCell ref="A9:G9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7" width="9.7109375" style="0" customWidth="1"/>
  </cols>
  <sheetData>
    <row r="1" spans="1:7" s="37" customFormat="1" ht="15" customHeight="1">
      <c r="A1" s="455" t="s">
        <v>123</v>
      </c>
      <c r="B1" s="455"/>
      <c r="C1" s="455"/>
      <c r="D1" s="455"/>
      <c r="E1" s="455"/>
      <c r="F1" s="455"/>
      <c r="G1" s="455"/>
    </row>
    <row r="2" spans="1:7" s="37" customFormat="1" ht="15" customHeight="1">
      <c r="A2" s="430" t="s">
        <v>530</v>
      </c>
      <c r="B2" s="430"/>
      <c r="C2" s="430"/>
      <c r="D2" s="430"/>
      <c r="E2" s="430"/>
      <c r="F2" s="430"/>
      <c r="G2" s="430"/>
    </row>
    <row r="3" spans="1:7" s="37" customFormat="1" ht="15" customHeight="1">
      <c r="A3" s="38"/>
      <c r="B3" s="39"/>
      <c r="C3" s="39"/>
      <c r="D3" s="39"/>
      <c r="E3" s="39"/>
      <c r="F3" s="39"/>
      <c r="G3" s="39"/>
    </row>
    <row r="4" spans="1:7" s="37" customFormat="1" ht="15" customHeight="1">
      <c r="A4" s="477" t="s">
        <v>125</v>
      </c>
      <c r="B4" s="477"/>
      <c r="C4" s="477"/>
      <c r="D4" s="477"/>
      <c r="E4" s="477"/>
      <c r="F4" s="477"/>
      <c r="G4" s="477"/>
    </row>
    <row r="5" spans="1:7" s="37" customFormat="1" ht="15" customHeight="1">
      <c r="A5" s="477" t="s">
        <v>126</v>
      </c>
      <c r="B5" s="477"/>
      <c r="C5" s="477"/>
      <c r="D5" s="477"/>
      <c r="E5" s="477"/>
      <c r="F5" s="477"/>
      <c r="G5" s="477"/>
    </row>
    <row r="6" spans="1:7" s="37" customFormat="1" ht="15" customHeight="1">
      <c r="A6" s="39"/>
      <c r="B6" s="40"/>
      <c r="C6" s="40"/>
      <c r="D6" s="40"/>
      <c r="E6" s="40"/>
      <c r="F6" s="40"/>
      <c r="G6" s="40"/>
    </row>
    <row r="7" spans="1:7" s="37" customFormat="1" ht="15" customHeight="1" thickBot="1">
      <c r="A7" s="39"/>
      <c r="B7" s="39"/>
      <c r="C7" s="39"/>
      <c r="D7" s="39"/>
      <c r="E7" s="39"/>
      <c r="F7" s="39"/>
      <c r="G7" s="41" t="s">
        <v>94</v>
      </c>
    </row>
    <row r="8" spans="1:7" s="37" customFormat="1" ht="27" customHeight="1" thickTop="1">
      <c r="A8" s="6" t="s">
        <v>135</v>
      </c>
      <c r="B8" s="42" t="s">
        <v>1</v>
      </c>
      <c r="C8" s="8" t="s">
        <v>127</v>
      </c>
      <c r="D8" s="8" t="s">
        <v>428</v>
      </c>
      <c r="E8" s="8" t="s">
        <v>429</v>
      </c>
      <c r="F8" s="8" t="s">
        <v>511</v>
      </c>
      <c r="G8" s="10" t="s">
        <v>430</v>
      </c>
    </row>
    <row r="9" spans="1:7" s="37" customFormat="1" ht="15" customHeight="1" thickBot="1">
      <c r="A9" s="98" t="s">
        <v>0</v>
      </c>
      <c r="B9" s="337" t="s">
        <v>2</v>
      </c>
      <c r="C9" s="100" t="s">
        <v>3</v>
      </c>
      <c r="D9" s="100" t="s">
        <v>4</v>
      </c>
      <c r="E9" s="100" t="s">
        <v>5</v>
      </c>
      <c r="F9" s="100" t="s">
        <v>315</v>
      </c>
      <c r="G9" s="102" t="s">
        <v>472</v>
      </c>
    </row>
    <row r="10" spans="1:7" s="37" customFormat="1" ht="15" customHeight="1" thickTop="1">
      <c r="A10" s="481" t="s">
        <v>45</v>
      </c>
      <c r="B10" s="482"/>
      <c r="C10" s="482"/>
      <c r="D10" s="482"/>
      <c r="E10" s="482"/>
      <c r="F10" s="482"/>
      <c r="G10" s="483"/>
    </row>
    <row r="11" spans="1:7" s="37" customFormat="1" ht="15" customHeight="1">
      <c r="A11" s="46" t="s">
        <v>9</v>
      </c>
      <c r="B11" s="47" t="s">
        <v>65</v>
      </c>
      <c r="C11" s="48">
        <v>36869</v>
      </c>
      <c r="D11" s="48">
        <v>36869</v>
      </c>
      <c r="E11" s="48">
        <v>37314</v>
      </c>
      <c r="F11" s="48">
        <v>37437</v>
      </c>
      <c r="G11" s="49">
        <f aca="true" t="shared" si="0" ref="G11:G18">F11/C11</f>
        <v>1.0154058965526593</v>
      </c>
    </row>
    <row r="12" spans="1:7" s="37" customFormat="1" ht="15" customHeight="1">
      <c r="A12" s="46" t="s">
        <v>11</v>
      </c>
      <c r="B12" s="47" t="s">
        <v>66</v>
      </c>
      <c r="C12" s="48">
        <v>9931</v>
      </c>
      <c r="D12" s="48">
        <v>9931</v>
      </c>
      <c r="E12" s="48">
        <v>9931</v>
      </c>
      <c r="F12" s="48">
        <v>9931</v>
      </c>
      <c r="G12" s="49">
        <f t="shared" si="0"/>
        <v>1</v>
      </c>
    </row>
    <row r="13" spans="1:7" s="37" customFormat="1" ht="15" customHeight="1">
      <c r="A13" s="46" t="s">
        <v>67</v>
      </c>
      <c r="B13" s="47" t="s">
        <v>68</v>
      </c>
      <c r="C13" s="48">
        <v>83642</v>
      </c>
      <c r="D13" s="48">
        <v>83642</v>
      </c>
      <c r="E13" s="48">
        <v>83642</v>
      </c>
      <c r="F13" s="48">
        <v>89016</v>
      </c>
      <c r="G13" s="49">
        <f t="shared" si="0"/>
        <v>1.064250017933574</v>
      </c>
    </row>
    <row r="14" spans="1:7" s="37" customFormat="1" ht="15" customHeight="1">
      <c r="A14" s="46" t="s">
        <v>69</v>
      </c>
      <c r="B14" s="47" t="s">
        <v>128</v>
      </c>
      <c r="C14" s="48">
        <v>7680</v>
      </c>
      <c r="D14" s="48">
        <v>7680</v>
      </c>
      <c r="E14" s="48">
        <v>7680</v>
      </c>
      <c r="F14" s="48">
        <v>7680</v>
      </c>
      <c r="G14" s="49">
        <f t="shared" si="0"/>
        <v>1</v>
      </c>
    </row>
    <row r="15" spans="1:7" s="37" customFormat="1" ht="15" customHeight="1">
      <c r="A15" s="46" t="s">
        <v>71</v>
      </c>
      <c r="B15" s="47" t="s">
        <v>129</v>
      </c>
      <c r="C15" s="48">
        <v>18477</v>
      </c>
      <c r="D15" s="48">
        <v>18477</v>
      </c>
      <c r="E15" s="48">
        <v>18477</v>
      </c>
      <c r="F15" s="48">
        <v>18477</v>
      </c>
      <c r="G15" s="49">
        <f t="shared" si="0"/>
        <v>1</v>
      </c>
    </row>
    <row r="16" spans="1:7" s="37" customFormat="1" ht="15" customHeight="1">
      <c r="A16" s="46" t="s">
        <v>74</v>
      </c>
      <c r="B16" s="47" t="s">
        <v>130</v>
      </c>
      <c r="C16" s="48">
        <v>9850</v>
      </c>
      <c r="D16" s="48">
        <v>9850</v>
      </c>
      <c r="E16" s="48">
        <v>9850</v>
      </c>
      <c r="F16" s="48">
        <v>17740</v>
      </c>
      <c r="G16" s="49">
        <f t="shared" si="0"/>
        <v>1.8010152284263958</v>
      </c>
    </row>
    <row r="17" spans="1:7" s="37" customFormat="1" ht="15" customHeight="1">
      <c r="A17" s="486" t="s">
        <v>131</v>
      </c>
      <c r="B17" s="487"/>
      <c r="C17" s="16">
        <f>SUM(C11:C16)</f>
        <v>166449</v>
      </c>
      <c r="D17" s="16">
        <f>SUM(D11:D16)</f>
        <v>166449</v>
      </c>
      <c r="E17" s="16">
        <f>SUM(E11:E16)</f>
        <v>166894</v>
      </c>
      <c r="F17" s="16">
        <f>SUM(F11:F16)</f>
        <v>180281</v>
      </c>
      <c r="G17" s="51">
        <f t="shared" si="0"/>
        <v>1.0831005292912543</v>
      </c>
    </row>
    <row r="18" spans="1:7" s="37" customFormat="1" ht="15" customHeight="1">
      <c r="A18" s="46" t="s">
        <v>74</v>
      </c>
      <c r="B18" s="47" t="s">
        <v>50</v>
      </c>
      <c r="C18" s="48">
        <v>36844</v>
      </c>
      <c r="D18" s="48">
        <v>54321</v>
      </c>
      <c r="E18" s="48">
        <v>51686</v>
      </c>
      <c r="F18" s="48">
        <v>51686</v>
      </c>
      <c r="G18" s="49">
        <f t="shared" si="0"/>
        <v>1.4028335685593312</v>
      </c>
    </row>
    <row r="19" spans="1:7" s="37" customFormat="1" ht="15" customHeight="1">
      <c r="A19" s="46" t="s">
        <v>77</v>
      </c>
      <c r="B19" s="47" t="s">
        <v>51</v>
      </c>
      <c r="C19" s="48"/>
      <c r="D19" s="48"/>
      <c r="E19" s="48">
        <v>18000</v>
      </c>
      <c r="F19" s="48">
        <v>18000</v>
      </c>
      <c r="G19" s="49"/>
    </row>
    <row r="20" spans="1:7" s="37" customFormat="1" ht="15" customHeight="1">
      <c r="A20" s="53"/>
      <c r="B20" s="54" t="s">
        <v>133</v>
      </c>
      <c r="C20" s="55"/>
      <c r="D20" s="55"/>
      <c r="E20" s="55"/>
      <c r="F20" s="55"/>
      <c r="G20" s="56"/>
    </row>
    <row r="21" spans="1:7" s="37" customFormat="1" ht="15" customHeight="1" thickBot="1">
      <c r="A21" s="57" t="s">
        <v>132</v>
      </c>
      <c r="B21" s="58" t="s">
        <v>136</v>
      </c>
      <c r="C21" s="59">
        <v>28</v>
      </c>
      <c r="D21" s="59">
        <v>28</v>
      </c>
      <c r="E21" s="59">
        <v>28</v>
      </c>
      <c r="F21" s="59">
        <v>28</v>
      </c>
      <c r="G21" s="60"/>
    </row>
    <row r="22" spans="1:7" s="37" customFormat="1" ht="15" customHeight="1" thickBot="1" thickTop="1">
      <c r="A22" s="484" t="s">
        <v>134</v>
      </c>
      <c r="B22" s="485"/>
      <c r="C22" s="61">
        <f>SUM(C17:C19)</f>
        <v>203293</v>
      </c>
      <c r="D22" s="61">
        <f>SUM(D17:D19)</f>
        <v>220770</v>
      </c>
      <c r="E22" s="61">
        <f>SUM(E17:E19)</f>
        <v>236580</v>
      </c>
      <c r="F22" s="61">
        <f>SUM(F17:F19)</f>
        <v>249967</v>
      </c>
      <c r="G22" s="62">
        <f>F22/C22</f>
        <v>1.2295898038791302</v>
      </c>
    </row>
    <row r="23" ht="12.75" thickTop="1"/>
  </sheetData>
  <sheetProtection/>
  <mergeCells count="7">
    <mergeCell ref="A10:G10"/>
    <mergeCell ref="A22:B22"/>
    <mergeCell ref="A17:B17"/>
    <mergeCell ref="A1:G1"/>
    <mergeCell ref="A2:G2"/>
    <mergeCell ref="A4:G4"/>
    <mergeCell ref="A5:G5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7109375" style="0" customWidth="1"/>
    <col min="2" max="2" width="33.8515625" style="0" customWidth="1"/>
    <col min="3" max="7" width="10.7109375" style="0" customWidth="1"/>
  </cols>
  <sheetData>
    <row r="1" spans="1:7" s="37" customFormat="1" ht="15" customHeight="1">
      <c r="A1" s="455" t="s">
        <v>124</v>
      </c>
      <c r="B1" s="455"/>
      <c r="C1" s="455"/>
      <c r="D1" s="455"/>
      <c r="E1" s="455"/>
      <c r="F1" s="455"/>
      <c r="G1" s="455"/>
    </row>
    <row r="2" spans="1:7" s="37" customFormat="1" ht="15" customHeight="1">
      <c r="A2" s="430" t="s">
        <v>530</v>
      </c>
      <c r="B2" s="430"/>
      <c r="C2" s="430"/>
      <c r="D2" s="430"/>
      <c r="E2" s="430"/>
      <c r="F2" s="430"/>
      <c r="G2" s="430"/>
    </row>
    <row r="3" spans="1:7" s="37" customFormat="1" ht="15" customHeight="1">
      <c r="A3" s="38"/>
      <c r="B3" s="39"/>
      <c r="C3" s="39"/>
      <c r="D3" s="39"/>
      <c r="E3" s="39"/>
      <c r="F3" s="39"/>
      <c r="G3" s="39"/>
    </row>
    <row r="4" spans="1:7" s="37" customFormat="1" ht="15" customHeight="1">
      <c r="A4" s="454" t="s">
        <v>137</v>
      </c>
      <c r="B4" s="454"/>
      <c r="C4" s="454"/>
      <c r="D4" s="454"/>
      <c r="E4" s="454"/>
      <c r="F4" s="454"/>
      <c r="G4" s="454"/>
    </row>
    <row r="5" spans="1:7" s="37" customFormat="1" ht="15" customHeight="1">
      <c r="A5" s="454" t="s">
        <v>138</v>
      </c>
      <c r="B5" s="454"/>
      <c r="C5" s="454"/>
      <c r="D5" s="454"/>
      <c r="E5" s="454"/>
      <c r="F5" s="454"/>
      <c r="G5" s="454"/>
    </row>
    <row r="6" spans="1:7" s="37" customFormat="1" ht="15" customHeight="1">
      <c r="A6" s="39"/>
      <c r="B6" s="39"/>
      <c r="C6" s="39"/>
      <c r="D6" s="39"/>
      <c r="E6" s="39"/>
      <c r="F6" s="39"/>
      <c r="G6" s="39"/>
    </row>
    <row r="7" spans="1:7" s="37" customFormat="1" ht="15" customHeight="1" thickBot="1">
      <c r="A7" s="38"/>
      <c r="B7" s="38"/>
      <c r="C7" s="38"/>
      <c r="D7" s="38"/>
      <c r="E7" s="97"/>
      <c r="F7" s="119"/>
      <c r="G7" s="41" t="s">
        <v>94</v>
      </c>
    </row>
    <row r="8" spans="1:7" s="37" customFormat="1" ht="27" customHeight="1" thickTop="1">
      <c r="A8" s="6" t="s">
        <v>62</v>
      </c>
      <c r="B8" s="7" t="s">
        <v>1</v>
      </c>
      <c r="C8" s="8" t="s">
        <v>127</v>
      </c>
      <c r="D8" s="8" t="s">
        <v>428</v>
      </c>
      <c r="E8" s="8" t="s">
        <v>429</v>
      </c>
      <c r="F8" s="8" t="s">
        <v>511</v>
      </c>
      <c r="G8" s="10" t="s">
        <v>430</v>
      </c>
    </row>
    <row r="9" spans="1:7" s="37" customFormat="1" ht="15" customHeight="1" thickBot="1">
      <c r="A9" s="57" t="s">
        <v>0</v>
      </c>
      <c r="B9" s="99" t="s">
        <v>2</v>
      </c>
      <c r="C9" s="100" t="s">
        <v>3</v>
      </c>
      <c r="D9" s="100" t="s">
        <v>4</v>
      </c>
      <c r="E9" s="100" t="s">
        <v>5</v>
      </c>
      <c r="F9" s="100" t="s">
        <v>315</v>
      </c>
      <c r="G9" s="102" t="s">
        <v>472</v>
      </c>
    </row>
    <row r="10" spans="1:7" s="37" customFormat="1" ht="15" customHeight="1" thickTop="1">
      <c r="A10" s="53" t="s">
        <v>9</v>
      </c>
      <c r="B10" s="74" t="s">
        <v>143</v>
      </c>
      <c r="C10" s="75">
        <v>10500</v>
      </c>
      <c r="D10" s="75">
        <v>10500</v>
      </c>
      <c r="E10" s="75">
        <v>10500</v>
      </c>
      <c r="F10" s="75">
        <v>10500</v>
      </c>
      <c r="G10" s="241">
        <f>F10/C10</f>
        <v>1</v>
      </c>
    </row>
    <row r="11" spans="1:7" s="37" customFormat="1" ht="15" customHeight="1">
      <c r="A11" s="46" t="s">
        <v>11</v>
      </c>
      <c r="B11" s="73" t="s">
        <v>144</v>
      </c>
      <c r="C11" s="48">
        <v>56699</v>
      </c>
      <c r="D11" s="48">
        <v>56699</v>
      </c>
      <c r="E11" s="48">
        <v>61699</v>
      </c>
      <c r="F11" s="48">
        <v>75602</v>
      </c>
      <c r="G11" s="49">
        <f>F11/C11</f>
        <v>1.3333921233178716</v>
      </c>
    </row>
    <row r="12" spans="1:7" s="37" customFormat="1" ht="15" customHeight="1">
      <c r="A12" s="14" t="s">
        <v>67</v>
      </c>
      <c r="B12" s="19" t="s">
        <v>145</v>
      </c>
      <c r="C12" s="94"/>
      <c r="D12" s="94"/>
      <c r="E12" s="94"/>
      <c r="F12" s="94"/>
      <c r="G12" s="91"/>
    </row>
    <row r="13" spans="1:7" s="37" customFormat="1" ht="15" customHeight="1">
      <c r="A13" s="46" t="s">
        <v>69</v>
      </c>
      <c r="B13" s="73" t="s">
        <v>146</v>
      </c>
      <c r="C13" s="95"/>
      <c r="D13" s="95"/>
      <c r="E13" s="95"/>
      <c r="F13" s="95"/>
      <c r="G13" s="92"/>
    </row>
    <row r="14" spans="1:7" s="37" customFormat="1" ht="15" customHeight="1">
      <c r="A14" s="14" t="s">
        <v>71</v>
      </c>
      <c r="B14" s="19" t="s">
        <v>84</v>
      </c>
      <c r="C14" s="20"/>
      <c r="D14" s="20"/>
      <c r="E14" s="20"/>
      <c r="F14" s="20"/>
      <c r="G14" s="197"/>
    </row>
    <row r="15" spans="1:7" s="37" customFormat="1" ht="15" customHeight="1" thickBot="1">
      <c r="A15" s="14" t="s">
        <v>74</v>
      </c>
      <c r="B15" s="19" t="s">
        <v>51</v>
      </c>
      <c r="C15" s="156">
        <v>18000</v>
      </c>
      <c r="D15" s="156">
        <v>18000</v>
      </c>
      <c r="E15" s="156"/>
      <c r="F15" s="156"/>
      <c r="G15" s="196"/>
    </row>
    <row r="16" spans="1:7" s="37" customFormat="1" ht="15" customHeight="1" thickBot="1" thickTop="1">
      <c r="A16" s="484" t="s">
        <v>513</v>
      </c>
      <c r="B16" s="485"/>
      <c r="C16" s="195">
        <f>SUM(C10:C15)</f>
        <v>85199</v>
      </c>
      <c r="D16" s="195">
        <f>SUM(D10:D15)</f>
        <v>85199</v>
      </c>
      <c r="E16" s="61">
        <f>SUM(E10:E14)</f>
        <v>72199</v>
      </c>
      <c r="F16" s="61">
        <f>SUM(F10:F14)</f>
        <v>86102</v>
      </c>
      <c r="G16" s="62">
        <f>F16/C16</f>
        <v>1.0105987159473704</v>
      </c>
    </row>
    <row r="17" ht="12.75" thickTop="1"/>
  </sheetData>
  <sheetProtection/>
  <mergeCells count="5">
    <mergeCell ref="A16:B16"/>
    <mergeCell ref="A1:G1"/>
    <mergeCell ref="A2:G2"/>
    <mergeCell ref="A5:G5"/>
    <mergeCell ref="A4:G4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5.7109375" style="0" customWidth="1"/>
    <col min="2" max="2" width="35.28125" style="0" bestFit="1" customWidth="1"/>
    <col min="3" max="12" width="7.7109375" style="0" customWidth="1"/>
  </cols>
  <sheetData>
    <row r="1" spans="1:12" s="39" customFormat="1" ht="11.25">
      <c r="A1" s="455" t="s">
        <v>235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2" s="39" customFormat="1" ht="11.25">
      <c r="A2" s="430" t="s">
        <v>530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s="39" customFormat="1" ht="11.25">
      <c r="A3" s="38"/>
    </row>
    <row r="4" spans="1:12" s="39" customFormat="1" ht="11.25">
      <c r="A4" s="454" t="s">
        <v>148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</row>
    <row r="5" s="39" customFormat="1" ht="12" thickBot="1">
      <c r="L5" s="35" t="s">
        <v>94</v>
      </c>
    </row>
    <row r="6" spans="1:12" s="39" customFormat="1" ht="46.5" thickTop="1">
      <c r="A6" s="6" t="s">
        <v>231</v>
      </c>
      <c r="B6" s="198" t="s">
        <v>149</v>
      </c>
      <c r="C6" s="6" t="s">
        <v>432</v>
      </c>
      <c r="D6" s="198" t="s">
        <v>433</v>
      </c>
      <c r="E6" s="8" t="s">
        <v>434</v>
      </c>
      <c r="F6" s="8" t="s">
        <v>516</v>
      </c>
      <c r="G6" s="10" t="s">
        <v>495</v>
      </c>
      <c r="H6" s="148" t="s">
        <v>437</v>
      </c>
      <c r="I6" s="9" t="s">
        <v>435</v>
      </c>
      <c r="J6" s="8" t="s">
        <v>436</v>
      </c>
      <c r="K6" s="8" t="s">
        <v>517</v>
      </c>
      <c r="L6" s="43" t="s">
        <v>495</v>
      </c>
    </row>
    <row r="7" spans="1:12" s="39" customFormat="1" ht="12" thickBot="1">
      <c r="A7" s="98" t="s">
        <v>147</v>
      </c>
      <c r="B7" s="199" t="s">
        <v>139</v>
      </c>
      <c r="C7" s="98" t="s">
        <v>140</v>
      </c>
      <c r="D7" s="100" t="s">
        <v>141</v>
      </c>
      <c r="E7" s="100" t="s">
        <v>142</v>
      </c>
      <c r="F7" s="100" t="s">
        <v>234</v>
      </c>
      <c r="G7" s="102" t="s">
        <v>150</v>
      </c>
      <c r="H7" s="149" t="s">
        <v>151</v>
      </c>
      <c r="I7" s="202" t="s">
        <v>438</v>
      </c>
      <c r="J7" s="100" t="s">
        <v>439</v>
      </c>
      <c r="K7" s="100" t="s">
        <v>519</v>
      </c>
      <c r="L7" s="101" t="s">
        <v>518</v>
      </c>
    </row>
    <row r="8" spans="1:12" s="39" customFormat="1" ht="12.75" customHeight="1" thickTop="1">
      <c r="A8" s="11" t="s">
        <v>9</v>
      </c>
      <c r="B8" s="222" t="s">
        <v>152</v>
      </c>
      <c r="C8" s="208">
        <v>6350</v>
      </c>
      <c r="D8" s="109">
        <v>6350</v>
      </c>
      <c r="E8" s="109">
        <v>6350</v>
      </c>
      <c r="F8" s="383">
        <v>6350</v>
      </c>
      <c r="G8" s="281">
        <f>F8/C8</f>
        <v>1</v>
      </c>
      <c r="H8" s="215">
        <v>1350</v>
      </c>
      <c r="I8" s="203">
        <v>1350</v>
      </c>
      <c r="J8" s="109">
        <v>1350</v>
      </c>
      <c r="K8" s="205">
        <v>1350</v>
      </c>
      <c r="L8" s="360">
        <f>K8/H8</f>
        <v>1</v>
      </c>
    </row>
    <row r="9" spans="1:12" s="39" customFormat="1" ht="12.75" customHeight="1">
      <c r="A9" s="108" t="s">
        <v>11</v>
      </c>
      <c r="B9" s="223" t="s">
        <v>153</v>
      </c>
      <c r="C9" s="209"/>
      <c r="D9" s="110"/>
      <c r="E9" s="110"/>
      <c r="F9" s="110"/>
      <c r="G9" s="111"/>
      <c r="H9" s="216">
        <v>3175</v>
      </c>
      <c r="I9" s="204">
        <v>3175</v>
      </c>
      <c r="J9" s="110">
        <v>3175</v>
      </c>
      <c r="K9" s="204">
        <v>3175</v>
      </c>
      <c r="L9" s="360">
        <f aca="true" t="shared" si="0" ref="L9:L52">K9/H9</f>
        <v>1</v>
      </c>
    </row>
    <row r="10" spans="1:12" s="39" customFormat="1" ht="12.75" customHeight="1">
      <c r="A10" s="108" t="s">
        <v>67</v>
      </c>
      <c r="B10" s="223" t="s">
        <v>154</v>
      </c>
      <c r="C10" s="209"/>
      <c r="D10" s="110"/>
      <c r="E10" s="110"/>
      <c r="F10" s="110"/>
      <c r="G10" s="111"/>
      <c r="H10" s="216">
        <v>20635</v>
      </c>
      <c r="I10" s="204">
        <v>20635</v>
      </c>
      <c r="J10" s="110">
        <v>20635</v>
      </c>
      <c r="K10" s="204">
        <v>22855</v>
      </c>
      <c r="L10" s="360">
        <f t="shared" si="0"/>
        <v>1.1075842015992245</v>
      </c>
    </row>
    <row r="11" spans="1:12" s="39" customFormat="1" ht="12.75" customHeight="1">
      <c r="A11" s="108" t="s">
        <v>69</v>
      </c>
      <c r="B11" s="223" t="s">
        <v>155</v>
      </c>
      <c r="C11" s="209">
        <v>236</v>
      </c>
      <c r="D11" s="110">
        <v>236</v>
      </c>
      <c r="E11" s="110">
        <v>236</v>
      </c>
      <c r="F11" s="110">
        <v>369</v>
      </c>
      <c r="G11" s="282">
        <f>F11/C11</f>
        <v>1.5635593220338984</v>
      </c>
      <c r="H11" s="216">
        <v>356</v>
      </c>
      <c r="I11" s="204">
        <v>356</v>
      </c>
      <c r="J11" s="110">
        <v>356</v>
      </c>
      <c r="K11" s="204">
        <v>356</v>
      </c>
      <c r="L11" s="360">
        <f t="shared" si="0"/>
        <v>1</v>
      </c>
    </row>
    <row r="12" spans="1:12" s="39" customFormat="1" ht="12.75" customHeight="1">
      <c r="A12" s="108" t="s">
        <v>71</v>
      </c>
      <c r="B12" s="223" t="s">
        <v>156</v>
      </c>
      <c r="C12" s="209">
        <v>1309</v>
      </c>
      <c r="D12" s="110">
        <v>1309</v>
      </c>
      <c r="E12" s="110">
        <v>1309</v>
      </c>
      <c r="F12" s="110">
        <v>1309</v>
      </c>
      <c r="G12" s="282">
        <f>F12/C12</f>
        <v>1</v>
      </c>
      <c r="H12" s="216">
        <v>1378</v>
      </c>
      <c r="I12" s="204">
        <v>1378</v>
      </c>
      <c r="J12" s="110">
        <v>1378</v>
      </c>
      <c r="K12" s="204">
        <v>1378</v>
      </c>
      <c r="L12" s="360">
        <f t="shared" si="0"/>
        <v>1</v>
      </c>
    </row>
    <row r="13" spans="1:12" s="39" customFormat="1" ht="12.75" customHeight="1">
      <c r="A13" s="108" t="s">
        <v>74</v>
      </c>
      <c r="B13" s="223" t="s">
        <v>157</v>
      </c>
      <c r="C13" s="209"/>
      <c r="D13" s="110"/>
      <c r="E13" s="110"/>
      <c r="F13" s="110"/>
      <c r="G13" s="282"/>
      <c r="H13" s="216">
        <v>572</v>
      </c>
      <c r="I13" s="204">
        <v>572</v>
      </c>
      <c r="J13" s="110">
        <v>572</v>
      </c>
      <c r="K13" s="204">
        <v>572</v>
      </c>
      <c r="L13" s="360">
        <f t="shared" si="0"/>
        <v>1</v>
      </c>
    </row>
    <row r="14" spans="1:12" s="39" customFormat="1" ht="12.75" customHeight="1">
      <c r="A14" s="108" t="s">
        <v>77</v>
      </c>
      <c r="B14" s="223" t="s">
        <v>158</v>
      </c>
      <c r="C14" s="209"/>
      <c r="D14" s="110"/>
      <c r="E14" s="110"/>
      <c r="F14" s="110"/>
      <c r="G14" s="282"/>
      <c r="H14" s="216">
        <v>190</v>
      </c>
      <c r="I14" s="204">
        <v>190</v>
      </c>
      <c r="J14" s="110">
        <v>190</v>
      </c>
      <c r="K14" s="204">
        <v>190</v>
      </c>
      <c r="L14" s="360">
        <f t="shared" si="0"/>
        <v>1</v>
      </c>
    </row>
    <row r="15" spans="1:12" s="39" customFormat="1" ht="12.75" customHeight="1">
      <c r="A15" s="108" t="s">
        <v>132</v>
      </c>
      <c r="B15" s="223" t="s">
        <v>159</v>
      </c>
      <c r="C15" s="209"/>
      <c r="D15" s="110"/>
      <c r="E15" s="110"/>
      <c r="F15" s="110"/>
      <c r="G15" s="282"/>
      <c r="H15" s="216">
        <v>2500</v>
      </c>
      <c r="I15" s="204">
        <v>2500</v>
      </c>
      <c r="J15" s="110">
        <v>2500</v>
      </c>
      <c r="K15" s="204">
        <v>2500</v>
      </c>
      <c r="L15" s="360">
        <f t="shared" si="0"/>
        <v>1</v>
      </c>
    </row>
    <row r="16" spans="1:12" s="39" customFormat="1" ht="12.75" customHeight="1">
      <c r="A16" s="108" t="s">
        <v>160</v>
      </c>
      <c r="B16" s="223" t="s">
        <v>232</v>
      </c>
      <c r="C16" s="209">
        <v>193</v>
      </c>
      <c r="D16" s="110">
        <v>193</v>
      </c>
      <c r="E16" s="110">
        <v>193</v>
      </c>
      <c r="F16" s="110">
        <v>193</v>
      </c>
      <c r="G16" s="282">
        <f>F16/C16</f>
        <v>1</v>
      </c>
      <c r="H16" s="216">
        <v>64</v>
      </c>
      <c r="I16" s="204">
        <v>64</v>
      </c>
      <c r="J16" s="110">
        <v>64</v>
      </c>
      <c r="K16" s="204">
        <v>64</v>
      </c>
      <c r="L16" s="360">
        <f t="shared" si="0"/>
        <v>1</v>
      </c>
    </row>
    <row r="17" spans="1:12" s="39" customFormat="1" ht="12.75" customHeight="1">
      <c r="A17" s="108" t="s">
        <v>161</v>
      </c>
      <c r="B17" s="223" t="s">
        <v>233</v>
      </c>
      <c r="C17" s="209">
        <v>6032</v>
      </c>
      <c r="D17" s="110">
        <v>6032</v>
      </c>
      <c r="E17" s="110">
        <v>6032</v>
      </c>
      <c r="F17" s="110">
        <v>6032</v>
      </c>
      <c r="G17" s="282">
        <f>F17/C17</f>
        <v>1</v>
      </c>
      <c r="H17" s="216">
        <v>33166</v>
      </c>
      <c r="I17" s="204">
        <v>33166</v>
      </c>
      <c r="J17" s="110">
        <v>33166</v>
      </c>
      <c r="K17" s="204">
        <v>33668</v>
      </c>
      <c r="L17" s="360">
        <f t="shared" si="0"/>
        <v>1.0151359826328168</v>
      </c>
    </row>
    <row r="18" spans="1:12" s="39" customFormat="1" ht="12.75" customHeight="1">
      <c r="A18" s="108" t="s">
        <v>162</v>
      </c>
      <c r="B18" s="223" t="s">
        <v>163</v>
      </c>
      <c r="C18" s="209"/>
      <c r="D18" s="110"/>
      <c r="E18" s="110"/>
      <c r="F18" s="110"/>
      <c r="G18" s="282"/>
      <c r="H18" s="216">
        <v>19003</v>
      </c>
      <c r="I18" s="204">
        <v>19003</v>
      </c>
      <c r="J18" s="110">
        <v>19186</v>
      </c>
      <c r="K18" s="204">
        <v>19579</v>
      </c>
      <c r="L18" s="360">
        <f t="shared" si="0"/>
        <v>1.030311003525759</v>
      </c>
    </row>
    <row r="19" spans="1:12" s="39" customFormat="1" ht="12.75" customHeight="1">
      <c r="A19" s="108" t="s">
        <v>164</v>
      </c>
      <c r="B19" s="223" t="s">
        <v>165</v>
      </c>
      <c r="C19" s="209"/>
      <c r="D19" s="110"/>
      <c r="E19" s="110"/>
      <c r="F19" s="110"/>
      <c r="G19" s="282"/>
      <c r="H19" s="216">
        <v>20393</v>
      </c>
      <c r="I19" s="204">
        <v>20393</v>
      </c>
      <c r="J19" s="110">
        <v>20393</v>
      </c>
      <c r="K19" s="204">
        <v>20439</v>
      </c>
      <c r="L19" s="360">
        <f t="shared" si="0"/>
        <v>1.0022556759672436</v>
      </c>
    </row>
    <row r="20" spans="1:12" s="39" customFormat="1" ht="12.75" customHeight="1">
      <c r="A20" s="108" t="s">
        <v>166</v>
      </c>
      <c r="B20" s="223" t="s">
        <v>167</v>
      </c>
      <c r="C20" s="209">
        <v>15302</v>
      </c>
      <c r="D20" s="110">
        <v>15302</v>
      </c>
      <c r="E20" s="110">
        <v>15302</v>
      </c>
      <c r="F20" s="110">
        <v>19819</v>
      </c>
      <c r="G20" s="282">
        <f>F20/C20</f>
        <v>1.2951901712194485</v>
      </c>
      <c r="H20" s="216">
        <v>14655</v>
      </c>
      <c r="I20" s="204">
        <v>14655</v>
      </c>
      <c r="J20" s="110">
        <v>19655</v>
      </c>
      <c r="K20" s="204">
        <v>19655</v>
      </c>
      <c r="L20" s="360">
        <f t="shared" si="0"/>
        <v>1.341180484476288</v>
      </c>
    </row>
    <row r="21" spans="1:12" s="39" customFormat="1" ht="12.75" customHeight="1">
      <c r="A21" s="108" t="s">
        <v>168</v>
      </c>
      <c r="B21" s="223" t="s">
        <v>169</v>
      </c>
      <c r="C21" s="209"/>
      <c r="D21" s="110"/>
      <c r="E21" s="110"/>
      <c r="F21" s="110"/>
      <c r="G21" s="282"/>
      <c r="H21" s="216">
        <v>127</v>
      </c>
      <c r="I21" s="204">
        <v>127</v>
      </c>
      <c r="J21" s="110">
        <v>127</v>
      </c>
      <c r="K21" s="204">
        <v>127</v>
      </c>
      <c r="L21" s="360">
        <f t="shared" si="0"/>
        <v>1</v>
      </c>
    </row>
    <row r="22" spans="1:12" s="39" customFormat="1" ht="12.75" customHeight="1">
      <c r="A22" s="108" t="s">
        <v>170</v>
      </c>
      <c r="B22" s="223" t="s">
        <v>171</v>
      </c>
      <c r="C22" s="209"/>
      <c r="D22" s="110"/>
      <c r="E22" s="110"/>
      <c r="F22" s="110">
        <v>1700</v>
      </c>
      <c r="G22" s="282"/>
      <c r="H22" s="216">
        <v>6261</v>
      </c>
      <c r="I22" s="204">
        <v>6261</v>
      </c>
      <c r="J22" s="110">
        <v>6261</v>
      </c>
      <c r="K22" s="204">
        <v>6261</v>
      </c>
      <c r="L22" s="360">
        <f t="shared" si="0"/>
        <v>1</v>
      </c>
    </row>
    <row r="23" spans="1:12" s="39" customFormat="1" ht="12.75" customHeight="1">
      <c r="A23" s="108" t="s">
        <v>515</v>
      </c>
      <c r="B23" s="223" t="s">
        <v>172</v>
      </c>
      <c r="C23" s="209">
        <v>4300</v>
      </c>
      <c r="D23" s="110">
        <v>4300</v>
      </c>
      <c r="E23" s="110">
        <v>4300</v>
      </c>
      <c r="F23" s="110">
        <v>4300</v>
      </c>
      <c r="G23" s="282">
        <f>F23/C23</f>
        <v>1</v>
      </c>
      <c r="H23" s="216"/>
      <c r="I23" s="204"/>
      <c r="J23" s="110"/>
      <c r="K23" s="204"/>
      <c r="L23" s="360"/>
    </row>
    <row r="24" spans="1:12" s="39" customFormat="1" ht="12.75" customHeight="1">
      <c r="A24" s="108" t="s">
        <v>173</v>
      </c>
      <c r="B24" s="223" t="s">
        <v>174</v>
      </c>
      <c r="C24" s="209"/>
      <c r="D24" s="110"/>
      <c r="E24" s="110"/>
      <c r="F24" s="110"/>
      <c r="G24" s="282"/>
      <c r="H24" s="216">
        <v>4810</v>
      </c>
      <c r="I24" s="204">
        <v>4810</v>
      </c>
      <c r="J24" s="110">
        <v>4810</v>
      </c>
      <c r="K24" s="204">
        <v>4910</v>
      </c>
      <c r="L24" s="360">
        <f t="shared" si="0"/>
        <v>1.0207900207900207</v>
      </c>
    </row>
    <row r="25" spans="1:12" s="39" customFormat="1" ht="12.75" customHeight="1">
      <c r="A25" s="108" t="s">
        <v>175</v>
      </c>
      <c r="B25" s="223" t="s">
        <v>176</v>
      </c>
      <c r="C25" s="209">
        <v>85004</v>
      </c>
      <c r="D25" s="110">
        <v>101234</v>
      </c>
      <c r="E25" s="110">
        <v>104044</v>
      </c>
      <c r="F25" s="110">
        <v>114490</v>
      </c>
      <c r="G25" s="282">
        <f>F25/C25</f>
        <v>1.3468777939861654</v>
      </c>
      <c r="H25" s="216"/>
      <c r="I25" s="204"/>
      <c r="J25" s="110"/>
      <c r="K25" s="204"/>
      <c r="L25" s="360"/>
    </row>
    <row r="26" spans="1:12" s="39" customFormat="1" ht="12.75" customHeight="1">
      <c r="A26" s="108" t="s">
        <v>177</v>
      </c>
      <c r="B26" s="223" t="s">
        <v>178</v>
      </c>
      <c r="C26" s="209"/>
      <c r="D26" s="110"/>
      <c r="E26" s="110"/>
      <c r="F26" s="110"/>
      <c r="G26" s="282"/>
      <c r="H26" s="216">
        <v>16107</v>
      </c>
      <c r="I26" s="204">
        <v>16107</v>
      </c>
      <c r="J26" s="110">
        <v>16107</v>
      </c>
      <c r="K26" s="204">
        <v>16107</v>
      </c>
      <c r="L26" s="360">
        <f t="shared" si="0"/>
        <v>1</v>
      </c>
    </row>
    <row r="27" spans="1:12" s="39" customFormat="1" ht="12.75" customHeight="1">
      <c r="A27" s="108" t="s">
        <v>179</v>
      </c>
      <c r="B27" s="223" t="s">
        <v>180</v>
      </c>
      <c r="C27" s="209"/>
      <c r="D27" s="110"/>
      <c r="E27" s="110"/>
      <c r="F27" s="110">
        <v>238</v>
      </c>
      <c r="G27" s="282"/>
      <c r="H27" s="216">
        <v>731</v>
      </c>
      <c r="I27" s="204">
        <v>731</v>
      </c>
      <c r="J27" s="110">
        <v>731</v>
      </c>
      <c r="K27" s="204">
        <v>786</v>
      </c>
      <c r="L27" s="360">
        <f t="shared" si="0"/>
        <v>1.0752393980848154</v>
      </c>
    </row>
    <row r="28" spans="1:12" s="39" customFormat="1" ht="12.75" customHeight="1">
      <c r="A28" s="108" t="s">
        <v>181</v>
      </c>
      <c r="B28" s="223" t="s">
        <v>182</v>
      </c>
      <c r="C28" s="209"/>
      <c r="D28" s="110"/>
      <c r="E28" s="110"/>
      <c r="F28" s="110"/>
      <c r="G28" s="282"/>
      <c r="H28" s="216">
        <v>267</v>
      </c>
      <c r="I28" s="204">
        <v>267</v>
      </c>
      <c r="J28" s="110">
        <v>267</v>
      </c>
      <c r="K28" s="204">
        <v>267</v>
      </c>
      <c r="L28" s="360">
        <f t="shared" si="0"/>
        <v>1</v>
      </c>
    </row>
    <row r="29" spans="1:12" s="39" customFormat="1" ht="12.75" customHeight="1">
      <c r="A29" s="108" t="s">
        <v>183</v>
      </c>
      <c r="B29" s="223" t="s">
        <v>184</v>
      </c>
      <c r="C29" s="209"/>
      <c r="D29" s="110"/>
      <c r="E29" s="110"/>
      <c r="F29" s="110"/>
      <c r="G29" s="282"/>
      <c r="H29" s="216">
        <v>500</v>
      </c>
      <c r="I29" s="204">
        <v>500</v>
      </c>
      <c r="J29" s="110">
        <v>500</v>
      </c>
      <c r="K29" s="204">
        <v>500</v>
      </c>
      <c r="L29" s="360">
        <f t="shared" si="0"/>
        <v>1</v>
      </c>
    </row>
    <row r="30" spans="1:12" s="39" customFormat="1" ht="12.75" customHeight="1">
      <c r="A30" s="108" t="s">
        <v>185</v>
      </c>
      <c r="B30" s="223" t="s">
        <v>187</v>
      </c>
      <c r="C30" s="209">
        <v>980</v>
      </c>
      <c r="D30" s="110">
        <v>980</v>
      </c>
      <c r="E30" s="110">
        <v>980</v>
      </c>
      <c r="F30" s="110">
        <v>980</v>
      </c>
      <c r="G30" s="282">
        <f>F30/C30</f>
        <v>1</v>
      </c>
      <c r="H30" s="216">
        <v>16540</v>
      </c>
      <c r="I30" s="204">
        <v>16540</v>
      </c>
      <c r="J30" s="110">
        <v>16540</v>
      </c>
      <c r="K30" s="204">
        <v>16540</v>
      </c>
      <c r="L30" s="360">
        <f t="shared" si="0"/>
        <v>1</v>
      </c>
    </row>
    <row r="31" spans="1:12" s="39" customFormat="1" ht="12.75" customHeight="1">
      <c r="A31" s="108" t="s">
        <v>186</v>
      </c>
      <c r="B31" s="223" t="s">
        <v>189</v>
      </c>
      <c r="C31" s="209"/>
      <c r="D31" s="110"/>
      <c r="E31" s="110"/>
      <c r="F31" s="110"/>
      <c r="G31" s="282"/>
      <c r="H31" s="216">
        <v>250</v>
      </c>
      <c r="I31" s="204">
        <v>250</v>
      </c>
      <c r="J31" s="110">
        <v>250</v>
      </c>
      <c r="K31" s="204">
        <v>250</v>
      </c>
      <c r="L31" s="360">
        <f t="shared" si="0"/>
        <v>1</v>
      </c>
    </row>
    <row r="32" spans="1:12" s="39" customFormat="1" ht="12.75" customHeight="1">
      <c r="A32" s="108" t="s">
        <v>188</v>
      </c>
      <c r="B32" s="223" t="s">
        <v>191</v>
      </c>
      <c r="C32" s="209"/>
      <c r="D32" s="110"/>
      <c r="E32" s="110"/>
      <c r="F32" s="110"/>
      <c r="G32" s="282"/>
      <c r="H32" s="216">
        <v>250</v>
      </c>
      <c r="I32" s="204">
        <v>250</v>
      </c>
      <c r="J32" s="110">
        <v>250</v>
      </c>
      <c r="K32" s="204">
        <v>250</v>
      </c>
      <c r="L32" s="360">
        <f t="shared" si="0"/>
        <v>1</v>
      </c>
    </row>
    <row r="33" spans="1:12" s="39" customFormat="1" ht="12.75" customHeight="1">
      <c r="A33" s="108" t="s">
        <v>190</v>
      </c>
      <c r="B33" s="223" t="s">
        <v>193</v>
      </c>
      <c r="C33" s="209"/>
      <c r="D33" s="110"/>
      <c r="E33" s="110"/>
      <c r="F33" s="110"/>
      <c r="G33" s="282"/>
      <c r="H33" s="216">
        <v>800</v>
      </c>
      <c r="I33" s="204">
        <v>800</v>
      </c>
      <c r="J33" s="110">
        <v>800</v>
      </c>
      <c r="K33" s="204">
        <v>800</v>
      </c>
      <c r="L33" s="360">
        <f t="shared" si="0"/>
        <v>1</v>
      </c>
    </row>
    <row r="34" spans="1:12" s="39" customFormat="1" ht="12.75" customHeight="1">
      <c r="A34" s="108" t="s">
        <v>192</v>
      </c>
      <c r="B34" s="223" t="s">
        <v>195</v>
      </c>
      <c r="C34" s="209"/>
      <c r="D34" s="110"/>
      <c r="E34" s="110"/>
      <c r="F34" s="110"/>
      <c r="G34" s="282"/>
      <c r="H34" s="216">
        <v>810</v>
      </c>
      <c r="I34" s="204">
        <v>810</v>
      </c>
      <c r="J34" s="110">
        <v>810</v>
      </c>
      <c r="K34" s="204">
        <v>810</v>
      </c>
      <c r="L34" s="360">
        <f t="shared" si="0"/>
        <v>1</v>
      </c>
    </row>
    <row r="35" spans="1:12" s="39" customFormat="1" ht="12.75" customHeight="1">
      <c r="A35" s="108" t="s">
        <v>194</v>
      </c>
      <c r="B35" s="223" t="s">
        <v>197</v>
      </c>
      <c r="C35" s="209"/>
      <c r="D35" s="110"/>
      <c r="E35" s="110"/>
      <c r="F35" s="110"/>
      <c r="G35" s="282"/>
      <c r="H35" s="216">
        <v>150</v>
      </c>
      <c r="I35" s="204">
        <v>150</v>
      </c>
      <c r="J35" s="110">
        <v>150</v>
      </c>
      <c r="K35" s="204">
        <v>150</v>
      </c>
      <c r="L35" s="360">
        <f t="shared" si="0"/>
        <v>1</v>
      </c>
    </row>
    <row r="36" spans="1:12" s="39" customFormat="1" ht="12.75" customHeight="1">
      <c r="A36" s="108" t="s">
        <v>196</v>
      </c>
      <c r="B36" s="223" t="s">
        <v>199</v>
      </c>
      <c r="C36" s="209"/>
      <c r="D36" s="110"/>
      <c r="E36" s="110"/>
      <c r="F36" s="110"/>
      <c r="G36" s="282"/>
      <c r="H36" s="216">
        <v>775</v>
      </c>
      <c r="I36" s="204">
        <v>775</v>
      </c>
      <c r="J36" s="110">
        <v>775</v>
      </c>
      <c r="K36" s="204">
        <v>1045</v>
      </c>
      <c r="L36" s="360">
        <f t="shared" si="0"/>
        <v>1.3483870967741935</v>
      </c>
    </row>
    <row r="37" spans="1:12" s="39" customFormat="1" ht="12.75" customHeight="1">
      <c r="A37" s="108" t="s">
        <v>198</v>
      </c>
      <c r="B37" s="223" t="s">
        <v>201</v>
      </c>
      <c r="C37" s="209">
        <v>563</v>
      </c>
      <c r="D37" s="110">
        <v>563</v>
      </c>
      <c r="E37" s="110">
        <v>563</v>
      </c>
      <c r="F37" s="110">
        <v>563</v>
      </c>
      <c r="G37" s="282">
        <f>F37/C37</f>
        <v>1</v>
      </c>
      <c r="H37" s="216">
        <v>1947</v>
      </c>
      <c r="I37" s="204">
        <v>1947</v>
      </c>
      <c r="J37" s="110">
        <v>1947</v>
      </c>
      <c r="K37" s="204">
        <v>1947</v>
      </c>
      <c r="L37" s="360">
        <f t="shared" si="0"/>
        <v>1</v>
      </c>
    </row>
    <row r="38" spans="1:12" s="39" customFormat="1" ht="12.75" customHeight="1">
      <c r="A38" s="108" t="s">
        <v>200</v>
      </c>
      <c r="B38" s="223" t="s">
        <v>203</v>
      </c>
      <c r="C38" s="209"/>
      <c r="D38" s="110"/>
      <c r="E38" s="110"/>
      <c r="F38" s="110"/>
      <c r="G38" s="282"/>
      <c r="H38" s="216">
        <v>100</v>
      </c>
      <c r="I38" s="204">
        <v>100</v>
      </c>
      <c r="J38" s="110">
        <v>100</v>
      </c>
      <c r="K38" s="204">
        <v>100</v>
      </c>
      <c r="L38" s="360">
        <f t="shared" si="0"/>
        <v>1</v>
      </c>
    </row>
    <row r="39" spans="1:12" s="39" customFormat="1" ht="12.75" customHeight="1" thickBot="1">
      <c r="A39" s="417" t="s">
        <v>202</v>
      </c>
      <c r="B39" s="418" t="s">
        <v>204</v>
      </c>
      <c r="C39" s="211"/>
      <c r="D39" s="113"/>
      <c r="E39" s="113"/>
      <c r="F39" s="113"/>
      <c r="G39" s="419"/>
      <c r="H39" s="218">
        <v>820</v>
      </c>
      <c r="I39" s="206">
        <v>820</v>
      </c>
      <c r="J39" s="113">
        <v>820</v>
      </c>
      <c r="K39" s="206">
        <v>820</v>
      </c>
      <c r="L39" s="420">
        <f t="shared" si="0"/>
        <v>1</v>
      </c>
    </row>
    <row r="40" spans="1:12" s="175" customFormat="1" ht="12.75" customHeight="1" thickBot="1" thickTop="1">
      <c r="A40" s="421"/>
      <c r="B40" s="422"/>
      <c r="C40" s="423"/>
      <c r="D40" s="423"/>
      <c r="E40" s="423"/>
      <c r="F40" s="423"/>
      <c r="G40" s="424"/>
      <c r="H40" s="423"/>
      <c r="I40" s="423"/>
      <c r="J40" s="423"/>
      <c r="K40" s="423"/>
      <c r="L40" s="425"/>
    </row>
    <row r="41" spans="1:12" s="39" customFormat="1" ht="12.75" customHeight="1" thickTop="1">
      <c r="A41" s="414" t="s">
        <v>514</v>
      </c>
      <c r="B41" s="415" t="s">
        <v>206</v>
      </c>
      <c r="C41" s="210"/>
      <c r="D41" s="116"/>
      <c r="E41" s="116"/>
      <c r="F41" s="116"/>
      <c r="G41" s="416"/>
      <c r="H41" s="217">
        <v>950</v>
      </c>
      <c r="I41" s="205">
        <v>950</v>
      </c>
      <c r="J41" s="116">
        <v>950</v>
      </c>
      <c r="K41" s="205">
        <v>950</v>
      </c>
      <c r="L41" s="360">
        <f t="shared" si="0"/>
        <v>1</v>
      </c>
    </row>
    <row r="42" spans="1:12" s="39" customFormat="1" ht="12.75" customHeight="1">
      <c r="A42" s="108" t="s">
        <v>205</v>
      </c>
      <c r="B42" s="223" t="s">
        <v>211</v>
      </c>
      <c r="C42" s="209"/>
      <c r="D42" s="110"/>
      <c r="E42" s="110"/>
      <c r="F42" s="110"/>
      <c r="G42" s="282"/>
      <c r="H42" s="216">
        <v>5550</v>
      </c>
      <c r="I42" s="204">
        <v>5550</v>
      </c>
      <c r="J42" s="110">
        <v>5550</v>
      </c>
      <c r="K42" s="204">
        <v>5550</v>
      </c>
      <c r="L42" s="360">
        <f t="shared" si="0"/>
        <v>1</v>
      </c>
    </row>
    <row r="43" spans="1:12" s="39" customFormat="1" ht="12.75" customHeight="1">
      <c r="A43" s="108" t="s">
        <v>207</v>
      </c>
      <c r="B43" s="223" t="s">
        <v>213</v>
      </c>
      <c r="C43" s="209"/>
      <c r="D43" s="110"/>
      <c r="E43" s="110"/>
      <c r="F43" s="110"/>
      <c r="G43" s="282"/>
      <c r="H43" s="216">
        <v>50</v>
      </c>
      <c r="I43" s="204">
        <v>50</v>
      </c>
      <c r="J43" s="110">
        <v>50</v>
      </c>
      <c r="K43" s="204">
        <v>50</v>
      </c>
      <c r="L43" s="360">
        <f t="shared" si="0"/>
        <v>1</v>
      </c>
    </row>
    <row r="44" spans="1:12" s="39" customFormat="1" ht="12.75" customHeight="1">
      <c r="A44" s="108" t="s">
        <v>208</v>
      </c>
      <c r="B44" s="223" t="s">
        <v>215</v>
      </c>
      <c r="C44" s="209"/>
      <c r="D44" s="110"/>
      <c r="E44" s="110"/>
      <c r="F44" s="19"/>
      <c r="G44" s="282"/>
      <c r="H44" s="216">
        <v>381</v>
      </c>
      <c r="I44" s="204">
        <v>381</v>
      </c>
      <c r="J44" s="110">
        <v>381</v>
      </c>
      <c r="K44" s="204">
        <v>381</v>
      </c>
      <c r="L44" s="360">
        <f t="shared" si="0"/>
        <v>1</v>
      </c>
    </row>
    <row r="45" spans="1:12" s="39" customFormat="1" ht="12.75" customHeight="1">
      <c r="A45" s="108" t="s">
        <v>209</v>
      </c>
      <c r="B45" s="223" t="s">
        <v>217</v>
      </c>
      <c r="C45" s="209"/>
      <c r="D45" s="110"/>
      <c r="E45" s="110"/>
      <c r="F45" s="19"/>
      <c r="G45" s="282"/>
      <c r="H45" s="216">
        <v>720</v>
      </c>
      <c r="I45" s="204">
        <v>720</v>
      </c>
      <c r="J45" s="110">
        <v>720</v>
      </c>
      <c r="K45" s="204">
        <v>720</v>
      </c>
      <c r="L45" s="360">
        <f t="shared" si="0"/>
        <v>1</v>
      </c>
    </row>
    <row r="46" spans="1:12" s="39" customFormat="1" ht="12.75" customHeight="1">
      <c r="A46" s="108" t="s">
        <v>210</v>
      </c>
      <c r="B46" s="224" t="s">
        <v>219</v>
      </c>
      <c r="C46" s="209"/>
      <c r="D46" s="110"/>
      <c r="E46" s="110"/>
      <c r="F46" s="19"/>
      <c r="G46" s="282"/>
      <c r="H46" s="216">
        <v>7950</v>
      </c>
      <c r="I46" s="204">
        <v>7950</v>
      </c>
      <c r="J46" s="110">
        <v>8050</v>
      </c>
      <c r="K46" s="204">
        <v>15840</v>
      </c>
      <c r="L46" s="360">
        <f t="shared" si="0"/>
        <v>1.9924528301886792</v>
      </c>
    </row>
    <row r="47" spans="1:12" s="39" customFormat="1" ht="12.75" customHeight="1">
      <c r="A47" s="108" t="s">
        <v>212</v>
      </c>
      <c r="B47" s="224" t="s">
        <v>221</v>
      </c>
      <c r="C47" s="209">
        <v>260</v>
      </c>
      <c r="D47" s="110">
        <v>260</v>
      </c>
      <c r="E47" s="110">
        <v>260</v>
      </c>
      <c r="F47" s="110">
        <v>1092</v>
      </c>
      <c r="G47" s="282">
        <f>F47/C47</f>
        <v>4.2</v>
      </c>
      <c r="H47" s="216">
        <v>4040</v>
      </c>
      <c r="I47" s="204">
        <v>4040</v>
      </c>
      <c r="J47" s="110">
        <v>4040</v>
      </c>
      <c r="K47" s="204">
        <v>4040</v>
      </c>
      <c r="L47" s="360">
        <f t="shared" si="0"/>
        <v>1</v>
      </c>
    </row>
    <row r="48" spans="1:12" s="39" customFormat="1" ht="12.75" customHeight="1">
      <c r="A48" s="108" t="s">
        <v>214</v>
      </c>
      <c r="B48" s="224" t="s">
        <v>223</v>
      </c>
      <c r="C48" s="209"/>
      <c r="D48" s="110"/>
      <c r="E48" s="110"/>
      <c r="F48" s="110"/>
      <c r="G48" s="282"/>
      <c r="H48" s="216">
        <v>879</v>
      </c>
      <c r="I48" s="204">
        <v>879</v>
      </c>
      <c r="J48" s="110">
        <v>879</v>
      </c>
      <c r="K48" s="204">
        <v>879</v>
      </c>
      <c r="L48" s="360">
        <f t="shared" si="0"/>
        <v>1</v>
      </c>
    </row>
    <row r="49" spans="1:12" s="39" customFormat="1" ht="12.75" customHeight="1">
      <c r="A49" s="108" t="s">
        <v>216</v>
      </c>
      <c r="B49" s="224" t="s">
        <v>224</v>
      </c>
      <c r="C49" s="209">
        <v>1132</v>
      </c>
      <c r="D49" s="110">
        <v>1132</v>
      </c>
      <c r="E49" s="110">
        <v>1132</v>
      </c>
      <c r="F49" s="110">
        <v>1156</v>
      </c>
      <c r="G49" s="282">
        <f>F49/C49</f>
        <v>1.0212014134275618</v>
      </c>
      <c r="H49" s="216">
        <v>7163</v>
      </c>
      <c r="I49" s="204">
        <v>7163</v>
      </c>
      <c r="J49" s="110">
        <v>7223</v>
      </c>
      <c r="K49" s="204">
        <v>7998</v>
      </c>
      <c r="L49" s="360">
        <f t="shared" si="0"/>
        <v>1.1165712690213598</v>
      </c>
    </row>
    <row r="50" spans="1:12" s="39" customFormat="1" ht="12.75" customHeight="1">
      <c r="A50" s="108" t="s">
        <v>218</v>
      </c>
      <c r="B50" s="224" t="s">
        <v>225</v>
      </c>
      <c r="C50" s="209"/>
      <c r="D50" s="110"/>
      <c r="E50" s="110"/>
      <c r="F50" s="110"/>
      <c r="G50" s="282"/>
      <c r="H50" s="216">
        <v>381</v>
      </c>
      <c r="I50" s="204">
        <v>381</v>
      </c>
      <c r="J50" s="110">
        <v>381</v>
      </c>
      <c r="K50" s="204">
        <v>381</v>
      </c>
      <c r="L50" s="360">
        <f t="shared" si="0"/>
        <v>1</v>
      </c>
    </row>
    <row r="51" spans="1:12" s="39" customFormat="1" ht="12.75" customHeight="1">
      <c r="A51" s="108" t="s">
        <v>220</v>
      </c>
      <c r="B51" s="225" t="s">
        <v>226</v>
      </c>
      <c r="C51" s="210">
        <v>35788</v>
      </c>
      <c r="D51" s="116">
        <v>35788</v>
      </c>
      <c r="E51" s="116">
        <v>35788</v>
      </c>
      <c r="F51" s="110">
        <v>45188</v>
      </c>
      <c r="G51" s="282">
        <f>F51/C51</f>
        <v>1.262657874147759</v>
      </c>
      <c r="H51" s="217">
        <v>36286</v>
      </c>
      <c r="I51" s="205">
        <v>36286</v>
      </c>
      <c r="J51" s="116">
        <v>36388</v>
      </c>
      <c r="K51" s="204">
        <v>51527</v>
      </c>
      <c r="L51" s="360">
        <f t="shared" si="0"/>
        <v>1.420024251777545</v>
      </c>
    </row>
    <row r="52" spans="1:12" s="39" customFormat="1" ht="12.75" customHeight="1" thickBot="1">
      <c r="A52" s="108" t="s">
        <v>222</v>
      </c>
      <c r="B52" s="226" t="s">
        <v>227</v>
      </c>
      <c r="C52" s="211">
        <v>64</v>
      </c>
      <c r="D52" s="113">
        <v>64</v>
      </c>
      <c r="E52" s="113">
        <v>64</v>
      </c>
      <c r="F52" s="384">
        <v>64</v>
      </c>
      <c r="G52" s="282">
        <f>F52/C52</f>
        <v>1</v>
      </c>
      <c r="H52" s="218">
        <v>616</v>
      </c>
      <c r="I52" s="206">
        <v>616</v>
      </c>
      <c r="J52" s="113">
        <v>616</v>
      </c>
      <c r="K52" s="385">
        <v>616</v>
      </c>
      <c r="L52" s="360">
        <f t="shared" si="0"/>
        <v>1</v>
      </c>
    </row>
    <row r="53" spans="1:12" s="39" customFormat="1" ht="12.75" customHeight="1" thickTop="1">
      <c r="A53" s="492" t="s">
        <v>228</v>
      </c>
      <c r="B53" s="493"/>
      <c r="C53" s="212">
        <f aca="true" t="shared" si="1" ref="C53:K53">SUM(C8:C52)</f>
        <v>157513</v>
      </c>
      <c r="D53" s="115">
        <f t="shared" si="1"/>
        <v>173743</v>
      </c>
      <c r="E53" s="115">
        <f t="shared" si="1"/>
        <v>176553</v>
      </c>
      <c r="F53" s="115">
        <f t="shared" si="1"/>
        <v>203843</v>
      </c>
      <c r="G53" s="283">
        <f>E53/C53</f>
        <v>1.1208789115819011</v>
      </c>
      <c r="H53" s="219">
        <f t="shared" si="1"/>
        <v>233648</v>
      </c>
      <c r="I53" s="200">
        <f t="shared" si="1"/>
        <v>233648</v>
      </c>
      <c r="J53" s="115">
        <f t="shared" si="1"/>
        <v>239093</v>
      </c>
      <c r="K53" s="115">
        <f t="shared" si="1"/>
        <v>266383</v>
      </c>
      <c r="L53" s="361">
        <f>K53/H53</f>
        <v>1.1401039170033556</v>
      </c>
    </row>
    <row r="54" spans="1:12" s="39" customFormat="1" ht="12.75" customHeight="1" thickBot="1">
      <c r="A54" s="488" t="s">
        <v>229</v>
      </c>
      <c r="B54" s="489"/>
      <c r="C54" s="213">
        <v>130979</v>
      </c>
      <c r="D54" s="112">
        <v>132226</v>
      </c>
      <c r="E54" s="112">
        <v>132226</v>
      </c>
      <c r="F54" s="112">
        <v>132226</v>
      </c>
      <c r="G54" s="284">
        <f>E54/C54</f>
        <v>1.00952061017415</v>
      </c>
      <c r="H54" s="220">
        <v>54844</v>
      </c>
      <c r="I54" s="207">
        <v>72321</v>
      </c>
      <c r="J54" s="112">
        <v>69686</v>
      </c>
      <c r="K54" s="112">
        <v>69686</v>
      </c>
      <c r="L54" s="362">
        <f>K54/H54</f>
        <v>1.2706221282182188</v>
      </c>
    </row>
    <row r="55" spans="1:12" s="39" customFormat="1" ht="12.75" customHeight="1" thickBot="1" thickTop="1">
      <c r="A55" s="490" t="s">
        <v>230</v>
      </c>
      <c r="B55" s="491"/>
      <c r="C55" s="214">
        <f aca="true" t="shared" si="2" ref="C55:J55">SUM(C53:C54)</f>
        <v>288492</v>
      </c>
      <c r="D55" s="114">
        <f t="shared" si="2"/>
        <v>305969</v>
      </c>
      <c r="E55" s="114">
        <f t="shared" si="2"/>
        <v>308779</v>
      </c>
      <c r="F55" s="114">
        <f t="shared" si="2"/>
        <v>336069</v>
      </c>
      <c r="G55" s="285">
        <f>E55/C55</f>
        <v>1.0703208407858797</v>
      </c>
      <c r="H55" s="221">
        <f t="shared" si="2"/>
        <v>288492</v>
      </c>
      <c r="I55" s="201">
        <f t="shared" si="2"/>
        <v>305969</v>
      </c>
      <c r="J55" s="114">
        <f t="shared" si="2"/>
        <v>308779</v>
      </c>
      <c r="K55" s="386">
        <f>SUM(K53:K54)</f>
        <v>336069</v>
      </c>
      <c r="L55" s="363">
        <f>K55/H55</f>
        <v>1.1649161848508798</v>
      </c>
    </row>
    <row r="56" s="37" customFormat="1" ht="12.75" thickTop="1"/>
    <row r="57" s="37" customFormat="1" ht="12"/>
    <row r="58" s="37" customFormat="1" ht="12"/>
    <row r="59" s="37" customFormat="1" ht="12"/>
    <row r="60" s="37" customFormat="1" ht="12"/>
    <row r="61" s="37" customFormat="1" ht="12"/>
    <row r="62" s="37" customFormat="1" ht="12"/>
    <row r="63" s="37" customFormat="1" ht="12"/>
    <row r="64" s="37" customFormat="1" ht="12"/>
    <row r="65" s="37" customFormat="1" ht="12"/>
    <row r="66" s="37" customFormat="1" ht="12"/>
    <row r="67" s="37" customFormat="1" ht="12"/>
    <row r="68" s="37" customFormat="1" ht="12"/>
    <row r="69" s="37" customFormat="1" ht="12"/>
    <row r="70" s="37" customFormat="1" ht="12"/>
    <row r="71" s="37" customFormat="1" ht="12"/>
    <row r="72" s="37" customFormat="1" ht="12"/>
    <row r="73" s="37" customFormat="1" ht="12"/>
    <row r="74" s="37" customFormat="1" ht="12"/>
    <row r="75" s="37" customFormat="1" ht="12"/>
    <row r="76" s="37" customFormat="1" ht="12"/>
    <row r="77" s="37" customFormat="1" ht="12"/>
    <row r="78" s="37" customFormat="1" ht="12"/>
    <row r="79" s="37" customFormat="1" ht="12"/>
    <row r="80" s="37" customFormat="1" ht="12"/>
    <row r="81" s="37" customFormat="1" ht="12"/>
    <row r="82" s="37" customFormat="1" ht="12"/>
    <row r="83" s="37" customFormat="1" ht="12"/>
    <row r="84" s="37" customFormat="1" ht="12"/>
    <row r="85" s="37" customFormat="1" ht="12"/>
    <row r="86" s="37" customFormat="1" ht="12"/>
    <row r="87" s="37" customFormat="1" ht="12"/>
    <row r="88" s="37" customFormat="1" ht="12"/>
    <row r="89" s="37" customFormat="1" ht="12"/>
    <row r="90" s="37" customFormat="1" ht="12"/>
    <row r="91" s="37" customFormat="1" ht="12"/>
    <row r="92" s="37" customFormat="1" ht="12"/>
    <row r="93" s="37" customFormat="1" ht="12"/>
    <row r="94" s="37" customFormat="1" ht="12"/>
    <row r="95" s="37" customFormat="1" ht="12"/>
    <row r="96" s="37" customFormat="1" ht="12"/>
    <row r="97" s="37" customFormat="1" ht="12"/>
    <row r="98" s="37" customFormat="1" ht="12"/>
    <row r="99" s="37" customFormat="1" ht="12"/>
    <row r="100" s="37" customFormat="1" ht="12"/>
    <row r="101" s="37" customFormat="1" ht="12"/>
    <row r="102" s="37" customFormat="1" ht="12"/>
    <row r="103" s="37" customFormat="1" ht="12"/>
    <row r="104" s="37" customFormat="1" ht="12"/>
    <row r="105" s="37" customFormat="1" ht="12">
      <c r="K105"/>
    </row>
  </sheetData>
  <sheetProtection/>
  <mergeCells count="6">
    <mergeCell ref="A54:B54"/>
    <mergeCell ref="A55:B55"/>
    <mergeCell ref="A1:L1"/>
    <mergeCell ref="A2:L2"/>
    <mergeCell ref="A4:L4"/>
    <mergeCell ref="A53:B53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2" sqref="A2:G2"/>
    </sheetView>
  </sheetViews>
  <sheetFormatPr defaultColWidth="9.140625" defaultRowHeight="15" customHeight="1"/>
  <cols>
    <col min="1" max="1" width="5.7109375" style="2" customWidth="1"/>
    <col min="2" max="2" width="35.8515625" style="2" customWidth="1"/>
    <col min="3" max="6" width="9.7109375" style="2" customWidth="1"/>
    <col min="7" max="7" width="9.7109375" style="0" customWidth="1"/>
  </cols>
  <sheetData>
    <row r="1" spans="1:7" ht="15" customHeight="1">
      <c r="A1" s="455" t="s">
        <v>293</v>
      </c>
      <c r="B1" s="455"/>
      <c r="C1" s="455"/>
      <c r="D1" s="455"/>
      <c r="E1" s="455"/>
      <c r="F1" s="455"/>
      <c r="G1" s="455"/>
    </row>
    <row r="2" spans="1:7" ht="15" customHeight="1">
      <c r="A2" s="430" t="s">
        <v>530</v>
      </c>
      <c r="B2" s="430"/>
      <c r="C2" s="430"/>
      <c r="D2" s="430"/>
      <c r="E2" s="430"/>
      <c r="F2" s="430"/>
      <c r="G2" s="430"/>
    </row>
    <row r="3" spans="1:7" ht="15" customHeight="1">
      <c r="A3" s="38"/>
      <c r="B3" s="39"/>
      <c r="C3" s="39"/>
      <c r="D3" s="39"/>
      <c r="E3" s="39"/>
      <c r="F3" s="39"/>
      <c r="G3" s="37"/>
    </row>
    <row r="4" spans="1:7" ht="15" customHeight="1">
      <c r="A4" s="454" t="s">
        <v>236</v>
      </c>
      <c r="B4" s="454"/>
      <c r="C4" s="454"/>
      <c r="D4" s="454"/>
      <c r="E4" s="454"/>
      <c r="F4" s="454"/>
      <c r="G4" s="454"/>
    </row>
    <row r="5" spans="1:7" ht="15" customHeight="1">
      <c r="A5" s="39"/>
      <c r="B5" s="39"/>
      <c r="C5" s="39"/>
      <c r="D5" s="39"/>
      <c r="E5" s="39"/>
      <c r="F5" s="39"/>
      <c r="G5" s="37"/>
    </row>
    <row r="6" spans="1:7" ht="15" customHeight="1" thickBot="1">
      <c r="A6" s="38"/>
      <c r="B6" s="119"/>
      <c r="C6" s="119"/>
      <c r="D6" s="119"/>
      <c r="E6" s="120"/>
      <c r="F6" s="120"/>
      <c r="G6" s="35" t="s">
        <v>94</v>
      </c>
    </row>
    <row r="7" spans="1:7" ht="27" customHeight="1" thickTop="1">
      <c r="A7" s="6" t="s">
        <v>135</v>
      </c>
      <c r="B7" s="8" t="s">
        <v>440</v>
      </c>
      <c r="C7" s="8" t="s">
        <v>127</v>
      </c>
      <c r="D7" s="8" t="s">
        <v>428</v>
      </c>
      <c r="E7" s="8" t="s">
        <v>429</v>
      </c>
      <c r="F7" s="8" t="s">
        <v>511</v>
      </c>
      <c r="G7" s="10" t="s">
        <v>430</v>
      </c>
    </row>
    <row r="8" spans="1:7" ht="15" customHeight="1" thickBot="1">
      <c r="A8" s="317" t="s">
        <v>0</v>
      </c>
      <c r="B8" s="100" t="s">
        <v>2</v>
      </c>
      <c r="C8" s="100" t="s">
        <v>3</v>
      </c>
      <c r="D8" s="100" t="s">
        <v>4</v>
      </c>
      <c r="E8" s="100" t="s">
        <v>5</v>
      </c>
      <c r="F8" s="100" t="s">
        <v>315</v>
      </c>
      <c r="G8" s="101" t="s">
        <v>472</v>
      </c>
    </row>
    <row r="9" spans="1:7" ht="15" customHeight="1" thickTop="1">
      <c r="A9" s="313" t="s">
        <v>9</v>
      </c>
      <c r="B9" s="125" t="s">
        <v>238</v>
      </c>
      <c r="C9" s="227">
        <f>C10+C13+C15</f>
        <v>29173</v>
      </c>
      <c r="D9" s="227">
        <f>D10+D13+D15</f>
        <v>29173</v>
      </c>
      <c r="E9" s="227">
        <f>E10+E13+E15</f>
        <v>29518</v>
      </c>
      <c r="F9" s="227">
        <f>F10+F13+F15</f>
        <v>29741</v>
      </c>
      <c r="G9" s="230">
        <f>F9/C9</f>
        <v>1.019470057930278</v>
      </c>
    </row>
    <row r="10" spans="1:7" ht="15" customHeight="1">
      <c r="A10" s="21" t="s">
        <v>288</v>
      </c>
      <c r="B10" s="19" t="s">
        <v>239</v>
      </c>
      <c r="C10" s="20">
        <f>SUM(C11:C12)</f>
        <v>21469</v>
      </c>
      <c r="D10" s="20">
        <f>SUM(D11:D12)</f>
        <v>21469</v>
      </c>
      <c r="E10" s="20">
        <f>SUM(E11:E12)</f>
        <v>21469</v>
      </c>
      <c r="F10" s="20">
        <f>SUM(F11:F12)</f>
        <v>21469</v>
      </c>
      <c r="G10" s="76">
        <f>F10/C10</f>
        <v>1</v>
      </c>
    </row>
    <row r="11" spans="1:7" ht="15" customHeight="1">
      <c r="A11" s="314"/>
      <c r="B11" s="22" t="s">
        <v>240</v>
      </c>
      <c r="C11" s="23">
        <v>20659</v>
      </c>
      <c r="D11" s="23">
        <v>20659</v>
      </c>
      <c r="E11" s="23">
        <v>20659</v>
      </c>
      <c r="F11" s="23">
        <v>20659</v>
      </c>
      <c r="G11" s="87">
        <f>F11/C11</f>
        <v>1</v>
      </c>
    </row>
    <row r="12" spans="1:7" ht="15" customHeight="1">
      <c r="A12" s="314"/>
      <c r="B12" s="22" t="s">
        <v>241</v>
      </c>
      <c r="C12" s="23">
        <v>810</v>
      </c>
      <c r="D12" s="23">
        <v>810</v>
      </c>
      <c r="E12" s="23">
        <v>810</v>
      </c>
      <c r="F12" s="23">
        <v>810</v>
      </c>
      <c r="G12" s="87">
        <f aca="true" t="shared" si="0" ref="G12:G33">F12/C12</f>
        <v>1</v>
      </c>
    </row>
    <row r="13" spans="1:7" ht="15" customHeight="1">
      <c r="A13" s="21" t="s">
        <v>289</v>
      </c>
      <c r="B13" s="19" t="s">
        <v>242</v>
      </c>
      <c r="C13" s="20">
        <f>SUM(C14)</f>
        <v>2674</v>
      </c>
      <c r="D13" s="20">
        <f>SUM(D14)</f>
        <v>2674</v>
      </c>
      <c r="E13" s="20">
        <f>SUM(E14)</f>
        <v>3019</v>
      </c>
      <c r="F13" s="20">
        <f>SUM(F14)</f>
        <v>3242</v>
      </c>
      <c r="G13" s="76">
        <f t="shared" si="0"/>
        <v>1.212415856394914</v>
      </c>
    </row>
    <row r="14" spans="1:7" ht="15" customHeight="1">
      <c r="A14" s="314"/>
      <c r="B14" s="22" t="s">
        <v>243</v>
      </c>
      <c r="C14" s="23">
        <v>2674</v>
      </c>
      <c r="D14" s="23">
        <v>2674</v>
      </c>
      <c r="E14" s="23">
        <v>3019</v>
      </c>
      <c r="F14" s="23">
        <v>3242</v>
      </c>
      <c r="G14" s="87">
        <f t="shared" si="0"/>
        <v>1.212415856394914</v>
      </c>
    </row>
    <row r="15" spans="1:7" ht="15" customHeight="1">
      <c r="A15" s="21" t="s">
        <v>290</v>
      </c>
      <c r="B15" s="19" t="s">
        <v>244</v>
      </c>
      <c r="C15" s="20">
        <v>5030</v>
      </c>
      <c r="D15" s="20">
        <v>5030</v>
      </c>
      <c r="E15" s="20">
        <v>5030</v>
      </c>
      <c r="F15" s="20">
        <v>5030</v>
      </c>
      <c r="G15" s="87">
        <f t="shared" si="0"/>
        <v>1</v>
      </c>
    </row>
    <row r="16" spans="1:7" ht="15" customHeight="1">
      <c r="A16" s="315" t="s">
        <v>11</v>
      </c>
      <c r="B16" s="121" t="s">
        <v>66</v>
      </c>
      <c r="C16" s="26">
        <v>7843</v>
      </c>
      <c r="D16" s="26">
        <v>7843</v>
      </c>
      <c r="E16" s="26">
        <v>7843</v>
      </c>
      <c r="F16" s="26">
        <v>7843</v>
      </c>
      <c r="G16" s="230">
        <f t="shared" si="0"/>
        <v>1</v>
      </c>
    </row>
    <row r="17" spans="1:7" ht="15" customHeight="1">
      <c r="A17" s="315" t="s">
        <v>67</v>
      </c>
      <c r="B17" s="121" t="s">
        <v>245</v>
      </c>
      <c r="C17" s="26">
        <f>C18+C26</f>
        <v>75508</v>
      </c>
      <c r="D17" s="26">
        <f>D18+D26</f>
        <v>75508</v>
      </c>
      <c r="E17" s="26">
        <f>E18+E26</f>
        <v>75508</v>
      </c>
      <c r="F17" s="26">
        <f>F18+F26</f>
        <v>80882</v>
      </c>
      <c r="G17" s="230">
        <f t="shared" si="0"/>
        <v>1.0711712666207553</v>
      </c>
    </row>
    <row r="18" spans="1:7" ht="15" customHeight="1">
      <c r="A18" s="21" t="s">
        <v>291</v>
      </c>
      <c r="B18" s="19" t="s">
        <v>246</v>
      </c>
      <c r="C18" s="20">
        <f>SUM(C19:C25)</f>
        <v>72513</v>
      </c>
      <c r="D18" s="20">
        <f>SUM(D19:D25)</f>
        <v>72513</v>
      </c>
      <c r="E18" s="20">
        <f>SUM(E19:E25)</f>
        <v>72513</v>
      </c>
      <c r="F18" s="20">
        <f>SUM(F19:F25)</f>
        <v>77887</v>
      </c>
      <c r="G18" s="76">
        <f t="shared" si="0"/>
        <v>1.074110849089129</v>
      </c>
    </row>
    <row r="19" spans="1:7" ht="15" customHeight="1">
      <c r="A19" s="314"/>
      <c r="B19" s="22" t="s">
        <v>247</v>
      </c>
      <c r="C19" s="23">
        <v>9250</v>
      </c>
      <c r="D19" s="23">
        <v>9250</v>
      </c>
      <c r="E19" s="23">
        <v>9250</v>
      </c>
      <c r="F19" s="23">
        <v>10898</v>
      </c>
      <c r="G19" s="87">
        <f t="shared" si="0"/>
        <v>1.178162162162162</v>
      </c>
    </row>
    <row r="20" spans="1:7" ht="15" customHeight="1">
      <c r="A20" s="314"/>
      <c r="B20" s="22" t="s">
        <v>248</v>
      </c>
      <c r="C20" s="23">
        <v>1710</v>
      </c>
      <c r="D20" s="23">
        <v>1710</v>
      </c>
      <c r="E20" s="23">
        <v>1710</v>
      </c>
      <c r="F20" s="23">
        <v>1710</v>
      </c>
      <c r="G20" s="87">
        <f t="shared" si="0"/>
        <v>1</v>
      </c>
    </row>
    <row r="21" spans="1:7" ht="15" customHeight="1">
      <c r="A21" s="314"/>
      <c r="B21" s="22" t="s">
        <v>249</v>
      </c>
      <c r="C21" s="23">
        <v>43920</v>
      </c>
      <c r="D21" s="23">
        <v>43920</v>
      </c>
      <c r="E21" s="23">
        <v>43920</v>
      </c>
      <c r="F21" s="23">
        <v>46051</v>
      </c>
      <c r="G21" s="87">
        <f t="shared" si="0"/>
        <v>1.0485200364298726</v>
      </c>
    </row>
    <row r="22" spans="1:7" ht="15" customHeight="1">
      <c r="A22" s="314"/>
      <c r="B22" s="22" t="s">
        <v>250</v>
      </c>
      <c r="C22" s="23">
        <v>17148</v>
      </c>
      <c r="D22" s="23">
        <v>17148</v>
      </c>
      <c r="E22" s="23">
        <v>17148</v>
      </c>
      <c r="F22" s="23">
        <v>18398</v>
      </c>
      <c r="G22" s="87">
        <f t="shared" si="0"/>
        <v>1.0728947982271986</v>
      </c>
    </row>
    <row r="23" spans="1:7" ht="15" customHeight="1">
      <c r="A23" s="314"/>
      <c r="B23" s="22" t="s">
        <v>251</v>
      </c>
      <c r="C23" s="23">
        <v>285</v>
      </c>
      <c r="D23" s="23">
        <v>285</v>
      </c>
      <c r="E23" s="23">
        <v>285</v>
      </c>
      <c r="F23" s="23">
        <v>360</v>
      </c>
      <c r="G23" s="87">
        <f t="shared" si="0"/>
        <v>1.263157894736842</v>
      </c>
    </row>
    <row r="24" spans="1:7" ht="15" customHeight="1">
      <c r="A24" s="314"/>
      <c r="B24" s="22" t="s">
        <v>521</v>
      </c>
      <c r="C24" s="23"/>
      <c r="D24" s="23"/>
      <c r="E24" s="23"/>
      <c r="F24" s="23">
        <v>270</v>
      </c>
      <c r="G24" s="87"/>
    </row>
    <row r="25" spans="1:7" ht="15" customHeight="1">
      <c r="A25" s="314"/>
      <c r="B25" s="22" t="s">
        <v>520</v>
      </c>
      <c r="C25" s="23">
        <v>200</v>
      </c>
      <c r="D25" s="23">
        <v>200</v>
      </c>
      <c r="E25" s="23">
        <v>200</v>
      </c>
      <c r="F25" s="23">
        <v>200</v>
      </c>
      <c r="G25" s="87">
        <f t="shared" si="0"/>
        <v>1</v>
      </c>
    </row>
    <row r="26" spans="1:7" ht="15" customHeight="1">
      <c r="A26" s="21" t="s">
        <v>292</v>
      </c>
      <c r="B26" s="19" t="s">
        <v>252</v>
      </c>
      <c r="C26" s="20">
        <f>SUM(C27:C28)</f>
        <v>2995</v>
      </c>
      <c r="D26" s="20">
        <f>SUM(D27:D28)</f>
        <v>2995</v>
      </c>
      <c r="E26" s="20">
        <f>SUM(E27:E28)</f>
        <v>2995</v>
      </c>
      <c r="F26" s="20">
        <f>SUM(F27:F28)</f>
        <v>2995</v>
      </c>
      <c r="G26" s="76">
        <f t="shared" si="0"/>
        <v>1</v>
      </c>
    </row>
    <row r="27" spans="1:7" ht="15" customHeight="1">
      <c r="A27" s="314"/>
      <c r="B27" s="22" t="s">
        <v>253</v>
      </c>
      <c r="C27" s="23">
        <v>445</v>
      </c>
      <c r="D27" s="23">
        <v>445</v>
      </c>
      <c r="E27" s="23">
        <v>445</v>
      </c>
      <c r="F27" s="23">
        <v>445</v>
      </c>
      <c r="G27" s="87">
        <f t="shared" si="0"/>
        <v>1</v>
      </c>
    </row>
    <row r="28" spans="1:7" ht="15" customHeight="1">
      <c r="A28" s="314"/>
      <c r="B28" s="22" t="s">
        <v>254</v>
      </c>
      <c r="C28" s="23">
        <v>2550</v>
      </c>
      <c r="D28" s="23">
        <v>2550</v>
      </c>
      <c r="E28" s="23">
        <v>2550</v>
      </c>
      <c r="F28" s="23">
        <v>2550</v>
      </c>
      <c r="G28" s="87">
        <f t="shared" si="0"/>
        <v>1</v>
      </c>
    </row>
    <row r="29" spans="1:7" ht="15" customHeight="1">
      <c r="A29" s="315" t="s">
        <v>69</v>
      </c>
      <c r="B29" s="121" t="s">
        <v>255</v>
      </c>
      <c r="C29" s="26">
        <v>7680</v>
      </c>
      <c r="D29" s="26">
        <v>7680</v>
      </c>
      <c r="E29" s="26">
        <v>7680</v>
      </c>
      <c r="F29" s="26">
        <v>7680</v>
      </c>
      <c r="G29" s="230">
        <f t="shared" si="0"/>
        <v>1</v>
      </c>
    </row>
    <row r="30" spans="1:7" ht="15" customHeight="1">
      <c r="A30" s="315" t="s">
        <v>71</v>
      </c>
      <c r="B30" s="121" t="s">
        <v>256</v>
      </c>
      <c r="C30" s="26">
        <v>43004</v>
      </c>
      <c r="D30" s="26">
        <v>43004</v>
      </c>
      <c r="E30" s="26">
        <v>43104</v>
      </c>
      <c r="F30" s="26">
        <v>50894</v>
      </c>
      <c r="G30" s="230">
        <f t="shared" si="0"/>
        <v>1.1834713049948842</v>
      </c>
    </row>
    <row r="31" spans="1:7" ht="15" customHeight="1">
      <c r="A31" s="315" t="s">
        <v>74</v>
      </c>
      <c r="B31" s="121" t="s">
        <v>257</v>
      </c>
      <c r="C31" s="26">
        <v>67199</v>
      </c>
      <c r="D31" s="26">
        <v>67199</v>
      </c>
      <c r="E31" s="26">
        <v>72199</v>
      </c>
      <c r="F31" s="26">
        <v>86102</v>
      </c>
      <c r="G31" s="230">
        <f t="shared" si="0"/>
        <v>1.2812988288516198</v>
      </c>
    </row>
    <row r="32" spans="1:7" ht="15" customHeight="1" thickBot="1">
      <c r="A32" s="316" t="s">
        <v>77</v>
      </c>
      <c r="B32" s="124" t="s">
        <v>49</v>
      </c>
      <c r="C32" s="228">
        <v>54844</v>
      </c>
      <c r="D32" s="228">
        <v>72321</v>
      </c>
      <c r="E32" s="228">
        <v>69686</v>
      </c>
      <c r="F32" s="228">
        <v>69686</v>
      </c>
      <c r="G32" s="231">
        <f t="shared" si="0"/>
        <v>1.2706221282182188</v>
      </c>
    </row>
    <row r="33" spans="1:7" ht="15" customHeight="1" thickBot="1" thickTop="1">
      <c r="A33" s="484" t="s">
        <v>258</v>
      </c>
      <c r="B33" s="485"/>
      <c r="C33" s="61">
        <f>C9+C16+C17+C29+C30+C31+C32</f>
        <v>285251</v>
      </c>
      <c r="D33" s="61">
        <f>D9+D16+D17+D29+D30+D31+D32</f>
        <v>302728</v>
      </c>
      <c r="E33" s="61">
        <f>E9+E16+E17+E29+E30+E31+E32</f>
        <v>305538</v>
      </c>
      <c r="F33" s="61">
        <f>F9+F16+F17+F29+F30+F31+F32</f>
        <v>332828</v>
      </c>
      <c r="G33" s="392">
        <f t="shared" si="0"/>
        <v>1.166789949903769</v>
      </c>
    </row>
    <row r="34" spans="1:7" ht="15" customHeight="1" thickTop="1">
      <c r="A34" s="39"/>
      <c r="B34" s="39"/>
      <c r="C34" s="39"/>
      <c r="D34" s="39"/>
      <c r="E34" s="39"/>
      <c r="F34" s="39"/>
      <c r="G34" s="63"/>
    </row>
    <row r="35" spans="1:7" ht="15" customHeight="1">
      <c r="A35" s="39"/>
      <c r="B35" s="39"/>
      <c r="C35" s="39"/>
      <c r="D35" s="39"/>
      <c r="E35" s="39"/>
      <c r="F35" s="39"/>
      <c r="G35" s="63"/>
    </row>
    <row r="36" spans="1:7" ht="15" customHeight="1">
      <c r="A36" s="39"/>
      <c r="B36" s="39"/>
      <c r="C36" s="39"/>
      <c r="D36" s="39"/>
      <c r="E36" s="39"/>
      <c r="F36" s="39"/>
      <c r="G36" s="63"/>
    </row>
    <row r="37" spans="1:7" ht="15" customHeight="1">
      <c r="A37" s="39"/>
      <c r="B37" s="39"/>
      <c r="C37" s="39"/>
      <c r="D37" s="39"/>
      <c r="E37" s="39"/>
      <c r="F37" s="39"/>
      <c r="G37" s="117"/>
    </row>
    <row r="38" spans="1:7" ht="15" customHeight="1">
      <c r="A38" s="39"/>
      <c r="B38" s="39"/>
      <c r="C38" s="39"/>
      <c r="D38" s="39"/>
      <c r="E38" s="39"/>
      <c r="F38" s="39"/>
      <c r="G38" s="37"/>
    </row>
    <row r="39" spans="1:7" ht="15" customHeight="1">
      <c r="A39" s="39"/>
      <c r="B39" s="39"/>
      <c r="C39" s="39"/>
      <c r="D39" s="39"/>
      <c r="E39" s="39"/>
      <c r="F39" s="39"/>
      <c r="G39" s="37"/>
    </row>
    <row r="40" spans="1:7" ht="15" customHeight="1">
      <c r="A40" s="39"/>
      <c r="B40" s="39"/>
      <c r="C40" s="39"/>
      <c r="D40" s="39"/>
      <c r="E40" s="39"/>
      <c r="F40" s="39"/>
      <c r="G40" s="37"/>
    </row>
    <row r="41" spans="1:7" ht="15" customHeight="1">
      <c r="A41" s="39"/>
      <c r="B41" s="39"/>
      <c r="C41" s="39"/>
      <c r="D41" s="39"/>
      <c r="E41" s="39"/>
      <c r="F41" s="39"/>
      <c r="G41" s="37"/>
    </row>
    <row r="42" spans="1:7" ht="15" customHeight="1">
      <c r="A42" s="39"/>
      <c r="B42" s="39"/>
      <c r="C42" s="39"/>
      <c r="D42" s="39"/>
      <c r="E42" s="39"/>
      <c r="F42" s="39"/>
      <c r="G42" s="37"/>
    </row>
    <row r="43" spans="1:7" ht="15" customHeight="1">
      <c r="A43" s="39"/>
      <c r="B43" s="39"/>
      <c r="C43" s="39"/>
      <c r="D43" s="39"/>
      <c r="E43" s="39"/>
      <c r="F43" s="39"/>
      <c r="G43" s="37"/>
    </row>
    <row r="44" spans="1:7" ht="15" customHeight="1">
      <c r="A44" s="39"/>
      <c r="B44" s="39"/>
      <c r="C44" s="39"/>
      <c r="D44" s="39"/>
      <c r="E44" s="39"/>
      <c r="F44" s="39"/>
      <c r="G44" s="37"/>
    </row>
    <row r="45" spans="1:7" ht="15" customHeight="1">
      <c r="A45" s="39"/>
      <c r="B45" s="118"/>
      <c r="C45" s="118"/>
      <c r="D45" s="118"/>
      <c r="E45" s="122"/>
      <c r="F45" s="122"/>
      <c r="G45" s="37"/>
    </row>
    <row r="46" spans="1:7" ht="15" customHeight="1">
      <c r="A46" s="39"/>
      <c r="B46" s="118"/>
      <c r="C46" s="118"/>
      <c r="D46" s="118"/>
      <c r="E46" s="122"/>
      <c r="F46" s="122"/>
      <c r="G46" s="37"/>
    </row>
    <row r="47" spans="1:7" ht="15" customHeight="1">
      <c r="A47" s="39"/>
      <c r="B47" s="36"/>
      <c r="C47" s="36"/>
      <c r="D47" s="36"/>
      <c r="E47" s="122"/>
      <c r="F47" s="122"/>
      <c r="G47" s="37"/>
    </row>
    <row r="48" spans="1:7" ht="15" customHeight="1">
      <c r="A48" s="39"/>
      <c r="B48" s="36"/>
      <c r="C48" s="36"/>
      <c r="D48" s="36"/>
      <c r="E48" s="122"/>
      <c r="F48" s="122"/>
      <c r="G48" s="37"/>
    </row>
    <row r="49" spans="1:7" ht="15" customHeight="1">
      <c r="A49" s="455" t="s">
        <v>294</v>
      </c>
      <c r="B49" s="455"/>
      <c r="C49" s="455"/>
      <c r="D49" s="455"/>
      <c r="E49" s="455"/>
      <c r="F49" s="455"/>
      <c r="G49" s="455"/>
    </row>
    <row r="50" spans="1:7" ht="15" customHeight="1">
      <c r="A50" s="430" t="s">
        <v>512</v>
      </c>
      <c r="B50" s="430"/>
      <c r="C50" s="430"/>
      <c r="D50" s="430"/>
      <c r="E50" s="430"/>
      <c r="F50" s="430"/>
      <c r="G50" s="430"/>
    </row>
    <row r="51" spans="1:7" ht="15" customHeight="1">
      <c r="A51" s="39"/>
      <c r="B51" s="38"/>
      <c r="C51" s="38"/>
      <c r="D51" s="38"/>
      <c r="E51" s="122"/>
      <c r="F51" s="122"/>
      <c r="G51" s="37"/>
    </row>
    <row r="52" spans="1:7" ht="15" customHeight="1">
      <c r="A52" s="454" t="s">
        <v>259</v>
      </c>
      <c r="B52" s="454"/>
      <c r="C52" s="454"/>
      <c r="D52" s="454"/>
      <c r="E52" s="454"/>
      <c r="F52" s="454"/>
      <c r="G52" s="454"/>
    </row>
    <row r="53" spans="1:7" ht="15" customHeight="1">
      <c r="A53" s="38"/>
      <c r="B53" s="38"/>
      <c r="C53" s="38"/>
      <c r="D53" s="38"/>
      <c r="E53" s="38"/>
      <c r="F53" s="38"/>
      <c r="G53" s="37"/>
    </row>
    <row r="54" spans="1:7" ht="15" customHeight="1" thickBot="1">
      <c r="A54" s="39"/>
      <c r="B54" s="118"/>
      <c r="C54" s="118"/>
      <c r="D54" s="118"/>
      <c r="E54" s="120"/>
      <c r="F54" s="120"/>
      <c r="G54" s="120" t="s">
        <v>94</v>
      </c>
    </row>
    <row r="55" spans="1:7" ht="23.25" thickTop="1">
      <c r="A55" s="6" t="s">
        <v>135</v>
      </c>
      <c r="B55" s="8" t="s">
        <v>440</v>
      </c>
      <c r="C55" s="8" t="s">
        <v>127</v>
      </c>
      <c r="D55" s="8" t="s">
        <v>428</v>
      </c>
      <c r="E55" s="8" t="s">
        <v>429</v>
      </c>
      <c r="F55" s="303" t="s">
        <v>511</v>
      </c>
      <c r="G55" s="10" t="s">
        <v>430</v>
      </c>
    </row>
    <row r="56" spans="1:7" ht="12.75" thickBot="1">
      <c r="A56" s="317" t="s">
        <v>0</v>
      </c>
      <c r="B56" s="100" t="s">
        <v>2</v>
      </c>
      <c r="C56" s="100" t="s">
        <v>3</v>
      </c>
      <c r="D56" s="100" t="s">
        <v>4</v>
      </c>
      <c r="E56" s="100" t="s">
        <v>5</v>
      </c>
      <c r="F56" s="202" t="s">
        <v>315</v>
      </c>
      <c r="G56" s="102" t="s">
        <v>472</v>
      </c>
    </row>
    <row r="57" spans="1:7" ht="15" customHeight="1" thickTop="1">
      <c r="A57" s="313" t="s">
        <v>260</v>
      </c>
      <c r="B57" s="125" t="s">
        <v>261</v>
      </c>
      <c r="C57" s="232">
        <f>SUM(C58)</f>
        <v>25098</v>
      </c>
      <c r="D57" s="227">
        <f>SUM(D58)</f>
        <v>41328</v>
      </c>
      <c r="E57" s="227">
        <f>SUM(E58)</f>
        <v>44138</v>
      </c>
      <c r="F57" s="236">
        <f>SUM(F58)</f>
        <v>45151</v>
      </c>
      <c r="G57" s="240">
        <f>F57/C57</f>
        <v>1.7989879671686988</v>
      </c>
    </row>
    <row r="58" spans="1:7" ht="15" customHeight="1">
      <c r="A58" s="18" t="s">
        <v>9</v>
      </c>
      <c r="B58" s="19" t="s">
        <v>75</v>
      </c>
      <c r="C58" s="187">
        <v>25098</v>
      </c>
      <c r="D58" s="20">
        <v>41328</v>
      </c>
      <c r="E58" s="20">
        <v>44138</v>
      </c>
      <c r="F58" s="31">
        <v>45151</v>
      </c>
      <c r="G58" s="241">
        <f aca="true" t="shared" si="1" ref="G58:G89">F58/C58</f>
        <v>1.7989879671686988</v>
      </c>
    </row>
    <row r="59" spans="1:7" ht="15" customHeight="1">
      <c r="A59" s="315" t="s">
        <v>262</v>
      </c>
      <c r="B59" s="121" t="s">
        <v>263</v>
      </c>
      <c r="C59" s="233">
        <f>SUM(C60)</f>
        <v>9643</v>
      </c>
      <c r="D59" s="26">
        <f>SUM(D60)</f>
        <v>9643</v>
      </c>
      <c r="E59" s="26">
        <f>SUM(E60)</f>
        <v>9643</v>
      </c>
      <c r="F59" s="237">
        <f>SUM(F60)</f>
        <v>11013</v>
      </c>
      <c r="G59" s="240">
        <f t="shared" si="1"/>
        <v>1.1420719693041586</v>
      </c>
    </row>
    <row r="60" spans="1:7" ht="15" customHeight="1">
      <c r="A60" s="18" t="s">
        <v>9</v>
      </c>
      <c r="B60" s="19" t="s">
        <v>264</v>
      </c>
      <c r="C60" s="187">
        <v>9643</v>
      </c>
      <c r="D60" s="20">
        <v>9643</v>
      </c>
      <c r="E60" s="20">
        <v>9643</v>
      </c>
      <c r="F60" s="31">
        <v>11013</v>
      </c>
      <c r="G60" s="241">
        <f t="shared" si="1"/>
        <v>1.1420719693041586</v>
      </c>
    </row>
    <row r="61" spans="1:7" ht="15" customHeight="1">
      <c r="A61" s="298"/>
      <c r="B61" s="22" t="s">
        <v>265</v>
      </c>
      <c r="C61" s="234">
        <v>1593</v>
      </c>
      <c r="D61" s="23">
        <v>1593</v>
      </c>
      <c r="E61" s="23">
        <v>1593</v>
      </c>
      <c r="F61" s="238">
        <v>1593</v>
      </c>
      <c r="G61" s="241">
        <f t="shared" si="1"/>
        <v>1</v>
      </c>
    </row>
    <row r="62" spans="1:7" ht="15" customHeight="1">
      <c r="A62" s="315" t="s">
        <v>266</v>
      </c>
      <c r="B62" s="121" t="s">
        <v>12</v>
      </c>
      <c r="C62" s="233">
        <f>C63+C69+C70+C71</f>
        <v>59906</v>
      </c>
      <c r="D62" s="26">
        <f>D63+D69+D70+D71</f>
        <v>59906</v>
      </c>
      <c r="E62" s="26">
        <f>E63+E69+E70+E71</f>
        <v>59906</v>
      </c>
      <c r="F62" s="237">
        <f>F63+F69+F70+F71</f>
        <v>67962</v>
      </c>
      <c r="G62" s="240">
        <f t="shared" si="1"/>
        <v>1.134477347844957</v>
      </c>
    </row>
    <row r="63" spans="1:7" ht="15" customHeight="1">
      <c r="A63" s="18" t="s">
        <v>9</v>
      </c>
      <c r="B63" s="19" t="s">
        <v>14</v>
      </c>
      <c r="C63" s="187">
        <f>SUM(C64:C68)</f>
        <v>58100</v>
      </c>
      <c r="D63" s="20">
        <f>SUM(D64:D68)</f>
        <v>58100</v>
      </c>
      <c r="E63" s="20">
        <f>SUM(E64:E68)</f>
        <v>58100</v>
      </c>
      <c r="F63" s="31">
        <f>SUM(F64:F68)</f>
        <v>66156</v>
      </c>
      <c r="G63" s="241">
        <f t="shared" si="1"/>
        <v>1.138657487091222</v>
      </c>
    </row>
    <row r="64" spans="1:7" ht="15" customHeight="1">
      <c r="A64" s="298"/>
      <c r="B64" s="22" t="s">
        <v>267</v>
      </c>
      <c r="C64" s="234">
        <v>32000</v>
      </c>
      <c r="D64" s="23">
        <v>32000</v>
      </c>
      <c r="E64" s="23">
        <v>32000</v>
      </c>
      <c r="F64" s="238">
        <v>34828</v>
      </c>
      <c r="G64" s="241">
        <f t="shared" si="1"/>
        <v>1.088375</v>
      </c>
    </row>
    <row r="65" spans="1:7" ht="15" customHeight="1">
      <c r="A65" s="298"/>
      <c r="B65" s="22" t="s">
        <v>268</v>
      </c>
      <c r="C65" s="234">
        <v>13000</v>
      </c>
      <c r="D65" s="23">
        <v>13000</v>
      </c>
      <c r="E65" s="23">
        <v>13000</v>
      </c>
      <c r="F65" s="238">
        <v>13000</v>
      </c>
      <c r="G65" s="241">
        <f t="shared" si="1"/>
        <v>1</v>
      </c>
    </row>
    <row r="66" spans="1:7" ht="15" customHeight="1">
      <c r="A66" s="298"/>
      <c r="B66" s="22" t="s">
        <v>269</v>
      </c>
      <c r="C66" s="234">
        <v>7000</v>
      </c>
      <c r="D66" s="23">
        <v>7000</v>
      </c>
      <c r="E66" s="23">
        <v>7000</v>
      </c>
      <c r="F66" s="238">
        <v>12228</v>
      </c>
      <c r="G66" s="241">
        <f t="shared" si="1"/>
        <v>1.7468571428571429</v>
      </c>
    </row>
    <row r="67" spans="1:7" ht="15" customHeight="1">
      <c r="A67" s="298"/>
      <c r="B67" s="22" t="s">
        <v>270</v>
      </c>
      <c r="C67" s="234">
        <v>100</v>
      </c>
      <c r="D67" s="23">
        <v>100</v>
      </c>
      <c r="E67" s="23">
        <v>100</v>
      </c>
      <c r="F67" s="238">
        <v>100</v>
      </c>
      <c r="G67" s="241">
        <f t="shared" si="1"/>
        <v>1</v>
      </c>
    </row>
    <row r="68" spans="1:7" ht="15" customHeight="1">
      <c r="A68" s="298"/>
      <c r="B68" s="22" t="s">
        <v>271</v>
      </c>
      <c r="C68" s="234">
        <v>6000</v>
      </c>
      <c r="D68" s="23">
        <v>6000</v>
      </c>
      <c r="E68" s="23">
        <v>6000</v>
      </c>
      <c r="F68" s="238">
        <v>6000</v>
      </c>
      <c r="G68" s="241">
        <f t="shared" si="1"/>
        <v>1</v>
      </c>
    </row>
    <row r="69" spans="1:7" ht="15" customHeight="1">
      <c r="A69" s="18" t="s">
        <v>11</v>
      </c>
      <c r="B69" s="19" t="s">
        <v>272</v>
      </c>
      <c r="C69" s="187">
        <v>105</v>
      </c>
      <c r="D69" s="20">
        <v>105</v>
      </c>
      <c r="E69" s="20">
        <v>105</v>
      </c>
      <c r="F69" s="31">
        <v>105</v>
      </c>
      <c r="G69" s="241">
        <f t="shared" si="1"/>
        <v>1</v>
      </c>
    </row>
    <row r="70" spans="1:7" ht="15" customHeight="1">
      <c r="A70" s="18" t="s">
        <v>67</v>
      </c>
      <c r="B70" s="19" t="s">
        <v>273</v>
      </c>
      <c r="C70" s="187">
        <v>101</v>
      </c>
      <c r="D70" s="20">
        <v>101</v>
      </c>
      <c r="E70" s="20">
        <v>101</v>
      </c>
      <c r="F70" s="31">
        <v>101</v>
      </c>
      <c r="G70" s="241">
        <f t="shared" si="1"/>
        <v>1</v>
      </c>
    </row>
    <row r="71" spans="1:7" ht="15" customHeight="1">
      <c r="A71" s="18" t="s">
        <v>69</v>
      </c>
      <c r="B71" s="19" t="s">
        <v>15</v>
      </c>
      <c r="C71" s="187">
        <f>C72</f>
        <v>1600</v>
      </c>
      <c r="D71" s="20">
        <f>SUM(D72)</f>
        <v>1600</v>
      </c>
      <c r="E71" s="20">
        <f>SUM(E72)</f>
        <v>1600</v>
      </c>
      <c r="F71" s="31">
        <f>SUM(F72)</f>
        <v>1600</v>
      </c>
      <c r="G71" s="241">
        <f t="shared" si="1"/>
        <v>1</v>
      </c>
    </row>
    <row r="72" spans="1:7" ht="15" customHeight="1">
      <c r="A72" s="298"/>
      <c r="B72" s="22" t="s">
        <v>296</v>
      </c>
      <c r="C72" s="234">
        <v>1600</v>
      </c>
      <c r="D72" s="23">
        <v>1600</v>
      </c>
      <c r="E72" s="23">
        <v>1600</v>
      </c>
      <c r="F72" s="238">
        <v>1600</v>
      </c>
      <c r="G72" s="241">
        <f t="shared" si="1"/>
        <v>1</v>
      </c>
    </row>
    <row r="73" spans="1:7" ht="15" customHeight="1">
      <c r="A73" s="315" t="s">
        <v>21</v>
      </c>
      <c r="B73" s="121" t="s">
        <v>274</v>
      </c>
      <c r="C73" s="233">
        <f>C74+C82+C83</f>
        <v>43702</v>
      </c>
      <c r="D73" s="26">
        <f>D74+D82+D83</f>
        <v>43702</v>
      </c>
      <c r="E73" s="26">
        <f>E74+E82+E83</f>
        <v>43702</v>
      </c>
      <c r="F73" s="237">
        <f>F74+F82+F83</f>
        <v>60011</v>
      </c>
      <c r="G73" s="240">
        <f t="shared" si="1"/>
        <v>1.373186581849801</v>
      </c>
    </row>
    <row r="74" spans="1:7" ht="15" customHeight="1">
      <c r="A74" s="18" t="s">
        <v>9</v>
      </c>
      <c r="B74" s="19" t="s">
        <v>275</v>
      </c>
      <c r="C74" s="187">
        <f>SUM(C75:C81)</f>
        <v>30252</v>
      </c>
      <c r="D74" s="20">
        <f>SUM(D75:D81)</f>
        <v>30252</v>
      </c>
      <c r="E74" s="20">
        <f>SUM(E75:E81)</f>
        <v>30252</v>
      </c>
      <c r="F74" s="31">
        <f>SUM(F75:F81)</f>
        <v>42579</v>
      </c>
      <c r="G74" s="241">
        <f t="shared" si="1"/>
        <v>1.4074771915906386</v>
      </c>
    </row>
    <row r="75" spans="1:7" ht="15" customHeight="1">
      <c r="A75" s="298"/>
      <c r="B75" s="22" t="s">
        <v>276</v>
      </c>
      <c r="C75" s="234">
        <v>13000</v>
      </c>
      <c r="D75" s="23">
        <v>13000</v>
      </c>
      <c r="E75" s="23">
        <v>13000</v>
      </c>
      <c r="F75" s="238">
        <v>23800</v>
      </c>
      <c r="G75" s="241">
        <f t="shared" si="1"/>
        <v>1.8307692307692307</v>
      </c>
    </row>
    <row r="76" spans="1:7" ht="15" customHeight="1">
      <c r="A76" s="298"/>
      <c r="B76" s="22" t="s">
        <v>277</v>
      </c>
      <c r="C76" s="234">
        <v>160</v>
      </c>
      <c r="D76" s="23">
        <v>160</v>
      </c>
      <c r="E76" s="23">
        <v>160</v>
      </c>
      <c r="F76" s="238">
        <v>160</v>
      </c>
      <c r="G76" s="241">
        <f t="shared" si="1"/>
        <v>1</v>
      </c>
    </row>
    <row r="77" spans="1:7" ht="15" customHeight="1">
      <c r="A77" s="298"/>
      <c r="B77" s="22" t="s">
        <v>278</v>
      </c>
      <c r="C77" s="234">
        <v>3800</v>
      </c>
      <c r="D77" s="23">
        <v>3800</v>
      </c>
      <c r="E77" s="23">
        <v>3800</v>
      </c>
      <c r="F77" s="238">
        <v>3800</v>
      </c>
      <c r="G77" s="241">
        <f t="shared" si="1"/>
        <v>1</v>
      </c>
    </row>
    <row r="78" spans="1:7" ht="15" customHeight="1">
      <c r="A78" s="298"/>
      <c r="B78" s="22" t="s">
        <v>279</v>
      </c>
      <c r="C78" s="234">
        <v>12810</v>
      </c>
      <c r="D78" s="23">
        <v>12810</v>
      </c>
      <c r="E78" s="23">
        <v>12810</v>
      </c>
      <c r="F78" s="238">
        <v>14337</v>
      </c>
      <c r="G78" s="241">
        <f t="shared" si="1"/>
        <v>1.1192037470725995</v>
      </c>
    </row>
    <row r="79" spans="1:7" ht="15" customHeight="1">
      <c r="A79" s="298"/>
      <c r="B79" s="22" t="s">
        <v>280</v>
      </c>
      <c r="C79" s="234">
        <v>230</v>
      </c>
      <c r="D79" s="23">
        <v>230</v>
      </c>
      <c r="E79" s="23">
        <v>230</v>
      </c>
      <c r="F79" s="238">
        <v>230</v>
      </c>
      <c r="G79" s="241">
        <f t="shared" si="1"/>
        <v>1</v>
      </c>
    </row>
    <row r="80" spans="1:7" ht="15" customHeight="1">
      <c r="A80" s="298"/>
      <c r="B80" s="22" t="s">
        <v>281</v>
      </c>
      <c r="C80" s="234">
        <v>152</v>
      </c>
      <c r="D80" s="23">
        <v>152</v>
      </c>
      <c r="E80" s="23">
        <v>152</v>
      </c>
      <c r="F80" s="238">
        <v>152</v>
      </c>
      <c r="G80" s="241">
        <f t="shared" si="1"/>
        <v>1</v>
      </c>
    </row>
    <row r="81" spans="1:7" ht="15" customHeight="1">
      <c r="A81" s="298"/>
      <c r="B81" s="22" t="s">
        <v>282</v>
      </c>
      <c r="C81" s="234">
        <v>100</v>
      </c>
      <c r="D81" s="23">
        <v>100</v>
      </c>
      <c r="E81" s="23">
        <v>100</v>
      </c>
      <c r="F81" s="238">
        <v>100</v>
      </c>
      <c r="G81" s="241">
        <f t="shared" si="1"/>
        <v>1</v>
      </c>
    </row>
    <row r="82" spans="1:7" ht="15" customHeight="1">
      <c r="A82" s="18" t="s">
        <v>11</v>
      </c>
      <c r="B82" s="19" t="s">
        <v>283</v>
      </c>
      <c r="C82" s="187">
        <v>9950</v>
      </c>
      <c r="D82" s="20">
        <v>9950</v>
      </c>
      <c r="E82" s="20">
        <v>9950</v>
      </c>
      <c r="F82" s="31">
        <v>9950</v>
      </c>
      <c r="G82" s="241">
        <f t="shared" si="1"/>
        <v>1</v>
      </c>
    </row>
    <row r="83" spans="1:7" ht="15" customHeight="1">
      <c r="A83" s="18" t="s">
        <v>67</v>
      </c>
      <c r="B83" s="19" t="s">
        <v>72</v>
      </c>
      <c r="C83" s="187">
        <v>3500</v>
      </c>
      <c r="D83" s="20">
        <v>3500</v>
      </c>
      <c r="E83" s="20">
        <v>3500</v>
      </c>
      <c r="F83" s="31">
        <v>7482</v>
      </c>
      <c r="G83" s="241">
        <f t="shared" si="1"/>
        <v>2.137714285714286</v>
      </c>
    </row>
    <row r="84" spans="1:7" ht="15" customHeight="1">
      <c r="A84" s="315" t="s">
        <v>25</v>
      </c>
      <c r="B84" s="123" t="s">
        <v>20</v>
      </c>
      <c r="C84" s="233">
        <f>SUM(C85:C87)</f>
        <v>17314</v>
      </c>
      <c r="D84" s="26">
        <f>SUM(D85:D87)</f>
        <v>17314</v>
      </c>
      <c r="E84" s="26">
        <f>SUM(E85:E87)</f>
        <v>17314</v>
      </c>
      <c r="F84" s="237">
        <f>SUM(F85:F87)</f>
        <v>17856</v>
      </c>
      <c r="G84" s="240">
        <f t="shared" si="1"/>
        <v>1.0313041469331177</v>
      </c>
    </row>
    <row r="85" spans="1:7" ht="15" customHeight="1">
      <c r="A85" s="18" t="s">
        <v>9</v>
      </c>
      <c r="B85" s="90" t="s">
        <v>284</v>
      </c>
      <c r="C85" s="187">
        <v>5000</v>
      </c>
      <c r="D85" s="20">
        <v>5000</v>
      </c>
      <c r="E85" s="20">
        <v>5000</v>
      </c>
      <c r="F85" s="31">
        <v>5000</v>
      </c>
      <c r="G85" s="241">
        <f t="shared" si="1"/>
        <v>1</v>
      </c>
    </row>
    <row r="86" spans="1:7" ht="15" customHeight="1">
      <c r="A86" s="18" t="s">
        <v>11</v>
      </c>
      <c r="B86" s="90" t="s">
        <v>285</v>
      </c>
      <c r="C86" s="187">
        <v>5000</v>
      </c>
      <c r="D86" s="20">
        <v>5000</v>
      </c>
      <c r="E86" s="20">
        <v>5000</v>
      </c>
      <c r="F86" s="31">
        <v>5000</v>
      </c>
      <c r="G86" s="241">
        <f t="shared" si="1"/>
        <v>1</v>
      </c>
    </row>
    <row r="87" spans="1:7" ht="15" customHeight="1">
      <c r="A87" s="18" t="s">
        <v>67</v>
      </c>
      <c r="B87" s="90" t="s">
        <v>286</v>
      </c>
      <c r="C87" s="187">
        <v>7314</v>
      </c>
      <c r="D87" s="20">
        <v>7314</v>
      </c>
      <c r="E87" s="20">
        <v>7314</v>
      </c>
      <c r="F87" s="31">
        <v>7856</v>
      </c>
      <c r="G87" s="241">
        <f t="shared" si="1"/>
        <v>1.0741044572053595</v>
      </c>
    </row>
    <row r="88" spans="1:7" ht="15" customHeight="1" thickBot="1">
      <c r="A88" s="316" t="s">
        <v>30</v>
      </c>
      <c r="B88" s="126" t="s">
        <v>287</v>
      </c>
      <c r="C88" s="235">
        <v>129588</v>
      </c>
      <c r="D88" s="228">
        <v>130835</v>
      </c>
      <c r="E88" s="228">
        <v>130835</v>
      </c>
      <c r="F88" s="239">
        <v>130835</v>
      </c>
      <c r="G88" s="391">
        <f t="shared" si="1"/>
        <v>1.009622804580671</v>
      </c>
    </row>
    <row r="89" spans="1:7" ht="15" customHeight="1" thickBot="1" thickTop="1">
      <c r="A89" s="484" t="s">
        <v>295</v>
      </c>
      <c r="B89" s="485"/>
      <c r="C89" s="193">
        <f>C57+C59+C62+C73+C84+C88</f>
        <v>285251</v>
      </c>
      <c r="D89" s="61">
        <f>D57+D59+D62+D73+D84+D88</f>
        <v>302728</v>
      </c>
      <c r="E89" s="61">
        <f>E57+E59+E62+E73+E84+E88</f>
        <v>305538</v>
      </c>
      <c r="F89" s="88">
        <f>F57+F59+F62+F73+F84+F88</f>
        <v>332828</v>
      </c>
      <c r="G89" s="392">
        <f t="shared" si="1"/>
        <v>1.166789949903769</v>
      </c>
    </row>
    <row r="90" ht="15" customHeight="1" thickTop="1"/>
  </sheetData>
  <sheetProtection/>
  <mergeCells count="8">
    <mergeCell ref="A33:B33"/>
    <mergeCell ref="A1:G1"/>
    <mergeCell ref="A2:G2"/>
    <mergeCell ref="A4:G4"/>
    <mergeCell ref="A89:B89"/>
    <mergeCell ref="A49:G49"/>
    <mergeCell ref="A50:G50"/>
    <mergeCell ref="A52:G52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5.7109375" style="2" customWidth="1"/>
    <col min="2" max="2" width="36.7109375" style="2" customWidth="1"/>
    <col min="3" max="6" width="10.7109375" style="2" customWidth="1"/>
    <col min="7" max="7" width="10.7109375" style="0" customWidth="1"/>
  </cols>
  <sheetData>
    <row r="1" spans="1:7" ht="15" customHeight="1">
      <c r="A1" s="430" t="s">
        <v>298</v>
      </c>
      <c r="B1" s="430"/>
      <c r="C1" s="430"/>
      <c r="D1" s="430"/>
      <c r="E1" s="430"/>
      <c r="F1" s="430"/>
      <c r="G1" s="430"/>
    </row>
    <row r="2" spans="1:7" ht="15" customHeight="1">
      <c r="A2" s="430" t="s">
        <v>531</v>
      </c>
      <c r="B2" s="430"/>
      <c r="C2" s="430"/>
      <c r="D2" s="430"/>
      <c r="E2" s="430"/>
      <c r="F2" s="430"/>
      <c r="G2" s="430"/>
    </row>
    <row r="3" ht="15" customHeight="1">
      <c r="A3" s="3"/>
    </row>
    <row r="4" spans="1:6" ht="15" customHeight="1">
      <c r="A4" s="494" t="s">
        <v>318</v>
      </c>
      <c r="B4" s="494"/>
      <c r="C4" s="494"/>
      <c r="D4" s="494"/>
      <c r="E4" s="494"/>
      <c r="F4" s="301"/>
    </row>
    <row r="5" ht="15" customHeight="1"/>
    <row r="6" ht="15" customHeight="1" thickBot="1">
      <c r="G6" s="35" t="s">
        <v>94</v>
      </c>
    </row>
    <row r="7" spans="1:7" s="37" customFormat="1" ht="27" customHeight="1" thickTop="1">
      <c r="A7" s="134" t="s">
        <v>510</v>
      </c>
      <c r="B7" s="135" t="s">
        <v>299</v>
      </c>
      <c r="C7" s="198" t="s">
        <v>127</v>
      </c>
      <c r="D7" s="8" t="s">
        <v>428</v>
      </c>
      <c r="E7" s="8" t="s">
        <v>429</v>
      </c>
      <c r="F7" s="8" t="s">
        <v>511</v>
      </c>
      <c r="G7" s="43" t="s">
        <v>447</v>
      </c>
    </row>
    <row r="8" spans="1:7" s="37" customFormat="1" ht="15" customHeight="1" thickBot="1">
      <c r="A8" s="244" t="s">
        <v>0</v>
      </c>
      <c r="B8" s="245" t="s">
        <v>2</v>
      </c>
      <c r="C8" s="199" t="s">
        <v>3</v>
      </c>
      <c r="D8" s="100" t="s">
        <v>4</v>
      </c>
      <c r="E8" s="100" t="s">
        <v>5</v>
      </c>
      <c r="F8" s="100" t="s">
        <v>315</v>
      </c>
      <c r="G8" s="101" t="s">
        <v>472</v>
      </c>
    </row>
    <row r="9" spans="1:7" s="37" customFormat="1" ht="15" customHeight="1" thickTop="1">
      <c r="A9" s="242" t="s">
        <v>7</v>
      </c>
      <c r="B9" s="243" t="s">
        <v>143</v>
      </c>
      <c r="C9" s="246">
        <f>SUM(C10:C12)</f>
        <v>10500</v>
      </c>
      <c r="D9" s="133">
        <f>SUM(D10:D12)</f>
        <v>10500</v>
      </c>
      <c r="E9" s="133">
        <f>SUM(E10:E12)</f>
        <v>10500</v>
      </c>
      <c r="F9" s="133">
        <f>SUM(F10:F12)</f>
        <v>10500</v>
      </c>
      <c r="G9" s="338">
        <f>F9/C9</f>
        <v>1</v>
      </c>
    </row>
    <row r="10" spans="1:7" s="37" customFormat="1" ht="15" customHeight="1">
      <c r="A10" s="130" t="s">
        <v>9</v>
      </c>
      <c r="B10" s="131" t="s">
        <v>312</v>
      </c>
      <c r="C10" s="247">
        <v>5000</v>
      </c>
      <c r="D10" s="132">
        <v>5000</v>
      </c>
      <c r="E10" s="132">
        <v>5000</v>
      </c>
      <c r="F10" s="132">
        <v>5000</v>
      </c>
      <c r="G10" s="339"/>
    </row>
    <row r="11" spans="1:7" s="37" customFormat="1" ht="15" customHeight="1">
      <c r="A11" s="130" t="s">
        <v>11</v>
      </c>
      <c r="B11" s="131" t="s">
        <v>313</v>
      </c>
      <c r="C11" s="247">
        <v>5000</v>
      </c>
      <c r="D11" s="132">
        <v>5000</v>
      </c>
      <c r="E11" s="132">
        <v>5000</v>
      </c>
      <c r="F11" s="132">
        <v>5000</v>
      </c>
      <c r="G11" s="339"/>
    </row>
    <row r="12" spans="1:7" s="37" customFormat="1" ht="15" customHeight="1">
      <c r="A12" s="130" t="s">
        <v>67</v>
      </c>
      <c r="B12" s="131" t="s">
        <v>314</v>
      </c>
      <c r="C12" s="247">
        <v>500</v>
      </c>
      <c r="D12" s="132">
        <v>500</v>
      </c>
      <c r="E12" s="132">
        <v>500</v>
      </c>
      <c r="F12" s="132">
        <v>500</v>
      </c>
      <c r="G12" s="339"/>
    </row>
    <row r="13" spans="1:7" s="37" customFormat="1" ht="15" customHeight="1">
      <c r="A13" s="127" t="s">
        <v>17</v>
      </c>
      <c r="B13" s="128" t="s">
        <v>144</v>
      </c>
      <c r="C13" s="248">
        <f>SUM(C14:C27)</f>
        <v>42199</v>
      </c>
      <c r="D13" s="129">
        <f>SUM(D14:D27)</f>
        <v>42199</v>
      </c>
      <c r="E13" s="129">
        <f>SUM(E14:E27)</f>
        <v>47199</v>
      </c>
      <c r="F13" s="129">
        <f>SUM(F14:F27)</f>
        <v>61102</v>
      </c>
      <c r="G13" s="340">
        <f>F13/C13</f>
        <v>1.4479490035308893</v>
      </c>
    </row>
    <row r="14" spans="1:10" s="37" customFormat="1" ht="15" customHeight="1">
      <c r="A14" s="130" t="s">
        <v>9</v>
      </c>
      <c r="B14" s="131" t="s">
        <v>300</v>
      </c>
      <c r="C14" s="247">
        <v>20000</v>
      </c>
      <c r="D14" s="132">
        <v>20000</v>
      </c>
      <c r="E14" s="247">
        <v>20000</v>
      </c>
      <c r="F14" s="132">
        <v>20000</v>
      </c>
      <c r="G14" s="339"/>
      <c r="J14" s="395"/>
    </row>
    <row r="15" spans="1:10" s="37" customFormat="1" ht="15" customHeight="1">
      <c r="A15" s="130" t="s">
        <v>11</v>
      </c>
      <c r="B15" s="131" t="s">
        <v>301</v>
      </c>
      <c r="C15" s="247">
        <v>9350</v>
      </c>
      <c r="D15" s="132">
        <v>9350</v>
      </c>
      <c r="E15" s="247">
        <v>9350</v>
      </c>
      <c r="F15" s="20">
        <v>9852</v>
      </c>
      <c r="G15" s="339"/>
      <c r="J15" s="396"/>
    </row>
    <row r="16" spans="1:10" s="37" customFormat="1" ht="15" customHeight="1">
      <c r="A16" s="130" t="s">
        <v>67</v>
      </c>
      <c r="B16" s="131" t="s">
        <v>302</v>
      </c>
      <c r="C16" s="247">
        <v>5271</v>
      </c>
      <c r="D16" s="132">
        <v>5271</v>
      </c>
      <c r="E16" s="247">
        <v>5271</v>
      </c>
      <c r="F16" s="132">
        <v>5271</v>
      </c>
      <c r="G16" s="339"/>
      <c r="J16" s="395"/>
    </row>
    <row r="17" spans="1:10" s="37" customFormat="1" ht="15" customHeight="1">
      <c r="A17" s="130" t="s">
        <v>69</v>
      </c>
      <c r="B17" s="131" t="s">
        <v>303</v>
      </c>
      <c r="C17" s="247">
        <v>3000</v>
      </c>
      <c r="D17" s="132">
        <v>3000</v>
      </c>
      <c r="E17" s="247">
        <v>3000</v>
      </c>
      <c r="F17" s="132">
        <v>3000</v>
      </c>
      <c r="G17" s="339"/>
      <c r="J17" s="395"/>
    </row>
    <row r="18" spans="1:10" s="37" customFormat="1" ht="15" customHeight="1">
      <c r="A18" s="130" t="s">
        <v>71</v>
      </c>
      <c r="B18" s="131" t="s">
        <v>304</v>
      </c>
      <c r="C18" s="247">
        <v>2900</v>
      </c>
      <c r="D18" s="132">
        <v>2900</v>
      </c>
      <c r="E18" s="247">
        <v>2900</v>
      </c>
      <c r="F18" s="132">
        <v>2900</v>
      </c>
      <c r="G18" s="339"/>
      <c r="J18" s="395"/>
    </row>
    <row r="19" spans="1:10" s="37" customFormat="1" ht="15" customHeight="1">
      <c r="A19" s="130" t="s">
        <v>74</v>
      </c>
      <c r="B19" s="131" t="s">
        <v>305</v>
      </c>
      <c r="C19" s="247">
        <v>1000</v>
      </c>
      <c r="D19" s="132">
        <v>1000</v>
      </c>
      <c r="E19" s="247">
        <v>1000</v>
      </c>
      <c r="F19" s="132">
        <v>1100</v>
      </c>
      <c r="G19" s="339"/>
      <c r="J19" s="395"/>
    </row>
    <row r="20" spans="1:10" s="37" customFormat="1" ht="15" customHeight="1">
      <c r="A20" s="130" t="s">
        <v>77</v>
      </c>
      <c r="B20" s="131" t="s">
        <v>306</v>
      </c>
      <c r="C20" s="247">
        <v>150</v>
      </c>
      <c r="D20" s="132">
        <v>150</v>
      </c>
      <c r="E20" s="247">
        <v>150</v>
      </c>
      <c r="F20" s="132">
        <v>181</v>
      </c>
      <c r="G20" s="339"/>
      <c r="J20" s="395"/>
    </row>
    <row r="21" spans="1:10" s="37" customFormat="1" ht="15" customHeight="1">
      <c r="A21" s="130" t="s">
        <v>132</v>
      </c>
      <c r="B21" s="131" t="s">
        <v>307</v>
      </c>
      <c r="C21" s="247">
        <v>70</v>
      </c>
      <c r="D21" s="132">
        <v>70</v>
      </c>
      <c r="E21" s="247">
        <v>70</v>
      </c>
      <c r="F21" s="132">
        <v>70</v>
      </c>
      <c r="G21" s="339"/>
      <c r="J21" s="395"/>
    </row>
    <row r="22" spans="1:10" s="37" customFormat="1" ht="15" customHeight="1">
      <c r="A22" s="130" t="s">
        <v>160</v>
      </c>
      <c r="B22" s="131" t="s">
        <v>308</v>
      </c>
      <c r="C22" s="247">
        <v>458</v>
      </c>
      <c r="D22" s="132">
        <v>458</v>
      </c>
      <c r="E22" s="247">
        <v>458</v>
      </c>
      <c r="F22" s="132">
        <v>458</v>
      </c>
      <c r="G22" s="339"/>
      <c r="J22" s="395"/>
    </row>
    <row r="23" spans="1:10" s="37" customFormat="1" ht="15" customHeight="1">
      <c r="A23" s="130" t="s">
        <v>161</v>
      </c>
      <c r="B23" s="19" t="s">
        <v>310</v>
      </c>
      <c r="C23" s="249"/>
      <c r="D23" s="94"/>
      <c r="E23" s="249">
        <v>5000</v>
      </c>
      <c r="F23" s="94">
        <v>5000</v>
      </c>
      <c r="G23" s="341"/>
      <c r="J23" s="397"/>
    </row>
    <row r="24" spans="1:10" s="146" customFormat="1" ht="15" customHeight="1">
      <c r="A24" s="130" t="s">
        <v>162</v>
      </c>
      <c r="B24" s="19" t="s">
        <v>309</v>
      </c>
      <c r="C24" s="249"/>
      <c r="D24" s="94"/>
      <c r="E24" s="249"/>
      <c r="F24" s="94">
        <v>270</v>
      </c>
      <c r="G24" s="341"/>
      <c r="J24" s="397"/>
    </row>
    <row r="25" spans="1:10" s="37" customFormat="1" ht="15" customHeight="1">
      <c r="A25" s="130" t="s">
        <v>164</v>
      </c>
      <c r="B25" s="19" t="s">
        <v>311</v>
      </c>
      <c r="C25" s="249"/>
      <c r="D25" s="94"/>
      <c r="E25" s="249"/>
      <c r="F25" s="94"/>
      <c r="G25" s="341"/>
      <c r="J25" s="397"/>
    </row>
    <row r="26" spans="1:10" s="146" customFormat="1" ht="15" customHeight="1">
      <c r="A26" s="130" t="s">
        <v>166</v>
      </c>
      <c r="B26" s="19" t="s">
        <v>523</v>
      </c>
      <c r="C26" s="382"/>
      <c r="D26" s="94"/>
      <c r="E26" s="249"/>
      <c r="F26" s="94">
        <v>12700</v>
      </c>
      <c r="G26" s="341"/>
      <c r="J26" s="397"/>
    </row>
    <row r="27" spans="1:7" s="37" customFormat="1" ht="15" customHeight="1">
      <c r="A27" s="130" t="s">
        <v>168</v>
      </c>
      <c r="B27" s="19" t="s">
        <v>524</v>
      </c>
      <c r="C27" s="382"/>
      <c r="D27" s="94"/>
      <c r="E27" s="249"/>
      <c r="F27" s="94">
        <v>300</v>
      </c>
      <c r="G27" s="341"/>
    </row>
    <row r="28" spans="1:7" s="37" customFormat="1" ht="15" customHeight="1">
      <c r="A28" s="127" t="s">
        <v>19</v>
      </c>
      <c r="B28" s="128" t="s">
        <v>525</v>
      </c>
      <c r="C28" s="133">
        <f>SUM(C29)</f>
        <v>14500</v>
      </c>
      <c r="D28" s="133">
        <f>SUM(D29)</f>
        <v>14500</v>
      </c>
      <c r="E28" s="133">
        <f>SUM(E29)</f>
        <v>14500</v>
      </c>
      <c r="F28" s="133">
        <f>SUM(F29)</f>
        <v>14500</v>
      </c>
      <c r="G28" s="340">
        <f>F28/C28</f>
        <v>1</v>
      </c>
    </row>
    <row r="29" spans="1:7" s="37" customFormat="1" ht="15" customHeight="1">
      <c r="A29" s="130">
        <v>18</v>
      </c>
      <c r="B29" s="131" t="s">
        <v>526</v>
      </c>
      <c r="C29" s="400">
        <v>14500</v>
      </c>
      <c r="D29" s="400">
        <v>14500</v>
      </c>
      <c r="E29" s="400">
        <v>14500</v>
      </c>
      <c r="F29" s="400">
        <v>14500</v>
      </c>
      <c r="G29" s="398"/>
    </row>
    <row r="30" spans="1:7" s="37" customFormat="1" ht="15" customHeight="1" thickBot="1">
      <c r="A30" s="393" t="s">
        <v>19</v>
      </c>
      <c r="B30" s="394" t="s">
        <v>51</v>
      </c>
      <c r="C30" s="399">
        <v>18000</v>
      </c>
      <c r="D30" s="399">
        <v>18000</v>
      </c>
      <c r="E30" s="344"/>
      <c r="F30" s="344"/>
      <c r="G30" s="342"/>
    </row>
    <row r="31" spans="1:7" s="37" customFormat="1" ht="15" customHeight="1" thickBot="1" thickTop="1">
      <c r="A31" s="495" t="s">
        <v>317</v>
      </c>
      <c r="B31" s="496"/>
      <c r="C31" s="250">
        <f>C9+C13+C30</f>
        <v>70699</v>
      </c>
      <c r="D31" s="250">
        <f>D9+D13+D30</f>
        <v>70699</v>
      </c>
      <c r="E31" s="345">
        <f>E9+E13+E28</f>
        <v>72199</v>
      </c>
      <c r="F31" s="345">
        <f>F9+F13+F28</f>
        <v>86102</v>
      </c>
      <c r="G31" s="343">
        <f>E31/C31</f>
        <v>1.0212167074498932</v>
      </c>
    </row>
    <row r="32" ht="12.75" thickTop="1"/>
  </sheetData>
  <sheetProtection/>
  <mergeCells count="4">
    <mergeCell ref="A4:E4"/>
    <mergeCell ref="A31:B31"/>
    <mergeCell ref="A2:G2"/>
    <mergeCell ref="A1:G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5.7109375" style="0" customWidth="1"/>
    <col min="2" max="2" width="54.421875" style="2" customWidth="1"/>
    <col min="3" max="6" width="9.7109375" style="2" customWidth="1"/>
    <col min="7" max="7" width="9.140625" style="2" customWidth="1"/>
  </cols>
  <sheetData>
    <row r="1" spans="2:6" ht="15" customHeight="1">
      <c r="B1" s="430" t="s">
        <v>319</v>
      </c>
      <c r="C1" s="430"/>
      <c r="D1" s="430"/>
      <c r="E1" s="430"/>
      <c r="F1" s="430"/>
    </row>
    <row r="2" spans="2:8" ht="15" customHeight="1">
      <c r="B2" s="430" t="s">
        <v>532</v>
      </c>
      <c r="C2" s="430"/>
      <c r="D2" s="430"/>
      <c r="E2" s="430"/>
      <c r="F2" s="430"/>
      <c r="G2" s="136"/>
      <c r="H2" s="136"/>
    </row>
    <row r="3" ht="15" customHeight="1">
      <c r="B3" s="3"/>
    </row>
    <row r="4" spans="1:6" ht="15" customHeight="1">
      <c r="A4" s="497" t="s">
        <v>448</v>
      </c>
      <c r="B4" s="497"/>
      <c r="C4" s="497"/>
      <c r="D4" s="497"/>
      <c r="E4" s="497"/>
      <c r="F4" s="497"/>
    </row>
    <row r="5" spans="1:6" ht="15" customHeight="1">
      <c r="A5" s="497" t="s">
        <v>320</v>
      </c>
      <c r="B5" s="497"/>
      <c r="C5" s="497"/>
      <c r="D5" s="497"/>
      <c r="E5" s="497"/>
      <c r="F5" s="497"/>
    </row>
    <row r="6" ht="15" customHeight="1"/>
    <row r="7" ht="15" customHeight="1" thickBot="1">
      <c r="F7" s="35" t="s">
        <v>94</v>
      </c>
    </row>
    <row r="8" spans="1:6" ht="27" customHeight="1" thickTop="1">
      <c r="A8" s="134" t="s">
        <v>510</v>
      </c>
      <c r="B8" s="302" t="s">
        <v>299</v>
      </c>
      <c r="C8" s="8" t="s">
        <v>127</v>
      </c>
      <c r="D8" s="8" t="s">
        <v>428</v>
      </c>
      <c r="E8" s="8" t="s">
        <v>429</v>
      </c>
      <c r="F8" s="43" t="s">
        <v>511</v>
      </c>
    </row>
    <row r="9" spans="1:6" s="37" customFormat="1" ht="15" customHeight="1" thickBot="1">
      <c r="A9" s="244" t="s">
        <v>0</v>
      </c>
      <c r="B9" s="304" t="s">
        <v>2</v>
      </c>
      <c r="C9" s="245" t="s">
        <v>3</v>
      </c>
      <c r="D9" s="100" t="s">
        <v>4</v>
      </c>
      <c r="E9" s="100" t="s">
        <v>5</v>
      </c>
      <c r="F9" s="101" t="s">
        <v>315</v>
      </c>
    </row>
    <row r="10" spans="1:6" ht="15" customHeight="1" thickTop="1">
      <c r="A10" s="305" t="s">
        <v>288</v>
      </c>
      <c r="B10" s="346" t="s">
        <v>321</v>
      </c>
      <c r="C10" s="255">
        <v>8610400</v>
      </c>
      <c r="D10" s="255">
        <v>8610400</v>
      </c>
      <c r="E10" s="401">
        <v>8610400</v>
      </c>
      <c r="F10" s="138">
        <v>8610400</v>
      </c>
    </row>
    <row r="11" spans="1:6" ht="15" customHeight="1">
      <c r="A11" s="305" t="s">
        <v>289</v>
      </c>
      <c r="B11" s="347" t="s">
        <v>322</v>
      </c>
      <c r="C11" s="256">
        <v>3461649</v>
      </c>
      <c r="D11" s="265">
        <v>3461649</v>
      </c>
      <c r="E11" s="402">
        <v>4074227</v>
      </c>
      <c r="F11" s="252">
        <v>4074227</v>
      </c>
    </row>
    <row r="12" spans="1:6" ht="15" customHeight="1" thickBot="1">
      <c r="A12" s="306" t="s">
        <v>290</v>
      </c>
      <c r="B12" s="348" t="s">
        <v>323</v>
      </c>
      <c r="C12" s="257">
        <v>3000000</v>
      </c>
      <c r="D12" s="266">
        <v>3000000</v>
      </c>
      <c r="E12" s="403">
        <v>3000000</v>
      </c>
      <c r="F12" s="139">
        <v>3000000</v>
      </c>
    </row>
    <row r="13" spans="1:6" ht="15" customHeight="1" thickBot="1">
      <c r="A13" s="307" t="s">
        <v>9</v>
      </c>
      <c r="B13" s="349" t="s">
        <v>496</v>
      </c>
      <c r="C13" s="258">
        <f>C10+C11+C12</f>
        <v>15072049</v>
      </c>
      <c r="D13" s="258">
        <f>D10+D11+D12</f>
        <v>15072049</v>
      </c>
      <c r="E13" s="258">
        <f>E10+E11+E12</f>
        <v>15684627</v>
      </c>
      <c r="F13" s="142">
        <f>F10+F11+F12</f>
        <v>15684627</v>
      </c>
    </row>
    <row r="14" spans="1:6" ht="15" customHeight="1">
      <c r="A14" s="305" t="s">
        <v>56</v>
      </c>
      <c r="B14" s="350" t="s">
        <v>411</v>
      </c>
      <c r="C14" s="259"/>
      <c r="D14" s="259"/>
      <c r="E14" s="404">
        <v>371512</v>
      </c>
      <c r="F14" s="164">
        <v>533932</v>
      </c>
    </row>
    <row r="15" spans="1:6" ht="15" customHeight="1">
      <c r="A15" s="305" t="s">
        <v>57</v>
      </c>
      <c r="B15" s="351" t="s">
        <v>324</v>
      </c>
      <c r="C15" s="260">
        <v>1125450</v>
      </c>
      <c r="D15" s="260">
        <v>1125450</v>
      </c>
      <c r="E15" s="405">
        <v>1125450</v>
      </c>
      <c r="F15" s="163">
        <v>1125450</v>
      </c>
    </row>
    <row r="16" spans="1:6" ht="15" customHeight="1" thickBot="1">
      <c r="A16" s="306" t="s">
        <v>58</v>
      </c>
      <c r="B16" s="348" t="s">
        <v>325</v>
      </c>
      <c r="C16" s="257">
        <v>278870</v>
      </c>
      <c r="D16" s="266">
        <v>278870</v>
      </c>
      <c r="E16" s="406">
        <v>278870</v>
      </c>
      <c r="F16" s="140">
        <v>278870</v>
      </c>
    </row>
    <row r="17" spans="1:6" ht="15" customHeight="1" thickBot="1">
      <c r="A17" s="307" t="s">
        <v>11</v>
      </c>
      <c r="B17" s="349" t="s">
        <v>497</v>
      </c>
      <c r="C17" s="261">
        <f>SUM(C14:C16)</f>
        <v>1404320</v>
      </c>
      <c r="D17" s="261">
        <f>SUM(D14:D16)</f>
        <v>1404320</v>
      </c>
      <c r="E17" s="261">
        <f>SUM(E14:E16)</f>
        <v>1775832</v>
      </c>
      <c r="F17" s="141">
        <f>SUM(F14:F16)</f>
        <v>1938252</v>
      </c>
    </row>
    <row r="18" spans="1:6" ht="15" customHeight="1" thickBot="1">
      <c r="A18" s="306" t="s">
        <v>291</v>
      </c>
      <c r="B18" s="352" t="s">
        <v>326</v>
      </c>
      <c r="C18" s="262"/>
      <c r="D18" s="262">
        <v>804840</v>
      </c>
      <c r="E18" s="403">
        <v>805000</v>
      </c>
      <c r="F18" s="139">
        <v>805000</v>
      </c>
    </row>
    <row r="19" spans="1:6" ht="15" customHeight="1" thickBot="1">
      <c r="A19" s="307" t="s">
        <v>67</v>
      </c>
      <c r="B19" s="349" t="s">
        <v>498</v>
      </c>
      <c r="C19" s="263"/>
      <c r="D19" s="258">
        <f>SUM(D18)</f>
        <v>804840</v>
      </c>
      <c r="E19" s="258">
        <f>SUM(E18)</f>
        <v>805000</v>
      </c>
      <c r="F19" s="142">
        <f>SUM(F18)</f>
        <v>805000</v>
      </c>
    </row>
    <row r="20" spans="1:6" ht="15" customHeight="1">
      <c r="A20" s="305" t="s">
        <v>499</v>
      </c>
      <c r="B20" s="353" t="s">
        <v>327</v>
      </c>
      <c r="C20" s="264">
        <v>7296000</v>
      </c>
      <c r="D20" s="273">
        <v>7296000</v>
      </c>
      <c r="E20" s="407">
        <v>7296000</v>
      </c>
      <c r="F20" s="251">
        <v>7296000</v>
      </c>
    </row>
    <row r="21" spans="1:6" ht="15" customHeight="1">
      <c r="A21" s="305" t="s">
        <v>500</v>
      </c>
      <c r="B21" s="354" t="s">
        <v>328</v>
      </c>
      <c r="C21" s="265">
        <v>918000</v>
      </c>
      <c r="D21" s="274">
        <v>918000</v>
      </c>
      <c r="E21" s="402">
        <v>918000</v>
      </c>
      <c r="F21" s="252">
        <v>918000</v>
      </c>
    </row>
    <row r="22" spans="1:6" ht="15" customHeight="1" thickBot="1">
      <c r="A22" s="306" t="s">
        <v>501</v>
      </c>
      <c r="B22" s="355" t="s">
        <v>329</v>
      </c>
      <c r="C22" s="266">
        <v>408000</v>
      </c>
      <c r="D22" s="266">
        <v>408000</v>
      </c>
      <c r="E22" s="406">
        <v>408000</v>
      </c>
      <c r="F22" s="140">
        <v>408000</v>
      </c>
    </row>
    <row r="23" spans="1:6" ht="15" customHeight="1" thickBot="1">
      <c r="A23" s="307" t="s">
        <v>69</v>
      </c>
      <c r="B23" s="349" t="s">
        <v>502</v>
      </c>
      <c r="C23" s="267">
        <f>C20+C21+C22</f>
        <v>8622000</v>
      </c>
      <c r="D23" s="267">
        <f>D20+D21+D22</f>
        <v>8622000</v>
      </c>
      <c r="E23" s="267">
        <f>E20+E21+E22</f>
        <v>8622000</v>
      </c>
      <c r="F23" s="143">
        <f>F20+F21+F22</f>
        <v>8622000</v>
      </c>
    </row>
    <row r="24" spans="1:6" ht="15" customHeight="1">
      <c r="A24" s="309" t="s">
        <v>503</v>
      </c>
      <c r="B24" s="390" t="s">
        <v>409</v>
      </c>
      <c r="C24" s="259"/>
      <c r="D24" s="259">
        <v>15424500</v>
      </c>
      <c r="E24" s="404">
        <v>15424500</v>
      </c>
      <c r="F24" s="164">
        <v>15424500</v>
      </c>
    </row>
    <row r="25" spans="1:6" ht="15" customHeight="1" thickBot="1">
      <c r="A25" s="310" t="s">
        <v>504</v>
      </c>
      <c r="B25" s="356" t="s">
        <v>410</v>
      </c>
      <c r="C25" s="268"/>
      <c r="D25" s="268"/>
      <c r="E25" s="408">
        <v>46592</v>
      </c>
      <c r="F25" s="162">
        <v>69888</v>
      </c>
    </row>
    <row r="26" spans="1:6" ht="15" customHeight="1" thickBot="1">
      <c r="A26" s="311" t="s">
        <v>71</v>
      </c>
      <c r="B26" s="349" t="s">
        <v>505</v>
      </c>
      <c r="C26" s="258">
        <f>SUM(C24:C25)</f>
        <v>0</v>
      </c>
      <c r="D26" s="258">
        <f>SUM(D24:D25)</f>
        <v>15424500</v>
      </c>
      <c r="E26" s="258">
        <f>SUM(E24:E25)</f>
        <v>15471092</v>
      </c>
      <c r="F26" s="142">
        <f>SUM(F24:F25)</f>
        <v>15494388</v>
      </c>
    </row>
    <row r="27" spans="1:6" ht="15" customHeight="1">
      <c r="A27" s="309" t="s">
        <v>74</v>
      </c>
      <c r="B27" s="357" t="s">
        <v>506</v>
      </c>
      <c r="C27" s="269"/>
      <c r="D27" s="269"/>
      <c r="E27" s="409">
        <v>333783</v>
      </c>
      <c r="F27" s="253">
        <v>520854</v>
      </c>
    </row>
    <row r="28" spans="1:6" ht="15" customHeight="1">
      <c r="A28" s="305" t="s">
        <v>77</v>
      </c>
      <c r="B28" s="358" t="s">
        <v>507</v>
      </c>
      <c r="C28" s="270"/>
      <c r="D28" s="270"/>
      <c r="E28" s="410">
        <v>946284</v>
      </c>
      <c r="F28" s="254">
        <v>1587140</v>
      </c>
    </row>
    <row r="29" spans="1:6" ht="15" customHeight="1" thickBot="1">
      <c r="A29" s="312" t="s">
        <v>132</v>
      </c>
      <c r="B29" s="359" t="s">
        <v>508</v>
      </c>
      <c r="C29" s="271"/>
      <c r="D29" s="271"/>
      <c r="E29" s="411">
        <v>498000</v>
      </c>
      <c r="F29" s="161">
        <v>498000</v>
      </c>
    </row>
    <row r="30" spans="1:6" ht="15" customHeight="1" thickTop="1">
      <c r="A30" s="498" t="s">
        <v>331</v>
      </c>
      <c r="B30" s="499"/>
      <c r="C30" s="272">
        <f>C13+C17+C19+C23+C26+C27+C28+C29</f>
        <v>25098369</v>
      </c>
      <c r="D30" s="272">
        <f>D13+D17+D19+D23+D26+D27+D28+D29</f>
        <v>41327709</v>
      </c>
      <c r="E30" s="272">
        <f>E13+E17+E19+E23+E26+E27+E28+E29</f>
        <v>44136618</v>
      </c>
      <c r="F30" s="145">
        <f>F13+F17+F19+F23+F26+F27+F28+F29</f>
        <v>45150261</v>
      </c>
    </row>
    <row r="31" spans="1:6" ht="15" customHeight="1" thickBot="1">
      <c r="A31" s="500"/>
      <c r="B31" s="501"/>
      <c r="C31" s="275" t="s">
        <v>441</v>
      </c>
      <c r="D31" s="275" t="s">
        <v>442</v>
      </c>
      <c r="E31" s="412" t="s">
        <v>412</v>
      </c>
      <c r="F31" s="144" t="s">
        <v>527</v>
      </c>
    </row>
    <row r="32" ht="12.75" thickTop="1"/>
  </sheetData>
  <sheetProtection/>
  <mergeCells count="6">
    <mergeCell ref="A5:F5"/>
    <mergeCell ref="A30:B30"/>
    <mergeCell ref="A31:B31"/>
    <mergeCell ref="B1:F1"/>
    <mergeCell ref="B2:F2"/>
    <mergeCell ref="A4:F4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Balatonakali Polgármesteri Hivatal</dc:creator>
  <cp:keywords/>
  <dc:description/>
  <cp:lastModifiedBy>User</cp:lastModifiedBy>
  <cp:lastPrinted>2013-10-28T10:57:54Z</cp:lastPrinted>
  <dcterms:created xsi:type="dcterms:W3CDTF">2013-08-02T07:05:50Z</dcterms:created>
  <dcterms:modified xsi:type="dcterms:W3CDTF">2013-10-28T11:06:22Z</dcterms:modified>
  <cp:category/>
  <cp:version/>
  <cp:contentType/>
  <cp:contentStatus/>
</cp:coreProperties>
</file>