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 tabRatio="596"/>
  </bookViews>
  <sheets>
    <sheet name="1. melléklet" sheetId="1" r:id="rId1"/>
    <sheet name="2. melléklet" sheetId="2" r:id="rId2"/>
    <sheet name="3. melléklet" sheetId="7" r:id="rId3"/>
    <sheet name="4. melléklet" sheetId="32" r:id="rId4"/>
    <sheet name="5. melléklet" sheetId="9" r:id="rId5"/>
    <sheet name="6. melléklet" sheetId="18" r:id="rId6"/>
    <sheet name="7. melléklet" sheetId="31" r:id="rId7"/>
    <sheet name="8. melléklet " sheetId="30" r:id="rId8"/>
    <sheet name="9. melléklet" sheetId="13" r:id="rId9"/>
    <sheet name="10. melléklet" sheetId="10" r:id="rId10"/>
    <sheet name="11. melléklet" sheetId="11" r:id="rId11"/>
    <sheet name="12. melléklet" sheetId="14" r:id="rId12"/>
    <sheet name="13. melléklet" sheetId="25" r:id="rId13"/>
  </sheets>
  <externalReferences>
    <externalReference r:id="rId14"/>
  </externalReferences>
  <definedNames>
    <definedName name="_xlnm.Print_Area" localSheetId="0">'1. melléklet'!$A$1:$H$86</definedName>
    <definedName name="_xlnm.Print_Area" localSheetId="9">'10. melléklet'!$A$1:$E$38</definedName>
    <definedName name="_xlnm.Print_Area" localSheetId="10">'11. melléklet'!$A$1:$G$41</definedName>
    <definedName name="_xlnm.Print_Area" localSheetId="11">'12. melléklet'!$A$1:$O$24</definedName>
  </definedNames>
  <calcPr calcId="181029"/>
</workbook>
</file>

<file path=xl/calcChain.xml><?xml version="1.0" encoding="utf-8"?>
<calcChain xmlns="http://schemas.openxmlformats.org/spreadsheetml/2006/main">
  <c r="G36" i="11" l="1"/>
  <c r="G35" i="11"/>
  <c r="G32" i="11"/>
  <c r="G30" i="11"/>
  <c r="G29" i="11"/>
  <c r="G28" i="11"/>
  <c r="G27" i="11"/>
  <c r="G26" i="11"/>
  <c r="G25" i="11"/>
  <c r="G24" i="11"/>
  <c r="G23" i="11"/>
  <c r="G21" i="11"/>
  <c r="G20" i="11"/>
  <c r="G19" i="11"/>
  <c r="G18" i="11"/>
  <c r="G17" i="11"/>
  <c r="G16" i="11"/>
  <c r="G15" i="11"/>
  <c r="G14" i="11"/>
  <c r="G13" i="11"/>
  <c r="G11" i="11"/>
  <c r="G10" i="11"/>
  <c r="G9" i="11"/>
  <c r="L46" i="30"/>
  <c r="L45" i="30"/>
  <c r="L44" i="30"/>
  <c r="L43" i="30"/>
  <c r="L41" i="30"/>
  <c r="L40" i="30"/>
  <c r="L39" i="30"/>
  <c r="L38" i="30"/>
  <c r="L37" i="30"/>
  <c r="L36" i="30"/>
  <c r="L35" i="30"/>
  <c r="L34" i="30"/>
  <c r="L33" i="30"/>
  <c r="L32" i="30"/>
  <c r="L31" i="30"/>
  <c r="L30" i="30"/>
  <c r="L29" i="30"/>
  <c r="L28" i="30"/>
  <c r="L26" i="30"/>
  <c r="L25" i="30"/>
  <c r="L24" i="30"/>
  <c r="L23" i="30"/>
  <c r="L22" i="30"/>
  <c r="L21" i="30"/>
  <c r="L20" i="30"/>
  <c r="L16" i="30"/>
  <c r="L14" i="30"/>
  <c r="L13" i="30"/>
  <c r="L12" i="30"/>
  <c r="L11" i="30"/>
  <c r="L10" i="30"/>
  <c r="L9" i="30"/>
  <c r="L8" i="30"/>
  <c r="G46" i="30"/>
  <c r="G45" i="30"/>
  <c r="G44" i="30"/>
  <c r="G43" i="30"/>
  <c r="G42" i="30"/>
  <c r="G40" i="30"/>
  <c r="G39" i="30"/>
  <c r="G35" i="30"/>
  <c r="G33" i="30"/>
  <c r="G30" i="30"/>
  <c r="G23" i="30"/>
  <c r="G22" i="30"/>
  <c r="G19" i="30"/>
  <c r="G12" i="30"/>
  <c r="G10" i="30"/>
  <c r="G9" i="30"/>
  <c r="G8" i="30"/>
  <c r="G14" i="18"/>
  <c r="G10" i="18"/>
  <c r="G9" i="18"/>
  <c r="G8" i="18"/>
  <c r="I9" i="32"/>
  <c r="I9" i="7"/>
  <c r="H9" i="1"/>
  <c r="F18" i="9" l="1"/>
  <c r="C31" i="10" l="1"/>
  <c r="E31" i="10"/>
  <c r="E32" i="10" s="1"/>
  <c r="D31" i="10"/>
  <c r="D32" i="10" s="1"/>
  <c r="E9" i="10"/>
  <c r="E19" i="31" l="1"/>
  <c r="E18" i="31"/>
  <c r="E16" i="31"/>
  <c r="E15" i="31"/>
  <c r="E14" i="31"/>
  <c r="E21" i="31" l="1"/>
  <c r="E22" i="31" s="1"/>
  <c r="E24" i="31" s="1"/>
  <c r="I45" i="32"/>
  <c r="I42" i="32"/>
  <c r="I41" i="32"/>
  <c r="I40" i="32"/>
  <c r="I39" i="32"/>
  <c r="I37" i="32"/>
  <c r="I36" i="32"/>
  <c r="I35" i="32"/>
  <c r="I34" i="32"/>
  <c r="I33" i="32"/>
  <c r="I32" i="32"/>
  <c r="I31" i="32"/>
  <c r="I30" i="32"/>
  <c r="I28" i="32"/>
  <c r="I27" i="32"/>
  <c r="I26" i="32"/>
  <c r="I23" i="32"/>
  <c r="I22" i="32"/>
  <c r="I21" i="32"/>
  <c r="I19" i="32"/>
  <c r="I18" i="32"/>
  <c r="I17" i="32"/>
  <c r="I16" i="32"/>
  <c r="I14" i="32"/>
  <c r="I11" i="32"/>
  <c r="I10" i="32"/>
  <c r="I102" i="7"/>
  <c r="I101" i="7"/>
  <c r="I99" i="7"/>
  <c r="I98" i="7"/>
  <c r="I97" i="7"/>
  <c r="I96" i="7"/>
  <c r="I95" i="7"/>
  <c r="I92" i="7"/>
  <c r="I91" i="7"/>
  <c r="I90" i="7"/>
  <c r="I89" i="7"/>
  <c r="I88" i="7"/>
  <c r="I87" i="7"/>
  <c r="I86" i="7"/>
  <c r="I84" i="7"/>
  <c r="I83" i="7"/>
  <c r="I82" i="7"/>
  <c r="I81" i="7"/>
  <c r="I80" i="7"/>
  <c r="I79" i="7"/>
  <c r="I78" i="7"/>
  <c r="I77" i="7"/>
  <c r="I76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6" i="7"/>
  <c r="I55" i="7"/>
  <c r="I54" i="7"/>
  <c r="I52" i="7"/>
  <c r="I51" i="7"/>
  <c r="I48" i="7"/>
  <c r="I47" i="7"/>
  <c r="I46" i="7"/>
  <c r="I45" i="7"/>
  <c r="I44" i="7"/>
  <c r="I43" i="7"/>
  <c r="I41" i="7"/>
  <c r="I40" i="7"/>
  <c r="I39" i="7"/>
  <c r="I37" i="7"/>
  <c r="I36" i="7"/>
  <c r="I33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4" i="7"/>
  <c r="I13" i="7"/>
  <c r="I12" i="7"/>
  <c r="I11" i="7"/>
  <c r="I10" i="7"/>
  <c r="H86" i="1"/>
  <c r="H85" i="1"/>
  <c r="H83" i="1"/>
  <c r="H82" i="1"/>
  <c r="H81" i="1"/>
  <c r="H80" i="1"/>
  <c r="H79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2" i="1"/>
  <c r="H51" i="1"/>
  <c r="H50" i="1"/>
  <c r="H48" i="1"/>
  <c r="H47" i="1"/>
  <c r="H44" i="1"/>
  <c r="H43" i="1"/>
  <c r="H42" i="1"/>
  <c r="H41" i="1"/>
  <c r="H40" i="1"/>
  <c r="H39" i="1"/>
  <c r="H37" i="1"/>
  <c r="H36" i="1"/>
  <c r="H35" i="1"/>
  <c r="H33" i="1"/>
  <c r="H32" i="1"/>
  <c r="H29" i="1"/>
  <c r="H25" i="1"/>
  <c r="H24" i="1"/>
  <c r="H23" i="1"/>
  <c r="H22" i="1"/>
  <c r="H21" i="1"/>
  <c r="H20" i="1"/>
  <c r="H19" i="1"/>
  <c r="H18" i="1"/>
  <c r="H17" i="1"/>
  <c r="H16" i="1"/>
  <c r="H15" i="1"/>
  <c r="H14" i="1"/>
  <c r="H11" i="1"/>
  <c r="H10" i="1"/>
  <c r="K8" i="2"/>
  <c r="K9" i="2"/>
  <c r="K10" i="2"/>
  <c r="K11" i="2"/>
  <c r="K12" i="2"/>
  <c r="K13" i="2"/>
  <c r="K14" i="2"/>
  <c r="K15" i="2"/>
  <c r="K19" i="2"/>
  <c r="K20" i="2"/>
  <c r="K21" i="2"/>
  <c r="K26" i="2"/>
  <c r="K28" i="2" s="1"/>
  <c r="F8" i="2"/>
  <c r="F9" i="2"/>
  <c r="F16" i="2" s="1"/>
  <c r="F18" i="2" s="1"/>
  <c r="F10" i="2"/>
  <c r="F11" i="2"/>
  <c r="F12" i="2"/>
  <c r="F13" i="2"/>
  <c r="F14" i="2"/>
  <c r="F19" i="2"/>
  <c r="F20" i="2"/>
  <c r="F21" i="2"/>
  <c r="F23" i="2" s="1"/>
  <c r="F25" i="2" s="1"/>
  <c r="F22" i="2"/>
  <c r="F26" i="2"/>
  <c r="F28" i="2" s="1"/>
  <c r="F29" i="2" l="1"/>
  <c r="K18" i="2"/>
  <c r="K29" i="2" s="1"/>
  <c r="K25" i="2"/>
  <c r="G52" i="1" l="1"/>
  <c r="G53" i="1"/>
  <c r="G54" i="1"/>
  <c r="G55" i="1"/>
  <c r="G56" i="1"/>
  <c r="G57" i="1"/>
  <c r="G58" i="1"/>
  <c r="G60" i="1"/>
  <c r="G61" i="1"/>
  <c r="G62" i="1"/>
  <c r="G63" i="1"/>
  <c r="G65" i="1"/>
  <c r="G66" i="1"/>
  <c r="G67" i="1"/>
  <c r="G68" i="1"/>
  <c r="G70" i="1"/>
  <c r="G72" i="1"/>
  <c r="G73" i="1"/>
  <c r="G74" i="1"/>
  <c r="G76" i="1"/>
  <c r="G77" i="1"/>
  <c r="G78" i="1"/>
  <c r="G79" i="1"/>
  <c r="G80" i="1"/>
  <c r="G82" i="1"/>
  <c r="G85" i="1" s="1"/>
  <c r="G83" i="1"/>
  <c r="G84" i="1"/>
  <c r="G10" i="1"/>
  <c r="G11" i="1"/>
  <c r="G12" i="1"/>
  <c r="G13" i="1"/>
  <c r="G14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4" i="1"/>
  <c r="G35" i="1"/>
  <c r="G36" i="1"/>
  <c r="G37" i="1"/>
  <c r="G38" i="1"/>
  <c r="G39" i="1"/>
  <c r="G40" i="1"/>
  <c r="G43" i="1"/>
  <c r="G44" i="1"/>
  <c r="G45" i="1"/>
  <c r="G46" i="1"/>
  <c r="I2" i="32"/>
  <c r="G15" i="1" l="1"/>
  <c r="G47" i="1"/>
  <c r="G33" i="1"/>
  <c r="G41" i="1" s="1"/>
  <c r="G9" i="1"/>
  <c r="G71" i="1"/>
  <c r="G59" i="1"/>
  <c r="G51" i="1"/>
  <c r="F40" i="11"/>
  <c r="F36" i="11"/>
  <c r="F21" i="11"/>
  <c r="E17" i="10"/>
  <c r="E22" i="10"/>
  <c r="E25" i="10"/>
  <c r="E28" i="10"/>
  <c r="F29" i="13"/>
  <c r="F19" i="13"/>
  <c r="F18" i="13"/>
  <c r="F17" i="13"/>
  <c r="F14" i="13"/>
  <c r="F11" i="13"/>
  <c r="F10" i="13"/>
  <c r="K45" i="30"/>
  <c r="K44" i="30"/>
  <c r="F45" i="30"/>
  <c r="F44" i="30"/>
  <c r="F8" i="9"/>
  <c r="H39" i="32"/>
  <c r="G69" i="1" s="1"/>
  <c r="H30" i="32"/>
  <c r="H22" i="32"/>
  <c r="H18" i="32"/>
  <c r="H9" i="32"/>
  <c r="H96" i="7"/>
  <c r="H101" i="7" s="1"/>
  <c r="H93" i="7"/>
  <c r="H90" i="7"/>
  <c r="H84" i="7"/>
  <c r="H95" i="7" s="1"/>
  <c r="H78" i="7"/>
  <c r="H71" i="7"/>
  <c r="H66" i="7" s="1"/>
  <c r="H61" i="7"/>
  <c r="H55" i="7"/>
  <c r="H46" i="7"/>
  <c r="H51" i="7" s="1"/>
  <c r="H43" i="7"/>
  <c r="F16" i="13" s="1"/>
  <c r="H40" i="7"/>
  <c r="F15" i="13" s="1"/>
  <c r="H37" i="7"/>
  <c r="H34" i="7"/>
  <c r="F13" i="13" s="1"/>
  <c r="H24" i="7"/>
  <c r="H20" i="7"/>
  <c r="H18" i="7" s="1"/>
  <c r="H10" i="7"/>
  <c r="F9" i="13" s="1"/>
  <c r="F51" i="9" l="1"/>
  <c r="H34" i="32"/>
  <c r="G64" i="1" s="1"/>
  <c r="H21" i="32"/>
  <c r="H14" i="32"/>
  <c r="H19" i="32" s="1"/>
  <c r="G19" i="1"/>
  <c r="F12" i="13"/>
  <c r="F20" i="13" s="1"/>
  <c r="H45" i="7"/>
  <c r="H9" i="7"/>
  <c r="H52" i="7" s="1"/>
  <c r="K46" i="30"/>
  <c r="H54" i="7"/>
  <c r="H83" i="7" s="1"/>
  <c r="F46" i="30"/>
  <c r="H45" i="32" l="1"/>
  <c r="H42" i="32"/>
  <c r="G50" i="1"/>
  <c r="G75" i="1" s="1"/>
  <c r="G81" i="1" s="1"/>
  <c r="G86" i="1" s="1"/>
  <c r="G42" i="1"/>
  <c r="G48" i="1" s="1"/>
  <c r="G32" i="1"/>
  <c r="H36" i="7"/>
  <c r="H102" i="7"/>
  <c r="E18" i="9"/>
  <c r="D18" i="9"/>
  <c r="C18" i="9"/>
  <c r="F25" i="13" l="1"/>
  <c r="E40" i="11"/>
  <c r="E36" i="11"/>
  <c r="E21" i="11"/>
  <c r="D28" i="10"/>
  <c r="D25" i="10"/>
  <c r="D22" i="10"/>
  <c r="D9" i="10"/>
  <c r="D17" i="10" s="1"/>
  <c r="E19" i="13"/>
  <c r="E18" i="13"/>
  <c r="E17" i="13"/>
  <c r="E16" i="13"/>
  <c r="E15" i="13"/>
  <c r="E10" i="13"/>
  <c r="J45" i="30"/>
  <c r="J44" i="30"/>
  <c r="E45" i="30"/>
  <c r="E44" i="30"/>
  <c r="D16" i="31"/>
  <c r="D19" i="31"/>
  <c r="C19" i="31"/>
  <c r="C16" i="31"/>
  <c r="D14" i="31"/>
  <c r="D18" i="31"/>
  <c r="D8" i="9"/>
  <c r="D51" i="9" s="1"/>
  <c r="J26" i="2"/>
  <c r="E30" i="13" s="1"/>
  <c r="J9" i="2"/>
  <c r="E23" i="13" s="1"/>
  <c r="J11" i="2"/>
  <c r="E25" i="13" s="1"/>
  <c r="J12" i="2"/>
  <c r="J13" i="2"/>
  <c r="J14" i="2"/>
  <c r="J15" i="2"/>
  <c r="E8" i="18" s="1"/>
  <c r="E26" i="2"/>
  <c r="E28" i="2" s="1"/>
  <c r="E19" i="2"/>
  <c r="E20" i="2"/>
  <c r="E9" i="2"/>
  <c r="E10" i="2"/>
  <c r="E12" i="2"/>
  <c r="F52" i="1"/>
  <c r="F53" i="1"/>
  <c r="F54" i="1"/>
  <c r="F55" i="1"/>
  <c r="F56" i="1"/>
  <c r="F57" i="1"/>
  <c r="F58" i="1"/>
  <c r="F60" i="1"/>
  <c r="F61" i="1"/>
  <c r="F62" i="1"/>
  <c r="F63" i="1"/>
  <c r="F65" i="1"/>
  <c r="F66" i="1"/>
  <c r="F67" i="1"/>
  <c r="F68" i="1"/>
  <c r="F70" i="1"/>
  <c r="F72" i="1"/>
  <c r="F73" i="1"/>
  <c r="F74" i="1"/>
  <c r="F80" i="1"/>
  <c r="F82" i="1"/>
  <c r="F83" i="1"/>
  <c r="F84" i="1"/>
  <c r="F34" i="1"/>
  <c r="F35" i="1"/>
  <c r="F37" i="1"/>
  <c r="F38" i="1"/>
  <c r="F39" i="1"/>
  <c r="F40" i="1"/>
  <c r="F43" i="1"/>
  <c r="F44" i="1"/>
  <c r="F45" i="1"/>
  <c r="F46" i="1"/>
  <c r="F25" i="1"/>
  <c r="F26" i="1"/>
  <c r="F27" i="1"/>
  <c r="F28" i="1"/>
  <c r="F29" i="1"/>
  <c r="F30" i="1"/>
  <c r="F31" i="1"/>
  <c r="F20" i="1"/>
  <c r="F21" i="1"/>
  <c r="F22" i="1"/>
  <c r="F23" i="1"/>
  <c r="F16" i="1"/>
  <c r="F18" i="1"/>
  <c r="F11" i="1"/>
  <c r="F12" i="1"/>
  <c r="F13" i="1"/>
  <c r="F14" i="1"/>
  <c r="F24" i="1"/>
  <c r="G39" i="32"/>
  <c r="G34" i="32" s="1"/>
  <c r="G30" i="32"/>
  <c r="G22" i="32"/>
  <c r="G18" i="32"/>
  <c r="G9" i="32"/>
  <c r="G14" i="32" s="1"/>
  <c r="G96" i="7"/>
  <c r="G93" i="7"/>
  <c r="J21" i="2" s="1"/>
  <c r="E29" i="13" s="1"/>
  <c r="G90" i="7"/>
  <c r="G84" i="7"/>
  <c r="G78" i="7"/>
  <c r="G71" i="7"/>
  <c r="G61" i="7"/>
  <c r="G55" i="7"/>
  <c r="G46" i="7"/>
  <c r="G43" i="7"/>
  <c r="E22" i="2" s="1"/>
  <c r="G40" i="7"/>
  <c r="G37" i="7"/>
  <c r="G34" i="7"/>
  <c r="E14" i="2" s="1"/>
  <c r="G24" i="7"/>
  <c r="G20" i="7"/>
  <c r="E11" i="2" s="1"/>
  <c r="G18" i="7"/>
  <c r="G10" i="7"/>
  <c r="E9" i="13" s="1"/>
  <c r="D65" i="1"/>
  <c r="D66" i="1"/>
  <c r="D67" i="1"/>
  <c r="D68" i="1"/>
  <c r="D70" i="1"/>
  <c r="D72" i="1"/>
  <c r="D73" i="1"/>
  <c r="D74" i="1"/>
  <c r="D52" i="1"/>
  <c r="D53" i="1"/>
  <c r="D54" i="1"/>
  <c r="D55" i="1"/>
  <c r="D56" i="1"/>
  <c r="D57" i="1"/>
  <c r="D58" i="1"/>
  <c r="D60" i="1"/>
  <c r="D61" i="1"/>
  <c r="D62" i="1"/>
  <c r="D63" i="1"/>
  <c r="N21" i="25"/>
  <c r="M21" i="25"/>
  <c r="L21" i="25"/>
  <c r="K21" i="25"/>
  <c r="J21" i="25"/>
  <c r="I21" i="25"/>
  <c r="H21" i="25"/>
  <c r="G21" i="25"/>
  <c r="F21" i="25"/>
  <c r="E21" i="25"/>
  <c r="D21" i="25"/>
  <c r="C17" i="25"/>
  <c r="O17" i="25" s="1"/>
  <c r="N15" i="25"/>
  <c r="M15" i="25"/>
  <c r="M22" i="25" s="1"/>
  <c r="L15" i="25"/>
  <c r="K15" i="25"/>
  <c r="K22" i="25" s="1"/>
  <c r="J15" i="25"/>
  <c r="I15" i="25"/>
  <c r="I22" i="25" s="1"/>
  <c r="H15" i="25"/>
  <c r="G15" i="25"/>
  <c r="F15" i="25"/>
  <c r="E15" i="25"/>
  <c r="D15" i="25"/>
  <c r="D22" i="25" s="1"/>
  <c r="C14" i="25"/>
  <c r="O14" i="25" s="1"/>
  <c r="C11" i="25"/>
  <c r="O10" i="25"/>
  <c r="N23" i="14"/>
  <c r="M23" i="14"/>
  <c r="L23" i="14"/>
  <c r="K23" i="14"/>
  <c r="J23" i="14"/>
  <c r="J24" i="14" s="1"/>
  <c r="I23" i="14"/>
  <c r="H23" i="14"/>
  <c r="G23" i="14"/>
  <c r="F23" i="14"/>
  <c r="O22" i="14"/>
  <c r="E21" i="14"/>
  <c r="E23" i="14" s="1"/>
  <c r="D23" i="14"/>
  <c r="C23" i="14"/>
  <c r="N15" i="14"/>
  <c r="M15" i="14"/>
  <c r="L15" i="14"/>
  <c r="K15" i="14"/>
  <c r="J15" i="14"/>
  <c r="I15" i="14"/>
  <c r="H15" i="14"/>
  <c r="F15" i="14"/>
  <c r="D15" i="14"/>
  <c r="C14" i="14"/>
  <c r="O14" i="14" s="1"/>
  <c r="C13" i="14"/>
  <c r="O13" i="14" s="1"/>
  <c r="E12" i="14"/>
  <c r="O12" i="14" s="1"/>
  <c r="G15" i="14"/>
  <c r="C11" i="14"/>
  <c r="D40" i="11"/>
  <c r="C40" i="11"/>
  <c r="C15" i="14" l="1"/>
  <c r="N22" i="25"/>
  <c r="E12" i="13"/>
  <c r="F30" i="13"/>
  <c r="C15" i="31"/>
  <c r="F31" i="13"/>
  <c r="F8" i="18"/>
  <c r="F26" i="13"/>
  <c r="E46" i="30"/>
  <c r="J46" i="30"/>
  <c r="J19" i="2"/>
  <c r="E27" i="13" s="1"/>
  <c r="E11" i="13"/>
  <c r="E21" i="2"/>
  <c r="E23" i="2" s="1"/>
  <c r="E25" i="2" s="1"/>
  <c r="E13" i="2"/>
  <c r="F78" i="1"/>
  <c r="E13" i="13"/>
  <c r="E31" i="13"/>
  <c r="G66" i="7"/>
  <c r="D71" i="1"/>
  <c r="G9" i="7"/>
  <c r="G36" i="7" s="1"/>
  <c r="G51" i="7"/>
  <c r="G101" i="7"/>
  <c r="F17" i="1"/>
  <c r="F77" i="1"/>
  <c r="E26" i="13"/>
  <c r="J20" i="2"/>
  <c r="E28" i="13" s="1"/>
  <c r="D15" i="31"/>
  <c r="D21" i="31" s="1"/>
  <c r="D22" i="31" s="1"/>
  <c r="D24" i="31" s="1"/>
  <c r="E14" i="13"/>
  <c r="E10" i="18"/>
  <c r="F15" i="1"/>
  <c r="F85" i="1"/>
  <c r="L24" i="14"/>
  <c r="E14" i="18"/>
  <c r="F33" i="1"/>
  <c r="F47" i="1"/>
  <c r="F71" i="1"/>
  <c r="F59" i="1"/>
  <c r="F36" i="1"/>
  <c r="G45" i="7"/>
  <c r="F19" i="1"/>
  <c r="G52" i="7"/>
  <c r="F10" i="1"/>
  <c r="E8" i="2"/>
  <c r="G95" i="7"/>
  <c r="F76" i="1"/>
  <c r="F79" i="1"/>
  <c r="F69" i="1"/>
  <c r="G54" i="7"/>
  <c r="F51" i="1"/>
  <c r="G19" i="32"/>
  <c r="G21" i="32"/>
  <c r="G45" i="32" s="1"/>
  <c r="D59" i="1"/>
  <c r="D51" i="1"/>
  <c r="C15" i="25"/>
  <c r="M24" i="14"/>
  <c r="O11" i="25"/>
  <c r="O15" i="25" s="1"/>
  <c r="O11" i="14"/>
  <c r="O15" i="14" s="1"/>
  <c r="H24" i="14"/>
  <c r="D24" i="14"/>
  <c r="N24" i="14"/>
  <c r="G24" i="14"/>
  <c r="K24" i="14"/>
  <c r="I24" i="14"/>
  <c r="F24" i="14"/>
  <c r="H22" i="25"/>
  <c r="J22" i="25"/>
  <c r="G22" i="25"/>
  <c r="F22" i="25"/>
  <c r="L22" i="25"/>
  <c r="E22" i="25"/>
  <c r="C21" i="25"/>
  <c r="O21" i="25" s="1"/>
  <c r="C24" i="14"/>
  <c r="O23" i="14"/>
  <c r="E15" i="14"/>
  <c r="E24" i="14" s="1"/>
  <c r="E20" i="13" l="1"/>
  <c r="E16" i="2"/>
  <c r="E18" i="2" s="1"/>
  <c r="F14" i="18"/>
  <c r="F10" i="18"/>
  <c r="J10" i="2"/>
  <c r="E24" i="13" s="1"/>
  <c r="J8" i="2"/>
  <c r="E22" i="13" s="1"/>
  <c r="E32" i="13" s="1"/>
  <c r="F64" i="1"/>
  <c r="F41" i="1"/>
  <c r="F9" i="1"/>
  <c r="F42" i="1"/>
  <c r="G83" i="7"/>
  <c r="F50" i="1"/>
  <c r="G102" i="7"/>
  <c r="G42" i="32"/>
  <c r="C22" i="25"/>
  <c r="O22" i="25" s="1"/>
  <c r="F48" i="1" l="1"/>
  <c r="F75" i="1"/>
  <c r="C28" i="10"/>
  <c r="C25" i="10"/>
  <c r="C22" i="10"/>
  <c r="C9" i="10"/>
  <c r="C17" i="10" s="1"/>
  <c r="C32" i="10" s="1"/>
  <c r="F81" i="1" l="1"/>
  <c r="C17" i="13"/>
  <c r="F86" i="1" l="1"/>
  <c r="I45" i="30"/>
  <c r="H45" i="30"/>
  <c r="D45" i="30"/>
  <c r="C45" i="30"/>
  <c r="I44" i="30" l="1"/>
  <c r="I46" i="30" s="1"/>
  <c r="H44" i="30"/>
  <c r="D44" i="30"/>
  <c r="C44" i="30"/>
  <c r="H21" i="31"/>
  <c r="H22" i="31" s="1"/>
  <c r="H24" i="31" s="1"/>
  <c r="G21" i="31"/>
  <c r="G22" i="31" s="1"/>
  <c r="G24" i="31" s="1"/>
  <c r="F21" i="31"/>
  <c r="F22" i="31" s="1"/>
  <c r="F24" i="31" s="1"/>
  <c r="C18" i="31"/>
  <c r="H14" i="31"/>
  <c r="G14" i="31"/>
  <c r="F14" i="31"/>
  <c r="C14" i="31"/>
  <c r="E8" i="9"/>
  <c r="C8" i="9"/>
  <c r="H46" i="30" l="1"/>
  <c r="C46" i="30"/>
  <c r="C21" i="31"/>
  <c r="C22" i="31" s="1"/>
  <c r="C24" i="31" s="1"/>
  <c r="D46" i="30"/>
  <c r="E51" i="9"/>
  <c r="H9" i="2" l="1"/>
  <c r="F93" i="7" l="1"/>
  <c r="E93" i="7"/>
  <c r="F10" i="7"/>
  <c r="F23" i="13" l="1"/>
  <c r="E84" i="1"/>
  <c r="D84" i="1"/>
  <c r="D46" i="1"/>
  <c r="E46" i="1"/>
  <c r="F96" i="7"/>
  <c r="E96" i="7"/>
  <c r="F46" i="7"/>
  <c r="E46" i="7"/>
  <c r="E28" i="1"/>
  <c r="C36" i="11"/>
  <c r="D17" i="13" l="1"/>
  <c r="D19" i="13"/>
  <c r="C19" i="13"/>
  <c r="I26" i="2" l="1"/>
  <c r="H26" i="2"/>
  <c r="D26" i="2"/>
  <c r="C26" i="2"/>
  <c r="E43" i="1"/>
  <c r="D43" i="1"/>
  <c r="E82" i="1"/>
  <c r="D82" i="1"/>
  <c r="E51" i="7"/>
  <c r="F51" i="7"/>
  <c r="E68" i="1"/>
  <c r="E67" i="1"/>
  <c r="E66" i="1"/>
  <c r="E65" i="1"/>
  <c r="E63" i="1"/>
  <c r="E62" i="1"/>
  <c r="E61" i="1"/>
  <c r="E57" i="1"/>
  <c r="E56" i="1"/>
  <c r="E55" i="1"/>
  <c r="E54" i="1"/>
  <c r="E53" i="1"/>
  <c r="E52" i="1"/>
  <c r="E44" i="1"/>
  <c r="D44" i="1"/>
  <c r="E27" i="1"/>
  <c r="E29" i="1"/>
  <c r="D27" i="1"/>
  <c r="D29" i="1"/>
  <c r="E24" i="1"/>
  <c r="D24" i="1"/>
  <c r="E22" i="1"/>
  <c r="D22" i="1"/>
  <c r="I9" i="2"/>
  <c r="F39" i="32"/>
  <c r="F34" i="32" s="1"/>
  <c r="E39" i="32"/>
  <c r="F30" i="32"/>
  <c r="E30" i="32"/>
  <c r="F22" i="32"/>
  <c r="E22" i="32"/>
  <c r="F18" i="32"/>
  <c r="E18" i="32"/>
  <c r="F9" i="32"/>
  <c r="F14" i="32" s="1"/>
  <c r="E9" i="32"/>
  <c r="F21" i="32" l="1"/>
  <c r="F45" i="32" s="1"/>
  <c r="E34" i="32"/>
  <c r="E21" i="32"/>
  <c r="E14" i="32"/>
  <c r="D47" i="1"/>
  <c r="F19" i="32"/>
  <c r="F42" i="32"/>
  <c r="E19" i="32" l="1"/>
  <c r="E42" i="32"/>
  <c r="E45" i="32"/>
  <c r="D21" i="11"/>
  <c r="C21" i="11"/>
  <c r="F101" i="7" l="1"/>
  <c r="F90" i="7"/>
  <c r="F84" i="7"/>
  <c r="F78" i="7"/>
  <c r="F71" i="7"/>
  <c r="F61" i="7"/>
  <c r="F55" i="7"/>
  <c r="E101" i="7"/>
  <c r="E90" i="7"/>
  <c r="E84" i="7"/>
  <c r="E78" i="7"/>
  <c r="E71" i="7"/>
  <c r="E61" i="7"/>
  <c r="E55" i="7"/>
  <c r="F43" i="7"/>
  <c r="F40" i="7"/>
  <c r="F37" i="7"/>
  <c r="F34" i="7"/>
  <c r="F24" i="7"/>
  <c r="D12" i="13" s="1"/>
  <c r="F20" i="7"/>
  <c r="F9" i="7"/>
  <c r="E43" i="7"/>
  <c r="E40" i="7"/>
  <c r="E37" i="7"/>
  <c r="E34" i="7"/>
  <c r="D30" i="1" s="1"/>
  <c r="E24" i="7"/>
  <c r="E20" i="7"/>
  <c r="E10" i="7"/>
  <c r="D11" i="1"/>
  <c r="D12" i="1"/>
  <c r="D13" i="1"/>
  <c r="D14" i="1"/>
  <c r="D16" i="1"/>
  <c r="D18" i="1"/>
  <c r="D20" i="1"/>
  <c r="D21" i="1"/>
  <c r="D23" i="1"/>
  <c r="D25" i="1"/>
  <c r="D26" i="1"/>
  <c r="D31" i="1"/>
  <c r="D34" i="1"/>
  <c r="D35" i="1"/>
  <c r="D37" i="1"/>
  <c r="D38" i="1"/>
  <c r="D40" i="1"/>
  <c r="H2" i="31"/>
  <c r="K2" i="2"/>
  <c r="D39" i="1" l="1"/>
  <c r="E18" i="7"/>
  <c r="D36" i="1"/>
  <c r="E9" i="7"/>
  <c r="D69" i="1"/>
  <c r="C12" i="13"/>
  <c r="F27" i="13"/>
  <c r="F28" i="13"/>
  <c r="J28" i="2"/>
  <c r="E45" i="7"/>
  <c r="D33" i="1"/>
  <c r="E66" i="7"/>
  <c r="D17" i="1"/>
  <c r="D13" i="2"/>
  <c r="E19" i="1"/>
  <c r="C13" i="2"/>
  <c r="D19" i="1"/>
  <c r="E52" i="7"/>
  <c r="F18" i="7"/>
  <c r="F45" i="7"/>
  <c r="F66" i="7"/>
  <c r="E64" i="1" s="1"/>
  <c r="E69" i="1"/>
  <c r="E95" i="7"/>
  <c r="F54" i="7"/>
  <c r="F95" i="7"/>
  <c r="E36" i="7"/>
  <c r="D10" i="1"/>
  <c r="E54" i="7"/>
  <c r="D15" i="1"/>
  <c r="F22" i="13" l="1"/>
  <c r="F24" i="13"/>
  <c r="D41" i="1"/>
  <c r="D9" i="1"/>
  <c r="H8" i="2"/>
  <c r="D50" i="1"/>
  <c r="J25" i="2"/>
  <c r="H10" i="2"/>
  <c r="D64" i="1"/>
  <c r="F102" i="7"/>
  <c r="I10" i="2"/>
  <c r="F36" i="7"/>
  <c r="F52" i="7"/>
  <c r="I8" i="2"/>
  <c r="E50" i="1"/>
  <c r="E102" i="7"/>
  <c r="E83" i="7"/>
  <c r="F83" i="7"/>
  <c r="D32" i="1"/>
  <c r="D42" i="1" l="1"/>
  <c r="F32" i="13"/>
  <c r="D48" i="1"/>
  <c r="D75" i="1"/>
  <c r="F32" i="1"/>
  <c r="J18" i="2" l="1"/>
  <c r="J29" i="2" s="1"/>
  <c r="E29" i="2"/>
  <c r="D36" i="11"/>
  <c r="G32" i="13" l="1"/>
  <c r="H32" i="13"/>
  <c r="I32" i="13"/>
  <c r="D10" i="13"/>
  <c r="C10" i="13"/>
  <c r="D9" i="13" l="1"/>
  <c r="C9" i="13"/>
  <c r="E80" i="1" l="1"/>
  <c r="D80" i="1"/>
  <c r="E11" i="1" l="1"/>
  <c r="E12" i="1"/>
  <c r="E13" i="1"/>
  <c r="E83" i="1"/>
  <c r="E85" i="1" s="1"/>
  <c r="D83" i="1"/>
  <c r="E72" i="1"/>
  <c r="E73" i="1"/>
  <c r="E74" i="1"/>
  <c r="E58" i="1"/>
  <c r="E60" i="1"/>
  <c r="E40" i="1"/>
  <c r="E37" i="1"/>
  <c r="E38" i="1"/>
  <c r="E31" i="1"/>
  <c r="E20" i="1"/>
  <c r="E21" i="1"/>
  <c r="E23" i="1"/>
  <c r="E25" i="1"/>
  <c r="E26" i="1"/>
  <c r="D85" i="1" l="1"/>
  <c r="E71" i="1"/>
  <c r="E51" i="1"/>
  <c r="E59" i="1"/>
  <c r="E70" i="1" l="1"/>
  <c r="C18" i="13" l="1"/>
  <c r="D19" i="2" l="1"/>
  <c r="C19" i="2"/>
  <c r="E34" i="1"/>
  <c r="D14" i="13"/>
  <c r="C14" i="13"/>
  <c r="C13" i="13" l="1"/>
  <c r="C15" i="13"/>
  <c r="D78" i="1"/>
  <c r="D77" i="1"/>
  <c r="C16" i="13" l="1"/>
  <c r="D79" i="1"/>
  <c r="H19" i="2"/>
  <c r="C27" i="13" s="1"/>
  <c r="D76" i="1"/>
  <c r="C11" i="13" l="1"/>
  <c r="C20" i="13" s="1"/>
  <c r="D81" i="1" l="1"/>
  <c r="D86" i="1" l="1"/>
  <c r="D30" i="13"/>
  <c r="C30" i="13"/>
  <c r="E78" i="1" l="1"/>
  <c r="D16" i="13" l="1"/>
  <c r="I20" i="13"/>
  <c r="H20" i="13"/>
  <c r="I19" i="2" l="1"/>
  <c r="D27" i="13" s="1"/>
  <c r="E76" i="1"/>
  <c r="G20" i="13"/>
  <c r="I28" i="2" l="1"/>
  <c r="H28" i="2"/>
  <c r="D28" i="2" l="1"/>
  <c r="C28" i="2" l="1"/>
  <c r="D18" i="13" l="1"/>
  <c r="D23" i="13" l="1"/>
  <c r="I11" i="2"/>
  <c r="D25" i="13" s="1"/>
  <c r="I12" i="2"/>
  <c r="I13" i="2"/>
  <c r="I14" i="2"/>
  <c r="I15" i="2"/>
  <c r="E45" i="1"/>
  <c r="E47" i="1" s="1"/>
  <c r="D31" i="13" l="1"/>
  <c r="D8" i="18"/>
  <c r="D10" i="18" s="1"/>
  <c r="D26" i="13"/>
  <c r="H20" i="2"/>
  <c r="C28" i="13" s="1"/>
  <c r="E79" i="1"/>
  <c r="I21" i="2"/>
  <c r="D29" i="13" s="1"/>
  <c r="D13" i="13"/>
  <c r="C23" i="13"/>
  <c r="H11" i="2"/>
  <c r="C25" i="13" s="1"/>
  <c r="H12" i="2"/>
  <c r="H13" i="2"/>
  <c r="H14" i="2"/>
  <c r="H15" i="2"/>
  <c r="C10" i="2"/>
  <c r="C12" i="2"/>
  <c r="C8" i="2"/>
  <c r="C9" i="2"/>
  <c r="E39" i="1"/>
  <c r="F2" i="9"/>
  <c r="D10" i="2"/>
  <c r="D12" i="2"/>
  <c r="D8" i="2"/>
  <c r="D9" i="2"/>
  <c r="D20" i="2"/>
  <c r="E16" i="1"/>
  <c r="E18" i="1"/>
  <c r="E10" i="1"/>
  <c r="E14" i="1"/>
  <c r="E35" i="1"/>
  <c r="O2" i="30"/>
  <c r="C20" i="2"/>
  <c r="I2" i="7"/>
  <c r="G2" i="18"/>
  <c r="E2" i="10"/>
  <c r="G2" i="11"/>
  <c r="O2" i="25"/>
  <c r="O2" i="14"/>
  <c r="I2" i="13"/>
  <c r="C31" i="13" l="1"/>
  <c r="C8" i="18"/>
  <c r="C26" i="13"/>
  <c r="E9" i="1"/>
  <c r="I20" i="2"/>
  <c r="D28" i="13" s="1"/>
  <c r="E77" i="1"/>
  <c r="E33" i="1"/>
  <c r="C24" i="13"/>
  <c r="M23" i="25"/>
  <c r="J23" i="25"/>
  <c r="I23" i="25"/>
  <c r="F23" i="25"/>
  <c r="E23" i="25"/>
  <c r="G23" i="25"/>
  <c r="K23" i="25"/>
  <c r="D23" i="25"/>
  <c r="H23" i="25"/>
  <c r="L23" i="25"/>
  <c r="N23" i="25"/>
  <c r="C23" i="25"/>
  <c r="C21" i="2"/>
  <c r="D14" i="2"/>
  <c r="D21" i="2"/>
  <c r="D15" i="13"/>
  <c r="C22" i="2"/>
  <c r="H21" i="2"/>
  <c r="E30" i="1"/>
  <c r="D22" i="2"/>
  <c r="E36" i="1"/>
  <c r="C14" i="2"/>
  <c r="C11" i="2"/>
  <c r="D11" i="2"/>
  <c r="E17" i="1"/>
  <c r="D11" i="13"/>
  <c r="E15" i="1" l="1"/>
  <c r="C23" i="2"/>
  <c r="H25" i="2"/>
  <c r="C29" i="13"/>
  <c r="D16" i="2"/>
  <c r="I25" i="2"/>
  <c r="C16" i="2"/>
  <c r="D24" i="13"/>
  <c r="E41" i="1"/>
  <c r="D23" i="2"/>
  <c r="D25" i="2" s="1"/>
  <c r="D20" i="13"/>
  <c r="O23" i="25"/>
  <c r="D22" i="13"/>
  <c r="E42" i="1" l="1"/>
  <c r="E32" i="1"/>
  <c r="E75" i="1"/>
  <c r="C25" i="2"/>
  <c r="D32" i="13"/>
  <c r="H18" i="2"/>
  <c r="C22" i="13"/>
  <c r="C32" i="13" s="1"/>
  <c r="I18" i="2"/>
  <c r="I29" i="2" s="1"/>
  <c r="E81" i="1" l="1"/>
  <c r="H29" i="2"/>
  <c r="C18" i="2"/>
  <c r="C29" i="2" s="1"/>
  <c r="D18" i="2"/>
  <c r="D29" i="2" s="1"/>
  <c r="E86" i="1" l="1"/>
  <c r="E48" i="1"/>
  <c r="D14" i="18"/>
  <c r="C14" i="18"/>
  <c r="C10" i="18"/>
  <c r="C51" i="9" l="1"/>
</calcChain>
</file>

<file path=xl/sharedStrings.xml><?xml version="1.0" encoding="utf-8"?>
<sst xmlns="http://schemas.openxmlformats.org/spreadsheetml/2006/main" count="1083" uniqueCount="559">
  <si>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</si>
  <si>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</si>
  <si>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</si>
  <si>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</si>
  <si>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</si>
  <si>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</si>
  <si>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</si>
  <si>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</si>
  <si>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</si>
  <si>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</si>
  <si>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</si>
  <si>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</si>
  <si>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</si>
  <si>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</si>
  <si>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</si>
  <si>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</si>
  <si>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</si>
  <si>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</si>
  <si>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</si>
  <si>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</si>
  <si>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</si>
  <si>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</si>
  <si>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</si>
  <si>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</si>
  <si>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</si>
  <si>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</si>
  <si>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</si>
  <si>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</si>
  <si>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</si>
  <si>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</si>
  <si>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</si>
  <si>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</si>
  <si>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</si>
  <si>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</si>
  <si>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</si>
  <si>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</si>
  <si>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</si>
  <si>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</si>
  <si>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</si>
  <si>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</si>
  <si>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</si>
  <si>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</si>
  <si>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</si>
  <si>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</si>
  <si>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</si>
  <si>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</si>
  <si>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</si>
  <si>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</si>
  <si>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</si>
  <si>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</si>
  <si>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</si>
  <si>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</si>
  <si>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</si>
  <si>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</si>
  <si>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</si>
  <si>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</si>
  <si>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</si>
  <si>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</si>
  <si>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</si>
  <si>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</si>
  <si>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</si>
  <si>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</si>
  <si>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</si>
  <si>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</si>
  <si>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</si>
  <si>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</si>
  <si>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</si>
  <si>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</si>
  <si>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</si>
  <si>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</si>
  <si>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</si>
  <si>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</si>
  <si>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</si>
  <si>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</si>
  <si>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</si>
  <si>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</si>
  <si>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</si>
  <si>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</si>
  <si>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</si>
  <si>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</si>
  <si>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</si>
  <si>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Felújítási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</si>
  <si>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</si>
  <si>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</si>
  <si>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</si>
  <si>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</si>
  <si>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</si>
  <si>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</si>
  <si>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</si>
  <si>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</si>
  <si>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</si>
  <si>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</si>
  <si>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</si>
  <si>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</si>
  <si>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</si>
  <si>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</si>
  <si>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</si>
  <si>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</si>
  <si>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</si>
  <si>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</si>
  <si>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</si>
  <si>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</si>
  <si>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</si>
  <si>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</si>
  <si>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</si>
  <si>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</si>
  <si>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</si>
  <si>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</si>
  <si>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</si>
  <si>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</si>
  <si>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</si>
  <si>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</si>
  <si>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</si>
  <si>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</si>
  <si>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</si>
  <si>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</si>
  <si>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</si>
  <si>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</si>
  <si>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</si>
  <si>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</si>
  <si>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</si>
  <si>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</si>
  <si>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</si>
  <si>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</si>
  <si>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</si>
  <si>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</si>
  <si>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</si>
  <si>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</si>
  <si>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</si>
  <si>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</si>
  <si>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</si>
  <si>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</si>
  <si>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</si>
  <si>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</si>
  <si>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</si>
  <si>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</si>
  <si>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</si>
  <si>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</si>
  <si>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</si>
  <si>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</si>
  <si>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</si>
  <si>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</si>
  <si>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</si>
  <si>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</si>
  <si>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</si>
  <si>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</si>
  <si>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</si>
  <si>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</si>
  <si>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</si>
  <si>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</si>
  <si>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</si>
  <si>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</si>
  <si>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</si>
  <si>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</si>
  <si>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</si>
  <si>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</si>
  <si>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</si>
  <si>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</si>
  <si>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</si>
  <si>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</si>
  <si>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</si>
  <si>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</si>
  <si>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</si>
  <si>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</si>
  <si>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</si>
  <si>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</si>
  <si>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</si>
  <si>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</si>
  <si>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</si>
  <si>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</si>
  <si>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</si>
  <si>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</si>
  <si>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</si>
  <si>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</si>
  <si>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</si>
  <si>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</si>
  <si>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</si>
  <si>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</si>
  <si>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</si>
  <si>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</si>
  <si>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</si>
  <si>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</si>
  <si>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</si>
  <si>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</si>
  <si>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</si>
  <si>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</si>
  <si>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</si>
  <si>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</si>
  <si>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</si>
  <si>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</si>
  <si>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</si>
  <si>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</si>
  <si>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</si>
  <si>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</si>
  <si>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</si>
  <si>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</si>
  <si>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</si>
  <si>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</si>
  <si>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</si>
  <si>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</si>
  <si>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</si>
  <si>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</si>
  <si>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</si>
  <si>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</si>
  <si>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</si>
  <si>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</si>
  <si>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</si>
  <si>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</si>
  <si>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</si>
  <si>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</si>
  <si>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</si>
  <si>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</si>
  <si>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</si>
  <si>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</si>
  <si>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</si>
  <si>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</si>
  <si>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</si>
  <si>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</si>
  <si>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</si>
  <si>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</si>
  <si>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</si>
  <si>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</si>
  <si>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</si>
  <si>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</si>
  <si>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</si>
  <si>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</si>
  <si>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</si>
  <si>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</si>
  <si>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</si>
  <si>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</si>
  <si>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</si>
  <si>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</si>
  <si>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</si>
  <si>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</si>
  <si>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</si>
  <si>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</si>
  <si>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</si>
  <si>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</si>
  <si>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</si>
  <si>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</si>
  <si>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</si>
  <si>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</si>
  <si>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</si>
  <si>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</si>
  <si>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</si>
  <si>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</si>
  <si>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</si>
  <si>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</si>
  <si>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</si>
  <si>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</si>
  <si>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</si>
  <si>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</si>
  <si>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</si>
  <si>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</si>
  <si>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</si>
  <si>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</si>
  <si>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</si>
  <si>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</si>
  <si>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</si>
  <si>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</si>
  <si>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</si>
  <si>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</si>
  <si>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</si>
  <si>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</si>
  <si>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</si>
  <si>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</si>
  <si>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</si>
  <si>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</si>
  <si>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</si>
  <si>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</si>
  <si>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</si>
  <si>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</si>
  <si>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</si>
  <si>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</si>
  <si>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</si>
  <si>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</si>
  <si>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</si>
  <si>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</si>
  <si>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</si>
  <si>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</si>
  <si>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</si>
  <si>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</si>
  <si>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</si>
  <si>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</si>
  <si>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</si>
  <si>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</si>
  <si>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</si>
  <si>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</si>
  <si>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</si>
  <si>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</si>
  <si>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</si>
  <si>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</si>
  <si>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</si>
  <si>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</si>
  <si>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</si>
  <si>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K1106</t>
  </si>
  <si>
    <t>Balatonakali Polgárőr Egyesület</t>
  </si>
  <si>
    <t>Ellátási díjak</t>
  </si>
  <si>
    <t>B405</t>
  </si>
  <si>
    <t>062020 Településfejlesztési projektek és támogatásuk</t>
  </si>
  <si>
    <t>PH kiviteli tervek</t>
  </si>
  <si>
    <t>Általános útalap</t>
  </si>
  <si>
    <t>Mandulás terület gondozása</t>
  </si>
  <si>
    <t>MAG-TÁR-HÁZA lépcső fedés</t>
  </si>
  <si>
    <t>K1103</t>
  </si>
  <si>
    <t>Egyéb tárgyi eszközök értékesítése</t>
  </si>
  <si>
    <t>Informatikai eszközök beszerzése</t>
  </si>
  <si>
    <t>Közvilágítás fejlesztés</t>
  </si>
  <si>
    <t>Veszprém-Balaton 2023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</si>
  <si>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</si>
  <si>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</si>
  <si>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</si>
  <si>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</si>
  <si>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</si>
  <si>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</si>
  <si>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</si>
  <si>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</si>
  <si>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</si>
  <si>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</si>
  <si>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</si>
  <si>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</si>
  <si>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</si>
  <si>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</si>
  <si>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</si>
  <si>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</si>
  <si>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</si>
  <si>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</si>
  <si>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</si>
  <si>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</si>
  <si>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</si>
  <si>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</si>
  <si>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</si>
  <si>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</si>
  <si>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</si>
  <si>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</si>
  <si>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</si>
  <si>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</si>
  <si>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</si>
  <si>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</si>
  <si>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</si>
  <si>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</si>
  <si>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</si>
  <si>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</si>
  <si>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</si>
  <si>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</si>
  <si>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</si>
  <si>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</si>
  <si>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</si>
  <si>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</si>
  <si>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</si>
  <si>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</si>
  <si>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</si>
  <si>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</si>
  <si>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</si>
  <si>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</si>
  <si>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</si>
  <si>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</si>
  <si>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</si>
  <si>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</si>
  <si>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</si>
  <si>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</si>
  <si>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</si>
  <si>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</si>
  <si>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</si>
  <si>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</si>
  <si>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</si>
  <si>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</si>
  <si>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</si>
  <si>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</si>
  <si>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</si>
  <si>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</si>
  <si>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</si>
  <si>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 xml:space="preserve">C </t>
  </si>
  <si>
    <t xml:space="preserve">A </t>
  </si>
  <si>
    <t>2</t>
  </si>
  <si>
    <t>4</t>
  </si>
  <si>
    <t>6</t>
  </si>
  <si>
    <t>8</t>
  </si>
  <si>
    <t>Településüzemeltetéshez kapcsolódó feladatellátás támogatása (=4+…+7)</t>
  </si>
  <si>
    <t>Óvodaműködtetési támogatás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</si>
  <si>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</si>
  <si>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</si>
  <si>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</si>
  <si>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</si>
  <si>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</si>
  <si>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</si>
  <si>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</si>
  <si>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</si>
  <si>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</si>
  <si>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</si>
  <si>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</si>
  <si>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</si>
  <si>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</si>
  <si>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</si>
  <si>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</si>
  <si>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Helyi adóból és a települési adóból származó bevétel</t>
  </si>
  <si>
    <t>Osztalék, a koncessziós díj és a hozambevétel</t>
  </si>
  <si>
    <t>Bírság-, pótlék- és díjbevétel</t>
  </si>
  <si>
    <t>2024. évi előriányzat</t>
  </si>
  <si>
    <t>2025. évi előriányzat</t>
  </si>
  <si>
    <t>Adósságot keletkeztető ügylet összesen</t>
  </si>
  <si>
    <t>Saját bevétel összesen</t>
  </si>
  <si>
    <t>Adósságot keletkeztető ügyletekből és egyéb kezességvállalásokból fennálló kötelezettségek (forintban)</t>
  </si>
  <si>
    <t>Balatonakali Önkormányzat összesített konszolidált működési és felhalmozási egyensúlyát bemutató mérleg (forintban)</t>
  </si>
  <si>
    <t>6. melléklet</t>
  </si>
  <si>
    <t>8. melléklet</t>
  </si>
  <si>
    <t>9. melléklet</t>
  </si>
  <si>
    <t>1.1.7</t>
  </si>
  <si>
    <t>Immateriális javak beszerzése</t>
  </si>
  <si>
    <t>K61</t>
  </si>
  <si>
    <t>6.5</t>
  </si>
  <si>
    <t>Balatonakali Önkormányzat gördülő tervezés (forintban)</t>
  </si>
  <si>
    <t>2025. évi eredeti előirányzat</t>
  </si>
  <si>
    <t>Bevételek összesen</t>
  </si>
  <si>
    <t>Munkaadókat terhelő járulékok és szociális hozzájárulási adó</t>
  </si>
  <si>
    <t>Kiadások összesen</t>
  </si>
  <si>
    <t>Céltartalék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</si>
  <si>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</si>
  <si>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</si>
  <si>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</si>
  <si>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</si>
  <si>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</si>
  <si>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</si>
  <si>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</si>
  <si>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</si>
  <si>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</si>
  <si>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</si>
  <si>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</si>
  <si>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</si>
  <si>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</si>
  <si>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Állam-igazgatási feladat</t>
  </si>
  <si>
    <t>zöldterület-gazdálkodással kapcsolatos feladatok támogatása</t>
  </si>
  <si>
    <t>Egyenleg (havi záró pénzállomány)</t>
  </si>
  <si>
    <t>Kommunikációs szolgáltatások</t>
  </si>
  <si>
    <t>köztemető fenntartásával kapcsolatos feladatok támogatása</t>
  </si>
  <si>
    <t>K1110</t>
  </si>
  <si>
    <t>Egyéb költségtérítés</t>
  </si>
  <si>
    <t>1.4</t>
  </si>
  <si>
    <t>Fizikai épület kialakítása 188/10 hrsz</t>
  </si>
  <si>
    <t>Kikötő engedélyezési tervdokumentáció</t>
  </si>
  <si>
    <t>Balatonakali Sósi földek-Sósi út nyomott szennyvízelvezető rendszeren szennyvízátemelők rekonstrukció tervezése  50db</t>
  </si>
  <si>
    <t>Balatonakali Hajóállomás szennyvízelvezetését biztosító átemelő DRV Zrt SCADA irányítási rendszerébe illesztése</t>
  </si>
  <si>
    <t>018020 Központi költségvetési befizetések</t>
  </si>
  <si>
    <t>2026. évi előriányzat</t>
  </si>
  <si>
    <t xml:space="preserve">2024. évi eredeti előirányzat </t>
  </si>
  <si>
    <t>2026. évi eredeti előirányzat</t>
  </si>
  <si>
    <t>11</t>
  </si>
  <si>
    <t>Üzemeltetési támogatás</t>
  </si>
  <si>
    <t>Polgármesteri illetményhez és költségtérítéshez nyújtott támogatás</t>
  </si>
  <si>
    <t xml:space="preserve">                                                                                                                                                                                 </t>
  </si>
  <si>
    <t>mód./eredet előirányzat (%)</t>
  </si>
  <si>
    <t>1.1.8</t>
  </si>
  <si>
    <t>9.3</t>
  </si>
  <si>
    <t>Egyéb pénzügyi műveletek bevételei</t>
  </si>
  <si>
    <t>B409</t>
  </si>
  <si>
    <t>Belföldi értékpapírok bevételei</t>
  </si>
  <si>
    <t>B812</t>
  </si>
  <si>
    <t>8.3</t>
  </si>
  <si>
    <t>900060 Forgatási és befektetési célú finanszírozási műveletek</t>
  </si>
  <si>
    <t>3.10</t>
  </si>
  <si>
    <t>8.4</t>
  </si>
  <si>
    <t>Lekötött bankbetétek megszüntetése</t>
  </si>
  <si>
    <t>B817</t>
  </si>
  <si>
    <t>9.4</t>
  </si>
  <si>
    <t>Pénzeszközök lekötött bankbetétként elhelyezése</t>
  </si>
  <si>
    <t>K917</t>
  </si>
  <si>
    <t>11.</t>
  </si>
  <si>
    <t>Pénzeszközök leköttt bankbetétként elhelyezése</t>
  </si>
  <si>
    <t>2024. évi előirányzat</t>
  </si>
  <si>
    <t>Balatonakali Önkormányzat 2024. évi összesített konszolidált tervezett bevételei és kiadásai (forintban)</t>
  </si>
  <si>
    <t>Balatonakali Község Önkormányzata 2024. évi tervezett bevételei és kiadásai (forintban)</t>
  </si>
  <si>
    <t>Forgatási célú belföldi értékpapírok beváltása, értékesítése</t>
  </si>
  <si>
    <t>Más egyéb pénzügyi műveletek bevételei</t>
  </si>
  <si>
    <t>Forgatási célú belföldi értékpapírok vásárlása</t>
  </si>
  <si>
    <t>Balatonakali Napköziotthonos Óvoda 2024. évi tervezett bevételei és kiadásai (forintban)</t>
  </si>
  <si>
    <t>3.5.5</t>
  </si>
  <si>
    <t>Egyéb pénzügyi műveletek kiadásai</t>
  </si>
  <si>
    <t>K354</t>
  </si>
  <si>
    <t>Egyéb felhalmozási célú támogatások ÁH-n kívülre</t>
  </si>
  <si>
    <t>K89</t>
  </si>
  <si>
    <t>Horgásztanya terasz, lépcső</t>
  </si>
  <si>
    <t>Művelődési ház lábazat felújítása</t>
  </si>
  <si>
    <t>Művelődési ház homlokzatánka festés felújítási munkái</t>
  </si>
  <si>
    <t>Balatonakali rendkívüli helyzetből adódó azonnali feladatok elvégzésére a költségkeret 15%-ig</t>
  </si>
  <si>
    <t>Balatonakali Hajóállomás szennyvízátemelő irányítástechnikai rendszerbe történő illesztése</t>
  </si>
  <si>
    <t xml:space="preserve">Balatonakali szennyvíz tisztítóaknák felújítása 6 db (Üdülő u., Dörgicsei u., Kossuth, Vasút u., Hóvirág u., Pacsírta u.  </t>
  </si>
  <si>
    <t>Balatonakali Strand átemelő szivattyú KSB ama porter 500 vagy műszakilag vele megegyező típus pótlása</t>
  </si>
  <si>
    <t>Fizikai épület kialakítása 188/10 hrsz fordított ÁFA</t>
  </si>
  <si>
    <t>Betlehem, karácsonyi fények</t>
  </si>
  <si>
    <t>Hinta óvodába</t>
  </si>
  <si>
    <t>Szabadtéri színpad székek</t>
  </si>
  <si>
    <t>Rendezvénysátor</t>
  </si>
  <si>
    <t>Parti sétány kialakítása és zöldterület fejlesztés</t>
  </si>
  <si>
    <t>Stihl motoros fűkasza</t>
  </si>
  <si>
    <t>Rugós játék</t>
  </si>
  <si>
    <t>Védőháló strand sportpálya</t>
  </si>
  <si>
    <t>Husqarna Sweeper 44' lombgyűjtő</t>
  </si>
  <si>
    <t>Balatonakali Önkormányzat 2024. évi felhalmozási kiadásai feladatonként/célonként (forintban)</t>
  </si>
  <si>
    <t>Balatonakali Önkormányzat 2024. évi tartaléka (forintban)</t>
  </si>
  <si>
    <t>2027. évi előriányzat</t>
  </si>
  <si>
    <t>042120 Mezőgazdasági támogatások</t>
  </si>
  <si>
    <t>288/4 hrsz ingatlan - posta épület</t>
  </si>
  <si>
    <t>Balatonakali Önkormányzat 2024. évi összesített konszolidált költségvetése kormányzati funkciónként (forintban)</t>
  </si>
  <si>
    <t>041233 Hosszabb időtartamú közfoglalkoztatás</t>
  </si>
  <si>
    <t>Bevétel 2024. évi előir.</t>
  </si>
  <si>
    <t>Bevétel 2024. évi mód. előir.</t>
  </si>
  <si>
    <t>Kiadás 2024. évi előir.</t>
  </si>
  <si>
    <t>Kiadás 2024. évi mód. előir.</t>
  </si>
  <si>
    <t>2027. évi eredeti előirányzat</t>
  </si>
  <si>
    <t>Óvodapedagógusok átlagbér alapú támogatása (1,8 fő)</t>
  </si>
  <si>
    <t>17</t>
  </si>
  <si>
    <t>18</t>
  </si>
  <si>
    <t>19</t>
  </si>
  <si>
    <t>20</t>
  </si>
  <si>
    <t>21</t>
  </si>
  <si>
    <t>Kulturális illetménypótlék, bérintézkedések támogatása</t>
  </si>
  <si>
    <t>22</t>
  </si>
  <si>
    <t>23</t>
  </si>
  <si>
    <t>Balatonakali Önkormányzat általános működésének és ágazati feladatainak 2024. évi támogatása (forintban)</t>
  </si>
  <si>
    <t>2024. évi eredeti előirányzat</t>
  </si>
  <si>
    <t>UNIPRAX Egészségügyi Szolgáltató és Tanácsadó Bt.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</si>
  <si>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</si>
  <si>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</si>
  <si>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</si>
  <si>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</si>
  <si>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</si>
  <si>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</si>
  <si>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</si>
  <si>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</si>
  <si>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</si>
  <si>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</si>
  <si>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</si>
  <si>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</si>
  <si>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Balatonakali Önkormányzat 2024. évi előirányzat felhasználási (likviditási) ütemterve (forintban)</t>
  </si>
  <si>
    <t>Balatonakali Óvoda 2024. évi előirányzat-felhasználási ütemterve (forintban)</t>
  </si>
  <si>
    <t>288/4 hrsz ingatlan fordított ÁFA</t>
  </si>
  <si>
    <r>
      <t xml:space="preserve">2024. évi mód.előir. </t>
    </r>
    <r>
      <rPr>
        <sz val="8"/>
        <rFont val="Times New Roman"/>
        <family val="1"/>
        <charset val="238"/>
      </rPr>
      <t>(2024.IX.16.)</t>
    </r>
  </si>
  <si>
    <t>Sinclair Ayrton mobil klíma 2 db</t>
  </si>
  <si>
    <t>Informatikai eszközök beszerzése - posta</t>
  </si>
  <si>
    <t>Zebra DS2208 vonalkódolvasó</t>
  </si>
  <si>
    <t>Dors 125 UV A/C Dual bankjegyvizsgáló lámpa</t>
  </si>
  <si>
    <t>Mobil telefon</t>
  </si>
  <si>
    <t>posta berendezése</t>
  </si>
  <si>
    <t>kamera rendszer kiépítése</t>
  </si>
  <si>
    <t>"Tamaga"büfé bontási költség</t>
  </si>
  <si>
    <t>Az önkormányzati vagyon és az önkormány-zatot megillető vagyoni értékű jog értékesíté-séből és hasznosításából származó bevétel</t>
  </si>
  <si>
    <t>Tárgyi eszköz és az immateriális jószág, rész-vény, részesedés, vállalat értékesítéséből vagy privatizációból származó bevétel</t>
  </si>
  <si>
    <t>Kezesség-, illetve garanciavállalással kapcsola-tos megtérülés</t>
  </si>
  <si>
    <r>
      <t xml:space="preserve">2024. évi mód.előir. </t>
    </r>
    <r>
      <rPr>
        <sz val="7"/>
        <rFont val="Times New Roman"/>
        <family val="1"/>
        <charset val="238"/>
      </rPr>
      <t>(2024.IX.16.)</t>
    </r>
  </si>
  <si>
    <t>Szociális célú tüzelőanyag vásárlásához kapcsolódó támogatás</t>
  </si>
  <si>
    <t>24</t>
  </si>
  <si>
    <t>25</t>
  </si>
  <si>
    <r>
      <t xml:space="preserve">2024. évi mód.előir. </t>
    </r>
    <r>
      <rPr>
        <sz val="8"/>
        <rFont val="Times New Roman"/>
        <family val="1"/>
        <charset val="238"/>
      </rPr>
      <t>(2024.XI.29.)</t>
    </r>
  </si>
  <si>
    <t>Lakossági víz- és csatornaszolgáltatás támogatása</t>
  </si>
  <si>
    <t>26</t>
  </si>
  <si>
    <t>páncélszekrény 2 db</t>
  </si>
  <si>
    <t>Salgó polc 21 db</t>
  </si>
  <si>
    <t>a  2/2025. (V.7.) önkormányzati rendelethez</t>
  </si>
  <si>
    <r>
      <t xml:space="preserve">2024. évi mód.előir. </t>
    </r>
    <r>
      <rPr>
        <sz val="8"/>
        <rFont val="Times New Roman"/>
        <family val="1"/>
        <charset val="238"/>
      </rPr>
      <t>(2025.V.7.)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</si>
</sst>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14" fillId="0" borderId="0"/>
    <xf numFmtId="0" fontId="2" fillId="0" borderId="0"/>
    <xf numFmtId="0" fontId="1" fillId="0" borderId="0"/>
  </cellStyleXfs>
  <cellXfs count="2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0" fontId="8" fillId="3" borderId="2" xfId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16" fillId="0" borderId="0" xfId="0" applyFont="1"/>
    <xf numFmtId="0" fontId="7" fillId="0" borderId="2" xfId="0" applyFont="1" applyBorder="1" applyAlignment="1">
      <alignment vertical="center"/>
    </xf>
    <xf numFmtId="0" fontId="14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7" fillId="0" borderId="0" xfId="0" applyFont="1"/>
    <xf numFmtId="3" fontId="5" fillId="0" borderId="0" xfId="0" applyNumberFormat="1" applyFo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3" fontId="13" fillId="0" borderId="2" xfId="1" applyNumberFormat="1" applyFont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3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9" fontId="8" fillId="6" borderId="2" xfId="0" applyNumberFormat="1" applyFont="1" applyFill="1" applyBorder="1" applyAlignment="1">
      <alignment horizontal="right" vertical="center" wrapText="1"/>
    </xf>
    <xf numFmtId="49" fontId="8" fillId="6" borderId="2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3" fontId="15" fillId="0" borderId="0" xfId="0" applyNumberFormat="1" applyFont="1"/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3" fontId="3" fillId="6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9" fontId="3" fillId="0" borderId="9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19" fillId="2" borderId="2" xfId="0" applyNumberFormat="1" applyFont="1" applyFill="1" applyBorder="1" applyAlignment="1">
      <alignment horizontal="right" vertical="center"/>
    </xf>
    <xf numFmtId="3" fontId="2" fillId="0" borderId="0" xfId="1" applyNumberFormat="1" applyAlignment="1">
      <alignment vertical="center"/>
    </xf>
    <xf numFmtId="3" fontId="20" fillId="2" borderId="2" xfId="0" applyNumberFormat="1" applyFont="1" applyFill="1" applyBorder="1" applyAlignment="1">
      <alignment horizontal="right" vertical="center"/>
    </xf>
    <xf numFmtId="3" fontId="20" fillId="2" borderId="2" xfId="0" applyNumberFormat="1" applyFont="1" applyFill="1" applyBorder="1" applyAlignment="1">
      <alignment vertical="center"/>
    </xf>
    <xf numFmtId="3" fontId="21" fillId="2" borderId="2" xfId="0" applyNumberFormat="1" applyFont="1" applyFill="1" applyBorder="1" applyAlignment="1">
      <alignment horizontal="right" vertical="center" wrapText="1"/>
    </xf>
    <xf numFmtId="3" fontId="19" fillId="3" borderId="2" xfId="0" applyNumberFormat="1" applyFont="1" applyFill="1" applyBorder="1" applyAlignment="1">
      <alignment horizontal="right" vertical="center"/>
    </xf>
    <xf numFmtId="3" fontId="22" fillId="0" borderId="0" xfId="0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4/K&#246;lts&#233;gvet&#233;s/Mell&#233;kletek%20a%202024.%20&#233;vi%20k&#246;lts&#233;gvet&#233;si%20rendeleth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6. melléklet"/>
      <sheetName val="7. melléklet"/>
      <sheetName val="8. melléklet "/>
      <sheetName val="9. melléklet"/>
      <sheetName val="10. melléklet"/>
      <sheetName val="11. melléklet"/>
      <sheetName val="12. melléklet"/>
      <sheetName val="13. melléklet"/>
      <sheetName val="14. melléklet"/>
      <sheetName val="15. melléklet"/>
    </sheetNames>
    <sheetDataSet>
      <sheetData sheetId="0">
        <row r="2">
          <cell r="H2" t="str">
            <v>az  2/2024. (II.20.) önkormányzati rendelethez</v>
          </cell>
        </row>
        <row r="37">
          <cell r="G37">
            <v>0</v>
          </cell>
          <cell r="H37">
            <v>0</v>
          </cell>
          <cell r="I37">
            <v>0</v>
          </cell>
        </row>
      </sheetData>
      <sheetData sheetId="1"/>
      <sheetData sheetId="2">
        <row r="9">
          <cell r="H9">
            <v>65988453</v>
          </cell>
        </row>
        <row r="41">
          <cell r="H41">
            <v>23500000</v>
          </cell>
        </row>
        <row r="47">
          <cell r="H47">
            <v>151000000</v>
          </cell>
        </row>
        <row r="48">
          <cell r="H48">
            <v>388739341</v>
          </cell>
        </row>
      </sheetData>
      <sheetData sheetId="3">
        <row r="16">
          <cell r="H16">
            <v>575204</v>
          </cell>
        </row>
        <row r="17">
          <cell r="H17">
            <v>34040996</v>
          </cell>
        </row>
        <row r="42">
          <cell r="H42">
            <v>36233000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8" style="1" customWidth="1"/>
    <col min="4" max="7" width="10.5546875" style="1" customWidth="1"/>
    <col min="8" max="8" width="8.88671875" style="1" customWidth="1"/>
    <col min="9" max="9" width="10.5546875" customWidth="1"/>
  </cols>
  <sheetData>
    <row r="1" spans="1:9" s="1" customFormat="1" ht="15" customHeight="1" x14ac:dyDescent="0.25">
      <c r="C1" s="2"/>
      <c r="D1" s="2"/>
      <c r="E1" s="2"/>
      <c r="F1" s="2"/>
      <c r="G1" s="2"/>
      <c r="H1" s="2" t="s">
        <v>310</v>
      </c>
    </row>
    <row r="2" spans="1:9" s="1" customFormat="1" ht="15" customHeight="1" x14ac:dyDescent="0.25">
      <c r="A2" s="1" t="s">
        <v>449</v>
      </c>
      <c r="H2" s="2" t="s">
        <v>557</v>
      </c>
    </row>
    <row r="3" spans="1:9" s="1" customFormat="1" ht="15" customHeight="1" x14ac:dyDescent="0.25">
      <c r="A3" s="3"/>
      <c r="B3" s="3"/>
    </row>
    <row r="4" spans="1:9" s="1" customFormat="1" ht="15" customHeight="1" x14ac:dyDescent="0.25">
      <c r="A4" s="186" t="s">
        <v>469</v>
      </c>
      <c r="B4" s="186"/>
      <c r="C4" s="186"/>
      <c r="D4" s="186"/>
      <c r="E4" s="186"/>
      <c r="F4" s="186"/>
      <c r="G4" s="186"/>
      <c r="H4" s="186"/>
      <c r="I4" s="12"/>
    </row>
    <row r="5" spans="1:9" s="1" customFormat="1" ht="7.5" customHeight="1" x14ac:dyDescent="0.25">
      <c r="A5" s="3"/>
      <c r="B5" s="3"/>
      <c r="C5" s="3"/>
      <c r="D5" s="3"/>
      <c r="E5" s="3"/>
      <c r="F5" s="3"/>
      <c r="G5" s="3"/>
      <c r="H5" s="47"/>
    </row>
    <row r="6" spans="1:9" ht="15" customHeight="1" x14ac:dyDescent="0.25">
      <c r="A6" s="63"/>
      <c r="B6" s="64" t="s">
        <v>33</v>
      </c>
      <c r="C6" s="63" t="s">
        <v>34</v>
      </c>
      <c r="D6" s="63" t="s">
        <v>35</v>
      </c>
      <c r="E6" s="63" t="s">
        <v>36</v>
      </c>
      <c r="F6" s="63" t="s">
        <v>37</v>
      </c>
      <c r="G6" s="63" t="s">
        <v>38</v>
      </c>
      <c r="H6" s="63" t="s">
        <v>39</v>
      </c>
    </row>
    <row r="7" spans="1:9" ht="34.200000000000003" x14ac:dyDescent="0.25">
      <c r="A7" s="64">
        <v>1</v>
      </c>
      <c r="B7" s="63" t="s">
        <v>31</v>
      </c>
      <c r="C7" s="64" t="s">
        <v>1</v>
      </c>
      <c r="D7" s="63" t="s">
        <v>468</v>
      </c>
      <c r="E7" s="63" t="s">
        <v>536</v>
      </c>
      <c r="F7" s="63" t="s">
        <v>552</v>
      </c>
      <c r="G7" s="63" t="s">
        <v>558</v>
      </c>
      <c r="H7" s="65" t="s">
        <v>450</v>
      </c>
    </row>
    <row r="8" spans="1:9" ht="15" customHeight="1" x14ac:dyDescent="0.25">
      <c r="A8" s="64">
        <v>2</v>
      </c>
      <c r="B8" s="191" t="s">
        <v>2</v>
      </c>
      <c r="C8" s="192"/>
      <c r="D8" s="192"/>
      <c r="E8" s="192"/>
      <c r="F8" s="192"/>
      <c r="G8" s="192"/>
      <c r="H8" s="193"/>
    </row>
    <row r="9" spans="1:9" ht="24" x14ac:dyDescent="0.25">
      <c r="A9" s="64">
        <v>3</v>
      </c>
      <c r="B9" s="85" t="s">
        <v>4</v>
      </c>
      <c r="C9" s="69" t="s">
        <v>289</v>
      </c>
      <c r="D9" s="62">
        <f>D10+D14</f>
        <v>65988453</v>
      </c>
      <c r="E9" s="62">
        <f t="shared" ref="E9" si="0">E10+E14</f>
        <v>67688455</v>
      </c>
      <c r="F9" s="62">
        <f t="shared" ref="F9" si="1">F10+F14</f>
        <v>68863151</v>
      </c>
      <c r="G9" s="62">
        <f t="shared" ref="G9" si="2">G10+G14</f>
        <v>74947829</v>
      </c>
      <c r="H9" s="67">
        <f>G9/D9</f>
        <v>1.1357718751188182</v>
      </c>
    </row>
    <row r="10" spans="1:9" ht="15" customHeight="1" x14ac:dyDescent="0.25">
      <c r="A10" s="64">
        <v>4</v>
      </c>
      <c r="B10" s="79" t="s">
        <v>50</v>
      </c>
      <c r="C10" s="61" t="s">
        <v>166</v>
      </c>
      <c r="D10" s="22">
        <f>'3. melléklet'!E10</f>
        <v>60820153</v>
      </c>
      <c r="E10" s="22">
        <f>'3. melléklet'!F10</f>
        <v>60820153</v>
      </c>
      <c r="F10" s="22">
        <f>'3. melléklet'!G10</f>
        <v>61666923</v>
      </c>
      <c r="G10" s="22">
        <f>'3. melléklet'!H10</f>
        <v>69285921</v>
      </c>
      <c r="H10" s="68">
        <f t="shared" ref="H10:H11" si="3">G10/D10</f>
        <v>1.1391934676652327</v>
      </c>
    </row>
    <row r="11" spans="1:9" ht="24" x14ac:dyDescent="0.25">
      <c r="A11" s="64">
        <v>5</v>
      </c>
      <c r="B11" s="88" t="s">
        <v>322</v>
      </c>
      <c r="C11" s="77" t="s">
        <v>311</v>
      </c>
      <c r="D11" s="23">
        <f>'3. melléklet'!E11+'3. melléklet'!E12+'3. melléklet'!E13+'3. melléklet'!E14</f>
        <v>60820153</v>
      </c>
      <c r="E11" s="23">
        <f>'3. melléklet'!F11+'3. melléklet'!F12+'3. melléklet'!F13+'3. melléklet'!F14</f>
        <v>60820153</v>
      </c>
      <c r="F11" s="23">
        <f>'3. melléklet'!G11+'3. melléklet'!G12+'3. melléklet'!G13+'3. melléklet'!G14</f>
        <v>60840153</v>
      </c>
      <c r="G11" s="23">
        <f>'3. melléklet'!H11+'3. melléklet'!H12+'3. melléklet'!H13+'3. melléklet'!H14</f>
        <v>63578851</v>
      </c>
      <c r="H11" s="70">
        <f t="shared" si="3"/>
        <v>1.04535828773729</v>
      </c>
      <c r="I11" s="25"/>
    </row>
    <row r="12" spans="1:9" ht="24" x14ac:dyDescent="0.25">
      <c r="A12" s="64">
        <v>6</v>
      </c>
      <c r="B12" s="88" t="s">
        <v>323</v>
      </c>
      <c r="C12" s="77" t="s">
        <v>312</v>
      </c>
      <c r="D12" s="23">
        <f>'3. melléklet'!E15</f>
        <v>0</v>
      </c>
      <c r="E12" s="23">
        <f>'3. melléklet'!F15</f>
        <v>0</v>
      </c>
      <c r="F12" s="23">
        <f>'3. melléklet'!G15</f>
        <v>826770</v>
      </c>
      <c r="G12" s="23">
        <f>'3. melléklet'!H15</f>
        <v>5707070</v>
      </c>
      <c r="H12" s="141"/>
    </row>
    <row r="13" spans="1:9" ht="15" customHeight="1" x14ac:dyDescent="0.25">
      <c r="A13" s="64">
        <v>7</v>
      </c>
      <c r="B13" s="88" t="s">
        <v>324</v>
      </c>
      <c r="C13" s="77" t="s">
        <v>341</v>
      </c>
      <c r="D13" s="23">
        <f>'3. melléklet'!E16</f>
        <v>0</v>
      </c>
      <c r="E13" s="23">
        <f>'3. melléklet'!F16</f>
        <v>0</v>
      </c>
      <c r="F13" s="23">
        <f>'3. melléklet'!G16</f>
        <v>0</v>
      </c>
      <c r="G13" s="23">
        <f>'3. melléklet'!H16</f>
        <v>0</v>
      </c>
      <c r="H13" s="141"/>
    </row>
    <row r="14" spans="1:9" ht="24" x14ac:dyDescent="0.25">
      <c r="A14" s="64">
        <v>8</v>
      </c>
      <c r="B14" s="80" t="s">
        <v>51</v>
      </c>
      <c r="C14" s="61" t="s">
        <v>291</v>
      </c>
      <c r="D14" s="22">
        <f>'3. melléklet'!E17</f>
        <v>5168300</v>
      </c>
      <c r="E14" s="22">
        <f>'3. melléklet'!F17</f>
        <v>6868302</v>
      </c>
      <c r="F14" s="22">
        <f>'3. melléklet'!G17</f>
        <v>7196228</v>
      </c>
      <c r="G14" s="22">
        <f>'3. melléklet'!H17</f>
        <v>5661908</v>
      </c>
      <c r="H14" s="68">
        <f t="shared" ref="H14:H25" si="4">G14/D14</f>
        <v>1.095506839773233</v>
      </c>
    </row>
    <row r="15" spans="1:9" ht="15" customHeight="1" x14ac:dyDescent="0.25">
      <c r="A15" s="64">
        <v>9</v>
      </c>
      <c r="B15" s="85" t="s">
        <v>5</v>
      </c>
      <c r="C15" s="69" t="s">
        <v>6</v>
      </c>
      <c r="D15" s="62">
        <f>SUM(D16:D18)</f>
        <v>132000000</v>
      </c>
      <c r="E15" s="62">
        <f>SUM(E16:E18)</f>
        <v>132000000</v>
      </c>
      <c r="F15" s="62">
        <f>SUM(F16:F18)</f>
        <v>132000000</v>
      </c>
      <c r="G15" s="62">
        <f>SUM(G16:G18)</f>
        <v>132000000</v>
      </c>
      <c r="H15" s="67">
        <f t="shared" si="4"/>
        <v>1</v>
      </c>
    </row>
    <row r="16" spans="1:9" ht="15" customHeight="1" x14ac:dyDescent="0.25">
      <c r="A16" s="64">
        <v>10</v>
      </c>
      <c r="B16" s="79" t="s">
        <v>7</v>
      </c>
      <c r="C16" s="61" t="s">
        <v>174</v>
      </c>
      <c r="D16" s="22">
        <f>'3. melléklet'!E19</f>
        <v>68000000</v>
      </c>
      <c r="E16" s="22">
        <f>'3. melléklet'!F19</f>
        <v>68000000</v>
      </c>
      <c r="F16" s="22">
        <f>'3. melléklet'!G19</f>
        <v>68000000</v>
      </c>
      <c r="G16" s="22">
        <f>'3. melléklet'!H19</f>
        <v>68000000</v>
      </c>
      <c r="H16" s="68">
        <f t="shared" si="4"/>
        <v>1</v>
      </c>
    </row>
    <row r="17" spans="1:9" ht="15" customHeight="1" x14ac:dyDescent="0.25">
      <c r="A17" s="64">
        <v>11</v>
      </c>
      <c r="B17" s="80" t="s">
        <v>8</v>
      </c>
      <c r="C17" s="61" t="s">
        <v>175</v>
      </c>
      <c r="D17" s="22">
        <f>'3. melléklet'!E20</f>
        <v>62500000</v>
      </c>
      <c r="E17" s="22">
        <f>'3. melléklet'!F20</f>
        <v>62500000</v>
      </c>
      <c r="F17" s="22">
        <f>'3. melléklet'!G20</f>
        <v>62500000</v>
      </c>
      <c r="G17" s="22">
        <f>'3. melléklet'!H20</f>
        <v>62500000</v>
      </c>
      <c r="H17" s="68">
        <f t="shared" si="4"/>
        <v>1</v>
      </c>
    </row>
    <row r="18" spans="1:9" ht="15" customHeight="1" x14ac:dyDescent="0.25">
      <c r="A18" s="64">
        <v>12</v>
      </c>
      <c r="B18" s="79" t="s">
        <v>314</v>
      </c>
      <c r="C18" s="61" t="s">
        <v>181</v>
      </c>
      <c r="D18" s="22">
        <f>'3. melléklet'!E23</f>
        <v>1500000</v>
      </c>
      <c r="E18" s="22">
        <f>'3. melléklet'!F23</f>
        <v>1500000</v>
      </c>
      <c r="F18" s="22">
        <f>'3. melléklet'!G23</f>
        <v>1500000</v>
      </c>
      <c r="G18" s="22">
        <f>'3. melléklet'!H23</f>
        <v>1500000</v>
      </c>
      <c r="H18" s="68">
        <f t="shared" si="4"/>
        <v>1</v>
      </c>
    </row>
    <row r="19" spans="1:9" ht="15" customHeight="1" x14ac:dyDescent="0.25">
      <c r="A19" s="64">
        <v>13</v>
      </c>
      <c r="B19" s="85" t="s">
        <v>17</v>
      </c>
      <c r="C19" s="69" t="s">
        <v>3</v>
      </c>
      <c r="D19" s="62">
        <f>'3. melléklet'!E24+'4. melléklet'!F9</f>
        <v>138690022</v>
      </c>
      <c r="E19" s="62">
        <f>'3. melléklet'!F24+'4. melléklet'!F9</f>
        <v>140971792</v>
      </c>
      <c r="F19" s="62">
        <f>'3. melléklet'!G24+'4. melléklet'!G9</f>
        <v>171164714</v>
      </c>
      <c r="G19" s="62">
        <f>'3. melléklet'!H24+'4. melléklet'!H9</f>
        <v>171990258</v>
      </c>
      <c r="H19" s="67">
        <f t="shared" si="4"/>
        <v>1.2401054922321666</v>
      </c>
      <c r="I19" s="25"/>
    </row>
    <row r="20" spans="1:9" ht="15" customHeight="1" x14ac:dyDescent="0.25">
      <c r="A20" s="64">
        <v>14</v>
      </c>
      <c r="B20" s="80" t="s">
        <v>54</v>
      </c>
      <c r="C20" s="6" t="s">
        <v>183</v>
      </c>
      <c r="D20" s="22">
        <f>'3. melléklet'!E25</f>
        <v>97500</v>
      </c>
      <c r="E20" s="22">
        <f>'3. melléklet'!F25</f>
        <v>97500</v>
      </c>
      <c r="F20" s="22">
        <f>'3. melléklet'!G25</f>
        <v>97500</v>
      </c>
      <c r="G20" s="22">
        <f>'3. melléklet'!H25</f>
        <v>97500</v>
      </c>
      <c r="H20" s="68">
        <f t="shared" si="4"/>
        <v>1</v>
      </c>
    </row>
    <row r="21" spans="1:9" ht="15" customHeight="1" x14ac:dyDescent="0.25">
      <c r="A21" s="64">
        <v>15</v>
      </c>
      <c r="B21" s="80" t="s">
        <v>56</v>
      </c>
      <c r="C21" s="6" t="s">
        <v>186</v>
      </c>
      <c r="D21" s="22">
        <f>'3. melléklet'!E26</f>
        <v>83300000</v>
      </c>
      <c r="E21" s="22">
        <f>'3. melléklet'!F26</f>
        <v>83300000</v>
      </c>
      <c r="F21" s="22">
        <f>'3. melléklet'!G26</f>
        <v>95833600</v>
      </c>
      <c r="G21" s="22">
        <f>'3. melléklet'!H26</f>
        <v>95833600</v>
      </c>
      <c r="H21" s="68">
        <f t="shared" si="4"/>
        <v>1.1504633853541417</v>
      </c>
    </row>
    <row r="22" spans="1:9" ht="15" customHeight="1" x14ac:dyDescent="0.25">
      <c r="A22" s="64">
        <v>16</v>
      </c>
      <c r="B22" s="80" t="s">
        <v>114</v>
      </c>
      <c r="C22" s="6" t="s">
        <v>189</v>
      </c>
      <c r="D22" s="22">
        <f>'3. melléklet'!E27+'4. melléklet'!F10</f>
        <v>14975000</v>
      </c>
      <c r="E22" s="22">
        <f>'3. melléklet'!F27+'4. melléklet'!F10</f>
        <v>14975000</v>
      </c>
      <c r="F22" s="22">
        <f>'3. melléklet'!G27+'4. melléklet'!G10</f>
        <v>14975000</v>
      </c>
      <c r="G22" s="22">
        <f>'3. melléklet'!H27+'4. melléklet'!H10</f>
        <v>14800320</v>
      </c>
      <c r="H22" s="68">
        <f t="shared" si="4"/>
        <v>0.98833522537562601</v>
      </c>
    </row>
    <row r="23" spans="1:9" ht="15" customHeight="1" x14ac:dyDescent="0.25">
      <c r="A23" s="64">
        <v>17</v>
      </c>
      <c r="B23" s="80" t="s">
        <v>116</v>
      </c>
      <c r="C23" s="6" t="s">
        <v>190</v>
      </c>
      <c r="D23" s="22">
        <f>'3. melléklet'!E28</f>
        <v>8505000</v>
      </c>
      <c r="E23" s="22">
        <f>'3. melléklet'!F28</f>
        <v>7985000</v>
      </c>
      <c r="F23" s="22">
        <f>'3. melléklet'!G28</f>
        <v>7990250</v>
      </c>
      <c r="G23" s="22">
        <f>'3. melléklet'!H28</f>
        <v>7990250</v>
      </c>
      <c r="H23" s="68">
        <f t="shared" si="4"/>
        <v>0.93947677836566723</v>
      </c>
    </row>
    <row r="24" spans="1:9" ht="15" customHeight="1" x14ac:dyDescent="0.25">
      <c r="A24" s="64">
        <v>18</v>
      </c>
      <c r="B24" s="80" t="s">
        <v>122</v>
      </c>
      <c r="C24" s="6" t="s">
        <v>297</v>
      </c>
      <c r="D24" s="22">
        <f>'4. melléklet'!F11</f>
        <v>316800</v>
      </c>
      <c r="E24" s="22">
        <f>'4. melléklet'!F11</f>
        <v>316800</v>
      </c>
      <c r="F24" s="22">
        <f>'4. melléklet'!G11</f>
        <v>316800</v>
      </c>
      <c r="G24" s="22">
        <f>'4. melléklet'!H11</f>
        <v>322200</v>
      </c>
      <c r="H24" s="68">
        <f t="shared" si="4"/>
        <v>1.0170454545454546</v>
      </c>
    </row>
    <row r="25" spans="1:9" ht="15" customHeight="1" x14ac:dyDescent="0.25">
      <c r="A25" s="64">
        <v>19</v>
      </c>
      <c r="B25" s="80" t="s">
        <v>315</v>
      </c>
      <c r="C25" s="6" t="s">
        <v>191</v>
      </c>
      <c r="D25" s="22">
        <f>'3. melléklet'!E29</f>
        <v>28495250</v>
      </c>
      <c r="E25" s="22">
        <f>'3. melléklet'!F29</f>
        <v>28495250</v>
      </c>
      <c r="F25" s="22">
        <f>'3. melléklet'!G29</f>
        <v>43114322</v>
      </c>
      <c r="G25" s="22">
        <f>'3. melléklet'!H29</f>
        <v>43114322</v>
      </c>
      <c r="H25" s="68">
        <f t="shared" si="4"/>
        <v>1.5130354006369482</v>
      </c>
    </row>
    <row r="26" spans="1:9" ht="15" customHeight="1" x14ac:dyDescent="0.25">
      <c r="A26" s="64">
        <v>20</v>
      </c>
      <c r="B26" s="80" t="s">
        <v>316</v>
      </c>
      <c r="C26" s="52" t="s">
        <v>279</v>
      </c>
      <c r="D26" s="22">
        <f>'3. melléklet'!E30</f>
        <v>0</v>
      </c>
      <c r="E26" s="22">
        <f>'3. melléklet'!F30</f>
        <v>1537000</v>
      </c>
      <c r="F26" s="22">
        <f>'3. melléklet'!G30</f>
        <v>1537000</v>
      </c>
      <c r="G26" s="22">
        <f>'3. melléklet'!H30</f>
        <v>1537000</v>
      </c>
      <c r="H26" s="141"/>
    </row>
    <row r="27" spans="1:9" ht="15" customHeight="1" x14ac:dyDescent="0.25">
      <c r="A27" s="64">
        <v>21</v>
      </c>
      <c r="B27" s="80" t="s">
        <v>317</v>
      </c>
      <c r="C27" s="6" t="s">
        <v>192</v>
      </c>
      <c r="D27" s="22">
        <f>'3. melléklet'!E31+'4. melléklet'!F12</f>
        <v>0</v>
      </c>
      <c r="E27" s="22">
        <f>'3. melléklet'!F31+'4. melléklet'!F12</f>
        <v>0</v>
      </c>
      <c r="F27" s="22">
        <f>'3. melléklet'!G31+'4. melléklet'!G12</f>
        <v>5035000</v>
      </c>
      <c r="G27" s="22">
        <f>'3. melléklet'!H31+'4. melléklet'!H12</f>
        <v>6272687</v>
      </c>
      <c r="H27" s="141"/>
    </row>
    <row r="28" spans="1:9" ht="15" customHeight="1" x14ac:dyDescent="0.25">
      <c r="A28" s="64">
        <v>22</v>
      </c>
      <c r="B28" s="80" t="s">
        <v>318</v>
      </c>
      <c r="C28" s="6" t="s">
        <v>453</v>
      </c>
      <c r="D28" s="22">
        <v>0</v>
      </c>
      <c r="E28" s="22">
        <f>'3. melléklet'!F32</f>
        <v>4264770</v>
      </c>
      <c r="F28" s="22">
        <f>'3. melléklet'!G32</f>
        <v>2264770</v>
      </c>
      <c r="G28" s="22">
        <f>'3. melléklet'!H32</f>
        <v>1957263</v>
      </c>
      <c r="H28" s="141"/>
    </row>
    <row r="29" spans="1:9" ht="15" customHeight="1" x14ac:dyDescent="0.25">
      <c r="A29" s="64">
        <v>23</v>
      </c>
      <c r="B29" s="80" t="s">
        <v>459</v>
      </c>
      <c r="C29" s="6" t="s">
        <v>193</v>
      </c>
      <c r="D29" s="22">
        <f>'3. melléklet'!E33+'4. melléklet'!F13</f>
        <v>472</v>
      </c>
      <c r="E29" s="22">
        <f>'3. melléklet'!F33+'4. melléklet'!F13</f>
        <v>472</v>
      </c>
      <c r="F29" s="22">
        <f>'3. melléklet'!G33+'4. melléklet'!G13</f>
        <v>472</v>
      </c>
      <c r="G29" s="22">
        <f>'3. melléklet'!H33+'4. melléklet'!H13</f>
        <v>65116</v>
      </c>
      <c r="H29" s="68">
        <f>G29/D29</f>
        <v>137.95762711864407</v>
      </c>
    </row>
    <row r="30" spans="1:9" ht="15" customHeight="1" x14ac:dyDescent="0.25">
      <c r="A30" s="64">
        <v>24</v>
      </c>
      <c r="B30" s="85" t="s">
        <v>18</v>
      </c>
      <c r="C30" s="69" t="s">
        <v>197</v>
      </c>
      <c r="D30" s="62">
        <f>'3. melléklet'!E34</f>
        <v>0</v>
      </c>
      <c r="E30" s="62">
        <f>'3. melléklet'!F34</f>
        <v>10594121</v>
      </c>
      <c r="F30" s="62">
        <f>'3. melléklet'!G34</f>
        <v>10594121</v>
      </c>
      <c r="G30" s="62">
        <f>'3. melléklet'!H34</f>
        <v>10594121</v>
      </c>
      <c r="H30" s="141"/>
    </row>
    <row r="31" spans="1:9" ht="15" customHeight="1" x14ac:dyDescent="0.25">
      <c r="A31" s="64">
        <v>25</v>
      </c>
      <c r="B31" s="80" t="s">
        <v>97</v>
      </c>
      <c r="C31" s="61" t="s">
        <v>199</v>
      </c>
      <c r="D31" s="22">
        <f>'3. melléklet'!E35</f>
        <v>0</v>
      </c>
      <c r="E31" s="22">
        <f>'3. melléklet'!F35</f>
        <v>10594121</v>
      </c>
      <c r="F31" s="22">
        <f>'3. melléklet'!G35</f>
        <v>10594121</v>
      </c>
      <c r="G31" s="22">
        <f>'3. melléklet'!H35</f>
        <v>10594121</v>
      </c>
      <c r="H31" s="141"/>
    </row>
    <row r="32" spans="1:9" ht="15.75" customHeight="1" x14ac:dyDescent="0.25">
      <c r="A32" s="64">
        <v>26</v>
      </c>
      <c r="B32" s="82" t="s">
        <v>33</v>
      </c>
      <c r="C32" s="78" t="s">
        <v>3</v>
      </c>
      <c r="D32" s="24">
        <f>D9+D15+D19+D30</f>
        <v>336678475</v>
      </c>
      <c r="E32" s="24">
        <f t="shared" ref="E32:F32" si="5">E9+E15+E19+E30</f>
        <v>351254368</v>
      </c>
      <c r="F32" s="24">
        <f t="shared" si="5"/>
        <v>382621986</v>
      </c>
      <c r="G32" s="24">
        <f t="shared" ref="G32" si="6">G9+G15+G19+G30</f>
        <v>389532208</v>
      </c>
      <c r="H32" s="67">
        <f t="shared" ref="H32:H33" si="7">G32/D32</f>
        <v>1.1569857799789547</v>
      </c>
    </row>
    <row r="33" spans="1:9" ht="24" x14ac:dyDescent="0.25">
      <c r="A33" s="64">
        <v>27</v>
      </c>
      <c r="B33" s="86" t="s">
        <v>19</v>
      </c>
      <c r="C33" s="69" t="s">
        <v>290</v>
      </c>
      <c r="D33" s="62">
        <f>SUM(D34:D35)</f>
        <v>7819284</v>
      </c>
      <c r="E33" s="62">
        <f t="shared" ref="E33" si="8">SUM(E34:E35)</f>
        <v>7819284</v>
      </c>
      <c r="F33" s="62">
        <f t="shared" ref="F33" si="9">SUM(F34:F35)</f>
        <v>7819284</v>
      </c>
      <c r="G33" s="62">
        <f t="shared" ref="G33" si="10">SUM(G34:G35)</f>
        <v>7819284</v>
      </c>
      <c r="H33" s="67">
        <f t="shared" si="7"/>
        <v>1</v>
      </c>
    </row>
    <row r="34" spans="1:9" ht="15" customHeight="1" x14ac:dyDescent="0.25">
      <c r="A34" s="64">
        <v>28</v>
      </c>
      <c r="B34" s="80" t="s">
        <v>98</v>
      </c>
      <c r="C34" s="61" t="s">
        <v>278</v>
      </c>
      <c r="D34" s="22">
        <f>'3. melléklet'!E38</f>
        <v>0</v>
      </c>
      <c r="E34" s="22">
        <f>'3. melléklet'!F38</f>
        <v>0</v>
      </c>
      <c r="F34" s="22">
        <f>'3. melléklet'!G38</f>
        <v>0</v>
      </c>
      <c r="G34" s="22">
        <f>'3. melléklet'!H38</f>
        <v>0</v>
      </c>
      <c r="H34" s="141"/>
    </row>
    <row r="35" spans="1:9" ht="24" x14ac:dyDescent="0.25">
      <c r="A35" s="64">
        <v>29</v>
      </c>
      <c r="B35" s="79" t="s">
        <v>99</v>
      </c>
      <c r="C35" s="61" t="s">
        <v>292</v>
      </c>
      <c r="D35" s="22">
        <f>'3. melléklet'!E39</f>
        <v>7819284</v>
      </c>
      <c r="E35" s="22">
        <f>'3. melléklet'!F39</f>
        <v>7819284</v>
      </c>
      <c r="F35" s="22">
        <f>'3. melléklet'!G39</f>
        <v>7819284</v>
      </c>
      <c r="G35" s="22">
        <f>'3. melléklet'!H39</f>
        <v>7819284</v>
      </c>
      <c r="H35" s="68">
        <f t="shared" ref="H35:H37" si="11">G35/D35</f>
        <v>1</v>
      </c>
    </row>
    <row r="36" spans="1:9" ht="15" customHeight="1" x14ac:dyDescent="0.25">
      <c r="A36" s="64">
        <v>30</v>
      </c>
      <c r="B36" s="86" t="s">
        <v>20</v>
      </c>
      <c r="C36" s="69" t="s">
        <v>244</v>
      </c>
      <c r="D36" s="62">
        <f>'3. melléklet'!E40</f>
        <v>23500000</v>
      </c>
      <c r="E36" s="62">
        <f>'3. melléklet'!F40</f>
        <v>23500000</v>
      </c>
      <c r="F36" s="62">
        <f>'3. melléklet'!G40</f>
        <v>66000000</v>
      </c>
      <c r="G36" s="62">
        <f>'3. melléklet'!H40</f>
        <v>65500000</v>
      </c>
      <c r="H36" s="67">
        <f t="shared" si="11"/>
        <v>2.7872340425531914</v>
      </c>
    </row>
    <row r="37" spans="1:9" ht="15" customHeight="1" x14ac:dyDescent="0.25">
      <c r="A37" s="64">
        <v>31</v>
      </c>
      <c r="B37" s="80" t="s">
        <v>141</v>
      </c>
      <c r="C37" s="46" t="s">
        <v>246</v>
      </c>
      <c r="D37" s="22">
        <f>'3. melléklet'!E41</f>
        <v>23500000</v>
      </c>
      <c r="E37" s="22">
        <f>'3. melléklet'!F41</f>
        <v>23500000</v>
      </c>
      <c r="F37" s="22">
        <f>'3. melléklet'!G41</f>
        <v>66000000</v>
      </c>
      <c r="G37" s="22">
        <f>'3. melléklet'!H41</f>
        <v>65500000</v>
      </c>
      <c r="H37" s="68">
        <f t="shared" si="11"/>
        <v>2.7872340425531914</v>
      </c>
    </row>
    <row r="38" spans="1:9" ht="15" customHeight="1" x14ac:dyDescent="0.25">
      <c r="A38" s="64">
        <v>32</v>
      </c>
      <c r="B38" s="79" t="s">
        <v>142</v>
      </c>
      <c r="C38" s="12" t="s">
        <v>305</v>
      </c>
      <c r="D38" s="22">
        <f>'3. melléklet'!E42</f>
        <v>0</v>
      </c>
      <c r="E38" s="22">
        <f>'3. melléklet'!F42</f>
        <v>0</v>
      </c>
      <c r="F38" s="22">
        <f>'3. melléklet'!G42</f>
        <v>0</v>
      </c>
      <c r="G38" s="22">
        <f>'3. melléklet'!H42</f>
        <v>0</v>
      </c>
      <c r="H38" s="141"/>
    </row>
    <row r="39" spans="1:9" ht="15" customHeight="1" x14ac:dyDescent="0.25">
      <c r="A39" s="64">
        <v>33</v>
      </c>
      <c r="B39" s="87" t="s">
        <v>21</v>
      </c>
      <c r="C39" s="69" t="s">
        <v>201</v>
      </c>
      <c r="D39" s="62">
        <f>'3. melléklet'!E43</f>
        <v>131700</v>
      </c>
      <c r="E39" s="62">
        <f>'3. melléklet'!F43</f>
        <v>131700</v>
      </c>
      <c r="F39" s="62">
        <f>'3. melléklet'!G43</f>
        <v>131700</v>
      </c>
      <c r="G39" s="62">
        <f>'3. melléklet'!H43</f>
        <v>125325</v>
      </c>
      <c r="H39" s="67">
        <f t="shared" ref="H39:H44" si="12">G39/D39</f>
        <v>0.95159453302961272</v>
      </c>
      <c r="I39" s="159"/>
    </row>
    <row r="40" spans="1:9" ht="15" customHeight="1" x14ac:dyDescent="0.25">
      <c r="A40" s="64">
        <v>34</v>
      </c>
      <c r="B40" s="79" t="s">
        <v>155</v>
      </c>
      <c r="C40" s="13" t="s">
        <v>202</v>
      </c>
      <c r="D40" s="22">
        <f>'3. melléklet'!E44</f>
        <v>131700</v>
      </c>
      <c r="E40" s="22">
        <f>'3. melléklet'!F44</f>
        <v>131700</v>
      </c>
      <c r="F40" s="22">
        <f>'3. melléklet'!G44</f>
        <v>131700</v>
      </c>
      <c r="G40" s="22">
        <f>'3. melléklet'!H44</f>
        <v>125325</v>
      </c>
      <c r="H40" s="68">
        <f t="shared" si="12"/>
        <v>0.95159453302961272</v>
      </c>
    </row>
    <row r="41" spans="1:9" ht="15.75" customHeight="1" x14ac:dyDescent="0.25">
      <c r="A41" s="64">
        <v>35</v>
      </c>
      <c r="B41" s="82" t="s">
        <v>319</v>
      </c>
      <c r="C41" s="78" t="s">
        <v>244</v>
      </c>
      <c r="D41" s="24">
        <f>D33+D36+D39</f>
        <v>31450984</v>
      </c>
      <c r="E41" s="24">
        <f t="shared" ref="E41" si="13">E33+E36+E39</f>
        <v>31450984</v>
      </c>
      <c r="F41" s="24">
        <f t="shared" ref="F41" si="14">F33+F36+F39</f>
        <v>73950984</v>
      </c>
      <c r="G41" s="24">
        <f t="shared" ref="G41" si="15">G33+G36+G39</f>
        <v>73444609</v>
      </c>
      <c r="H41" s="67">
        <f t="shared" si="12"/>
        <v>2.3352086217715797</v>
      </c>
    </row>
    <row r="42" spans="1:9" ht="15" customHeight="1" x14ac:dyDescent="0.25">
      <c r="A42" s="64">
        <v>36</v>
      </c>
      <c r="B42" s="194" t="s">
        <v>320</v>
      </c>
      <c r="C42" s="195"/>
      <c r="D42" s="24">
        <f>D19+D15+D9+D36+D33+D30+D39</f>
        <v>368129459</v>
      </c>
      <c r="E42" s="24">
        <f>E19+E15+E9+E36+E33+E30+E39</f>
        <v>382705352</v>
      </c>
      <c r="F42" s="24">
        <f>F19+F15+F9+F36+F33+F30+F39</f>
        <v>456572970</v>
      </c>
      <c r="G42" s="24">
        <f>G19+G15+G9+G36+G33+G30+G39</f>
        <v>462976817</v>
      </c>
      <c r="H42" s="71">
        <f t="shared" si="12"/>
        <v>1.257646748124007</v>
      </c>
    </row>
    <row r="43" spans="1:9" ht="15" customHeight="1" x14ac:dyDescent="0.25">
      <c r="A43" s="64">
        <v>37</v>
      </c>
      <c r="B43" s="80" t="s">
        <v>28</v>
      </c>
      <c r="C43" s="61" t="s">
        <v>321</v>
      </c>
      <c r="D43" s="22">
        <f>'3. melléklet'!E47</f>
        <v>151000000</v>
      </c>
      <c r="E43" s="22">
        <f>'3. melléklet'!F47</f>
        <v>157660333</v>
      </c>
      <c r="F43" s="22">
        <f>'3. melléklet'!G47</f>
        <v>157660333</v>
      </c>
      <c r="G43" s="22">
        <f>'3. melléklet'!H47</f>
        <v>157660333</v>
      </c>
      <c r="H43" s="68">
        <f t="shared" si="12"/>
        <v>1.0441081655629139</v>
      </c>
    </row>
    <row r="44" spans="1:9" ht="15" customHeight="1" x14ac:dyDescent="0.25">
      <c r="A44" s="64">
        <v>38</v>
      </c>
      <c r="B44" s="79" t="s">
        <v>43</v>
      </c>
      <c r="C44" s="61" t="s">
        <v>252</v>
      </c>
      <c r="D44" s="22">
        <f>'3. melléklet'!E48+'4. melléklet'!F16</f>
        <v>389314545</v>
      </c>
      <c r="E44" s="22">
        <f>'3. melléklet'!F48+'4. melléklet'!F16</f>
        <v>389314545</v>
      </c>
      <c r="F44" s="22">
        <f>'3. melléklet'!G48+'4. melléklet'!G16</f>
        <v>389314545</v>
      </c>
      <c r="G44" s="22">
        <f>'3. melléklet'!H48+'4. melléklet'!H16</f>
        <v>389314545</v>
      </c>
      <c r="H44" s="68">
        <f t="shared" si="12"/>
        <v>1</v>
      </c>
    </row>
    <row r="45" spans="1:9" ht="15" customHeight="1" x14ac:dyDescent="0.25">
      <c r="A45" s="64">
        <v>39</v>
      </c>
      <c r="B45" s="80" t="s">
        <v>44</v>
      </c>
      <c r="C45" s="61" t="s">
        <v>255</v>
      </c>
      <c r="D45" s="22">
        <v>0</v>
      </c>
      <c r="E45" s="22">
        <f>'3. melléklet'!F49</f>
        <v>0</v>
      </c>
      <c r="F45" s="22">
        <f>'3. melléklet'!G49</f>
        <v>0</v>
      </c>
      <c r="G45" s="22">
        <f>'3. melléklet'!H49</f>
        <v>2227463</v>
      </c>
      <c r="H45" s="141"/>
    </row>
    <row r="46" spans="1:9" ht="15" customHeight="1" x14ac:dyDescent="0.25">
      <c r="A46" s="64">
        <v>40</v>
      </c>
      <c r="B46" s="80" t="s">
        <v>466</v>
      </c>
      <c r="C46" s="61" t="s">
        <v>461</v>
      </c>
      <c r="D46" s="22">
        <f>'3. melléklet'!E50</f>
        <v>0</v>
      </c>
      <c r="E46" s="22">
        <f>'3. melléklet'!F50</f>
        <v>0</v>
      </c>
      <c r="F46" s="22">
        <f>'3. melléklet'!G50</f>
        <v>0</v>
      </c>
      <c r="G46" s="22">
        <f>'3. melléklet'!H50</f>
        <v>0</v>
      </c>
      <c r="H46" s="141"/>
    </row>
    <row r="47" spans="1:9" ht="15" customHeight="1" x14ac:dyDescent="0.25">
      <c r="A47" s="64">
        <v>41</v>
      </c>
      <c r="B47" s="87" t="s">
        <v>35</v>
      </c>
      <c r="C47" s="78" t="s">
        <v>309</v>
      </c>
      <c r="D47" s="24">
        <f>SUM(D43:D46)</f>
        <v>540314545</v>
      </c>
      <c r="E47" s="24">
        <f>SUM(E43:E46)</f>
        <v>546974878</v>
      </c>
      <c r="F47" s="24">
        <f>SUM(F43:F46)</f>
        <v>546974878</v>
      </c>
      <c r="G47" s="24">
        <f>SUM(G43:G46)</f>
        <v>549202341</v>
      </c>
      <c r="H47" s="71">
        <f t="shared" ref="H47:H48" si="16">G47/D47</f>
        <v>1.0164492999165884</v>
      </c>
    </row>
    <row r="48" spans="1:9" ht="15" customHeight="1" x14ac:dyDescent="0.25">
      <c r="A48" s="128">
        <v>42</v>
      </c>
      <c r="B48" s="196" t="s">
        <v>338</v>
      </c>
      <c r="C48" s="197"/>
      <c r="D48" s="72">
        <f>D47+D42</f>
        <v>908444004</v>
      </c>
      <c r="E48" s="72">
        <f>E47+E42</f>
        <v>929680230</v>
      </c>
      <c r="F48" s="180">
        <f>F47+F42</f>
        <v>1003547848</v>
      </c>
      <c r="G48" s="180">
        <f>G47+G42</f>
        <v>1012179158</v>
      </c>
      <c r="H48" s="73">
        <f t="shared" si="16"/>
        <v>1.1141899264492257</v>
      </c>
    </row>
    <row r="49" spans="1:9" ht="15" customHeight="1" x14ac:dyDescent="0.25">
      <c r="A49" s="64">
        <v>43</v>
      </c>
      <c r="B49" s="81"/>
      <c r="C49" s="191" t="s">
        <v>10</v>
      </c>
      <c r="D49" s="192"/>
      <c r="E49" s="192"/>
      <c r="F49" s="192"/>
      <c r="G49" s="192"/>
      <c r="H49" s="193"/>
    </row>
    <row r="50" spans="1:9" ht="15" customHeight="1" x14ac:dyDescent="0.25">
      <c r="A50" s="64">
        <v>44</v>
      </c>
      <c r="B50" s="85" t="s">
        <v>4</v>
      </c>
      <c r="C50" s="66" t="s">
        <v>49</v>
      </c>
      <c r="D50" s="21">
        <f>'3. melléklet'!E54+'4. melléklet'!E21</f>
        <v>104576032</v>
      </c>
      <c r="E50" s="21">
        <f>'3. melléklet'!F54+'4. melléklet'!F21</f>
        <v>106591971</v>
      </c>
      <c r="F50" s="21">
        <f>'3. melléklet'!G54+'4. melléklet'!G21</f>
        <v>116100499</v>
      </c>
      <c r="G50" s="21">
        <f>'3. melléklet'!H54+'4. melléklet'!H21</f>
        <v>116744410</v>
      </c>
      <c r="H50" s="67">
        <f t="shared" ref="H50:H52" si="17">G50/D50</f>
        <v>1.1163591481459154</v>
      </c>
      <c r="I50" s="25"/>
    </row>
    <row r="51" spans="1:9" ht="15" customHeight="1" x14ac:dyDescent="0.25">
      <c r="A51" s="64">
        <v>45</v>
      </c>
      <c r="B51" s="80" t="s">
        <v>50</v>
      </c>
      <c r="C51" s="6" t="s">
        <v>103</v>
      </c>
      <c r="D51" s="50">
        <f>SUM(D52:D58)</f>
        <v>86141766</v>
      </c>
      <c r="E51" s="50">
        <f>SUM(E52:E58)</f>
        <v>88157705</v>
      </c>
      <c r="F51" s="50">
        <f>SUM(F52:F58)</f>
        <v>95387869</v>
      </c>
      <c r="G51" s="50">
        <f>SUM(G52:G58)</f>
        <v>95823478</v>
      </c>
      <c r="H51" s="68">
        <f t="shared" si="17"/>
        <v>1.1123927735588797</v>
      </c>
      <c r="I51" s="25"/>
    </row>
    <row r="52" spans="1:9" ht="15" customHeight="1" x14ac:dyDescent="0.25">
      <c r="A52" s="64">
        <v>46</v>
      </c>
      <c r="B52" s="88" t="s">
        <v>322</v>
      </c>
      <c r="C52" s="7" t="s">
        <v>331</v>
      </c>
      <c r="D52" s="55">
        <f>'3. melléklet'!E56+'4. melléklet'!E23</f>
        <v>79477534</v>
      </c>
      <c r="E52" s="55">
        <f>'3. melléklet'!F56+'4. melléklet'!F23</f>
        <v>81059277</v>
      </c>
      <c r="F52" s="55">
        <f>'3. melléklet'!G56+'4. melléklet'!G23</f>
        <v>83024932</v>
      </c>
      <c r="G52" s="55">
        <f>'3. melléklet'!H56+'4. melléklet'!H23</f>
        <v>82766427</v>
      </c>
      <c r="H52" s="70">
        <f t="shared" si="17"/>
        <v>1.041381417294603</v>
      </c>
      <c r="I52" s="25"/>
    </row>
    <row r="53" spans="1:9" ht="15" customHeight="1" x14ac:dyDescent="0.25">
      <c r="A53" s="64">
        <v>47</v>
      </c>
      <c r="B53" s="88" t="s">
        <v>323</v>
      </c>
      <c r="C53" s="7" t="s">
        <v>332</v>
      </c>
      <c r="D53" s="55">
        <f>'3. melléklet'!E57+'4. melléklet'!E24</f>
        <v>0</v>
      </c>
      <c r="E53" s="55">
        <f>'3. melléklet'!F57+'4. melléklet'!F24</f>
        <v>0</v>
      </c>
      <c r="F53" s="55">
        <f>'3. melléklet'!G57+'4. melléklet'!G24</f>
        <v>4840760</v>
      </c>
      <c r="G53" s="55">
        <f>'3. melléklet'!H57+'4. melléklet'!H24</f>
        <v>5540760</v>
      </c>
      <c r="H53" s="141"/>
      <c r="I53" s="25"/>
    </row>
    <row r="54" spans="1:9" ht="15" customHeight="1" x14ac:dyDescent="0.25">
      <c r="A54" s="64">
        <v>48</v>
      </c>
      <c r="B54" s="88" t="s">
        <v>325</v>
      </c>
      <c r="C54" s="7" t="s">
        <v>336</v>
      </c>
      <c r="D54" s="55">
        <f>'4. melléklet'!E25</f>
        <v>0</v>
      </c>
      <c r="E54" s="55">
        <f>'4. melléklet'!F25</f>
        <v>0</v>
      </c>
      <c r="F54" s="55">
        <f>'4. melléklet'!G25</f>
        <v>0</v>
      </c>
      <c r="G54" s="55">
        <f>'4. melléklet'!H25</f>
        <v>0</v>
      </c>
      <c r="H54" s="141"/>
      <c r="I54" s="25"/>
    </row>
    <row r="55" spans="1:9" ht="15" customHeight="1" x14ac:dyDescent="0.25">
      <c r="A55" s="64">
        <v>49</v>
      </c>
      <c r="B55" s="88" t="s">
        <v>326</v>
      </c>
      <c r="C55" s="7" t="s">
        <v>333</v>
      </c>
      <c r="D55" s="55">
        <f>'3. melléklet'!E58+'4. melléklet'!E26</f>
        <v>3804511</v>
      </c>
      <c r="E55" s="55">
        <f>'3. melléklet'!F58+'4. melléklet'!F26</f>
        <v>3804315</v>
      </c>
      <c r="F55" s="55">
        <f>'3. melléklet'!G58+'4. melléklet'!G26</f>
        <v>3941586</v>
      </c>
      <c r="G55" s="55">
        <f>'3. melléklet'!H58+'4. melléklet'!H26</f>
        <v>3946293</v>
      </c>
      <c r="H55" s="70">
        <f t="shared" ref="H55:H77" si="18">G55/D55</f>
        <v>1.0372668130017235</v>
      </c>
      <c r="I55" s="25"/>
    </row>
    <row r="56" spans="1:9" ht="15" customHeight="1" x14ac:dyDescent="0.25">
      <c r="A56" s="64">
        <v>50</v>
      </c>
      <c r="B56" s="88" t="s">
        <v>327</v>
      </c>
      <c r="C56" s="7" t="s">
        <v>334</v>
      </c>
      <c r="D56" s="55">
        <f>'3. melléklet'!E59+'4. melléklet'!E27</f>
        <v>700000</v>
      </c>
      <c r="E56" s="55">
        <f>'3. melléklet'!F59+'4. melléklet'!F27</f>
        <v>700000</v>
      </c>
      <c r="F56" s="55">
        <f>'3. melléklet'!G59+'4. melléklet'!G27</f>
        <v>761200</v>
      </c>
      <c r="G56" s="55">
        <f>'3. melléklet'!H59+'4. melléklet'!H27</f>
        <v>697680</v>
      </c>
      <c r="H56" s="70">
        <f t="shared" si="18"/>
        <v>0.99668571428571429</v>
      </c>
      <c r="I56" s="25"/>
    </row>
    <row r="57" spans="1:9" ht="15" customHeight="1" x14ac:dyDescent="0.25">
      <c r="A57" s="64">
        <v>51</v>
      </c>
      <c r="B57" s="88" t="s">
        <v>407</v>
      </c>
      <c r="C57" s="7" t="s">
        <v>436</v>
      </c>
      <c r="D57" s="55">
        <f>'4. melléklet'!E28</f>
        <v>60151</v>
      </c>
      <c r="E57" s="55">
        <f>'4. melléklet'!F28</f>
        <v>481203</v>
      </c>
      <c r="F57" s="55">
        <f>'4. melléklet'!G28</f>
        <v>481203</v>
      </c>
      <c r="G57" s="55">
        <f>'4. melléklet'!H28</f>
        <v>481203</v>
      </c>
      <c r="H57" s="70">
        <f t="shared" si="18"/>
        <v>7.9999168758624126</v>
      </c>
      <c r="I57" s="25"/>
    </row>
    <row r="58" spans="1:9" ht="15" customHeight="1" x14ac:dyDescent="0.25">
      <c r="A58" s="64">
        <v>52</v>
      </c>
      <c r="B58" s="88" t="s">
        <v>451</v>
      </c>
      <c r="C58" s="7" t="s">
        <v>335</v>
      </c>
      <c r="D58" s="55">
        <f>'3. melléklet'!E60</f>
        <v>2099570</v>
      </c>
      <c r="E58" s="55">
        <f>'3. melléklet'!F60</f>
        <v>2112910</v>
      </c>
      <c r="F58" s="55">
        <f>'3. melléklet'!G60</f>
        <v>2338188</v>
      </c>
      <c r="G58" s="55">
        <f>'3. melléklet'!H60</f>
        <v>2391115</v>
      </c>
      <c r="H58" s="70">
        <f t="shared" si="18"/>
        <v>1.1388593854932201</v>
      </c>
      <c r="I58" s="25"/>
    </row>
    <row r="59" spans="1:9" ht="15" customHeight="1" x14ac:dyDescent="0.25">
      <c r="A59" s="64">
        <v>53</v>
      </c>
      <c r="B59" s="80" t="s">
        <v>51</v>
      </c>
      <c r="C59" s="6" t="s">
        <v>53</v>
      </c>
      <c r="D59" s="50">
        <f t="shared" ref="D59:E59" si="19">SUM(D60:D62)</f>
        <v>18434266</v>
      </c>
      <c r="E59" s="50">
        <f t="shared" si="19"/>
        <v>18434266</v>
      </c>
      <c r="F59" s="50">
        <f t="shared" ref="F59" si="20">SUM(F60:F62)</f>
        <v>20712630</v>
      </c>
      <c r="G59" s="50">
        <f t="shared" ref="G59" si="21">SUM(G60:G62)</f>
        <v>20800872</v>
      </c>
      <c r="H59" s="68">
        <f t="shared" si="18"/>
        <v>1.128380809954679</v>
      </c>
      <c r="I59" s="25"/>
    </row>
    <row r="60" spans="1:9" ht="15" customHeight="1" x14ac:dyDescent="0.25">
      <c r="A60" s="64">
        <v>54</v>
      </c>
      <c r="B60" s="88" t="s">
        <v>328</v>
      </c>
      <c r="C60" s="7" t="s">
        <v>126</v>
      </c>
      <c r="D60" s="55">
        <f>'3. melléklet'!E62</f>
        <v>12193243</v>
      </c>
      <c r="E60" s="55">
        <f>'3. melléklet'!F62</f>
        <v>12193243</v>
      </c>
      <c r="F60" s="55">
        <f>'3. melléklet'!G62</f>
        <v>13015143</v>
      </c>
      <c r="G60" s="55">
        <f>'3. melléklet'!H62</f>
        <v>13015143</v>
      </c>
      <c r="H60" s="70">
        <f t="shared" si="18"/>
        <v>1.0674061855406309</v>
      </c>
      <c r="I60" s="25"/>
    </row>
    <row r="61" spans="1:9" ht="15" customHeight="1" x14ac:dyDescent="0.25">
      <c r="A61" s="64">
        <v>55</v>
      </c>
      <c r="B61" s="88" t="s">
        <v>329</v>
      </c>
      <c r="C61" s="7" t="s">
        <v>127</v>
      </c>
      <c r="D61" s="55">
        <f>'3. melléklet'!E63+'4. melléklet'!E31</f>
        <v>5421023</v>
      </c>
      <c r="E61" s="55">
        <f>'3. melléklet'!F63+'4. melléklet'!F31</f>
        <v>5421023</v>
      </c>
      <c r="F61" s="55">
        <f>'3. melléklet'!G63+'4. melléklet'!G31</f>
        <v>6277487</v>
      </c>
      <c r="G61" s="55">
        <f>'3. melléklet'!H63+'4. melléklet'!H31</f>
        <v>6670950</v>
      </c>
      <c r="H61" s="70">
        <f t="shared" si="18"/>
        <v>1.2305703185542656</v>
      </c>
      <c r="I61" s="25"/>
    </row>
    <row r="62" spans="1:9" ht="15" customHeight="1" x14ac:dyDescent="0.25">
      <c r="A62" s="64">
        <v>56</v>
      </c>
      <c r="B62" s="88" t="s">
        <v>330</v>
      </c>
      <c r="C62" s="7" t="s">
        <v>128</v>
      </c>
      <c r="D62" s="55">
        <f>'3. melléklet'!E64+'4. melléklet'!E32</f>
        <v>820000</v>
      </c>
      <c r="E62" s="55">
        <f>'3. melléklet'!F64+'4. melléklet'!F32</f>
        <v>820000</v>
      </c>
      <c r="F62" s="55">
        <f>'3. melléklet'!G64+'4. melléklet'!G32</f>
        <v>1420000</v>
      </c>
      <c r="G62" s="55">
        <f>'3. melléklet'!H64+'4. melléklet'!H32</f>
        <v>1114779</v>
      </c>
      <c r="H62" s="70">
        <f t="shared" si="18"/>
        <v>1.3594865853658538</v>
      </c>
      <c r="I62" s="25"/>
    </row>
    <row r="63" spans="1:9" ht="15" customHeight="1" x14ac:dyDescent="0.25">
      <c r="A63" s="64">
        <v>57</v>
      </c>
      <c r="B63" s="85" t="s">
        <v>5</v>
      </c>
      <c r="C63" s="66" t="s">
        <v>85</v>
      </c>
      <c r="D63" s="21">
        <f>'3. melléklet'!E65+'4. melléklet'!E33</f>
        <v>14021496</v>
      </c>
      <c r="E63" s="21">
        <f>'3. melléklet'!F65+'4. melléklet'!F33</f>
        <v>14202582</v>
      </c>
      <c r="F63" s="21">
        <f>'3. melléklet'!G65+'4. melléklet'!G33</f>
        <v>15669566</v>
      </c>
      <c r="G63" s="21">
        <f>'3. melléklet'!H65+'4. melléklet'!H33</f>
        <v>14902733</v>
      </c>
      <c r="H63" s="67">
        <f t="shared" si="18"/>
        <v>1.0628489998499446</v>
      </c>
      <c r="I63" s="25"/>
    </row>
    <row r="64" spans="1:9" ht="15" customHeight="1" x14ac:dyDescent="0.25">
      <c r="A64" s="64">
        <v>58</v>
      </c>
      <c r="B64" s="85" t="s">
        <v>17</v>
      </c>
      <c r="C64" s="66" t="s">
        <v>55</v>
      </c>
      <c r="D64" s="21">
        <f>'3. melléklet'!E66+'4. melléklet'!E34</f>
        <v>223986469</v>
      </c>
      <c r="E64" s="21">
        <f>'3. melléklet'!F66+'4. melléklet'!F34</f>
        <v>230721546</v>
      </c>
      <c r="F64" s="21">
        <f>'3. melléklet'!G66+'4. melléklet'!G34</f>
        <v>251212164</v>
      </c>
      <c r="G64" s="21">
        <f>'3. melléklet'!H66+'4. melléklet'!H34</f>
        <v>244384301</v>
      </c>
      <c r="H64" s="67">
        <f t="shared" si="18"/>
        <v>1.0910672510311326</v>
      </c>
      <c r="I64" s="25"/>
    </row>
    <row r="65" spans="1:9" ht="15" customHeight="1" x14ac:dyDescent="0.25">
      <c r="A65" s="64">
        <v>59</v>
      </c>
      <c r="B65" s="80" t="s">
        <v>54</v>
      </c>
      <c r="C65" s="6" t="s">
        <v>113</v>
      </c>
      <c r="D65" s="50">
        <f>'3. melléklet'!E67+'4. melléklet'!E35</f>
        <v>16084500</v>
      </c>
      <c r="E65" s="50">
        <f>'3. melléklet'!F67+'4. melléklet'!F35</f>
        <v>16084500</v>
      </c>
      <c r="F65" s="50">
        <f>'3. melléklet'!G67+'4. melléklet'!G35</f>
        <v>16087000</v>
      </c>
      <c r="G65" s="50">
        <f>'3. melléklet'!H67+'4. melléklet'!H35</f>
        <v>15947000</v>
      </c>
      <c r="H65" s="68">
        <f t="shared" si="18"/>
        <v>0.99145139730796727</v>
      </c>
      <c r="I65" s="25"/>
    </row>
    <row r="66" spans="1:9" ht="15" customHeight="1" x14ac:dyDescent="0.25">
      <c r="A66" s="64">
        <v>60</v>
      </c>
      <c r="B66" s="80" t="s">
        <v>56</v>
      </c>
      <c r="C66" s="6" t="s">
        <v>433</v>
      </c>
      <c r="D66" s="50">
        <f>'3. melléklet'!E68+'4. melléklet'!E36</f>
        <v>4586000</v>
      </c>
      <c r="E66" s="50">
        <f>'3. melléklet'!F68+'4. melléklet'!F36</f>
        <v>4586000</v>
      </c>
      <c r="F66" s="50">
        <f>'3. melléklet'!G68+'4. melléklet'!G36</f>
        <v>4596000</v>
      </c>
      <c r="G66" s="50">
        <f>'3. melléklet'!H68+'4. melléklet'!H36</f>
        <v>4596000</v>
      </c>
      <c r="H66" s="68">
        <f t="shared" si="18"/>
        <v>1.0021805494984737</v>
      </c>
      <c r="I66" s="25"/>
    </row>
    <row r="67" spans="1:9" ht="15" customHeight="1" x14ac:dyDescent="0.25">
      <c r="A67" s="64">
        <v>61</v>
      </c>
      <c r="B67" s="80" t="s">
        <v>114</v>
      </c>
      <c r="C67" s="6" t="s">
        <v>115</v>
      </c>
      <c r="D67" s="50">
        <f>'3. melléklet'!E69+'4. melléklet'!E37</f>
        <v>113552660</v>
      </c>
      <c r="E67" s="50">
        <f>'3. melléklet'!F69+'4. melléklet'!F37</f>
        <v>113118660</v>
      </c>
      <c r="F67" s="50">
        <f>'3. melléklet'!G69+'4. melléklet'!G37</f>
        <v>116364713</v>
      </c>
      <c r="G67" s="50">
        <f>'3. melléklet'!H69+'4. melléklet'!H37</f>
        <v>115630192</v>
      </c>
      <c r="H67" s="68">
        <f t="shared" si="18"/>
        <v>1.018295758109057</v>
      </c>
      <c r="I67" s="25"/>
    </row>
    <row r="68" spans="1:9" ht="15" customHeight="1" x14ac:dyDescent="0.25">
      <c r="A68" s="64">
        <v>62</v>
      </c>
      <c r="B68" s="80" t="s">
        <v>116</v>
      </c>
      <c r="C68" s="6" t="s">
        <v>117</v>
      </c>
      <c r="D68" s="50">
        <f>'3. melléklet'!E70+'4. melléklet'!E38</f>
        <v>325000</v>
      </c>
      <c r="E68" s="50">
        <f>'3. melléklet'!F70+'4. melléklet'!F38</f>
        <v>325000</v>
      </c>
      <c r="F68" s="50">
        <f>'3. melléklet'!G70+'4. melléklet'!G38</f>
        <v>325000</v>
      </c>
      <c r="G68" s="50">
        <f>'3. melléklet'!H70+'4. melléklet'!H38</f>
        <v>325000</v>
      </c>
      <c r="H68" s="68">
        <f t="shared" si="18"/>
        <v>1</v>
      </c>
      <c r="I68" s="25"/>
    </row>
    <row r="69" spans="1:9" ht="15" customHeight="1" x14ac:dyDescent="0.25">
      <c r="A69" s="64">
        <v>63</v>
      </c>
      <c r="B69" s="80" t="s">
        <v>122</v>
      </c>
      <c r="C69" s="6" t="s">
        <v>123</v>
      </c>
      <c r="D69" s="50">
        <f>'3. melléklet'!E71+'4. melléklet'!E39</f>
        <v>89438309</v>
      </c>
      <c r="E69" s="50">
        <f>'3. melléklet'!F71+'4. melléklet'!F39</f>
        <v>96607386</v>
      </c>
      <c r="F69" s="50">
        <f>'3. melléklet'!G71+'4. melléklet'!G39</f>
        <v>113839451</v>
      </c>
      <c r="G69" s="50">
        <f>'3. melléklet'!H71+'4. melléklet'!H39</f>
        <v>107886109</v>
      </c>
      <c r="H69" s="68">
        <f t="shared" si="18"/>
        <v>1.2062628442583816</v>
      </c>
      <c r="I69" s="25"/>
    </row>
    <row r="70" spans="1:9" ht="15" customHeight="1" x14ac:dyDescent="0.25">
      <c r="A70" s="64">
        <v>64</v>
      </c>
      <c r="B70" s="85" t="s">
        <v>18</v>
      </c>
      <c r="C70" s="66" t="s">
        <v>293</v>
      </c>
      <c r="D70" s="21">
        <f>'3. melléklet'!E77</f>
        <v>3000000</v>
      </c>
      <c r="E70" s="21">
        <f>'3. melléklet'!F77</f>
        <v>3000000</v>
      </c>
      <c r="F70" s="21">
        <f>'3. melléklet'!G77</f>
        <v>3000000</v>
      </c>
      <c r="G70" s="21">
        <f>'3. melléklet'!H77</f>
        <v>3000000</v>
      </c>
      <c r="H70" s="67">
        <f t="shared" si="18"/>
        <v>1</v>
      </c>
      <c r="I70" s="25"/>
    </row>
    <row r="71" spans="1:9" ht="15" customHeight="1" x14ac:dyDescent="0.25">
      <c r="A71" s="64">
        <v>65</v>
      </c>
      <c r="B71" s="85" t="s">
        <v>19</v>
      </c>
      <c r="C71" s="66" t="s">
        <v>133</v>
      </c>
      <c r="D71" s="21">
        <f t="shared" ref="D71:E71" si="22">SUM(D72:D74)</f>
        <v>38362802</v>
      </c>
      <c r="E71" s="21">
        <f t="shared" si="22"/>
        <v>45767250</v>
      </c>
      <c r="F71" s="21">
        <f t="shared" ref="F71" si="23">SUM(F72:F74)</f>
        <v>48252055</v>
      </c>
      <c r="G71" s="21">
        <f t="shared" ref="G71" si="24">SUM(G72:G74)</f>
        <v>53132355</v>
      </c>
      <c r="H71" s="67">
        <f t="shared" si="18"/>
        <v>1.3849967215637691</v>
      </c>
      <c r="I71" s="25"/>
    </row>
    <row r="72" spans="1:9" ht="15" customHeight="1" x14ac:dyDescent="0.25">
      <c r="A72" s="64">
        <v>66</v>
      </c>
      <c r="B72" s="80" t="s">
        <v>98</v>
      </c>
      <c r="C72" s="45" t="s">
        <v>248</v>
      </c>
      <c r="D72" s="50">
        <f>'3. melléklet'!E79</f>
        <v>2873898</v>
      </c>
      <c r="E72" s="50">
        <f>'3. melléklet'!F79</f>
        <v>5994998</v>
      </c>
      <c r="F72" s="50">
        <f>'3. melléklet'!G79</f>
        <v>5994998</v>
      </c>
      <c r="G72" s="50">
        <f>'3. melléklet'!H79</f>
        <v>5994998</v>
      </c>
      <c r="H72" s="68">
        <f t="shared" si="18"/>
        <v>2.0860162747599253</v>
      </c>
      <c r="I72" s="25"/>
    </row>
    <row r="73" spans="1:9" ht="24" x14ac:dyDescent="0.25">
      <c r="A73" s="64">
        <v>67</v>
      </c>
      <c r="B73" s="80" t="s">
        <v>99</v>
      </c>
      <c r="C73" s="61" t="s">
        <v>286</v>
      </c>
      <c r="D73" s="50">
        <f>'3. melléklet'!E80</f>
        <v>27108904</v>
      </c>
      <c r="E73" s="50">
        <f>'3. melléklet'!F80</f>
        <v>30892252</v>
      </c>
      <c r="F73" s="50">
        <f>'3. melléklet'!G80</f>
        <v>33207057</v>
      </c>
      <c r="G73" s="50">
        <f>'3. melléklet'!H80</f>
        <v>33207057</v>
      </c>
      <c r="H73" s="68">
        <f t="shared" si="18"/>
        <v>1.2249501861085936</v>
      </c>
      <c r="I73" s="25"/>
    </row>
    <row r="74" spans="1:9" ht="24" x14ac:dyDescent="0.25">
      <c r="A74" s="64">
        <v>68</v>
      </c>
      <c r="B74" s="80" t="s">
        <v>139</v>
      </c>
      <c r="C74" s="61" t="s">
        <v>287</v>
      </c>
      <c r="D74" s="50">
        <f>'3. melléklet'!E81</f>
        <v>8380000</v>
      </c>
      <c r="E74" s="50">
        <f>'3. melléklet'!F81</f>
        <v>8880000</v>
      </c>
      <c r="F74" s="50">
        <f>'3. melléklet'!G81</f>
        <v>9050000</v>
      </c>
      <c r="G74" s="50">
        <f>'3. melléklet'!H81</f>
        <v>13930300</v>
      </c>
      <c r="H74" s="68">
        <f t="shared" si="18"/>
        <v>1.662326968973747</v>
      </c>
      <c r="I74" s="25"/>
    </row>
    <row r="75" spans="1:9" ht="15" customHeight="1" x14ac:dyDescent="0.25">
      <c r="A75" s="64">
        <v>69</v>
      </c>
      <c r="B75" s="84" t="s">
        <v>33</v>
      </c>
      <c r="C75" s="44" t="s">
        <v>371</v>
      </c>
      <c r="D75" s="56">
        <f>D50+D63+D64+D70+D71</f>
        <v>383946799</v>
      </c>
      <c r="E75" s="56">
        <f>E50+E63+E64+E70+E71</f>
        <v>400283349</v>
      </c>
      <c r="F75" s="56">
        <f>F50+F63+F64+F70+F71</f>
        <v>434234284</v>
      </c>
      <c r="G75" s="56">
        <f>G50+G63+G64+G70+G71</f>
        <v>432163799</v>
      </c>
      <c r="H75" s="71">
        <f t="shared" si="18"/>
        <v>1.1255825029029607</v>
      </c>
      <c r="I75" s="25"/>
    </row>
    <row r="76" spans="1:9" ht="15" customHeight="1" x14ac:dyDescent="0.25">
      <c r="A76" s="64">
        <v>70</v>
      </c>
      <c r="B76" s="79" t="s">
        <v>20</v>
      </c>
      <c r="C76" s="45" t="s">
        <v>86</v>
      </c>
      <c r="D76" s="22">
        <f>'3. melléklet'!E84</f>
        <v>244257522</v>
      </c>
      <c r="E76" s="22">
        <f>'3. melléklet'!F84</f>
        <v>261842482</v>
      </c>
      <c r="F76" s="22">
        <f>'3. melléklet'!G84</f>
        <v>280029022</v>
      </c>
      <c r="G76" s="22">
        <f>'3. melléklet'!H84</f>
        <v>280931662</v>
      </c>
      <c r="H76" s="68">
        <f t="shared" si="18"/>
        <v>1.1501453863107642</v>
      </c>
    </row>
    <row r="77" spans="1:9" ht="15" customHeight="1" x14ac:dyDescent="0.25">
      <c r="A77" s="64">
        <v>71</v>
      </c>
      <c r="B77" s="79" t="s">
        <v>21</v>
      </c>
      <c r="C77" s="45" t="s">
        <v>153</v>
      </c>
      <c r="D77" s="22">
        <f>'3. melléklet'!E90</f>
        <v>30908381</v>
      </c>
      <c r="E77" s="22">
        <f>'3. melléklet'!F90</f>
        <v>30908381</v>
      </c>
      <c r="F77" s="22">
        <f>'3. melléklet'!G90</f>
        <v>30908381</v>
      </c>
      <c r="G77" s="22">
        <f>'3. melléklet'!H90</f>
        <v>30908381</v>
      </c>
      <c r="H77" s="68">
        <f t="shared" si="18"/>
        <v>1</v>
      </c>
    </row>
    <row r="78" spans="1:9" ht="15" customHeight="1" x14ac:dyDescent="0.25">
      <c r="A78" s="64">
        <v>72</v>
      </c>
      <c r="B78" s="79" t="s">
        <v>28</v>
      </c>
      <c r="C78" s="45" t="s">
        <v>61</v>
      </c>
      <c r="D78" s="22">
        <f>'3. melléklet'!E93</f>
        <v>0</v>
      </c>
      <c r="E78" s="22">
        <f>'3. melléklet'!F93</f>
        <v>1000000</v>
      </c>
      <c r="F78" s="22">
        <f>'3. melléklet'!G93</f>
        <v>1000000</v>
      </c>
      <c r="G78" s="22">
        <f>'3. melléklet'!H93</f>
        <v>1000000</v>
      </c>
      <c r="H78" s="141"/>
    </row>
    <row r="79" spans="1:9" ht="15" customHeight="1" x14ac:dyDescent="0.25">
      <c r="A79" s="64">
        <v>73</v>
      </c>
      <c r="B79" s="87" t="s">
        <v>34</v>
      </c>
      <c r="C79" s="44" t="s">
        <v>12</v>
      </c>
      <c r="D79" s="24">
        <f>'3. melléklet'!E84+'3. melléklet'!E90+'3. melléklet'!E93</f>
        <v>275165903</v>
      </c>
      <c r="E79" s="24">
        <f>'3. melléklet'!F84+'3. melléklet'!F90+'3. melléklet'!F93</f>
        <v>293750863</v>
      </c>
      <c r="F79" s="24">
        <f>'3. melléklet'!G84+'3. melléklet'!G90+'3. melléklet'!G93</f>
        <v>311937403</v>
      </c>
      <c r="G79" s="24">
        <f>'3. melléklet'!H84+'3. melléklet'!H90+'3. melléklet'!H93</f>
        <v>312840043</v>
      </c>
      <c r="H79" s="71">
        <f t="shared" ref="H79:H83" si="25">G79/D79</f>
        <v>1.1369142745858305</v>
      </c>
    </row>
    <row r="80" spans="1:9" ht="15" customHeight="1" x14ac:dyDescent="0.25">
      <c r="A80" s="64">
        <v>74</v>
      </c>
      <c r="B80" s="87" t="s">
        <v>35</v>
      </c>
      <c r="C80" s="44" t="s">
        <v>13</v>
      </c>
      <c r="D80" s="56">
        <f>'3. melléklet'!E82</f>
        <v>96205050</v>
      </c>
      <c r="E80" s="56">
        <f>'3. melléklet'!F82</f>
        <v>75859433</v>
      </c>
      <c r="F80" s="56">
        <f>'3. melléklet'!G82</f>
        <v>97589576</v>
      </c>
      <c r="G80" s="56">
        <f>'3. melléklet'!H82</f>
        <v>107332488</v>
      </c>
      <c r="H80" s="71">
        <f t="shared" si="25"/>
        <v>1.1156637619334953</v>
      </c>
    </row>
    <row r="81" spans="1:8" ht="15" customHeight="1" x14ac:dyDescent="0.25">
      <c r="A81" s="64">
        <v>75</v>
      </c>
      <c r="B81" s="187" t="s">
        <v>337</v>
      </c>
      <c r="C81" s="188"/>
      <c r="D81" s="56">
        <f>D75+D79+D80</f>
        <v>755317752</v>
      </c>
      <c r="E81" s="56">
        <f>E75+E79+E80</f>
        <v>769893645</v>
      </c>
      <c r="F81" s="56">
        <f>F75+F79+F80</f>
        <v>843761263</v>
      </c>
      <c r="G81" s="56">
        <f>G75+G79+G80</f>
        <v>852336330</v>
      </c>
      <c r="H81" s="71">
        <f t="shared" si="25"/>
        <v>1.1284473689955059</v>
      </c>
    </row>
    <row r="82" spans="1:8" ht="15" customHeight="1" x14ac:dyDescent="0.25">
      <c r="A82" s="64">
        <v>76</v>
      </c>
      <c r="B82" s="64" t="s">
        <v>43</v>
      </c>
      <c r="C82" s="92" t="s">
        <v>340</v>
      </c>
      <c r="D82" s="50">
        <f>'3. melléklet'!E97</f>
        <v>151000000</v>
      </c>
      <c r="E82" s="50">
        <f>'3. melléklet'!F97</f>
        <v>157660333</v>
      </c>
      <c r="F82" s="50">
        <f>'3. melléklet'!G97</f>
        <v>157660333</v>
      </c>
      <c r="G82" s="50">
        <f>'3. melléklet'!H97</f>
        <v>157660333</v>
      </c>
      <c r="H82" s="70">
        <f t="shared" si="25"/>
        <v>1.0441081655629139</v>
      </c>
    </row>
    <row r="83" spans="1:8" ht="15" customHeight="1" x14ac:dyDescent="0.25">
      <c r="A83" s="64">
        <v>77</v>
      </c>
      <c r="B83" s="64" t="s">
        <v>44</v>
      </c>
      <c r="C83" s="45" t="s">
        <v>266</v>
      </c>
      <c r="D83" s="50">
        <f>'3. melléklet'!E98</f>
        <v>2126252</v>
      </c>
      <c r="E83" s="50">
        <f>'3. melléklet'!F98</f>
        <v>2126252</v>
      </c>
      <c r="F83" s="50">
        <f>'3. melléklet'!G98</f>
        <v>2126252</v>
      </c>
      <c r="G83" s="50">
        <f>'3. melléklet'!H98</f>
        <v>2182495</v>
      </c>
      <c r="H83" s="68">
        <f t="shared" si="25"/>
        <v>1.026451709392866</v>
      </c>
    </row>
    <row r="84" spans="1:8" ht="15" customHeight="1" x14ac:dyDescent="0.25">
      <c r="A84" s="64">
        <v>78</v>
      </c>
      <c r="B84" s="64" t="s">
        <v>466</v>
      </c>
      <c r="C84" s="45" t="s">
        <v>467</v>
      </c>
      <c r="D84" s="50">
        <f>'3. melléklet'!E100</f>
        <v>0</v>
      </c>
      <c r="E84" s="50">
        <f>'3. melléklet'!F100</f>
        <v>0</v>
      </c>
      <c r="F84" s="50">
        <f>'3. melléklet'!G100</f>
        <v>0</v>
      </c>
      <c r="G84" s="50">
        <f>'3. melléklet'!H100</f>
        <v>0</v>
      </c>
      <c r="H84" s="141"/>
    </row>
    <row r="85" spans="1:8" ht="15" customHeight="1" x14ac:dyDescent="0.25">
      <c r="A85" s="64">
        <v>79</v>
      </c>
      <c r="B85" s="87" t="s">
        <v>36</v>
      </c>
      <c r="C85" s="91" t="s">
        <v>15</v>
      </c>
      <c r="D85" s="56">
        <f>SUM(D82:D84)</f>
        <v>153126252</v>
      </c>
      <c r="E85" s="56">
        <f>SUM(E82:E84)</f>
        <v>159786585</v>
      </c>
      <c r="F85" s="56">
        <f>SUM(F82:F84)</f>
        <v>159786585</v>
      </c>
      <c r="G85" s="56">
        <f>SUM(G82:G84)</f>
        <v>159842828</v>
      </c>
      <c r="H85" s="71">
        <f t="shared" ref="H85:H86" si="26">G85/D85</f>
        <v>1.0438629948312195</v>
      </c>
    </row>
    <row r="86" spans="1:8" s="9" customFormat="1" ht="15" customHeight="1" x14ac:dyDescent="0.25">
      <c r="A86" s="128">
        <v>80</v>
      </c>
      <c r="B86" s="189" t="s">
        <v>339</v>
      </c>
      <c r="C86" s="190"/>
      <c r="D86" s="74">
        <f>D81+D85</f>
        <v>908444004</v>
      </c>
      <c r="E86" s="74">
        <f>E81+E85</f>
        <v>929680230</v>
      </c>
      <c r="F86" s="181">
        <f>F81+F85</f>
        <v>1003547848</v>
      </c>
      <c r="G86" s="181">
        <f>G81+G85</f>
        <v>1012179158</v>
      </c>
      <c r="H86" s="73">
        <f t="shared" si="26"/>
        <v>1.1141899264492257</v>
      </c>
    </row>
  </sheetData>
  <sheetProtection selectLockedCells="1" selectUnlockedCells="1"/>
  <mergeCells count="7">
    <mergeCell ref="A4:H4"/>
    <mergeCell ref="B81:C81"/>
    <mergeCell ref="B86:C86"/>
    <mergeCell ref="C49:H49"/>
    <mergeCell ref="B8:H8"/>
    <mergeCell ref="B42:C42"/>
    <mergeCell ref="B48:C48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96" firstPageNumber="0" orientation="portrait" r:id="rId1"/>
  <headerFooter alignWithMargins="0"/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8.6640625" style="1" customWidth="1"/>
    <col min="3" max="4" width="10.44140625" style="1" customWidth="1"/>
    <col min="5" max="6" width="10.88671875" style="1" bestFit="1" customWidth="1"/>
    <col min="7" max="7" width="28.6640625" style="1" customWidth="1"/>
    <col min="8" max="9" width="10.44140625" style="1" customWidth="1"/>
    <col min="10" max="10" width="10.88671875" bestFit="1" customWidth="1"/>
    <col min="11" max="11" width="10.88671875" customWidth="1"/>
    <col min="12" max="12" width="9.88671875" style="47" customWidth="1"/>
    <col min="13" max="250" width="9.109375" customWidth="1"/>
  </cols>
  <sheetData>
    <row r="1" spans="1:13" s="9" customFormat="1" ht="15" customHeight="1" x14ac:dyDescent="0.25">
      <c r="B1" s="12"/>
      <c r="C1" s="12"/>
      <c r="D1" s="12"/>
      <c r="E1" s="12"/>
      <c r="F1" s="12"/>
      <c r="G1" s="12"/>
      <c r="K1" s="2" t="s">
        <v>257</v>
      </c>
      <c r="M1" s="153"/>
    </row>
    <row r="2" spans="1:13" s="9" customFormat="1" ht="15" customHeight="1" x14ac:dyDescent="0.25">
      <c r="A2" s="1"/>
      <c r="B2" s="1"/>
      <c r="C2" s="1"/>
      <c r="D2" s="1"/>
      <c r="E2" s="1"/>
      <c r="F2" s="1"/>
      <c r="G2" s="1"/>
      <c r="K2" s="2" t="str">
        <f>'1. melléklet'!H2</f>
        <v>a  2/2025. (V.7.) önkormányzati rendelethez</v>
      </c>
      <c r="M2" s="153"/>
    </row>
    <row r="3" spans="1:13" s="9" customFormat="1" ht="6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K3" s="153"/>
    </row>
    <row r="4" spans="1:13" s="9" customFormat="1" ht="15" customHeight="1" x14ac:dyDescent="0.25">
      <c r="A4" s="186" t="s">
        <v>403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2"/>
    </row>
    <row r="5" spans="1:13" s="9" customFormat="1" ht="6" customHeight="1" x14ac:dyDescent="0.25">
      <c r="A5" s="11"/>
      <c r="B5" s="12"/>
      <c r="C5" s="12"/>
      <c r="D5" s="12"/>
      <c r="E5" s="12"/>
      <c r="F5" s="12"/>
      <c r="G5" s="11"/>
      <c r="H5" s="12"/>
      <c r="I5" s="12"/>
      <c r="L5" s="153"/>
    </row>
    <row r="6" spans="1:13" s="9" customFormat="1" ht="15" customHeight="1" x14ac:dyDescent="0.25">
      <c r="A6" s="64"/>
      <c r="B6" s="64" t="s">
        <v>33</v>
      </c>
      <c r="C6" s="63" t="s">
        <v>34</v>
      </c>
      <c r="D6" s="63" t="s">
        <v>35</v>
      </c>
      <c r="E6" s="63" t="s">
        <v>36</v>
      </c>
      <c r="F6" s="63" t="s">
        <v>37</v>
      </c>
      <c r="G6" s="63" t="s">
        <v>38</v>
      </c>
      <c r="H6" s="63" t="s">
        <v>39</v>
      </c>
      <c r="I6" s="63" t="s">
        <v>40</v>
      </c>
      <c r="J6" s="63" t="s">
        <v>91</v>
      </c>
      <c r="K6" s="63" t="s">
        <v>41</v>
      </c>
    </row>
    <row r="7" spans="1:13" s="9" customFormat="1" ht="34.200000000000003" x14ac:dyDescent="0.25">
      <c r="A7" s="63">
        <v>1</v>
      </c>
      <c r="B7" s="64" t="s">
        <v>1</v>
      </c>
      <c r="C7" s="63" t="s">
        <v>468</v>
      </c>
      <c r="D7" s="63" t="s">
        <v>536</v>
      </c>
      <c r="E7" s="63" t="s">
        <v>552</v>
      </c>
      <c r="F7" s="63" t="s">
        <v>558</v>
      </c>
      <c r="G7" s="64" t="s">
        <v>1</v>
      </c>
      <c r="H7" s="63" t="s">
        <v>468</v>
      </c>
      <c r="I7" s="63" t="s">
        <v>536</v>
      </c>
      <c r="J7" s="63" t="s">
        <v>552</v>
      </c>
      <c r="K7" s="63" t="s">
        <v>558</v>
      </c>
    </row>
    <row r="8" spans="1:13" s="9" customFormat="1" ht="15" customHeight="1" x14ac:dyDescent="0.25">
      <c r="A8" s="64">
        <v>2</v>
      </c>
      <c r="B8" s="61" t="s">
        <v>166</v>
      </c>
      <c r="C8" s="22">
        <f>'3. melléklet'!E10</f>
        <v>60820153</v>
      </c>
      <c r="D8" s="22">
        <f>'3. melléklet'!F10</f>
        <v>60820153</v>
      </c>
      <c r="E8" s="22">
        <f>'3. melléklet'!G10</f>
        <v>61666923</v>
      </c>
      <c r="F8" s="22">
        <f>'3. melléklet'!H10</f>
        <v>69285921</v>
      </c>
      <c r="G8" s="45" t="s">
        <v>49</v>
      </c>
      <c r="H8" s="22">
        <f>'3. melléklet'!E54+'4. melléklet'!E21</f>
        <v>104576032</v>
      </c>
      <c r="I8" s="22">
        <f>'3. melléklet'!F54+'4. melléklet'!F21</f>
        <v>106591971</v>
      </c>
      <c r="J8" s="22">
        <f>'3. melléklet'!G54+'4. melléklet'!G21</f>
        <v>116100499</v>
      </c>
      <c r="K8" s="22">
        <f>'3. melléklet'!H54+'4. melléklet'!H21</f>
        <v>116744410</v>
      </c>
    </row>
    <row r="9" spans="1:13" s="9" customFormat="1" ht="24" x14ac:dyDescent="0.25">
      <c r="A9" s="63">
        <v>3</v>
      </c>
      <c r="B9" s="61" t="s">
        <v>291</v>
      </c>
      <c r="C9" s="22">
        <f>'3. melléklet'!E17</f>
        <v>5168300</v>
      </c>
      <c r="D9" s="22">
        <f>'3. melléklet'!F17</f>
        <v>6868302</v>
      </c>
      <c r="E9" s="22">
        <f>'3. melléklet'!G17</f>
        <v>7196228</v>
      </c>
      <c r="F9" s="22">
        <f>'3. melléklet'!H17</f>
        <v>5661908</v>
      </c>
      <c r="G9" s="45" t="s">
        <v>16</v>
      </c>
      <c r="H9" s="22">
        <f>'3. melléklet'!E65+'4. melléklet'!E33</f>
        <v>14021496</v>
      </c>
      <c r="I9" s="22">
        <f>'3. melléklet'!F65+'4. melléklet'!F33</f>
        <v>14202582</v>
      </c>
      <c r="J9" s="22">
        <f>'3. melléklet'!G65+'4. melléklet'!G33</f>
        <v>15669566</v>
      </c>
      <c r="K9" s="22">
        <f>'3. melléklet'!H65+'4. melléklet'!H33</f>
        <v>14902733</v>
      </c>
    </row>
    <row r="10" spans="1:13" s="9" customFormat="1" ht="15" customHeight="1" x14ac:dyDescent="0.25">
      <c r="A10" s="64">
        <v>4</v>
      </c>
      <c r="B10" s="45" t="s">
        <v>174</v>
      </c>
      <c r="C10" s="22">
        <f>'3. melléklet'!E19</f>
        <v>68000000</v>
      </c>
      <c r="D10" s="22">
        <f>'3. melléklet'!F19</f>
        <v>68000000</v>
      </c>
      <c r="E10" s="22">
        <f>'3. melléklet'!G19</f>
        <v>68000000</v>
      </c>
      <c r="F10" s="22">
        <f>'3. melléklet'!H19</f>
        <v>68000000</v>
      </c>
      <c r="G10" s="45" t="s">
        <v>55</v>
      </c>
      <c r="H10" s="22">
        <f>'3. melléklet'!E66+'4. melléklet'!E34</f>
        <v>223986469</v>
      </c>
      <c r="I10" s="22">
        <f>'3. melléklet'!F66+'4. melléklet'!F34</f>
        <v>230721546</v>
      </c>
      <c r="J10" s="22">
        <f>'3. melléklet'!G66+'4. melléklet'!G34</f>
        <v>251212164</v>
      </c>
      <c r="K10" s="22">
        <f>'3. melléklet'!H66+'4. melléklet'!H34</f>
        <v>244384301</v>
      </c>
    </row>
    <row r="11" spans="1:13" s="9" customFormat="1" ht="15" customHeight="1" x14ac:dyDescent="0.25">
      <c r="A11" s="63">
        <v>5</v>
      </c>
      <c r="B11" s="45" t="s">
        <v>175</v>
      </c>
      <c r="C11" s="22">
        <f>'3. melléklet'!E20</f>
        <v>62500000</v>
      </c>
      <c r="D11" s="22">
        <f>'3. melléklet'!F20</f>
        <v>62500000</v>
      </c>
      <c r="E11" s="22">
        <f>'3. melléklet'!G20</f>
        <v>62500000</v>
      </c>
      <c r="F11" s="22">
        <f>'3. melléklet'!H20</f>
        <v>62500000</v>
      </c>
      <c r="G11" s="45" t="s">
        <v>131</v>
      </c>
      <c r="H11" s="22">
        <f>'3. melléklet'!E77</f>
        <v>3000000</v>
      </c>
      <c r="I11" s="22">
        <f>'3. melléklet'!F77</f>
        <v>3000000</v>
      </c>
      <c r="J11" s="22">
        <f>'3. melléklet'!G77</f>
        <v>3000000</v>
      </c>
      <c r="K11" s="22">
        <f>'3. melléklet'!H77</f>
        <v>3000000</v>
      </c>
    </row>
    <row r="12" spans="1:13" s="9" customFormat="1" ht="15" customHeight="1" x14ac:dyDescent="0.25">
      <c r="A12" s="64">
        <v>6</v>
      </c>
      <c r="B12" s="45" t="s">
        <v>181</v>
      </c>
      <c r="C12" s="22">
        <f>'3. melléklet'!E23</f>
        <v>1500000</v>
      </c>
      <c r="D12" s="22">
        <f>'3. melléklet'!F23</f>
        <v>1500000</v>
      </c>
      <c r="E12" s="22">
        <f>'3. melléklet'!G23</f>
        <v>1500000</v>
      </c>
      <c r="F12" s="22">
        <f>'3. melléklet'!H23</f>
        <v>1500000</v>
      </c>
      <c r="G12" s="45" t="s">
        <v>248</v>
      </c>
      <c r="H12" s="22">
        <f>'3. melléklet'!E79</f>
        <v>2873898</v>
      </c>
      <c r="I12" s="22">
        <f>'3. melléklet'!F79</f>
        <v>5994998</v>
      </c>
      <c r="J12" s="22">
        <f>'3. melléklet'!G79</f>
        <v>5994998</v>
      </c>
      <c r="K12" s="22">
        <f>'3. melléklet'!H79</f>
        <v>5994998</v>
      </c>
    </row>
    <row r="13" spans="1:13" s="9" customFormat="1" ht="24" x14ac:dyDescent="0.25">
      <c r="A13" s="63">
        <v>7</v>
      </c>
      <c r="B13" s="45" t="s">
        <v>3</v>
      </c>
      <c r="C13" s="22">
        <f>'3. melléklet'!E24+'4. melléklet'!F9</f>
        <v>138690022</v>
      </c>
      <c r="D13" s="22">
        <f>'3. melléklet'!F24+'4. melléklet'!F9</f>
        <v>140971792</v>
      </c>
      <c r="E13" s="22">
        <f>'3. melléklet'!G24+'4. melléklet'!G9</f>
        <v>171164714</v>
      </c>
      <c r="F13" s="22">
        <f>'3. melléklet'!H24+'4. melléklet'!H9</f>
        <v>171990258</v>
      </c>
      <c r="G13" s="61" t="s">
        <v>286</v>
      </c>
      <c r="H13" s="22">
        <f>'3. melléklet'!E80</f>
        <v>27108904</v>
      </c>
      <c r="I13" s="22">
        <f>'3. melléklet'!F80</f>
        <v>30892252</v>
      </c>
      <c r="J13" s="22">
        <f>'3. melléklet'!G80</f>
        <v>33207057</v>
      </c>
      <c r="K13" s="22">
        <f>'3. melléklet'!H80</f>
        <v>33207057</v>
      </c>
      <c r="M13" s="184"/>
    </row>
    <row r="14" spans="1:13" s="9" customFormat="1" ht="24" x14ac:dyDescent="0.25">
      <c r="A14" s="64">
        <v>8</v>
      </c>
      <c r="B14" s="61" t="s">
        <v>197</v>
      </c>
      <c r="C14" s="50">
        <f>'3. melléklet'!E34</f>
        <v>0</v>
      </c>
      <c r="D14" s="50">
        <f>'3. melléklet'!F34</f>
        <v>10594121</v>
      </c>
      <c r="E14" s="50">
        <f>'3. melléklet'!G34</f>
        <v>10594121</v>
      </c>
      <c r="F14" s="50">
        <f>'3. melléklet'!H34</f>
        <v>10594121</v>
      </c>
      <c r="G14" s="61" t="s">
        <v>287</v>
      </c>
      <c r="H14" s="22">
        <f>'3. melléklet'!E81</f>
        <v>8380000</v>
      </c>
      <c r="I14" s="22">
        <f>'3. melléklet'!F81</f>
        <v>8880000</v>
      </c>
      <c r="J14" s="22">
        <f>'3. melléklet'!G81</f>
        <v>9050000</v>
      </c>
      <c r="K14" s="22">
        <f>'3. melléklet'!H81</f>
        <v>13930300</v>
      </c>
      <c r="M14" s="184"/>
    </row>
    <row r="15" spans="1:13" s="9" customFormat="1" ht="15" customHeight="1" x14ac:dyDescent="0.25">
      <c r="A15" s="63">
        <v>9</v>
      </c>
      <c r="B15" s="45"/>
      <c r="C15" s="50"/>
      <c r="D15" s="50"/>
      <c r="E15" s="50"/>
      <c r="F15" s="50"/>
      <c r="G15" s="45" t="s">
        <v>13</v>
      </c>
      <c r="H15" s="22">
        <f>'3. melléklet'!E82</f>
        <v>96205050</v>
      </c>
      <c r="I15" s="22">
        <f>'3. melléklet'!F82</f>
        <v>75859433</v>
      </c>
      <c r="J15" s="22">
        <f>'3. melléklet'!G82</f>
        <v>97589576</v>
      </c>
      <c r="K15" s="22">
        <f>'3. melléklet'!H82</f>
        <v>107332488</v>
      </c>
    </row>
    <row r="16" spans="1:13" s="9" customFormat="1" ht="15" customHeight="1" x14ac:dyDescent="0.25">
      <c r="A16" s="64">
        <v>10</v>
      </c>
      <c r="B16" s="45" t="s">
        <v>22</v>
      </c>
      <c r="C16" s="22">
        <f>SUM(C8:C15)</f>
        <v>336678475</v>
      </c>
      <c r="D16" s="22">
        <f>SUM(D8:D15)</f>
        <v>351254368</v>
      </c>
      <c r="E16" s="22">
        <f>SUM(E8:E15)</f>
        <v>382621986</v>
      </c>
      <c r="F16" s="22">
        <f>SUM(F8:F15)</f>
        <v>389532208</v>
      </c>
      <c r="G16" s="45"/>
      <c r="H16" s="22"/>
      <c r="I16" s="22"/>
      <c r="J16" s="22"/>
      <c r="K16" s="22"/>
    </row>
    <row r="17" spans="1:12" s="9" customFormat="1" ht="15" customHeight="1" x14ac:dyDescent="0.25">
      <c r="A17" s="63">
        <v>11</v>
      </c>
      <c r="B17" s="45" t="s">
        <v>9</v>
      </c>
      <c r="C17" s="22">
        <v>0</v>
      </c>
      <c r="D17" s="22">
        <v>0</v>
      </c>
      <c r="E17" s="22">
        <v>0</v>
      </c>
      <c r="F17" s="22">
        <v>0</v>
      </c>
      <c r="G17" s="45"/>
      <c r="H17" s="45"/>
      <c r="I17" s="45"/>
      <c r="J17" s="45"/>
      <c r="K17" s="45"/>
    </row>
    <row r="18" spans="1:12" s="9" customFormat="1" ht="15" customHeight="1" x14ac:dyDescent="0.25">
      <c r="A18" s="64">
        <v>12</v>
      </c>
      <c r="B18" s="44" t="s">
        <v>24</v>
      </c>
      <c r="C18" s="24">
        <f>SUM(C16:C17)</f>
        <v>336678475</v>
      </c>
      <c r="D18" s="24">
        <f t="shared" ref="D18" si="0">SUM(D16:D17)</f>
        <v>351254368</v>
      </c>
      <c r="E18" s="24">
        <f t="shared" ref="E18" si="1">SUM(E16:E17)</f>
        <v>382621986</v>
      </c>
      <c r="F18" s="24">
        <f t="shared" ref="F18" si="2">SUM(F16:F17)</f>
        <v>389532208</v>
      </c>
      <c r="G18" s="44" t="s">
        <v>23</v>
      </c>
      <c r="H18" s="24">
        <f>SUM(H8:H17)</f>
        <v>480151849</v>
      </c>
      <c r="I18" s="24">
        <f>SUM(I8:I17)</f>
        <v>476142782</v>
      </c>
      <c r="J18" s="24">
        <f>SUM(J8:J17)</f>
        <v>531823860</v>
      </c>
      <c r="K18" s="24">
        <f>SUM(K8:K17)</f>
        <v>539496287</v>
      </c>
    </row>
    <row r="19" spans="1:12" s="9" customFormat="1" ht="24" x14ac:dyDescent="0.25">
      <c r="A19" s="63">
        <v>13</v>
      </c>
      <c r="B19" s="61" t="s">
        <v>278</v>
      </c>
      <c r="C19" s="22">
        <f>'3. melléklet'!E38</f>
        <v>0</v>
      </c>
      <c r="D19" s="22">
        <f>'3. melléklet'!F38</f>
        <v>0</v>
      </c>
      <c r="E19" s="22">
        <f>'3. melléklet'!G38</f>
        <v>0</v>
      </c>
      <c r="F19" s="22">
        <f>'3. melléklet'!H38</f>
        <v>0</v>
      </c>
      <c r="G19" s="45" t="s">
        <v>86</v>
      </c>
      <c r="H19" s="22">
        <f>'3. melléklet'!E84</f>
        <v>244257522</v>
      </c>
      <c r="I19" s="22">
        <f>'3. melléklet'!F84</f>
        <v>261842482</v>
      </c>
      <c r="J19" s="22">
        <f>'3. melléklet'!G84</f>
        <v>280029022</v>
      </c>
      <c r="K19" s="22">
        <f>'3. melléklet'!H84</f>
        <v>280931662</v>
      </c>
    </row>
    <row r="20" spans="1:12" s="9" customFormat="1" ht="24" x14ac:dyDescent="0.25">
      <c r="A20" s="64">
        <v>14</v>
      </c>
      <c r="B20" s="61" t="s">
        <v>288</v>
      </c>
      <c r="C20" s="22">
        <f>'3. melléklet'!E39</f>
        <v>7819284</v>
      </c>
      <c r="D20" s="22">
        <f>'3. melléklet'!F39</f>
        <v>7819284</v>
      </c>
      <c r="E20" s="22">
        <f>'3. melléklet'!G39</f>
        <v>7819284</v>
      </c>
      <c r="F20" s="22">
        <f>'3. melléklet'!H39</f>
        <v>7819284</v>
      </c>
      <c r="G20" s="45" t="s">
        <v>153</v>
      </c>
      <c r="H20" s="22">
        <f>'3. melléklet'!E90</f>
        <v>30908381</v>
      </c>
      <c r="I20" s="22">
        <f>'3. melléklet'!F90</f>
        <v>30908381</v>
      </c>
      <c r="J20" s="22">
        <f>'3. melléklet'!G90</f>
        <v>30908381</v>
      </c>
      <c r="K20" s="22">
        <f>'3. melléklet'!H90</f>
        <v>30908381</v>
      </c>
    </row>
    <row r="21" spans="1:12" s="9" customFormat="1" ht="15" customHeight="1" x14ac:dyDescent="0.25">
      <c r="A21" s="63">
        <v>15</v>
      </c>
      <c r="B21" s="45" t="s">
        <v>244</v>
      </c>
      <c r="C21" s="22">
        <f>'3. melléklet'!E40</f>
        <v>23500000</v>
      </c>
      <c r="D21" s="22">
        <f>'3. melléklet'!F40</f>
        <v>23500000</v>
      </c>
      <c r="E21" s="22">
        <f>'3. melléklet'!G40</f>
        <v>66000000</v>
      </c>
      <c r="F21" s="22">
        <f>'3. melléklet'!H40</f>
        <v>65500000</v>
      </c>
      <c r="G21" s="45" t="s">
        <v>61</v>
      </c>
      <c r="H21" s="22">
        <f>'3. melléklet'!E93</f>
        <v>0</v>
      </c>
      <c r="I21" s="22">
        <f>'3. melléklet'!F93</f>
        <v>1000000</v>
      </c>
      <c r="J21" s="22">
        <f>'3. melléklet'!G93</f>
        <v>1000000</v>
      </c>
      <c r="K21" s="22">
        <f>'3. melléklet'!H93</f>
        <v>1000000</v>
      </c>
    </row>
    <row r="22" spans="1:12" s="9" customFormat="1" ht="15" customHeight="1" x14ac:dyDescent="0.25">
      <c r="A22" s="64">
        <v>16</v>
      </c>
      <c r="B22" s="45" t="s">
        <v>201</v>
      </c>
      <c r="C22" s="22">
        <f>'3. melléklet'!E43</f>
        <v>131700</v>
      </c>
      <c r="D22" s="22">
        <f>'3. melléklet'!F43</f>
        <v>131700</v>
      </c>
      <c r="E22" s="22">
        <f>'3. melléklet'!G43</f>
        <v>131700</v>
      </c>
      <c r="F22" s="22">
        <f>'3. melléklet'!H43</f>
        <v>125325</v>
      </c>
      <c r="G22" s="45"/>
      <c r="H22" s="22"/>
      <c r="I22" s="22"/>
      <c r="J22" s="22"/>
      <c r="K22" s="22"/>
    </row>
    <row r="23" spans="1:12" s="9" customFormat="1" ht="15" customHeight="1" x14ac:dyDescent="0.25">
      <c r="A23" s="63">
        <v>17</v>
      </c>
      <c r="B23" s="45" t="s">
        <v>25</v>
      </c>
      <c r="C23" s="22">
        <f>SUM(C19:C22)</f>
        <v>31450984</v>
      </c>
      <c r="D23" s="22">
        <f t="shared" ref="D23" si="3">SUM(D19:D22)</f>
        <v>31450984</v>
      </c>
      <c r="E23" s="22">
        <f t="shared" ref="E23" si="4">SUM(E19:E22)</f>
        <v>73950984</v>
      </c>
      <c r="F23" s="22">
        <f t="shared" ref="F23" si="5">SUM(F19:F22)</f>
        <v>73444609</v>
      </c>
      <c r="G23" s="45"/>
      <c r="H23" s="45"/>
      <c r="I23" s="45"/>
      <c r="J23" s="45"/>
      <c r="K23" s="45"/>
    </row>
    <row r="24" spans="1:12" s="9" customFormat="1" ht="15" customHeight="1" x14ac:dyDescent="0.25">
      <c r="A24" s="64">
        <v>18</v>
      </c>
      <c r="B24" s="45" t="s">
        <v>9</v>
      </c>
      <c r="C24" s="22">
        <v>387188293</v>
      </c>
      <c r="D24" s="22">
        <v>387188293</v>
      </c>
      <c r="E24" s="22">
        <v>387188293</v>
      </c>
      <c r="F24" s="22">
        <v>387188293</v>
      </c>
      <c r="G24" s="45"/>
      <c r="H24" s="45"/>
      <c r="I24" s="45"/>
      <c r="J24" s="45"/>
      <c r="K24" s="45"/>
    </row>
    <row r="25" spans="1:12" s="9" customFormat="1" ht="15" customHeight="1" x14ac:dyDescent="0.25">
      <c r="A25" s="63">
        <v>19</v>
      </c>
      <c r="B25" s="44" t="s">
        <v>26</v>
      </c>
      <c r="C25" s="24">
        <f>SUM(C23:C24)</f>
        <v>418639277</v>
      </c>
      <c r="D25" s="24">
        <f>SUM(D23:D24)</f>
        <v>418639277</v>
      </c>
      <c r="E25" s="24">
        <f>SUM(E23:E24)</f>
        <v>461139277</v>
      </c>
      <c r="F25" s="24">
        <f>SUM(F23:F24)</f>
        <v>460632902</v>
      </c>
      <c r="G25" s="44" t="s">
        <v>27</v>
      </c>
      <c r="H25" s="24">
        <f>SUM(H19:H23)</f>
        <v>275165903</v>
      </c>
      <c r="I25" s="24">
        <f>SUM(I19:I23)</f>
        <v>293750863</v>
      </c>
      <c r="J25" s="24">
        <f>SUM(J19:J23)</f>
        <v>311937403</v>
      </c>
      <c r="K25" s="24">
        <f>SUM(K19:K23)</f>
        <v>312840043</v>
      </c>
    </row>
    <row r="26" spans="1:12" s="9" customFormat="1" ht="15" customHeight="1" x14ac:dyDescent="0.25">
      <c r="A26" s="64">
        <v>20</v>
      </c>
      <c r="B26" s="45" t="s">
        <v>271</v>
      </c>
      <c r="C26" s="50">
        <f>'3. melléklet'!E49+'3. melléklet'!E47</f>
        <v>151000000</v>
      </c>
      <c r="D26" s="50">
        <f>'3. melléklet'!F49+'3. melléklet'!F47</f>
        <v>157660333</v>
      </c>
      <c r="E26" s="50">
        <f>'3. melléklet'!G49+'3. melléklet'!G47</f>
        <v>157660333</v>
      </c>
      <c r="F26" s="50">
        <f>'3. melléklet'!H49+'3. melléklet'!H47</f>
        <v>159887796</v>
      </c>
      <c r="G26" s="45" t="s">
        <v>15</v>
      </c>
      <c r="H26" s="50">
        <f>'3. melléklet'!E98+'3. melléklet'!E97</f>
        <v>153126252</v>
      </c>
      <c r="I26" s="50">
        <f>'3. melléklet'!F98+'3. melléklet'!F97</f>
        <v>159786585</v>
      </c>
      <c r="J26" s="50">
        <f>'3. melléklet'!G98+'3. melléklet'!G97</f>
        <v>159786585</v>
      </c>
      <c r="K26" s="50">
        <f>'3. melléklet'!H98+'3. melléklet'!H97</f>
        <v>159842828</v>
      </c>
    </row>
    <row r="27" spans="1:12" s="9" customFormat="1" ht="15" customHeight="1" x14ac:dyDescent="0.25">
      <c r="A27" s="63">
        <v>21</v>
      </c>
      <c r="B27" s="45" t="s">
        <v>9</v>
      </c>
      <c r="C27" s="50">
        <v>2126252</v>
      </c>
      <c r="D27" s="50">
        <v>2126252</v>
      </c>
      <c r="E27" s="50">
        <v>2126252</v>
      </c>
      <c r="F27" s="50">
        <v>2126252</v>
      </c>
      <c r="G27" s="45"/>
      <c r="H27" s="45"/>
      <c r="I27" s="22"/>
      <c r="J27" s="22"/>
      <c r="K27" s="22"/>
    </row>
    <row r="28" spans="1:12" s="9" customFormat="1" ht="15" customHeight="1" x14ac:dyDescent="0.25">
      <c r="A28" s="64">
        <v>22</v>
      </c>
      <c r="B28" s="44" t="s">
        <v>272</v>
      </c>
      <c r="C28" s="24">
        <f>SUM(C26:C27)</f>
        <v>153126252</v>
      </c>
      <c r="D28" s="24">
        <f t="shared" ref="D28:E28" si="6">SUM(D26:D27)</f>
        <v>159786585</v>
      </c>
      <c r="E28" s="24">
        <f t="shared" si="6"/>
        <v>159786585</v>
      </c>
      <c r="F28" s="24">
        <f t="shared" ref="F28" si="7">SUM(F26:F27)</f>
        <v>162014048</v>
      </c>
      <c r="G28" s="44" t="s">
        <v>273</v>
      </c>
      <c r="H28" s="24">
        <f>SUM(H26:H27)</f>
        <v>153126252</v>
      </c>
      <c r="I28" s="24">
        <f>SUM(I26:I27)</f>
        <v>159786585</v>
      </c>
      <c r="J28" s="24">
        <f>SUM(J26:J27)</f>
        <v>159786585</v>
      </c>
      <c r="K28" s="24">
        <f>SUM(K26:K27)</f>
        <v>159842828</v>
      </c>
    </row>
    <row r="29" spans="1:12" ht="15" customHeight="1" x14ac:dyDescent="0.25">
      <c r="A29" s="142">
        <v>23</v>
      </c>
      <c r="B29" s="75" t="s">
        <v>45</v>
      </c>
      <c r="C29" s="72">
        <f>C18+C25+C28</f>
        <v>908444004</v>
      </c>
      <c r="D29" s="72">
        <f>D18+D25+D28</f>
        <v>929680230</v>
      </c>
      <c r="E29" s="72">
        <f>E18+E25+E28</f>
        <v>1003547848</v>
      </c>
      <c r="F29" s="72">
        <f>F18+F25+F28</f>
        <v>1012179158</v>
      </c>
      <c r="G29" s="75" t="s">
        <v>45</v>
      </c>
      <c r="H29" s="74">
        <f>H18+H25+H28</f>
        <v>908444004</v>
      </c>
      <c r="I29" s="74">
        <f>I18+I25+I28</f>
        <v>929680230</v>
      </c>
      <c r="J29" s="74">
        <f>J18+J25+J28</f>
        <v>1003547848</v>
      </c>
      <c r="K29" s="74">
        <f>K18+K25+K28</f>
        <v>1012179158</v>
      </c>
      <c r="L29"/>
    </row>
    <row r="30" spans="1:12" x14ac:dyDescent="0.25">
      <c r="G30"/>
      <c r="H30"/>
      <c r="I30"/>
    </row>
    <row r="31" spans="1:12" x14ac:dyDescent="0.25">
      <c r="C31" s="20"/>
      <c r="D31" s="20"/>
      <c r="E31" s="20"/>
      <c r="F31" s="20"/>
      <c r="G31"/>
      <c r="H31"/>
      <c r="I31"/>
    </row>
    <row r="32" spans="1:12" x14ac:dyDescent="0.25">
      <c r="G32"/>
      <c r="H32"/>
      <c r="I32"/>
    </row>
    <row r="33" spans="7:9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</sheetData>
  <sheetProtection selectLockedCells="1" selectUnlockedCells="1"/>
  <mergeCells count="1">
    <mergeCell ref="A4:K4"/>
  </mergeCells>
  <phoneticPr fontId="15" type="noConversion"/>
  <pageMargins left="0.25" right="0.25" top="0.75" bottom="0.75" header="0.3" footer="0.3"/>
  <pageSetup paperSize="9" scale="9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6" width="10.44140625" style="1" customWidth="1"/>
    <col min="7" max="8" width="10.88671875" style="1" bestFit="1" customWidth="1"/>
    <col min="9" max="9" width="8.6640625" customWidth="1"/>
    <col min="10" max="10" width="10.44140625" style="57" customWidth="1"/>
    <col min="11" max="11" width="11.109375" bestFit="1" customWidth="1"/>
    <col min="12" max="12" width="13.6640625" customWidth="1"/>
  </cols>
  <sheetData>
    <row r="1" spans="1:11" ht="15" customHeight="1" x14ac:dyDescent="0.25">
      <c r="I1" s="2" t="s">
        <v>368</v>
      </c>
      <c r="J1"/>
      <c r="K1" s="57"/>
    </row>
    <row r="2" spans="1:11" ht="15" customHeight="1" x14ac:dyDescent="0.25">
      <c r="I2" s="2" t="str">
        <f>'1. melléklet'!H2</f>
        <v>a  2/2025. (V.7.) önkormányzati rendelethez</v>
      </c>
      <c r="J2"/>
      <c r="K2" s="57"/>
    </row>
    <row r="3" spans="1:11" ht="6.75" customHeight="1" x14ac:dyDescent="0.25">
      <c r="I3" s="57"/>
      <c r="J3"/>
    </row>
    <row r="4" spans="1:11" ht="15" customHeight="1" x14ac:dyDescent="0.25">
      <c r="A4" s="186" t="s">
        <v>470</v>
      </c>
      <c r="B4" s="186"/>
      <c r="C4" s="186"/>
      <c r="D4" s="186"/>
      <c r="E4" s="186"/>
      <c r="F4" s="186"/>
      <c r="G4" s="186"/>
      <c r="H4" s="186"/>
      <c r="I4" s="186"/>
      <c r="J4" s="12"/>
    </row>
    <row r="5" spans="1:11" ht="12.75" customHeight="1" x14ac:dyDescent="0.25">
      <c r="A5" s="11"/>
      <c r="B5" s="11"/>
      <c r="C5" s="14"/>
      <c r="D5" s="14"/>
      <c r="E5" s="10"/>
      <c r="F5" s="10"/>
      <c r="G5" s="10"/>
      <c r="H5" s="10"/>
      <c r="I5" s="4"/>
    </row>
    <row r="6" spans="1:11" ht="15" customHeight="1" x14ac:dyDescent="0.25">
      <c r="A6" s="63"/>
      <c r="B6" s="64" t="s">
        <v>33</v>
      </c>
      <c r="C6" s="64" t="s">
        <v>319</v>
      </c>
      <c r="D6" s="64" t="s">
        <v>35</v>
      </c>
      <c r="E6" s="64" t="s">
        <v>36</v>
      </c>
      <c r="F6" s="64" t="s">
        <v>37</v>
      </c>
      <c r="G6" s="64" t="s">
        <v>38</v>
      </c>
      <c r="H6" s="64" t="s">
        <v>39</v>
      </c>
      <c r="I6" s="63" t="s">
        <v>40</v>
      </c>
    </row>
    <row r="7" spans="1:11" ht="34.200000000000003" x14ac:dyDescent="0.25">
      <c r="A7" s="64">
        <v>1</v>
      </c>
      <c r="B7" s="63" t="s">
        <v>0</v>
      </c>
      <c r="C7" s="64" t="s">
        <v>1</v>
      </c>
      <c r="D7" s="63" t="s">
        <v>101</v>
      </c>
      <c r="E7" s="63" t="s">
        <v>468</v>
      </c>
      <c r="F7" s="63" t="s">
        <v>536</v>
      </c>
      <c r="G7" s="63" t="s">
        <v>552</v>
      </c>
      <c r="H7" s="63" t="s">
        <v>558</v>
      </c>
      <c r="I7" s="65" t="s">
        <v>450</v>
      </c>
    </row>
    <row r="8" spans="1:11" ht="15" customHeight="1" x14ac:dyDescent="0.25">
      <c r="A8" s="64">
        <v>2</v>
      </c>
      <c r="B8" s="199" t="s">
        <v>2</v>
      </c>
      <c r="C8" s="199"/>
      <c r="D8" s="199"/>
      <c r="E8" s="199"/>
      <c r="F8" s="199"/>
      <c r="G8" s="199"/>
      <c r="H8" s="199"/>
      <c r="I8" s="199"/>
      <c r="J8"/>
    </row>
    <row r="9" spans="1:11" ht="15" customHeight="1" x14ac:dyDescent="0.25">
      <c r="A9" s="64">
        <v>3</v>
      </c>
      <c r="B9" s="76" t="s">
        <v>163</v>
      </c>
      <c r="C9" s="66" t="s">
        <v>164</v>
      </c>
      <c r="D9" s="66" t="s">
        <v>165</v>
      </c>
      <c r="E9" s="62">
        <f t="shared" ref="E9:F9" si="0">E10+E17</f>
        <v>65988453</v>
      </c>
      <c r="F9" s="62">
        <f t="shared" si="0"/>
        <v>67688455</v>
      </c>
      <c r="G9" s="62">
        <f t="shared" ref="G9:H9" si="1">G10+G17</f>
        <v>68863151</v>
      </c>
      <c r="H9" s="62">
        <f t="shared" si="1"/>
        <v>74947829</v>
      </c>
      <c r="I9" s="67">
        <f>H9/E9</f>
        <v>1.1357718751188182</v>
      </c>
      <c r="K9" s="25"/>
    </row>
    <row r="10" spans="1:11" ht="15" customHeight="1" x14ac:dyDescent="0.25">
      <c r="A10" s="64">
        <v>4</v>
      </c>
      <c r="B10" s="79" t="s">
        <v>50</v>
      </c>
      <c r="C10" s="45" t="s">
        <v>166</v>
      </c>
      <c r="D10" s="45" t="s">
        <v>167</v>
      </c>
      <c r="E10" s="22">
        <f t="shared" ref="E10:F10" si="2">SUM(E11:E16)</f>
        <v>60820153</v>
      </c>
      <c r="F10" s="22">
        <f t="shared" si="2"/>
        <v>60820153</v>
      </c>
      <c r="G10" s="22">
        <f t="shared" ref="G10:H10" si="3">SUM(G11:G16)</f>
        <v>61666923</v>
      </c>
      <c r="H10" s="22">
        <f t="shared" si="3"/>
        <v>69285921</v>
      </c>
      <c r="I10" s="68">
        <f t="shared" ref="I10:I14" si="4">H10/E10</f>
        <v>1.1391934676652327</v>
      </c>
      <c r="K10" s="25"/>
    </row>
    <row r="11" spans="1:11" ht="24" x14ac:dyDescent="0.25">
      <c r="A11" s="64">
        <v>5</v>
      </c>
      <c r="B11" s="88" t="s">
        <v>322</v>
      </c>
      <c r="C11" s="77" t="s">
        <v>356</v>
      </c>
      <c r="D11" s="97" t="s">
        <v>360</v>
      </c>
      <c r="E11" s="23">
        <v>29385023</v>
      </c>
      <c r="F11" s="23">
        <v>29385023</v>
      </c>
      <c r="G11" s="23">
        <v>29405023</v>
      </c>
      <c r="H11" s="23">
        <v>30025023</v>
      </c>
      <c r="I11" s="70">
        <f t="shared" si="4"/>
        <v>1.0217798025885501</v>
      </c>
      <c r="K11" s="25"/>
    </row>
    <row r="12" spans="1:11" ht="24" x14ac:dyDescent="0.25">
      <c r="A12" s="64">
        <v>6</v>
      </c>
      <c r="B12" s="88" t="s">
        <v>323</v>
      </c>
      <c r="C12" s="77" t="s">
        <v>357</v>
      </c>
      <c r="D12" s="97" t="s">
        <v>361</v>
      </c>
      <c r="E12" s="23">
        <v>24423210</v>
      </c>
      <c r="F12" s="23">
        <v>24423210</v>
      </c>
      <c r="G12" s="23">
        <v>24423210</v>
      </c>
      <c r="H12" s="23">
        <v>25451072</v>
      </c>
      <c r="I12" s="70">
        <f t="shared" si="4"/>
        <v>1.0420854588729327</v>
      </c>
      <c r="K12" s="25"/>
    </row>
    <row r="13" spans="1:11" ht="36" x14ac:dyDescent="0.25">
      <c r="A13" s="64">
        <v>7</v>
      </c>
      <c r="B13" s="88" t="s">
        <v>324</v>
      </c>
      <c r="C13" s="77" t="s">
        <v>358</v>
      </c>
      <c r="D13" s="97" t="s">
        <v>362</v>
      </c>
      <c r="E13" s="23">
        <v>3049800</v>
      </c>
      <c r="F13" s="23">
        <v>3049800</v>
      </c>
      <c r="G13" s="23">
        <v>3049800</v>
      </c>
      <c r="H13" s="23">
        <v>3194600</v>
      </c>
      <c r="I13" s="70">
        <f t="shared" si="4"/>
        <v>1.047478523181848</v>
      </c>
      <c r="K13" s="25"/>
    </row>
    <row r="14" spans="1:11" ht="24" x14ac:dyDescent="0.25">
      <c r="A14" s="64">
        <v>8</v>
      </c>
      <c r="B14" s="88" t="s">
        <v>325</v>
      </c>
      <c r="C14" s="77" t="s">
        <v>359</v>
      </c>
      <c r="D14" s="97" t="s">
        <v>363</v>
      </c>
      <c r="E14" s="23">
        <v>3962120</v>
      </c>
      <c r="F14" s="23">
        <v>3962120</v>
      </c>
      <c r="G14" s="23">
        <v>3962120</v>
      </c>
      <c r="H14" s="23">
        <v>4908156</v>
      </c>
      <c r="I14" s="70">
        <f t="shared" si="4"/>
        <v>1.2387701533522457</v>
      </c>
      <c r="K14" s="25"/>
    </row>
    <row r="15" spans="1:11" ht="24" x14ac:dyDescent="0.25">
      <c r="A15" s="64">
        <v>9</v>
      </c>
      <c r="B15" s="88" t="s">
        <v>326</v>
      </c>
      <c r="C15" s="77" t="s">
        <v>312</v>
      </c>
      <c r="D15" s="97" t="s">
        <v>364</v>
      </c>
      <c r="E15" s="23">
        <v>0</v>
      </c>
      <c r="F15" s="23">
        <v>0</v>
      </c>
      <c r="G15" s="23">
        <v>826770</v>
      </c>
      <c r="H15" s="23">
        <v>5707070</v>
      </c>
      <c r="I15" s="141"/>
      <c r="K15" s="25"/>
    </row>
    <row r="16" spans="1:11" ht="15" customHeight="1" x14ac:dyDescent="0.25">
      <c r="A16" s="64">
        <v>10</v>
      </c>
      <c r="B16" s="88" t="s">
        <v>327</v>
      </c>
      <c r="C16" s="77" t="s">
        <v>341</v>
      </c>
      <c r="D16" s="96" t="s">
        <v>365</v>
      </c>
      <c r="E16" s="23">
        <v>0</v>
      </c>
      <c r="F16" s="23">
        <v>0</v>
      </c>
      <c r="G16" s="23">
        <v>0</v>
      </c>
      <c r="H16" s="23">
        <v>0</v>
      </c>
      <c r="I16" s="141"/>
      <c r="K16" s="25"/>
    </row>
    <row r="17" spans="1:11" s="43" customFormat="1" ht="15" customHeight="1" x14ac:dyDescent="0.25">
      <c r="A17" s="64">
        <v>11</v>
      </c>
      <c r="B17" s="79" t="s">
        <v>51</v>
      </c>
      <c r="C17" s="45" t="s">
        <v>169</v>
      </c>
      <c r="D17" s="45" t="s">
        <v>168</v>
      </c>
      <c r="E17" s="22">
        <v>5168300</v>
      </c>
      <c r="F17" s="22">
        <v>6868302</v>
      </c>
      <c r="G17" s="22">
        <v>7196228</v>
      </c>
      <c r="H17" s="22">
        <v>5661908</v>
      </c>
      <c r="I17" s="68">
        <f t="shared" ref="I17:I29" si="5">H17/E17</f>
        <v>1.095506839773233</v>
      </c>
      <c r="J17" s="57"/>
    </row>
    <row r="18" spans="1:11" ht="15" customHeight="1" x14ac:dyDescent="0.25">
      <c r="A18" s="64">
        <v>12</v>
      </c>
      <c r="B18" s="76" t="s">
        <v>5</v>
      </c>
      <c r="C18" s="66" t="s">
        <v>6</v>
      </c>
      <c r="D18" s="66" t="s">
        <v>176</v>
      </c>
      <c r="E18" s="62">
        <f>E19+E20+E23</f>
        <v>132000000</v>
      </c>
      <c r="F18" s="62">
        <f>F19+F20+F23</f>
        <v>132000000</v>
      </c>
      <c r="G18" s="62">
        <f>G19+G20+G23</f>
        <v>132000000</v>
      </c>
      <c r="H18" s="62">
        <f>H19+H20+H23</f>
        <v>132000000</v>
      </c>
      <c r="I18" s="67">
        <f t="shared" si="5"/>
        <v>1</v>
      </c>
      <c r="K18" s="25"/>
    </row>
    <row r="19" spans="1:11" ht="15" customHeight="1" x14ac:dyDescent="0.25">
      <c r="A19" s="64">
        <v>13</v>
      </c>
      <c r="B19" s="79" t="s">
        <v>7</v>
      </c>
      <c r="C19" s="45" t="s">
        <v>174</v>
      </c>
      <c r="D19" s="45" t="s">
        <v>177</v>
      </c>
      <c r="E19" s="22">
        <v>68000000</v>
      </c>
      <c r="F19" s="22">
        <v>68000000</v>
      </c>
      <c r="G19" s="22">
        <v>68000000</v>
      </c>
      <c r="H19" s="22">
        <v>68000000</v>
      </c>
      <c r="I19" s="68">
        <f t="shared" si="5"/>
        <v>1</v>
      </c>
    </row>
    <row r="20" spans="1:11" ht="15" customHeight="1" x14ac:dyDescent="0.25">
      <c r="A20" s="64">
        <v>14</v>
      </c>
      <c r="B20" s="79" t="s">
        <v>8</v>
      </c>
      <c r="C20" s="45" t="s">
        <v>175</v>
      </c>
      <c r="D20" s="45" t="s">
        <v>178</v>
      </c>
      <c r="E20" s="22">
        <f>SUM(E21:E22)</f>
        <v>62500000</v>
      </c>
      <c r="F20" s="22">
        <f>SUM(F21:F22)</f>
        <v>62500000</v>
      </c>
      <c r="G20" s="22">
        <f>SUM(G21:G22)</f>
        <v>62500000</v>
      </c>
      <c r="H20" s="22">
        <f>SUM(H21:H22)</f>
        <v>62500000</v>
      </c>
      <c r="I20" s="68">
        <f t="shared" si="5"/>
        <v>1</v>
      </c>
    </row>
    <row r="21" spans="1:11" ht="15" customHeight="1" x14ac:dyDescent="0.25">
      <c r="A21" s="64">
        <v>15</v>
      </c>
      <c r="B21" s="83" t="s">
        <v>354</v>
      </c>
      <c r="C21" s="42" t="s">
        <v>350</v>
      </c>
      <c r="D21" s="42" t="s">
        <v>179</v>
      </c>
      <c r="E21" s="23">
        <v>35000000</v>
      </c>
      <c r="F21" s="23">
        <v>35000000</v>
      </c>
      <c r="G21" s="23">
        <v>35000000</v>
      </c>
      <c r="H21" s="23">
        <v>35000000</v>
      </c>
      <c r="I21" s="70">
        <f t="shared" si="5"/>
        <v>1</v>
      </c>
    </row>
    <row r="22" spans="1:11" ht="15" customHeight="1" x14ac:dyDescent="0.25">
      <c r="A22" s="64">
        <v>16</v>
      </c>
      <c r="B22" s="83" t="s">
        <v>355</v>
      </c>
      <c r="C22" s="42" t="s">
        <v>351</v>
      </c>
      <c r="D22" s="42" t="s">
        <v>180</v>
      </c>
      <c r="E22" s="23">
        <v>27500000</v>
      </c>
      <c r="F22" s="23">
        <v>27500000</v>
      </c>
      <c r="G22" s="23">
        <v>27500000</v>
      </c>
      <c r="H22" s="23">
        <v>27500000</v>
      </c>
      <c r="I22" s="70">
        <f t="shared" si="5"/>
        <v>1</v>
      </c>
    </row>
    <row r="23" spans="1:11" ht="15" customHeight="1" x14ac:dyDescent="0.25">
      <c r="A23" s="64">
        <v>17</v>
      </c>
      <c r="B23" s="79" t="s">
        <v>314</v>
      </c>
      <c r="C23" s="45" t="s">
        <v>181</v>
      </c>
      <c r="D23" s="45" t="s">
        <v>182</v>
      </c>
      <c r="E23" s="22">
        <v>1500000</v>
      </c>
      <c r="F23" s="22">
        <v>1500000</v>
      </c>
      <c r="G23" s="22">
        <v>1500000</v>
      </c>
      <c r="H23" s="22">
        <v>1500000</v>
      </c>
      <c r="I23" s="68">
        <f t="shared" si="5"/>
        <v>1</v>
      </c>
    </row>
    <row r="24" spans="1:11" ht="15" customHeight="1" x14ac:dyDescent="0.25">
      <c r="A24" s="64">
        <v>18</v>
      </c>
      <c r="B24" s="76" t="s">
        <v>17</v>
      </c>
      <c r="C24" s="66" t="s">
        <v>3</v>
      </c>
      <c r="D24" s="66" t="s">
        <v>184</v>
      </c>
      <c r="E24" s="62">
        <f>SUM(E25:E33)</f>
        <v>137073222</v>
      </c>
      <c r="F24" s="62">
        <f>SUM(F25:F33)</f>
        <v>139354992</v>
      </c>
      <c r="G24" s="62">
        <f>SUM(G25:G33)</f>
        <v>169547914</v>
      </c>
      <c r="H24" s="62">
        <f>SUM(H25:H33)</f>
        <v>170542547</v>
      </c>
      <c r="I24" s="67">
        <f t="shared" si="5"/>
        <v>1.2441711408811853</v>
      </c>
      <c r="K24" s="25"/>
    </row>
    <row r="25" spans="1:11" ht="15" customHeight="1" x14ac:dyDescent="0.25">
      <c r="A25" s="64">
        <v>19</v>
      </c>
      <c r="B25" s="79" t="s">
        <v>54</v>
      </c>
      <c r="C25" s="45" t="s">
        <v>183</v>
      </c>
      <c r="D25" s="45" t="s">
        <v>185</v>
      </c>
      <c r="E25" s="50">
        <v>97500</v>
      </c>
      <c r="F25" s="50">
        <v>97500</v>
      </c>
      <c r="G25" s="50">
        <v>97500</v>
      </c>
      <c r="H25" s="50">
        <v>97500</v>
      </c>
      <c r="I25" s="68">
        <f t="shared" si="5"/>
        <v>1</v>
      </c>
    </row>
    <row r="26" spans="1:11" ht="15" customHeight="1" x14ac:dyDescent="0.25">
      <c r="A26" s="64">
        <v>20</v>
      </c>
      <c r="B26" s="79" t="s">
        <v>56</v>
      </c>
      <c r="C26" s="45" t="s">
        <v>186</v>
      </c>
      <c r="D26" s="45" t="s">
        <v>187</v>
      </c>
      <c r="E26" s="50">
        <v>83300000</v>
      </c>
      <c r="F26" s="50">
        <v>83300000</v>
      </c>
      <c r="G26" s="50">
        <v>95833600</v>
      </c>
      <c r="H26" s="50">
        <v>95833600</v>
      </c>
      <c r="I26" s="68">
        <f t="shared" si="5"/>
        <v>1.1504633853541417</v>
      </c>
    </row>
    <row r="27" spans="1:11" ht="15" customHeight="1" x14ac:dyDescent="0.25">
      <c r="A27" s="64">
        <v>21</v>
      </c>
      <c r="B27" s="79" t="s">
        <v>114</v>
      </c>
      <c r="C27" s="45" t="s">
        <v>189</v>
      </c>
      <c r="D27" s="45" t="s">
        <v>188</v>
      </c>
      <c r="E27" s="50">
        <v>13675000</v>
      </c>
      <c r="F27" s="50">
        <v>13675000</v>
      </c>
      <c r="G27" s="50">
        <v>13675000</v>
      </c>
      <c r="H27" s="50">
        <v>13675000</v>
      </c>
      <c r="I27" s="68">
        <f t="shared" si="5"/>
        <v>1</v>
      </c>
    </row>
    <row r="28" spans="1:11" ht="15" customHeight="1" x14ac:dyDescent="0.25">
      <c r="A28" s="64">
        <v>22</v>
      </c>
      <c r="B28" s="79" t="s">
        <v>116</v>
      </c>
      <c r="C28" s="45" t="s">
        <v>190</v>
      </c>
      <c r="D28" s="45" t="s">
        <v>196</v>
      </c>
      <c r="E28" s="50">
        <v>8505000</v>
      </c>
      <c r="F28" s="50">
        <v>7985000</v>
      </c>
      <c r="G28" s="50">
        <v>7990250</v>
      </c>
      <c r="H28" s="50">
        <v>7990250</v>
      </c>
      <c r="I28" s="68">
        <f t="shared" si="5"/>
        <v>0.93947677836566723</v>
      </c>
    </row>
    <row r="29" spans="1:11" ht="15" customHeight="1" x14ac:dyDescent="0.25">
      <c r="A29" s="64">
        <v>23</v>
      </c>
      <c r="B29" s="79" t="s">
        <v>122</v>
      </c>
      <c r="C29" s="45" t="s">
        <v>191</v>
      </c>
      <c r="D29" s="45" t="s">
        <v>195</v>
      </c>
      <c r="E29" s="50">
        <v>28495250</v>
      </c>
      <c r="F29" s="50">
        <v>28495250</v>
      </c>
      <c r="G29" s="50">
        <v>43114322</v>
      </c>
      <c r="H29" s="50">
        <v>43114322</v>
      </c>
      <c r="I29" s="68">
        <f t="shared" si="5"/>
        <v>1.5130354006369482</v>
      </c>
    </row>
    <row r="30" spans="1:11" ht="15" customHeight="1" x14ac:dyDescent="0.25">
      <c r="A30" s="64">
        <v>24</v>
      </c>
      <c r="B30" s="79" t="s">
        <v>315</v>
      </c>
      <c r="C30" s="52" t="s">
        <v>279</v>
      </c>
      <c r="D30" s="45" t="s">
        <v>280</v>
      </c>
      <c r="E30" s="22">
        <v>0</v>
      </c>
      <c r="F30" s="22">
        <v>1537000</v>
      </c>
      <c r="G30" s="22">
        <v>1537000</v>
      </c>
      <c r="H30" s="22">
        <v>1537000</v>
      </c>
      <c r="I30" s="141"/>
    </row>
    <row r="31" spans="1:11" ht="15" customHeight="1" x14ac:dyDescent="0.25">
      <c r="A31" s="64">
        <v>25</v>
      </c>
      <c r="B31" s="79" t="s">
        <v>316</v>
      </c>
      <c r="C31" s="45" t="s">
        <v>192</v>
      </c>
      <c r="D31" s="45" t="s">
        <v>194</v>
      </c>
      <c r="E31" s="22">
        <v>0</v>
      </c>
      <c r="F31" s="22">
        <v>0</v>
      </c>
      <c r="G31" s="22">
        <v>5035000</v>
      </c>
      <c r="H31" s="22">
        <v>6272500</v>
      </c>
      <c r="I31" s="141"/>
    </row>
    <row r="32" spans="1:11" ht="15" customHeight="1" x14ac:dyDescent="0.25">
      <c r="A32" s="64">
        <v>26</v>
      </c>
      <c r="B32" s="79" t="s">
        <v>317</v>
      </c>
      <c r="C32" s="45" t="s">
        <v>472</v>
      </c>
      <c r="D32" s="45" t="s">
        <v>454</v>
      </c>
      <c r="E32" s="22">
        <v>3000000</v>
      </c>
      <c r="F32" s="22">
        <v>4264770</v>
      </c>
      <c r="G32" s="22">
        <v>2264770</v>
      </c>
      <c r="H32" s="22">
        <v>1957263</v>
      </c>
      <c r="I32" s="141"/>
    </row>
    <row r="33" spans="1:11" s="41" customFormat="1" ht="15" customHeight="1" x14ac:dyDescent="0.25">
      <c r="A33" s="64">
        <v>27</v>
      </c>
      <c r="B33" s="79" t="s">
        <v>318</v>
      </c>
      <c r="C33" s="45" t="s">
        <v>193</v>
      </c>
      <c r="D33" s="45" t="s">
        <v>274</v>
      </c>
      <c r="E33" s="22">
        <v>472</v>
      </c>
      <c r="F33" s="22">
        <v>472</v>
      </c>
      <c r="G33" s="22">
        <v>472</v>
      </c>
      <c r="H33" s="22">
        <v>65112</v>
      </c>
      <c r="I33" s="68">
        <f>H33/E33</f>
        <v>137.94915254237287</v>
      </c>
      <c r="J33" s="58"/>
    </row>
    <row r="34" spans="1:11" ht="15" customHeight="1" x14ac:dyDescent="0.25">
      <c r="A34" s="64">
        <v>28</v>
      </c>
      <c r="B34" s="76" t="s">
        <v>18</v>
      </c>
      <c r="C34" s="69" t="s">
        <v>197</v>
      </c>
      <c r="D34" s="69" t="s">
        <v>198</v>
      </c>
      <c r="E34" s="62">
        <f>SUM(E35:E35)</f>
        <v>0</v>
      </c>
      <c r="F34" s="62">
        <f>SUM(F35:F35)</f>
        <v>10594121</v>
      </c>
      <c r="G34" s="62">
        <f>SUM(G35:G35)</f>
        <v>10594121</v>
      </c>
      <c r="H34" s="62">
        <f>SUM(H35:H35)</f>
        <v>10594121</v>
      </c>
      <c r="I34" s="141"/>
      <c r="K34" s="25"/>
    </row>
    <row r="35" spans="1:11" ht="15" customHeight="1" x14ac:dyDescent="0.25">
      <c r="A35" s="64">
        <v>29</v>
      </c>
      <c r="B35" s="79" t="s">
        <v>97</v>
      </c>
      <c r="C35" s="61" t="s">
        <v>199</v>
      </c>
      <c r="D35" s="61" t="s">
        <v>200</v>
      </c>
      <c r="E35" s="22">
        <v>0</v>
      </c>
      <c r="F35" s="22">
        <v>10594121</v>
      </c>
      <c r="G35" s="22">
        <v>10594121</v>
      </c>
      <c r="H35" s="22">
        <v>10594121</v>
      </c>
      <c r="I35" s="141"/>
    </row>
    <row r="36" spans="1:11" ht="15.75" customHeight="1" x14ac:dyDescent="0.25">
      <c r="A36" s="64">
        <v>30</v>
      </c>
      <c r="B36" s="82" t="s">
        <v>33</v>
      </c>
      <c r="C36" s="194" t="s">
        <v>3</v>
      </c>
      <c r="D36" s="195"/>
      <c r="E36" s="24">
        <f>E9+E18+E24+E34</f>
        <v>335061675</v>
      </c>
      <c r="F36" s="24">
        <f>F9+F18+F24+F34</f>
        <v>349637568</v>
      </c>
      <c r="G36" s="24">
        <f>G9+G18+G24+G34</f>
        <v>381005186</v>
      </c>
      <c r="H36" s="24">
        <f>H9+H18+H24+H34</f>
        <v>388084497</v>
      </c>
      <c r="I36" s="67">
        <f t="shared" ref="I36:I37" si="6">H36/E36</f>
        <v>1.1582479464415021</v>
      </c>
      <c r="J36"/>
    </row>
    <row r="37" spans="1:11" ht="15" customHeight="1" x14ac:dyDescent="0.25">
      <c r="A37" s="64">
        <v>31</v>
      </c>
      <c r="B37" s="76" t="s">
        <v>19</v>
      </c>
      <c r="C37" s="66" t="s">
        <v>170</v>
      </c>
      <c r="D37" s="66" t="s">
        <v>171</v>
      </c>
      <c r="E37" s="62">
        <f t="shared" ref="E37:F37" si="7">SUM(E38:E39)</f>
        <v>7819284</v>
      </c>
      <c r="F37" s="62">
        <f t="shared" si="7"/>
        <v>7819284</v>
      </c>
      <c r="G37" s="62">
        <f t="shared" ref="G37:H37" si="8">SUM(G38:G39)</f>
        <v>7819284</v>
      </c>
      <c r="H37" s="62">
        <f t="shared" si="8"/>
        <v>7819284</v>
      </c>
      <c r="I37" s="67">
        <f t="shared" si="6"/>
        <v>1</v>
      </c>
    </row>
    <row r="38" spans="1:11" ht="15" customHeight="1" x14ac:dyDescent="0.25">
      <c r="A38" s="64">
        <v>32</v>
      </c>
      <c r="B38" s="79" t="s">
        <v>98</v>
      </c>
      <c r="C38" s="45" t="s">
        <v>278</v>
      </c>
      <c r="D38" s="45" t="s">
        <v>173</v>
      </c>
      <c r="E38" s="22">
        <v>0</v>
      </c>
      <c r="F38" s="22">
        <v>0</v>
      </c>
      <c r="G38" s="22">
        <v>0</v>
      </c>
      <c r="H38" s="22">
        <v>0</v>
      </c>
      <c r="I38" s="141"/>
    </row>
    <row r="39" spans="1:11" ht="15" customHeight="1" x14ac:dyDescent="0.25">
      <c r="A39" s="64">
        <v>33</v>
      </c>
      <c r="B39" s="79" t="s">
        <v>99</v>
      </c>
      <c r="C39" s="45" t="s">
        <v>172</v>
      </c>
      <c r="D39" s="45" t="s">
        <v>173</v>
      </c>
      <c r="E39" s="22">
        <v>7819284</v>
      </c>
      <c r="F39" s="22">
        <v>7819284</v>
      </c>
      <c r="G39" s="22">
        <v>7819284</v>
      </c>
      <c r="H39" s="22">
        <v>7819284</v>
      </c>
      <c r="I39" s="68">
        <f t="shared" ref="I39:I41" si="9">H39/E39</f>
        <v>1</v>
      </c>
    </row>
    <row r="40" spans="1:11" ht="15" customHeight="1" x14ac:dyDescent="0.25">
      <c r="A40" s="64">
        <v>34</v>
      </c>
      <c r="B40" s="76" t="s">
        <v>20</v>
      </c>
      <c r="C40" s="66" t="s">
        <v>244</v>
      </c>
      <c r="D40" s="66" t="s">
        <v>245</v>
      </c>
      <c r="E40" s="62">
        <f t="shared" ref="E40:F40" si="10">SUM(E41:E42)</f>
        <v>23500000</v>
      </c>
      <c r="F40" s="62">
        <f t="shared" si="10"/>
        <v>23500000</v>
      </c>
      <c r="G40" s="62">
        <f t="shared" ref="G40:H40" si="11">SUM(G41:G42)</f>
        <v>66000000</v>
      </c>
      <c r="H40" s="62">
        <f t="shared" si="11"/>
        <v>65500000</v>
      </c>
      <c r="I40" s="67">
        <f t="shared" si="9"/>
        <v>2.7872340425531914</v>
      </c>
    </row>
    <row r="41" spans="1:11" ht="15" customHeight="1" x14ac:dyDescent="0.25">
      <c r="A41" s="64">
        <v>35</v>
      </c>
      <c r="B41" s="79" t="s">
        <v>141</v>
      </c>
      <c r="C41" s="45" t="s">
        <v>246</v>
      </c>
      <c r="D41" s="45" t="s">
        <v>247</v>
      </c>
      <c r="E41" s="22">
        <v>23500000</v>
      </c>
      <c r="F41" s="22">
        <v>23500000</v>
      </c>
      <c r="G41" s="22">
        <v>66000000</v>
      </c>
      <c r="H41" s="22">
        <v>65500000</v>
      </c>
      <c r="I41" s="68">
        <f t="shared" si="9"/>
        <v>2.7872340425531914</v>
      </c>
      <c r="K41" s="25"/>
    </row>
    <row r="42" spans="1:11" ht="15" customHeight="1" x14ac:dyDescent="0.25">
      <c r="A42" s="64">
        <v>36</v>
      </c>
      <c r="B42" s="79" t="s">
        <v>142</v>
      </c>
      <c r="C42" s="45" t="s">
        <v>305</v>
      </c>
      <c r="D42" s="45" t="s">
        <v>247</v>
      </c>
      <c r="E42" s="22">
        <v>0</v>
      </c>
      <c r="F42" s="22">
        <v>0</v>
      </c>
      <c r="G42" s="22">
        <v>0</v>
      </c>
      <c r="H42" s="22">
        <v>0</v>
      </c>
      <c r="I42" s="141"/>
      <c r="K42" s="25"/>
    </row>
    <row r="43" spans="1:11" ht="15" customHeight="1" x14ac:dyDescent="0.25">
      <c r="A43" s="64">
        <v>37</v>
      </c>
      <c r="B43" s="76" t="s">
        <v>21</v>
      </c>
      <c r="C43" s="69" t="s">
        <v>201</v>
      </c>
      <c r="D43" s="69" t="s">
        <v>203</v>
      </c>
      <c r="E43" s="62">
        <f>SUM(E44:E44)</f>
        <v>131700</v>
      </c>
      <c r="F43" s="62">
        <f>SUM(F44:F44)</f>
        <v>131700</v>
      </c>
      <c r="G43" s="62">
        <f>SUM(G44:G44)</f>
        <v>131700</v>
      </c>
      <c r="H43" s="62">
        <f>SUM(H44:H44)</f>
        <v>125325</v>
      </c>
      <c r="I43" s="67">
        <f t="shared" ref="I43:I48" si="12">H43/E43</f>
        <v>0.95159453302961272</v>
      </c>
    </row>
    <row r="44" spans="1:11" ht="15" customHeight="1" x14ac:dyDescent="0.25">
      <c r="A44" s="64">
        <v>38</v>
      </c>
      <c r="B44" s="79" t="s">
        <v>155</v>
      </c>
      <c r="C44" s="61" t="s">
        <v>202</v>
      </c>
      <c r="D44" s="61" t="s">
        <v>204</v>
      </c>
      <c r="E44" s="22">
        <v>131700</v>
      </c>
      <c r="F44" s="22">
        <v>131700</v>
      </c>
      <c r="G44" s="22">
        <v>131700</v>
      </c>
      <c r="H44" s="22">
        <v>125325</v>
      </c>
      <c r="I44" s="68">
        <f t="shared" si="12"/>
        <v>0.95159453302961272</v>
      </c>
      <c r="J44" s="59"/>
      <c r="K44" s="59"/>
    </row>
    <row r="45" spans="1:11" ht="15.75" customHeight="1" x14ac:dyDescent="0.25">
      <c r="A45" s="64">
        <v>39</v>
      </c>
      <c r="B45" s="82" t="s">
        <v>319</v>
      </c>
      <c r="C45" s="194" t="s">
        <v>244</v>
      </c>
      <c r="D45" s="195"/>
      <c r="E45" s="24">
        <f>E37+E40+E43</f>
        <v>31450984</v>
      </c>
      <c r="F45" s="24">
        <f>F37+F40+F43</f>
        <v>31450984</v>
      </c>
      <c r="G45" s="24">
        <f>G37+G40+G43</f>
        <v>73950984</v>
      </c>
      <c r="H45" s="24">
        <f>H37+H40+H43</f>
        <v>73444609</v>
      </c>
      <c r="I45" s="68">
        <f t="shared" si="12"/>
        <v>2.3352086217715797</v>
      </c>
      <c r="J45"/>
    </row>
    <row r="46" spans="1:11" ht="15" customHeight="1" x14ac:dyDescent="0.25">
      <c r="A46" s="64">
        <v>40</v>
      </c>
      <c r="B46" s="76" t="s">
        <v>28</v>
      </c>
      <c r="C46" s="69" t="s">
        <v>250</v>
      </c>
      <c r="D46" s="69" t="s">
        <v>251</v>
      </c>
      <c r="E46" s="62">
        <f>SUM(E47:E50)</f>
        <v>539739341</v>
      </c>
      <c r="F46" s="62">
        <f>SUM(F47:F50)</f>
        <v>546399674</v>
      </c>
      <c r="G46" s="62">
        <f>SUM(G47:G50)</f>
        <v>546399674</v>
      </c>
      <c r="H46" s="62">
        <f>SUM(H47:H50)</f>
        <v>548627137</v>
      </c>
      <c r="I46" s="67">
        <f t="shared" si="12"/>
        <v>1.016466830050841</v>
      </c>
    </row>
    <row r="47" spans="1:11" ht="24" x14ac:dyDescent="0.25">
      <c r="A47" s="64">
        <v>41</v>
      </c>
      <c r="B47" s="79" t="s">
        <v>162</v>
      </c>
      <c r="C47" s="61" t="s">
        <v>471</v>
      </c>
      <c r="D47" s="61" t="s">
        <v>456</v>
      </c>
      <c r="E47" s="22">
        <v>151000000</v>
      </c>
      <c r="F47" s="22">
        <v>157660333</v>
      </c>
      <c r="G47" s="22">
        <v>157660333</v>
      </c>
      <c r="H47" s="22">
        <v>157660333</v>
      </c>
      <c r="I47" s="70">
        <f t="shared" si="12"/>
        <v>1.0441081655629139</v>
      </c>
    </row>
    <row r="48" spans="1:11" ht="15" customHeight="1" x14ac:dyDescent="0.25">
      <c r="A48" s="64">
        <v>42</v>
      </c>
      <c r="B48" s="79" t="s">
        <v>243</v>
      </c>
      <c r="C48" s="61" t="s">
        <v>252</v>
      </c>
      <c r="D48" s="61" t="s">
        <v>208</v>
      </c>
      <c r="E48" s="22">
        <v>388739341</v>
      </c>
      <c r="F48" s="22">
        <v>388739341</v>
      </c>
      <c r="G48" s="22">
        <v>388739341</v>
      </c>
      <c r="H48" s="22">
        <v>388739341</v>
      </c>
      <c r="I48" s="68">
        <f t="shared" si="12"/>
        <v>1</v>
      </c>
    </row>
    <row r="49" spans="1:11" ht="15" customHeight="1" x14ac:dyDescent="0.25">
      <c r="A49" s="64">
        <v>43</v>
      </c>
      <c r="B49" s="79" t="s">
        <v>457</v>
      </c>
      <c r="C49" s="61" t="s">
        <v>253</v>
      </c>
      <c r="D49" s="61" t="s">
        <v>254</v>
      </c>
      <c r="E49" s="22">
        <v>0</v>
      </c>
      <c r="F49" s="22">
        <v>0</v>
      </c>
      <c r="G49" s="22">
        <v>0</v>
      </c>
      <c r="H49" s="22">
        <v>2227463</v>
      </c>
      <c r="I49" s="141"/>
    </row>
    <row r="50" spans="1:11" ht="15" customHeight="1" x14ac:dyDescent="0.25">
      <c r="A50" s="64">
        <v>44</v>
      </c>
      <c r="B50" s="79" t="s">
        <v>460</v>
      </c>
      <c r="C50" s="61" t="s">
        <v>461</v>
      </c>
      <c r="D50" s="61" t="s">
        <v>462</v>
      </c>
      <c r="E50" s="22">
        <v>0</v>
      </c>
      <c r="F50" s="22">
        <v>0</v>
      </c>
      <c r="G50" s="22">
        <v>0</v>
      </c>
      <c r="H50" s="22">
        <v>0</v>
      </c>
      <c r="I50" s="141"/>
    </row>
    <row r="51" spans="1:11" ht="15" customHeight="1" x14ac:dyDescent="0.25">
      <c r="A51" s="64">
        <v>45</v>
      </c>
      <c r="B51" s="87" t="s">
        <v>35</v>
      </c>
      <c r="C51" s="194" t="s">
        <v>309</v>
      </c>
      <c r="D51" s="195"/>
      <c r="E51" s="24">
        <f>E46</f>
        <v>539739341</v>
      </c>
      <c r="F51" s="24">
        <f>F46</f>
        <v>546399674</v>
      </c>
      <c r="G51" s="24">
        <f>G46</f>
        <v>546399674</v>
      </c>
      <c r="H51" s="24">
        <f>H46</f>
        <v>548627137</v>
      </c>
      <c r="I51" s="68">
        <f t="shared" ref="I51:I52" si="13">H51/E51</f>
        <v>1.016466830050841</v>
      </c>
      <c r="J51"/>
    </row>
    <row r="52" spans="1:11" ht="15" customHeight="1" x14ac:dyDescent="0.25">
      <c r="A52" s="128">
        <v>46</v>
      </c>
      <c r="B52" s="198" t="s">
        <v>59</v>
      </c>
      <c r="C52" s="198"/>
      <c r="D52" s="90"/>
      <c r="E52" s="72">
        <f>E9+E37+E18+E24+E34+E43+E46+E40</f>
        <v>906252000</v>
      </c>
      <c r="F52" s="72">
        <f>F9+F37+F18+F24+F34+F43+F46+F40</f>
        <v>927488226</v>
      </c>
      <c r="G52" s="72">
        <f>G9+G37+G18+G24+G34+G43+G46+G40</f>
        <v>1001355844</v>
      </c>
      <c r="H52" s="72">
        <f>H9+H37+H18+H24+H34+H43+H46+H40</f>
        <v>1010156243</v>
      </c>
      <c r="I52" s="73">
        <f t="shared" si="13"/>
        <v>1.1146527047664447</v>
      </c>
    </row>
    <row r="53" spans="1:11" ht="15" customHeight="1" x14ac:dyDescent="0.25">
      <c r="A53" s="64">
        <v>47</v>
      </c>
      <c r="B53" s="199" t="s">
        <v>10</v>
      </c>
      <c r="C53" s="199"/>
      <c r="D53" s="199"/>
      <c r="E53" s="199"/>
      <c r="F53" s="199"/>
      <c r="G53" s="199"/>
      <c r="H53" s="199"/>
      <c r="I53" s="199"/>
      <c r="J53"/>
    </row>
    <row r="54" spans="1:11" ht="15" customHeight="1" x14ac:dyDescent="0.25">
      <c r="A54" s="64">
        <v>48</v>
      </c>
      <c r="B54" s="76" t="s">
        <v>4</v>
      </c>
      <c r="C54" s="66" t="s">
        <v>49</v>
      </c>
      <c r="D54" s="66" t="s">
        <v>102</v>
      </c>
      <c r="E54" s="62">
        <f>E55+E61</f>
        <v>81016783</v>
      </c>
      <c r="F54" s="62">
        <f>F55+F61</f>
        <v>82611866</v>
      </c>
      <c r="G54" s="62">
        <f>G55+G61</f>
        <v>91570394</v>
      </c>
      <c r="H54" s="62">
        <f>H55+H61</f>
        <v>91422736</v>
      </c>
      <c r="I54" s="67">
        <f t="shared" ref="I54:I56" si="14">H54/E54</f>
        <v>1.1284419427021684</v>
      </c>
    </row>
    <row r="55" spans="1:11" ht="15" customHeight="1" x14ac:dyDescent="0.25">
      <c r="A55" s="64">
        <v>49</v>
      </c>
      <c r="B55" s="79" t="s">
        <v>50</v>
      </c>
      <c r="C55" s="45" t="s">
        <v>103</v>
      </c>
      <c r="D55" s="45" t="s">
        <v>104</v>
      </c>
      <c r="E55" s="22">
        <f>SUM(E56:E60)</f>
        <v>62951317</v>
      </c>
      <c r="F55" s="22">
        <f>SUM(F56:F60)</f>
        <v>64546400</v>
      </c>
      <c r="G55" s="22">
        <f>SUM(G56:G60)</f>
        <v>71326564</v>
      </c>
      <c r="H55" s="22">
        <f>SUM(H56:H60)</f>
        <v>71082849</v>
      </c>
      <c r="I55" s="68">
        <f t="shared" si="14"/>
        <v>1.1291717534678425</v>
      </c>
    </row>
    <row r="56" spans="1:11" ht="15" customHeight="1" x14ac:dyDescent="0.25">
      <c r="A56" s="64">
        <v>50</v>
      </c>
      <c r="B56" s="88" t="s">
        <v>322</v>
      </c>
      <c r="C56" s="7" t="s">
        <v>331</v>
      </c>
      <c r="D56" s="42" t="s">
        <v>105</v>
      </c>
      <c r="E56" s="55">
        <v>57434994</v>
      </c>
      <c r="F56" s="55">
        <v>59016737</v>
      </c>
      <c r="G56" s="55">
        <v>60982392</v>
      </c>
      <c r="H56" s="55">
        <v>60723887</v>
      </c>
      <c r="I56" s="70">
        <f t="shared" si="14"/>
        <v>1.0572628770536652</v>
      </c>
    </row>
    <row r="57" spans="1:11" ht="15" customHeight="1" x14ac:dyDescent="0.25">
      <c r="A57" s="64">
        <v>51</v>
      </c>
      <c r="B57" s="88" t="s">
        <v>323</v>
      </c>
      <c r="C57" s="7" t="s">
        <v>332</v>
      </c>
      <c r="D57" s="42" t="s">
        <v>304</v>
      </c>
      <c r="E57" s="23">
        <v>0</v>
      </c>
      <c r="F57" s="23">
        <v>0</v>
      </c>
      <c r="G57" s="23">
        <v>4390760</v>
      </c>
      <c r="H57" s="23">
        <v>4390760</v>
      </c>
      <c r="I57" s="141"/>
    </row>
    <row r="58" spans="1:11" ht="15" customHeight="1" x14ac:dyDescent="0.25">
      <c r="A58" s="64">
        <v>52</v>
      </c>
      <c r="B58" s="88" t="s">
        <v>324</v>
      </c>
      <c r="C58" s="7" t="s">
        <v>333</v>
      </c>
      <c r="D58" s="42" t="s">
        <v>106</v>
      </c>
      <c r="E58" s="55">
        <v>3016753</v>
      </c>
      <c r="F58" s="55">
        <v>3016753</v>
      </c>
      <c r="G58" s="55">
        <v>3154024</v>
      </c>
      <c r="H58" s="55">
        <v>3158731</v>
      </c>
      <c r="I58" s="70">
        <f t="shared" ref="I58:I74" si="15">H58/E58</f>
        <v>1.0470631834956325</v>
      </c>
    </row>
    <row r="59" spans="1:11" ht="15" customHeight="1" x14ac:dyDescent="0.25">
      <c r="A59" s="64">
        <v>53</v>
      </c>
      <c r="B59" s="88" t="s">
        <v>325</v>
      </c>
      <c r="C59" s="7" t="s">
        <v>334</v>
      </c>
      <c r="D59" s="42" t="s">
        <v>236</v>
      </c>
      <c r="E59" s="55">
        <v>400000</v>
      </c>
      <c r="F59" s="55">
        <v>400000</v>
      </c>
      <c r="G59" s="55">
        <v>461200</v>
      </c>
      <c r="H59" s="55">
        <v>418356</v>
      </c>
      <c r="I59" s="70">
        <f t="shared" si="15"/>
        <v>1.04589</v>
      </c>
    </row>
    <row r="60" spans="1:11" ht="15" customHeight="1" x14ac:dyDescent="0.25">
      <c r="A60" s="64">
        <v>54</v>
      </c>
      <c r="B60" s="88" t="s">
        <v>326</v>
      </c>
      <c r="C60" s="7" t="s">
        <v>335</v>
      </c>
      <c r="D60" s="42" t="s">
        <v>239</v>
      </c>
      <c r="E60" s="55">
        <v>2099570</v>
      </c>
      <c r="F60" s="55">
        <v>2112910</v>
      </c>
      <c r="G60" s="55">
        <v>2338188</v>
      </c>
      <c r="H60" s="55">
        <v>2391115</v>
      </c>
      <c r="I60" s="70">
        <f t="shared" si="15"/>
        <v>1.1388593854932201</v>
      </c>
    </row>
    <row r="61" spans="1:11" ht="15" customHeight="1" x14ac:dyDescent="0.25">
      <c r="A61" s="64">
        <v>55</v>
      </c>
      <c r="B61" s="79" t="s">
        <v>51</v>
      </c>
      <c r="C61" s="45" t="s">
        <v>53</v>
      </c>
      <c r="D61" s="45" t="s">
        <v>107</v>
      </c>
      <c r="E61" s="22">
        <f>SUM(E62:E64)</f>
        <v>18065466</v>
      </c>
      <c r="F61" s="22">
        <f>SUM(F62:F64)</f>
        <v>18065466</v>
      </c>
      <c r="G61" s="22">
        <f>SUM(G62:G64)</f>
        <v>20243830</v>
      </c>
      <c r="H61" s="22">
        <f>SUM(H62:H64)</f>
        <v>20339887</v>
      </c>
      <c r="I61" s="68">
        <f t="shared" si="15"/>
        <v>1.1258988281841167</v>
      </c>
    </row>
    <row r="62" spans="1:11" ht="15" customHeight="1" x14ac:dyDescent="0.25">
      <c r="A62" s="64">
        <v>56</v>
      </c>
      <c r="B62" s="88" t="s">
        <v>328</v>
      </c>
      <c r="C62" s="7" t="s">
        <v>126</v>
      </c>
      <c r="D62" s="42" t="s">
        <v>108</v>
      </c>
      <c r="E62" s="55">
        <v>12193243</v>
      </c>
      <c r="F62" s="55">
        <v>12193243</v>
      </c>
      <c r="G62" s="55">
        <v>13015143</v>
      </c>
      <c r="H62" s="55">
        <v>13015143</v>
      </c>
      <c r="I62" s="70">
        <f t="shared" si="15"/>
        <v>1.0674061855406309</v>
      </c>
    </row>
    <row r="63" spans="1:11" ht="15" customHeight="1" x14ac:dyDescent="0.25">
      <c r="A63" s="64">
        <v>57</v>
      </c>
      <c r="B63" s="88" t="s">
        <v>329</v>
      </c>
      <c r="C63" s="7" t="s">
        <v>127</v>
      </c>
      <c r="D63" s="42" t="s">
        <v>109</v>
      </c>
      <c r="E63" s="55">
        <v>5072223</v>
      </c>
      <c r="F63" s="55">
        <v>5072223</v>
      </c>
      <c r="G63" s="55">
        <v>5928687</v>
      </c>
      <c r="H63" s="55">
        <v>6322150</v>
      </c>
      <c r="I63" s="67">
        <f t="shared" si="15"/>
        <v>1.2464258767802598</v>
      </c>
      <c r="K63" s="25"/>
    </row>
    <row r="64" spans="1:11" ht="15" customHeight="1" x14ac:dyDescent="0.25">
      <c r="A64" s="64">
        <v>58</v>
      </c>
      <c r="B64" s="88" t="s">
        <v>330</v>
      </c>
      <c r="C64" s="7" t="s">
        <v>128</v>
      </c>
      <c r="D64" s="42" t="s">
        <v>110</v>
      </c>
      <c r="E64" s="55">
        <v>800000</v>
      </c>
      <c r="F64" s="55">
        <v>800000</v>
      </c>
      <c r="G64" s="55">
        <v>1300000</v>
      </c>
      <c r="H64" s="55">
        <v>1002594</v>
      </c>
      <c r="I64" s="67">
        <f t="shared" si="15"/>
        <v>1.2532425</v>
      </c>
    </row>
    <row r="65" spans="1:12" ht="15" customHeight="1" x14ac:dyDescent="0.25">
      <c r="A65" s="64">
        <v>59</v>
      </c>
      <c r="B65" s="76" t="s">
        <v>5</v>
      </c>
      <c r="C65" s="66" t="s">
        <v>85</v>
      </c>
      <c r="D65" s="66" t="s">
        <v>111</v>
      </c>
      <c r="E65" s="21">
        <v>10899857</v>
      </c>
      <c r="F65" s="21">
        <v>11004776</v>
      </c>
      <c r="G65" s="21">
        <v>12380220</v>
      </c>
      <c r="H65" s="21">
        <v>11514332</v>
      </c>
      <c r="I65" s="67">
        <f t="shared" si="15"/>
        <v>1.0563745928042909</v>
      </c>
    </row>
    <row r="66" spans="1:12" ht="15" customHeight="1" x14ac:dyDescent="0.25">
      <c r="A66" s="64">
        <v>60</v>
      </c>
      <c r="B66" s="76" t="s">
        <v>17</v>
      </c>
      <c r="C66" s="66" t="s">
        <v>55</v>
      </c>
      <c r="D66" s="66" t="s">
        <v>112</v>
      </c>
      <c r="E66" s="62">
        <f>SUM(E67:E71)</f>
        <v>214434357</v>
      </c>
      <c r="F66" s="62">
        <f>SUM(F67:F71)</f>
        <v>220802157</v>
      </c>
      <c r="G66" s="62">
        <f>SUM(G67:G71)</f>
        <v>241208955</v>
      </c>
      <c r="H66" s="62">
        <f>SUM(H67:H71)</f>
        <v>235049876</v>
      </c>
      <c r="I66" s="67">
        <f t="shared" si="15"/>
        <v>1.0961390669313313</v>
      </c>
      <c r="K66" s="25"/>
    </row>
    <row r="67" spans="1:12" ht="15" customHeight="1" x14ac:dyDescent="0.25">
      <c r="A67" s="64">
        <v>61</v>
      </c>
      <c r="B67" s="79" t="s">
        <v>54</v>
      </c>
      <c r="C67" s="45" t="s">
        <v>113</v>
      </c>
      <c r="D67" s="45" t="s">
        <v>118</v>
      </c>
      <c r="E67" s="50">
        <v>15484500</v>
      </c>
      <c r="F67" s="50">
        <v>15484500</v>
      </c>
      <c r="G67" s="50">
        <v>15487000</v>
      </c>
      <c r="H67" s="50">
        <v>15487000</v>
      </c>
      <c r="I67" s="68">
        <f t="shared" si="15"/>
        <v>1.0001614517743549</v>
      </c>
    </row>
    <row r="68" spans="1:12" ht="15" customHeight="1" x14ac:dyDescent="0.25">
      <c r="A68" s="64">
        <v>62</v>
      </c>
      <c r="B68" s="79" t="s">
        <v>56</v>
      </c>
      <c r="C68" s="45" t="s">
        <v>433</v>
      </c>
      <c r="D68" s="45" t="s">
        <v>119</v>
      </c>
      <c r="E68" s="50">
        <v>4496000</v>
      </c>
      <c r="F68" s="50">
        <v>4496000</v>
      </c>
      <c r="G68" s="50">
        <v>4506000</v>
      </c>
      <c r="H68" s="50">
        <v>4506000</v>
      </c>
      <c r="I68" s="68">
        <f t="shared" si="15"/>
        <v>1.0022241992882561</v>
      </c>
    </row>
    <row r="69" spans="1:12" ht="15" customHeight="1" x14ac:dyDescent="0.25">
      <c r="A69" s="64">
        <v>63</v>
      </c>
      <c r="B69" s="79" t="s">
        <v>114</v>
      </c>
      <c r="C69" s="45" t="s">
        <v>115</v>
      </c>
      <c r="D69" s="45" t="s">
        <v>120</v>
      </c>
      <c r="E69" s="50">
        <v>106350660</v>
      </c>
      <c r="F69" s="50">
        <v>105850660</v>
      </c>
      <c r="G69" s="50">
        <v>109030713</v>
      </c>
      <c r="H69" s="50">
        <v>108672870</v>
      </c>
      <c r="I69" s="68">
        <f t="shared" si="15"/>
        <v>1.0218354075094598</v>
      </c>
    </row>
    <row r="70" spans="1:12" ht="15" customHeight="1" x14ac:dyDescent="0.25">
      <c r="A70" s="64">
        <v>64</v>
      </c>
      <c r="B70" s="79" t="s">
        <v>116</v>
      </c>
      <c r="C70" s="45" t="s">
        <v>117</v>
      </c>
      <c r="D70" s="45" t="s">
        <v>121</v>
      </c>
      <c r="E70" s="50">
        <v>325000</v>
      </c>
      <c r="F70" s="50">
        <v>325000</v>
      </c>
      <c r="G70" s="50">
        <v>325000</v>
      </c>
      <c r="H70" s="50">
        <v>325000</v>
      </c>
      <c r="I70" s="68">
        <f t="shared" si="15"/>
        <v>1</v>
      </c>
    </row>
    <row r="71" spans="1:12" ht="15" customHeight="1" x14ac:dyDescent="0.25">
      <c r="A71" s="64">
        <v>65</v>
      </c>
      <c r="B71" s="79" t="s">
        <v>122</v>
      </c>
      <c r="C71" s="45" t="s">
        <v>123</v>
      </c>
      <c r="D71" s="45" t="s">
        <v>124</v>
      </c>
      <c r="E71" s="22">
        <f>SUM(E72:E76)</f>
        <v>87778197</v>
      </c>
      <c r="F71" s="22">
        <f>SUM(F72:F76)</f>
        <v>94645997</v>
      </c>
      <c r="G71" s="22">
        <f>SUM(G72:G76)</f>
        <v>111860242</v>
      </c>
      <c r="H71" s="22">
        <f>SUM(H72:H76)</f>
        <v>106059006</v>
      </c>
      <c r="I71" s="68">
        <f t="shared" si="15"/>
        <v>1.2082613863668219</v>
      </c>
    </row>
    <row r="72" spans="1:12" ht="15" customHeight="1" x14ac:dyDescent="0.25">
      <c r="A72" s="64">
        <v>66</v>
      </c>
      <c r="B72" s="83" t="s">
        <v>342</v>
      </c>
      <c r="C72" s="42" t="s">
        <v>346</v>
      </c>
      <c r="D72" s="42" t="s">
        <v>125</v>
      </c>
      <c r="E72" s="55">
        <v>25280000</v>
      </c>
      <c r="F72" s="55">
        <v>25280000</v>
      </c>
      <c r="G72" s="55">
        <v>26011000</v>
      </c>
      <c r="H72" s="55">
        <v>27211000</v>
      </c>
      <c r="I72" s="70">
        <f t="shared" si="15"/>
        <v>1.0763844936708862</v>
      </c>
    </row>
    <row r="73" spans="1:12" ht="15" customHeight="1" x14ac:dyDescent="0.25">
      <c r="A73" s="64">
        <v>67</v>
      </c>
      <c r="B73" s="83" t="s">
        <v>343</v>
      </c>
      <c r="C73" s="93" t="s">
        <v>347</v>
      </c>
      <c r="D73" s="42" t="s">
        <v>129</v>
      </c>
      <c r="E73" s="55">
        <v>61768197</v>
      </c>
      <c r="F73" s="55">
        <v>66173236</v>
      </c>
      <c r="G73" s="55">
        <v>82173236</v>
      </c>
      <c r="H73" s="55">
        <v>75172000</v>
      </c>
      <c r="I73" s="70">
        <f t="shared" si="15"/>
        <v>1.2170016877779353</v>
      </c>
    </row>
    <row r="74" spans="1:12" ht="15" customHeight="1" x14ac:dyDescent="0.25">
      <c r="A74" s="64">
        <v>68</v>
      </c>
      <c r="B74" s="83" t="s">
        <v>344</v>
      </c>
      <c r="C74" s="93" t="s">
        <v>348</v>
      </c>
      <c r="D74" s="42" t="s">
        <v>270</v>
      </c>
      <c r="E74" s="55">
        <v>30000</v>
      </c>
      <c r="F74" s="55">
        <v>548021</v>
      </c>
      <c r="G74" s="55">
        <v>525574</v>
      </c>
      <c r="H74" s="55">
        <v>525574</v>
      </c>
      <c r="I74" s="70">
        <f t="shared" si="15"/>
        <v>17.519133333333333</v>
      </c>
    </row>
    <row r="75" spans="1:12" ht="15" customHeight="1" x14ac:dyDescent="0.25">
      <c r="A75" s="64">
        <v>69</v>
      </c>
      <c r="B75" s="83" t="s">
        <v>345</v>
      </c>
      <c r="C75" s="93" t="s">
        <v>476</v>
      </c>
      <c r="D75" s="42" t="s">
        <v>477</v>
      </c>
      <c r="E75" s="55">
        <v>0</v>
      </c>
      <c r="F75" s="55">
        <v>1944740</v>
      </c>
      <c r="G75" s="55">
        <v>2450432</v>
      </c>
      <c r="H75" s="55">
        <v>2450432</v>
      </c>
      <c r="I75" s="141"/>
    </row>
    <row r="76" spans="1:12" ht="15" customHeight="1" x14ac:dyDescent="0.25">
      <c r="A76" s="64">
        <v>70</v>
      </c>
      <c r="B76" s="83" t="s">
        <v>475</v>
      </c>
      <c r="C76" s="93" t="s">
        <v>349</v>
      </c>
      <c r="D76" s="42" t="s">
        <v>130</v>
      </c>
      <c r="E76" s="55">
        <v>700000</v>
      </c>
      <c r="F76" s="55">
        <v>700000</v>
      </c>
      <c r="G76" s="55">
        <v>700000</v>
      </c>
      <c r="H76" s="55">
        <v>700000</v>
      </c>
      <c r="I76" s="70">
        <f t="shared" ref="I76:I84" si="16">H76/E76</f>
        <v>1</v>
      </c>
    </row>
    <row r="77" spans="1:12" ht="15" customHeight="1" x14ac:dyDescent="0.25">
      <c r="A77" s="64">
        <v>71</v>
      </c>
      <c r="B77" s="76" t="s">
        <v>18</v>
      </c>
      <c r="C77" s="66" t="s">
        <v>131</v>
      </c>
      <c r="D77" s="66" t="s">
        <v>132</v>
      </c>
      <c r="E77" s="62">
        <v>3000000</v>
      </c>
      <c r="F77" s="62">
        <v>3000000</v>
      </c>
      <c r="G77" s="62">
        <v>3000000</v>
      </c>
      <c r="H77" s="62">
        <v>3000000</v>
      </c>
      <c r="I77" s="67">
        <f t="shared" si="16"/>
        <v>1</v>
      </c>
      <c r="K77" s="25"/>
      <c r="L77" s="25"/>
    </row>
    <row r="78" spans="1:12" ht="15" customHeight="1" x14ac:dyDescent="0.25">
      <c r="A78" s="64">
        <v>72</v>
      </c>
      <c r="B78" s="76" t="s">
        <v>19</v>
      </c>
      <c r="C78" s="66" t="s">
        <v>133</v>
      </c>
      <c r="D78" s="66" t="s">
        <v>134</v>
      </c>
      <c r="E78" s="62">
        <f>SUM(E79:E82)</f>
        <v>134567852</v>
      </c>
      <c r="F78" s="62">
        <f>SUM(F79:F82)</f>
        <v>121626683</v>
      </c>
      <c r="G78" s="62">
        <f>SUM(G79:G82)</f>
        <v>145841631</v>
      </c>
      <c r="H78" s="62">
        <f>SUM(H79:H82)</f>
        <v>160464843</v>
      </c>
      <c r="I78" s="67">
        <f t="shared" si="16"/>
        <v>1.1924455998599131</v>
      </c>
    </row>
    <row r="79" spans="1:12" ht="15" customHeight="1" x14ac:dyDescent="0.25">
      <c r="A79" s="64">
        <v>73</v>
      </c>
      <c r="B79" s="79" t="s">
        <v>98</v>
      </c>
      <c r="C79" s="45" t="s">
        <v>240</v>
      </c>
      <c r="D79" s="45" t="s">
        <v>241</v>
      </c>
      <c r="E79" s="50">
        <v>2873898</v>
      </c>
      <c r="F79" s="50">
        <v>5994998</v>
      </c>
      <c r="G79" s="50">
        <v>5994998</v>
      </c>
      <c r="H79" s="50">
        <v>5994998</v>
      </c>
      <c r="I79" s="71">
        <f t="shared" si="16"/>
        <v>2.0860162747599253</v>
      </c>
      <c r="K79" s="25"/>
    </row>
    <row r="80" spans="1:12" ht="15" customHeight="1" x14ac:dyDescent="0.25">
      <c r="A80" s="64">
        <v>74</v>
      </c>
      <c r="B80" s="79" t="s">
        <v>99</v>
      </c>
      <c r="C80" s="45" t="s">
        <v>135</v>
      </c>
      <c r="D80" s="45" t="s">
        <v>137</v>
      </c>
      <c r="E80" s="50">
        <v>27108904</v>
      </c>
      <c r="F80" s="50">
        <v>30892252</v>
      </c>
      <c r="G80" s="50">
        <v>33207057</v>
      </c>
      <c r="H80" s="50">
        <v>33207057</v>
      </c>
      <c r="I80" s="68">
        <f t="shared" si="16"/>
        <v>1.2249501861085936</v>
      </c>
    </row>
    <row r="81" spans="1:12" ht="15" customHeight="1" x14ac:dyDescent="0.25">
      <c r="A81" s="64">
        <v>75</v>
      </c>
      <c r="B81" s="79" t="s">
        <v>139</v>
      </c>
      <c r="C81" s="45" t="s">
        <v>136</v>
      </c>
      <c r="D81" s="45" t="s">
        <v>138</v>
      </c>
      <c r="E81" s="50">
        <v>8380000</v>
      </c>
      <c r="F81" s="50">
        <v>8880000</v>
      </c>
      <c r="G81" s="50">
        <v>9050000</v>
      </c>
      <c r="H81" s="50">
        <v>13930300</v>
      </c>
      <c r="I81" s="68">
        <f t="shared" si="16"/>
        <v>1.662326968973747</v>
      </c>
      <c r="K81" s="25"/>
      <c r="L81" s="25"/>
    </row>
    <row r="82" spans="1:12" ht="15" customHeight="1" x14ac:dyDescent="0.25">
      <c r="A82" s="64">
        <v>76</v>
      </c>
      <c r="B82" s="79" t="s">
        <v>242</v>
      </c>
      <c r="C82" s="45" t="s">
        <v>13</v>
      </c>
      <c r="D82" s="45" t="s">
        <v>256</v>
      </c>
      <c r="E82" s="50">
        <v>96205050</v>
      </c>
      <c r="F82" s="50">
        <v>75859433</v>
      </c>
      <c r="G82" s="50">
        <v>97589576</v>
      </c>
      <c r="H82" s="50">
        <v>107332488</v>
      </c>
      <c r="I82" s="68">
        <f t="shared" si="16"/>
        <v>1.1156637619334953</v>
      </c>
    </row>
    <row r="83" spans="1:12" ht="15" customHeight="1" x14ac:dyDescent="0.25">
      <c r="A83" s="64">
        <v>77</v>
      </c>
      <c r="B83" s="84" t="s">
        <v>33</v>
      </c>
      <c r="C83" s="187" t="s">
        <v>11</v>
      </c>
      <c r="D83" s="188"/>
      <c r="E83" s="56">
        <f>E54+E65+E66+E77+E78</f>
        <v>443918849</v>
      </c>
      <c r="F83" s="56">
        <f>F54+F65+F66+F77+F78</f>
        <v>439045482</v>
      </c>
      <c r="G83" s="56">
        <f>G54+G65+G66+G77+G78</f>
        <v>494001200</v>
      </c>
      <c r="H83" s="56">
        <f>H54+H65+H66+H77+H78</f>
        <v>501451787</v>
      </c>
      <c r="I83" s="71">
        <f t="shared" si="16"/>
        <v>1.1296023769425478</v>
      </c>
      <c r="J83"/>
    </row>
    <row r="84" spans="1:12" ht="15" customHeight="1" x14ac:dyDescent="0.25">
      <c r="A84" s="64">
        <v>78</v>
      </c>
      <c r="B84" s="76" t="s">
        <v>20</v>
      </c>
      <c r="C84" s="66" t="s">
        <v>86</v>
      </c>
      <c r="D84" s="66" t="s">
        <v>140</v>
      </c>
      <c r="E84" s="62">
        <f t="shared" ref="E84:F84" si="17">SUM(E85:E89)</f>
        <v>244257522</v>
      </c>
      <c r="F84" s="62">
        <f t="shared" si="17"/>
        <v>261842482</v>
      </c>
      <c r="G84" s="62">
        <f t="shared" ref="G84:H84" si="18">SUM(G85:G89)</f>
        <v>280029022</v>
      </c>
      <c r="H84" s="62">
        <f t="shared" si="18"/>
        <v>280931662</v>
      </c>
      <c r="I84" s="67">
        <f t="shared" si="16"/>
        <v>1.1501453863107642</v>
      </c>
      <c r="K84" s="25"/>
    </row>
    <row r="85" spans="1:12" ht="15" customHeight="1" x14ac:dyDescent="0.25">
      <c r="A85" s="64">
        <v>79</v>
      </c>
      <c r="B85" s="79" t="s">
        <v>141</v>
      </c>
      <c r="C85" s="45" t="s">
        <v>408</v>
      </c>
      <c r="D85" s="45" t="s">
        <v>409</v>
      </c>
      <c r="E85" s="22">
        <v>0</v>
      </c>
      <c r="F85" s="22">
        <v>0</v>
      </c>
      <c r="G85" s="22">
        <v>0</v>
      </c>
      <c r="H85" s="22">
        <v>0</v>
      </c>
      <c r="I85" s="141"/>
    </row>
    <row r="86" spans="1:12" s="41" customFormat="1" ht="15" customHeight="1" x14ac:dyDescent="0.25">
      <c r="A86" s="64">
        <v>80</v>
      </c>
      <c r="B86" s="79" t="s">
        <v>142</v>
      </c>
      <c r="C86" s="45" t="s">
        <v>143</v>
      </c>
      <c r="D86" s="45" t="s">
        <v>144</v>
      </c>
      <c r="E86" s="50">
        <v>227560920</v>
      </c>
      <c r="F86" s="50">
        <v>243875880</v>
      </c>
      <c r="G86" s="50">
        <v>257375880</v>
      </c>
      <c r="H86" s="50">
        <v>257375880</v>
      </c>
      <c r="I86" s="68">
        <f t="shared" ref="I86:I92" si="19">H86/E86</f>
        <v>1.1310196847507912</v>
      </c>
      <c r="J86" s="58"/>
    </row>
    <row r="87" spans="1:12" ht="15" customHeight="1" x14ac:dyDescent="0.25">
      <c r="A87" s="64">
        <v>81</v>
      </c>
      <c r="B87" s="79" t="s">
        <v>145</v>
      </c>
      <c r="C87" s="45" t="s">
        <v>146</v>
      </c>
      <c r="D87" s="45" t="s">
        <v>147</v>
      </c>
      <c r="E87" s="50">
        <v>100000</v>
      </c>
      <c r="F87" s="50">
        <v>100000</v>
      </c>
      <c r="G87" s="50">
        <v>263000</v>
      </c>
      <c r="H87" s="50">
        <v>400000</v>
      </c>
      <c r="I87" s="68">
        <f t="shared" si="19"/>
        <v>4</v>
      </c>
    </row>
    <row r="88" spans="1:12" ht="15" customHeight="1" x14ac:dyDescent="0.25">
      <c r="A88" s="64">
        <v>82</v>
      </c>
      <c r="B88" s="79" t="s">
        <v>148</v>
      </c>
      <c r="C88" s="45" t="s">
        <v>149</v>
      </c>
      <c r="D88" s="45" t="s">
        <v>150</v>
      </c>
      <c r="E88" s="50">
        <v>3855672</v>
      </c>
      <c r="F88" s="50">
        <v>4855672</v>
      </c>
      <c r="G88" s="50">
        <v>5513885</v>
      </c>
      <c r="H88" s="50">
        <v>6270885</v>
      </c>
      <c r="I88" s="68">
        <f t="shared" si="19"/>
        <v>1.6264052025172266</v>
      </c>
    </row>
    <row r="89" spans="1:12" ht="15" customHeight="1" x14ac:dyDescent="0.25">
      <c r="A89" s="64">
        <v>83</v>
      </c>
      <c r="B89" s="79" t="s">
        <v>410</v>
      </c>
      <c r="C89" s="45" t="s">
        <v>151</v>
      </c>
      <c r="D89" s="45" t="s">
        <v>152</v>
      </c>
      <c r="E89" s="50">
        <v>12740930</v>
      </c>
      <c r="F89" s="50">
        <v>13010930</v>
      </c>
      <c r="G89" s="50">
        <v>16876257</v>
      </c>
      <c r="H89" s="50">
        <v>16884897</v>
      </c>
      <c r="I89" s="68">
        <f t="shared" si="19"/>
        <v>1.3252483923857992</v>
      </c>
    </row>
    <row r="90" spans="1:12" ht="15" customHeight="1" x14ac:dyDescent="0.25">
      <c r="A90" s="64">
        <v>84</v>
      </c>
      <c r="B90" s="86" t="s">
        <v>21</v>
      </c>
      <c r="C90" s="66" t="s">
        <v>153</v>
      </c>
      <c r="D90" s="66" t="s">
        <v>154</v>
      </c>
      <c r="E90" s="62">
        <f>SUM(E91:E92)</f>
        <v>30908381</v>
      </c>
      <c r="F90" s="62">
        <f>SUM(F91:F92)</f>
        <v>30908381</v>
      </c>
      <c r="G90" s="62">
        <f>SUM(G91:G92)</f>
        <v>30908381</v>
      </c>
      <c r="H90" s="62">
        <f>SUM(H91:H92)</f>
        <v>30908381</v>
      </c>
      <c r="I90" s="67">
        <f t="shared" si="19"/>
        <v>1</v>
      </c>
    </row>
    <row r="91" spans="1:12" ht="15" customHeight="1" x14ac:dyDescent="0.25">
      <c r="A91" s="64">
        <v>85</v>
      </c>
      <c r="B91" s="79" t="s">
        <v>155</v>
      </c>
      <c r="C91" s="45" t="s">
        <v>156</v>
      </c>
      <c r="D91" s="45" t="s">
        <v>157</v>
      </c>
      <c r="E91" s="50">
        <v>24337300</v>
      </c>
      <c r="F91" s="50">
        <v>24337300</v>
      </c>
      <c r="G91" s="50">
        <v>24337300</v>
      </c>
      <c r="H91" s="50">
        <v>24337300</v>
      </c>
      <c r="I91" s="68">
        <f t="shared" si="19"/>
        <v>1</v>
      </c>
    </row>
    <row r="92" spans="1:12" ht="15" customHeight="1" x14ac:dyDescent="0.25">
      <c r="A92" s="64">
        <v>86</v>
      </c>
      <c r="B92" s="79" t="s">
        <v>158</v>
      </c>
      <c r="C92" s="45" t="s">
        <v>159</v>
      </c>
      <c r="D92" s="45" t="s">
        <v>160</v>
      </c>
      <c r="E92" s="50">
        <v>6571081</v>
      </c>
      <c r="F92" s="50">
        <v>6571081</v>
      </c>
      <c r="G92" s="50">
        <v>6571081</v>
      </c>
      <c r="H92" s="50">
        <v>6571081</v>
      </c>
      <c r="I92" s="68">
        <f t="shared" si="19"/>
        <v>1</v>
      </c>
    </row>
    <row r="93" spans="1:12" ht="15" customHeight="1" x14ac:dyDescent="0.25">
      <c r="A93" s="64">
        <v>87</v>
      </c>
      <c r="B93" s="76" t="s">
        <v>28</v>
      </c>
      <c r="C93" s="66" t="s">
        <v>61</v>
      </c>
      <c r="D93" s="66" t="s">
        <v>161</v>
      </c>
      <c r="E93" s="62">
        <f>SUM(E94)</f>
        <v>0</v>
      </c>
      <c r="F93" s="62">
        <f>SUM(F94)</f>
        <v>1000000</v>
      </c>
      <c r="G93" s="62">
        <f>SUM(G94)</f>
        <v>1000000</v>
      </c>
      <c r="H93" s="62">
        <f>SUM(H94)</f>
        <v>1000000</v>
      </c>
      <c r="I93" s="141"/>
    </row>
    <row r="94" spans="1:12" ht="15" customHeight="1" x14ac:dyDescent="0.25">
      <c r="A94" s="64">
        <v>88</v>
      </c>
      <c r="B94" s="79" t="s">
        <v>162</v>
      </c>
      <c r="C94" s="45" t="s">
        <v>478</v>
      </c>
      <c r="D94" s="45" t="s">
        <v>479</v>
      </c>
      <c r="E94" s="50">
        <v>0</v>
      </c>
      <c r="F94" s="50">
        <v>1000000</v>
      </c>
      <c r="G94" s="50">
        <v>1000000</v>
      </c>
      <c r="H94" s="50">
        <v>1000000</v>
      </c>
      <c r="I94" s="169"/>
      <c r="K94" s="25"/>
    </row>
    <row r="95" spans="1:12" ht="15" customHeight="1" x14ac:dyDescent="0.25">
      <c r="A95" s="64">
        <v>89</v>
      </c>
      <c r="B95" s="87" t="s">
        <v>34</v>
      </c>
      <c r="C95" s="187" t="s">
        <v>12</v>
      </c>
      <c r="D95" s="188"/>
      <c r="E95" s="24">
        <f>E84+E90+E93</f>
        <v>275165903</v>
      </c>
      <c r="F95" s="24">
        <f>F84+F90+F93</f>
        <v>293750863</v>
      </c>
      <c r="G95" s="24">
        <f>G84+G90+G93</f>
        <v>311937403</v>
      </c>
      <c r="H95" s="24">
        <f>H84+H90+H93</f>
        <v>312840043</v>
      </c>
      <c r="I95" s="71">
        <f t="shared" ref="I95:I99" si="20">H95/E95</f>
        <v>1.1369142745858305</v>
      </c>
      <c r="J95"/>
    </row>
    <row r="96" spans="1:12" ht="15" customHeight="1" x14ac:dyDescent="0.25">
      <c r="A96" s="64">
        <v>90</v>
      </c>
      <c r="B96" s="87" t="s">
        <v>43</v>
      </c>
      <c r="C96" s="44" t="s">
        <v>15</v>
      </c>
      <c r="D96" s="44" t="s">
        <v>269</v>
      </c>
      <c r="E96" s="24">
        <f>SUM(E97:E100)</f>
        <v>187167248</v>
      </c>
      <c r="F96" s="24">
        <f>SUM(F97:F100)</f>
        <v>194691881</v>
      </c>
      <c r="G96" s="24">
        <f>SUM(G97:G100)</f>
        <v>195417241</v>
      </c>
      <c r="H96" s="24">
        <f>SUM(H97:H100)</f>
        <v>195864413</v>
      </c>
      <c r="I96" s="71">
        <f t="shared" si="20"/>
        <v>1.0464673445431008</v>
      </c>
    </row>
    <row r="97" spans="1:10" ht="15" customHeight="1" x14ac:dyDescent="0.25">
      <c r="A97" s="64">
        <v>91</v>
      </c>
      <c r="B97" s="79" t="s">
        <v>265</v>
      </c>
      <c r="C97" s="45" t="s">
        <v>473</v>
      </c>
      <c r="D97" s="45" t="s">
        <v>268</v>
      </c>
      <c r="E97" s="22">
        <v>151000000</v>
      </c>
      <c r="F97" s="22">
        <v>157660333</v>
      </c>
      <c r="G97" s="22">
        <v>157660333</v>
      </c>
      <c r="H97" s="22">
        <v>157660333</v>
      </c>
      <c r="I97" s="70">
        <f t="shared" si="20"/>
        <v>1.0441081655629139</v>
      </c>
      <c r="J97" s="59"/>
    </row>
    <row r="98" spans="1:10" ht="15" customHeight="1" x14ac:dyDescent="0.25">
      <c r="A98" s="64">
        <v>92</v>
      </c>
      <c r="B98" s="79" t="s">
        <v>267</v>
      </c>
      <c r="C98" s="45" t="s">
        <v>266</v>
      </c>
      <c r="D98" s="45" t="s">
        <v>268</v>
      </c>
      <c r="E98" s="22">
        <v>2126252</v>
      </c>
      <c r="F98" s="22">
        <v>2126252</v>
      </c>
      <c r="G98" s="22">
        <v>2126252</v>
      </c>
      <c r="H98" s="22">
        <v>2182495</v>
      </c>
      <c r="I98" s="68">
        <f t="shared" si="20"/>
        <v>1.026451709392866</v>
      </c>
      <c r="J98" s="59"/>
    </row>
    <row r="99" spans="1:10" ht="15" customHeight="1" x14ac:dyDescent="0.25">
      <c r="A99" s="64">
        <v>93</v>
      </c>
      <c r="B99" s="79" t="s">
        <v>452</v>
      </c>
      <c r="C99" s="45" t="s">
        <v>237</v>
      </c>
      <c r="D99" s="45" t="s">
        <v>238</v>
      </c>
      <c r="E99" s="22">
        <v>34040996</v>
      </c>
      <c r="F99" s="22">
        <v>34905296</v>
      </c>
      <c r="G99" s="22">
        <v>35630656</v>
      </c>
      <c r="H99" s="22">
        <v>36021585</v>
      </c>
      <c r="I99" s="68">
        <f t="shared" si="20"/>
        <v>1.0581824632863268</v>
      </c>
    </row>
    <row r="100" spans="1:10" ht="15" customHeight="1" x14ac:dyDescent="0.25">
      <c r="A100" s="64">
        <v>94</v>
      </c>
      <c r="B100" s="79" t="s">
        <v>463</v>
      </c>
      <c r="C100" s="168" t="s">
        <v>464</v>
      </c>
      <c r="D100" s="45" t="s">
        <v>465</v>
      </c>
      <c r="E100" s="22">
        <v>0</v>
      </c>
      <c r="F100" s="22">
        <v>0</v>
      </c>
      <c r="G100" s="22">
        <v>0</v>
      </c>
      <c r="H100" s="22">
        <v>0</v>
      </c>
      <c r="I100" s="141"/>
    </row>
    <row r="101" spans="1:10" ht="15" customHeight="1" x14ac:dyDescent="0.25">
      <c r="A101" s="64">
        <v>95</v>
      </c>
      <c r="B101" s="87" t="s">
        <v>35</v>
      </c>
      <c r="C101" s="187" t="s">
        <v>15</v>
      </c>
      <c r="D101" s="188"/>
      <c r="E101" s="56">
        <f t="shared" ref="E101:F101" si="21">E96</f>
        <v>187167248</v>
      </c>
      <c r="F101" s="56">
        <f t="shared" si="21"/>
        <v>194691881</v>
      </c>
      <c r="G101" s="56">
        <f t="shared" ref="G101:H101" si="22">G96</f>
        <v>195417241</v>
      </c>
      <c r="H101" s="56">
        <f t="shared" si="22"/>
        <v>195864413</v>
      </c>
      <c r="I101" s="71">
        <f t="shared" ref="I101:I102" si="23">H101/E101</f>
        <v>1.0464673445431008</v>
      </c>
      <c r="J101"/>
    </row>
    <row r="102" spans="1:10" ht="15" customHeight="1" x14ac:dyDescent="0.25">
      <c r="A102" s="128">
        <v>96</v>
      </c>
      <c r="B102" s="198" t="s">
        <v>57</v>
      </c>
      <c r="C102" s="198"/>
      <c r="D102" s="90"/>
      <c r="E102" s="72">
        <f>E54+E65+E66+E77+E78+E84+E90+E93+E96</f>
        <v>906252000</v>
      </c>
      <c r="F102" s="72">
        <f>F54+F65+F66+F77+F78+F84+F90+F93+F96</f>
        <v>927488226</v>
      </c>
      <c r="G102" s="72">
        <f>G54+G65+G66+G77+G78+G84+G90+G93+G96</f>
        <v>1001355844</v>
      </c>
      <c r="H102" s="72">
        <f>H54+H65+H66+H77+H78+H84+H90+H93+H96</f>
        <v>1010156243</v>
      </c>
      <c r="I102" s="73">
        <f t="shared" si="23"/>
        <v>1.1146527047664447</v>
      </c>
    </row>
  </sheetData>
  <sheetProtection selectLockedCells="1" selectUnlockedCells="1"/>
  <mergeCells count="11">
    <mergeCell ref="A4:I4"/>
    <mergeCell ref="B102:C102"/>
    <mergeCell ref="B8:I8"/>
    <mergeCell ref="C83:D83"/>
    <mergeCell ref="C95:D95"/>
    <mergeCell ref="C101:D101"/>
    <mergeCell ref="B53:I53"/>
    <mergeCell ref="C36:D36"/>
    <mergeCell ref="C45:D45"/>
    <mergeCell ref="C51:D51"/>
    <mergeCell ref="B52:C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4" firstPageNumber="0" orientation="portrait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/>
  </sheetViews>
  <sheetFormatPr defaultRowHeight="13.2" x14ac:dyDescent="0.25"/>
  <cols>
    <col min="1" max="2" width="5.6640625" customWidth="1"/>
    <col min="3" max="3" width="34" bestFit="1" customWidth="1"/>
    <col min="4" max="4" width="5.6640625" customWidth="1"/>
    <col min="5" max="8" width="10.109375" customWidth="1"/>
    <col min="9" max="9" width="8.6640625" customWidth="1"/>
    <col min="10" max="10" width="9.6640625" customWidth="1"/>
  </cols>
  <sheetData>
    <row r="1" spans="1:10" ht="15" customHeight="1" x14ac:dyDescent="0.25">
      <c r="A1" s="1"/>
      <c r="B1" s="1"/>
      <c r="C1" s="1"/>
      <c r="D1" s="1"/>
      <c r="E1" s="1"/>
      <c r="F1" s="1"/>
      <c r="G1" s="1"/>
      <c r="H1" s="1"/>
      <c r="I1" s="2" t="s">
        <v>258</v>
      </c>
    </row>
    <row r="2" spans="1:10" ht="15" customHeight="1" x14ac:dyDescent="0.25">
      <c r="A2" s="1"/>
      <c r="B2" s="1"/>
      <c r="C2" s="1"/>
      <c r="D2" s="1"/>
      <c r="E2" s="1"/>
      <c r="F2" s="1"/>
      <c r="G2" s="1"/>
      <c r="H2" s="1"/>
      <c r="I2" s="2" t="str">
        <f>'1. melléklet'!H2</f>
        <v>a  2/2025. (V.7.) önkormányzati rendelethez</v>
      </c>
    </row>
    <row r="3" spans="1:10" s="9" customFormat="1" ht="15" customHeight="1" x14ac:dyDescent="0.25">
      <c r="A3" s="11"/>
      <c r="B3" s="11"/>
      <c r="C3" s="12"/>
      <c r="D3" s="12"/>
      <c r="E3" s="12"/>
      <c r="F3" s="12"/>
      <c r="G3" s="12"/>
      <c r="H3" s="12"/>
      <c r="I3" s="12"/>
    </row>
    <row r="4" spans="1:10" s="9" customFormat="1" ht="15" customHeight="1" x14ac:dyDescent="0.25">
      <c r="A4" s="186" t="s">
        <v>474</v>
      </c>
      <c r="B4" s="186"/>
      <c r="C4" s="186"/>
      <c r="D4" s="186"/>
      <c r="E4" s="186"/>
      <c r="F4" s="186"/>
      <c r="G4" s="186"/>
      <c r="H4" s="186"/>
      <c r="I4" s="186"/>
      <c r="J4" s="12"/>
    </row>
    <row r="5" spans="1:10" ht="15" customHeight="1" x14ac:dyDescent="0.25">
      <c r="A5" s="15"/>
      <c r="B5" s="15"/>
      <c r="C5" s="15"/>
      <c r="D5" s="15"/>
      <c r="J5" s="4"/>
    </row>
    <row r="6" spans="1:10" ht="15" customHeight="1" x14ac:dyDescent="0.25">
      <c r="A6" s="63"/>
      <c r="B6" s="64" t="s">
        <v>33</v>
      </c>
      <c r="C6" s="64" t="s">
        <v>319</v>
      </c>
      <c r="D6" s="64" t="s">
        <v>35</v>
      </c>
      <c r="E6" s="64" t="s">
        <v>36</v>
      </c>
      <c r="F6" s="64" t="s">
        <v>37</v>
      </c>
      <c r="G6" s="64" t="s">
        <v>38</v>
      </c>
      <c r="H6" s="64" t="s">
        <v>39</v>
      </c>
      <c r="I6" s="63" t="s">
        <v>40</v>
      </c>
      <c r="J6" s="57"/>
    </row>
    <row r="7" spans="1:10" ht="34.200000000000003" x14ac:dyDescent="0.25">
      <c r="A7" s="64">
        <v>1</v>
      </c>
      <c r="B7" s="63" t="s">
        <v>0</v>
      </c>
      <c r="C7" s="64" t="s">
        <v>1</v>
      </c>
      <c r="D7" s="63" t="s">
        <v>101</v>
      </c>
      <c r="E7" s="63" t="s">
        <v>468</v>
      </c>
      <c r="F7" s="63" t="s">
        <v>536</v>
      </c>
      <c r="G7" s="63" t="s">
        <v>552</v>
      </c>
      <c r="H7" s="63" t="s">
        <v>558</v>
      </c>
      <c r="I7" s="65" t="s">
        <v>450</v>
      </c>
    </row>
    <row r="8" spans="1:10" ht="15" customHeight="1" x14ac:dyDescent="0.25">
      <c r="A8" s="64">
        <v>2</v>
      </c>
      <c r="B8" s="64" t="s">
        <v>2</v>
      </c>
      <c r="C8" s="64"/>
      <c r="D8" s="64"/>
      <c r="E8" s="64"/>
      <c r="F8" s="64"/>
      <c r="G8" s="64"/>
      <c r="H8" s="64"/>
      <c r="I8" s="64"/>
    </row>
    <row r="9" spans="1:10" s="164" customFormat="1" ht="15" customHeight="1" x14ac:dyDescent="0.25">
      <c r="A9" s="64">
        <v>3</v>
      </c>
      <c r="B9" s="76" t="s">
        <v>4</v>
      </c>
      <c r="C9" s="66" t="s">
        <v>3</v>
      </c>
      <c r="D9" s="66" t="s">
        <v>184</v>
      </c>
      <c r="E9" s="62">
        <f>SUM(E10:E13)</f>
        <v>1616800</v>
      </c>
      <c r="F9" s="62">
        <f>SUM(F10:F13)</f>
        <v>1616800</v>
      </c>
      <c r="G9" s="62">
        <f>SUM(G10:G13)</f>
        <v>1616800</v>
      </c>
      <c r="H9" s="62">
        <f>SUM(H10:H13)</f>
        <v>1447711</v>
      </c>
      <c r="I9" s="67">
        <f>H9/E9</f>
        <v>0.8954174913409203</v>
      </c>
    </row>
    <row r="10" spans="1:10" s="164" customFormat="1" ht="15" customHeight="1" x14ac:dyDescent="0.25">
      <c r="A10" s="64">
        <v>4</v>
      </c>
      <c r="B10" s="79" t="s">
        <v>50</v>
      </c>
      <c r="C10" s="45" t="s">
        <v>189</v>
      </c>
      <c r="D10" s="45" t="s">
        <v>188</v>
      </c>
      <c r="E10" s="22">
        <v>1300000</v>
      </c>
      <c r="F10" s="22">
        <v>1300000</v>
      </c>
      <c r="G10" s="22">
        <v>1300000</v>
      </c>
      <c r="H10" s="22">
        <v>1125320</v>
      </c>
      <c r="I10" s="68">
        <f t="shared" ref="I10:I11" si="0">H10/E10</f>
        <v>0.8656307692307692</v>
      </c>
    </row>
    <row r="11" spans="1:10" s="164" customFormat="1" ht="15" customHeight="1" x14ac:dyDescent="0.25">
      <c r="A11" s="64">
        <v>5</v>
      </c>
      <c r="B11" s="79" t="s">
        <v>51</v>
      </c>
      <c r="C11" s="45" t="s">
        <v>297</v>
      </c>
      <c r="D11" s="45" t="s">
        <v>298</v>
      </c>
      <c r="E11" s="22">
        <v>316800</v>
      </c>
      <c r="F11" s="22">
        <v>316800</v>
      </c>
      <c r="G11" s="22">
        <v>316800</v>
      </c>
      <c r="H11" s="22">
        <v>322200</v>
      </c>
      <c r="I11" s="68">
        <f t="shared" si="0"/>
        <v>1.0170454545454546</v>
      </c>
    </row>
    <row r="12" spans="1:10" s="164" customFormat="1" ht="15" customHeight="1" x14ac:dyDescent="0.25">
      <c r="A12" s="64">
        <v>6</v>
      </c>
      <c r="B12" s="79" t="s">
        <v>52</v>
      </c>
      <c r="C12" s="45" t="s">
        <v>192</v>
      </c>
      <c r="D12" s="45" t="s">
        <v>194</v>
      </c>
      <c r="E12" s="22">
        <v>0</v>
      </c>
      <c r="F12" s="22">
        <v>0</v>
      </c>
      <c r="G12" s="22">
        <v>0</v>
      </c>
      <c r="H12" s="22">
        <v>187</v>
      </c>
      <c r="I12" s="140"/>
    </row>
    <row r="13" spans="1:10" s="9" customFormat="1" ht="15" customHeight="1" x14ac:dyDescent="0.25">
      <c r="A13" s="64">
        <v>7</v>
      </c>
      <c r="B13" s="79" t="s">
        <v>437</v>
      </c>
      <c r="C13" s="45" t="s">
        <v>193</v>
      </c>
      <c r="D13" s="45" t="s">
        <v>274</v>
      </c>
      <c r="E13" s="22">
        <v>0</v>
      </c>
      <c r="F13" s="22">
        <v>0</v>
      </c>
      <c r="G13" s="22">
        <v>0</v>
      </c>
      <c r="H13" s="22">
        <v>4</v>
      </c>
      <c r="I13" s="140"/>
    </row>
    <row r="14" spans="1:10" ht="15.75" customHeight="1" x14ac:dyDescent="0.25">
      <c r="A14" s="64">
        <v>8</v>
      </c>
      <c r="B14" s="82" t="s">
        <v>33</v>
      </c>
      <c r="C14" s="194" t="s">
        <v>3</v>
      </c>
      <c r="D14" s="195"/>
      <c r="E14" s="24">
        <f t="shared" ref="E14:F14" si="1">E9</f>
        <v>1616800</v>
      </c>
      <c r="F14" s="24">
        <f t="shared" si="1"/>
        <v>1616800</v>
      </c>
      <c r="G14" s="24">
        <f t="shared" ref="G14:H14" si="2">G9</f>
        <v>1616800</v>
      </c>
      <c r="H14" s="24">
        <f t="shared" si="2"/>
        <v>1447711</v>
      </c>
      <c r="I14" s="67">
        <f>H14/E14</f>
        <v>0.8954174913409203</v>
      </c>
    </row>
    <row r="15" spans="1:10" ht="15.75" customHeight="1" x14ac:dyDescent="0.25">
      <c r="A15" s="64">
        <v>9</v>
      </c>
      <c r="B15" s="82" t="s">
        <v>319</v>
      </c>
      <c r="C15" s="194" t="s">
        <v>244</v>
      </c>
      <c r="D15" s="195"/>
      <c r="E15" s="24">
        <v>0</v>
      </c>
      <c r="F15" s="24">
        <v>0</v>
      </c>
      <c r="G15" s="24">
        <v>0</v>
      </c>
      <c r="H15" s="24">
        <v>0</v>
      </c>
      <c r="I15" s="140"/>
    </row>
    <row r="16" spans="1:10" ht="15" customHeight="1" x14ac:dyDescent="0.25">
      <c r="A16" s="64">
        <v>10</v>
      </c>
      <c r="B16" s="76" t="s">
        <v>5</v>
      </c>
      <c r="C16" s="69" t="s">
        <v>58</v>
      </c>
      <c r="D16" s="69" t="s">
        <v>208</v>
      </c>
      <c r="E16" s="62">
        <v>575204</v>
      </c>
      <c r="F16" s="62">
        <v>575204</v>
      </c>
      <c r="G16" s="62">
        <v>575204</v>
      </c>
      <c r="H16" s="62">
        <v>575204</v>
      </c>
      <c r="I16" s="67">
        <f t="shared" ref="I16:I19" si="3">H16/E16</f>
        <v>1</v>
      </c>
    </row>
    <row r="17" spans="1:10" ht="15" customHeight="1" x14ac:dyDescent="0.25">
      <c r="A17" s="64">
        <v>11</v>
      </c>
      <c r="B17" s="76" t="s">
        <v>17</v>
      </c>
      <c r="C17" s="66" t="s">
        <v>206</v>
      </c>
      <c r="D17" s="66" t="s">
        <v>207</v>
      </c>
      <c r="E17" s="62">
        <v>34040996</v>
      </c>
      <c r="F17" s="62">
        <v>34905296</v>
      </c>
      <c r="G17" s="62">
        <v>35630656</v>
      </c>
      <c r="H17" s="62">
        <v>36021585</v>
      </c>
      <c r="I17" s="67">
        <f t="shared" si="3"/>
        <v>1.0581824632863268</v>
      </c>
    </row>
    <row r="18" spans="1:10" ht="15" customHeight="1" x14ac:dyDescent="0.25">
      <c r="A18" s="64">
        <v>12</v>
      </c>
      <c r="B18" s="87" t="s">
        <v>35</v>
      </c>
      <c r="C18" s="194" t="s">
        <v>309</v>
      </c>
      <c r="D18" s="195"/>
      <c r="E18" s="24">
        <f>SUM(E16:E17)</f>
        <v>34616200</v>
      </c>
      <c r="F18" s="24">
        <f>SUM(F16:F17)</f>
        <v>35480500</v>
      </c>
      <c r="G18" s="24">
        <f>SUM(G16:G17)</f>
        <v>36205860</v>
      </c>
      <c r="H18" s="24">
        <f>SUM(H16:H17)</f>
        <v>36596789</v>
      </c>
      <c r="I18" s="68">
        <f t="shared" si="3"/>
        <v>1.0572156678087139</v>
      </c>
    </row>
    <row r="19" spans="1:10" ht="15" customHeight="1" x14ac:dyDescent="0.25">
      <c r="A19" s="128">
        <v>13</v>
      </c>
      <c r="B19" s="200" t="s">
        <v>87</v>
      </c>
      <c r="C19" s="201"/>
      <c r="D19" s="202"/>
      <c r="E19" s="72">
        <f>E14+E15+E18</f>
        <v>36233000</v>
      </c>
      <c r="F19" s="72">
        <f t="shared" ref="F19:G19" si="4">F14+F15+F18</f>
        <v>37097300</v>
      </c>
      <c r="G19" s="72">
        <f t="shared" si="4"/>
        <v>37822660</v>
      </c>
      <c r="H19" s="72">
        <f t="shared" ref="H19" si="5">H14+H15+H18</f>
        <v>38044500</v>
      </c>
      <c r="I19" s="73">
        <f t="shared" si="3"/>
        <v>1.0499958601275081</v>
      </c>
    </row>
    <row r="20" spans="1:10" ht="15" customHeight="1" x14ac:dyDescent="0.25">
      <c r="A20" s="64">
        <v>14</v>
      </c>
      <c r="B20" s="165" t="s">
        <v>10</v>
      </c>
      <c r="C20" s="166"/>
      <c r="D20" s="166"/>
      <c r="E20" s="166"/>
      <c r="F20" s="166"/>
      <c r="G20" s="166"/>
      <c r="H20" s="166"/>
      <c r="I20" s="167"/>
    </row>
    <row r="21" spans="1:10" s="9" customFormat="1" ht="15" customHeight="1" x14ac:dyDescent="0.25">
      <c r="A21" s="64">
        <v>15</v>
      </c>
      <c r="B21" s="89" t="s">
        <v>4</v>
      </c>
      <c r="C21" s="44" t="s">
        <v>49</v>
      </c>
      <c r="D21" s="44" t="s">
        <v>102</v>
      </c>
      <c r="E21" s="24">
        <f t="shared" ref="E21:F21" si="6">E22+E30</f>
        <v>23559249</v>
      </c>
      <c r="F21" s="24">
        <f t="shared" si="6"/>
        <v>23980105</v>
      </c>
      <c r="G21" s="24">
        <f t="shared" ref="G21:H21" si="7">G22+G30</f>
        <v>24530105</v>
      </c>
      <c r="H21" s="24">
        <f t="shared" si="7"/>
        <v>25321674</v>
      </c>
      <c r="I21" s="71">
        <f t="shared" ref="I21:I23" si="8">H21/E21</f>
        <v>1.0748081995313179</v>
      </c>
    </row>
    <row r="22" spans="1:10" s="9" customFormat="1" ht="15" customHeight="1" x14ac:dyDescent="0.25">
      <c r="A22" s="64">
        <v>16</v>
      </c>
      <c r="B22" s="79" t="s">
        <v>50</v>
      </c>
      <c r="C22" s="45" t="s">
        <v>103</v>
      </c>
      <c r="D22" s="45" t="s">
        <v>104</v>
      </c>
      <c r="E22" s="22">
        <f>SUM(E23:E29)</f>
        <v>23190449</v>
      </c>
      <c r="F22" s="22">
        <f t="shared" ref="F22:G22" si="9">SUM(F23:F29)</f>
        <v>23611305</v>
      </c>
      <c r="G22" s="22">
        <f t="shared" si="9"/>
        <v>24061305</v>
      </c>
      <c r="H22" s="22">
        <f t="shared" ref="H22" si="10">SUM(H23:H29)</f>
        <v>24860689</v>
      </c>
      <c r="I22" s="68">
        <f t="shared" si="8"/>
        <v>1.0720227538500873</v>
      </c>
    </row>
    <row r="23" spans="1:10" s="9" customFormat="1" ht="15" customHeight="1" x14ac:dyDescent="0.25">
      <c r="A23" s="64">
        <v>17</v>
      </c>
      <c r="B23" s="88" t="s">
        <v>322</v>
      </c>
      <c r="C23" s="7" t="s">
        <v>331</v>
      </c>
      <c r="D23" s="42" t="s">
        <v>105</v>
      </c>
      <c r="E23" s="23">
        <v>22042540</v>
      </c>
      <c r="F23" s="23">
        <v>22042540</v>
      </c>
      <c r="G23" s="23">
        <v>22042540</v>
      </c>
      <c r="H23" s="23">
        <v>22042540</v>
      </c>
      <c r="I23" s="70">
        <f t="shared" si="8"/>
        <v>1</v>
      </c>
    </row>
    <row r="24" spans="1:10" s="9" customFormat="1" ht="15" customHeight="1" x14ac:dyDescent="0.25">
      <c r="A24" s="64">
        <v>18</v>
      </c>
      <c r="B24" s="88" t="s">
        <v>323</v>
      </c>
      <c r="C24" s="7" t="s">
        <v>332</v>
      </c>
      <c r="D24" s="42" t="s">
        <v>304</v>
      </c>
      <c r="E24" s="23">
        <v>0</v>
      </c>
      <c r="F24" s="23">
        <v>0</v>
      </c>
      <c r="G24" s="23">
        <v>450000</v>
      </c>
      <c r="H24" s="23">
        <v>1150000</v>
      </c>
      <c r="I24" s="140"/>
    </row>
    <row r="25" spans="1:10" s="9" customFormat="1" ht="15" customHeight="1" x14ac:dyDescent="0.25">
      <c r="A25" s="64">
        <v>19</v>
      </c>
      <c r="B25" s="88" t="s">
        <v>324</v>
      </c>
      <c r="C25" s="7" t="s">
        <v>336</v>
      </c>
      <c r="D25" s="42" t="s">
        <v>295</v>
      </c>
      <c r="E25" s="23">
        <v>0</v>
      </c>
      <c r="F25" s="23">
        <v>0</v>
      </c>
      <c r="G25" s="23">
        <v>0</v>
      </c>
      <c r="H25" s="23">
        <v>0</v>
      </c>
      <c r="I25" s="140"/>
    </row>
    <row r="26" spans="1:10" s="9" customFormat="1" ht="15" customHeight="1" x14ac:dyDescent="0.25">
      <c r="A26" s="64">
        <v>20</v>
      </c>
      <c r="B26" s="88" t="s">
        <v>325</v>
      </c>
      <c r="C26" s="7" t="s">
        <v>333</v>
      </c>
      <c r="D26" s="42" t="s">
        <v>106</v>
      </c>
      <c r="E26" s="23">
        <v>787758</v>
      </c>
      <c r="F26" s="23">
        <v>787562</v>
      </c>
      <c r="G26" s="23">
        <v>787562</v>
      </c>
      <c r="H26" s="23">
        <v>787562</v>
      </c>
      <c r="I26" s="70">
        <f t="shared" ref="I26:I28" si="11">H26/E26</f>
        <v>0.99975119262514633</v>
      </c>
    </row>
    <row r="27" spans="1:10" s="9" customFormat="1" ht="15" customHeight="1" x14ac:dyDescent="0.25">
      <c r="A27" s="64">
        <v>21</v>
      </c>
      <c r="B27" s="88" t="s">
        <v>326</v>
      </c>
      <c r="C27" s="7" t="s">
        <v>334</v>
      </c>
      <c r="D27" s="42" t="s">
        <v>236</v>
      </c>
      <c r="E27" s="23">
        <v>300000</v>
      </c>
      <c r="F27" s="23">
        <v>300000</v>
      </c>
      <c r="G27" s="23">
        <v>300000</v>
      </c>
      <c r="H27" s="23">
        <v>279324</v>
      </c>
      <c r="I27" s="70">
        <f t="shared" si="11"/>
        <v>0.93108000000000002</v>
      </c>
    </row>
    <row r="28" spans="1:10" s="9" customFormat="1" ht="15" customHeight="1" x14ac:dyDescent="0.25">
      <c r="A28" s="64">
        <v>22</v>
      </c>
      <c r="B28" s="88" t="s">
        <v>327</v>
      </c>
      <c r="C28" s="7" t="s">
        <v>436</v>
      </c>
      <c r="D28" s="42" t="s">
        <v>435</v>
      </c>
      <c r="E28" s="23">
        <v>60151</v>
      </c>
      <c r="F28" s="23">
        <v>481203</v>
      </c>
      <c r="G28" s="23">
        <v>481203</v>
      </c>
      <c r="H28" s="23">
        <v>481203</v>
      </c>
      <c r="I28" s="70">
        <f t="shared" si="11"/>
        <v>7.9999168758624126</v>
      </c>
    </row>
    <row r="29" spans="1:10" s="9" customFormat="1" ht="15" customHeight="1" x14ac:dyDescent="0.25">
      <c r="A29" s="64">
        <v>23</v>
      </c>
      <c r="B29" s="88" t="s">
        <v>407</v>
      </c>
      <c r="C29" s="7" t="s">
        <v>335</v>
      </c>
      <c r="D29" s="42" t="s">
        <v>239</v>
      </c>
      <c r="E29" s="23">
        <v>0</v>
      </c>
      <c r="F29" s="23">
        <v>0</v>
      </c>
      <c r="G29" s="23">
        <v>0</v>
      </c>
      <c r="H29" s="23">
        <v>120060</v>
      </c>
      <c r="I29" s="140"/>
    </row>
    <row r="30" spans="1:10" ht="15" customHeight="1" x14ac:dyDescent="0.25">
      <c r="A30" s="64">
        <v>24</v>
      </c>
      <c r="B30" s="79" t="s">
        <v>51</v>
      </c>
      <c r="C30" s="45" t="s">
        <v>53</v>
      </c>
      <c r="D30" s="45" t="s">
        <v>107</v>
      </c>
      <c r="E30" s="22">
        <f t="shared" ref="E30:F30" si="12">SUM(E31:E32)</f>
        <v>368800</v>
      </c>
      <c r="F30" s="22">
        <f t="shared" si="12"/>
        <v>368800</v>
      </c>
      <c r="G30" s="22">
        <f t="shared" ref="G30:H30" si="13">SUM(G31:G32)</f>
        <v>468800</v>
      </c>
      <c r="H30" s="22">
        <f t="shared" si="13"/>
        <v>460985</v>
      </c>
      <c r="I30" s="68">
        <f t="shared" ref="I30:I37" si="14">H30/E30</f>
        <v>1.249959327548807</v>
      </c>
      <c r="J30" s="57"/>
    </row>
    <row r="31" spans="1:10" s="9" customFormat="1" ht="36" x14ac:dyDescent="0.25">
      <c r="A31" s="64">
        <v>25</v>
      </c>
      <c r="B31" s="83" t="s">
        <v>328</v>
      </c>
      <c r="C31" s="94" t="s">
        <v>352</v>
      </c>
      <c r="D31" s="42" t="s">
        <v>109</v>
      </c>
      <c r="E31" s="23">
        <v>348800</v>
      </c>
      <c r="F31" s="23">
        <v>348800</v>
      </c>
      <c r="G31" s="23">
        <v>348800</v>
      </c>
      <c r="H31" s="23">
        <v>348800</v>
      </c>
      <c r="I31" s="70">
        <f t="shared" si="14"/>
        <v>1</v>
      </c>
    </row>
    <row r="32" spans="1:10" s="9" customFormat="1" ht="15" customHeight="1" x14ac:dyDescent="0.25">
      <c r="A32" s="64">
        <v>26</v>
      </c>
      <c r="B32" s="83" t="s">
        <v>329</v>
      </c>
      <c r="C32" s="42" t="s">
        <v>353</v>
      </c>
      <c r="D32" s="42" t="s">
        <v>110</v>
      </c>
      <c r="E32" s="23">
        <v>20000</v>
      </c>
      <c r="F32" s="23">
        <v>20000</v>
      </c>
      <c r="G32" s="23">
        <v>120000</v>
      </c>
      <c r="H32" s="23">
        <v>112185</v>
      </c>
      <c r="I32" s="70">
        <f t="shared" si="14"/>
        <v>5.6092500000000003</v>
      </c>
    </row>
    <row r="33" spans="1:10" s="9" customFormat="1" ht="15" customHeight="1" x14ac:dyDescent="0.25">
      <c r="A33" s="64">
        <v>27</v>
      </c>
      <c r="B33" s="89" t="s">
        <v>5</v>
      </c>
      <c r="C33" s="44" t="s">
        <v>85</v>
      </c>
      <c r="D33" s="44" t="s">
        <v>111</v>
      </c>
      <c r="E33" s="24">
        <v>3121639</v>
      </c>
      <c r="F33" s="24">
        <v>3197806</v>
      </c>
      <c r="G33" s="24">
        <v>3289346</v>
      </c>
      <c r="H33" s="24">
        <v>3388401</v>
      </c>
      <c r="I33" s="71">
        <f t="shared" si="14"/>
        <v>1.0854557493675598</v>
      </c>
    </row>
    <row r="34" spans="1:10" s="9" customFormat="1" ht="15" customHeight="1" x14ac:dyDescent="0.25">
      <c r="A34" s="64">
        <v>28</v>
      </c>
      <c r="B34" s="89" t="s">
        <v>17</v>
      </c>
      <c r="C34" s="44" t="s">
        <v>55</v>
      </c>
      <c r="D34" s="44" t="s">
        <v>112</v>
      </c>
      <c r="E34" s="24">
        <f>SUM(E35:E39)</f>
        <v>9552112</v>
      </c>
      <c r="F34" s="24">
        <f>SUM(F35:F39)</f>
        <v>9919389</v>
      </c>
      <c r="G34" s="24">
        <f>SUM(G35:G39)</f>
        <v>10003209</v>
      </c>
      <c r="H34" s="24">
        <f>SUM(H35:H39)</f>
        <v>9334425</v>
      </c>
      <c r="I34" s="71">
        <f t="shared" si="14"/>
        <v>0.97721058965807772</v>
      </c>
    </row>
    <row r="35" spans="1:10" s="9" customFormat="1" ht="15" customHeight="1" x14ac:dyDescent="0.25">
      <c r="A35" s="64">
        <v>29</v>
      </c>
      <c r="B35" s="79" t="s">
        <v>54</v>
      </c>
      <c r="C35" s="45" t="s">
        <v>113</v>
      </c>
      <c r="D35" s="45" t="s">
        <v>118</v>
      </c>
      <c r="E35" s="22">
        <v>600000</v>
      </c>
      <c r="F35" s="22">
        <v>600000</v>
      </c>
      <c r="G35" s="22">
        <v>600000</v>
      </c>
      <c r="H35" s="22">
        <v>460000</v>
      </c>
      <c r="I35" s="68">
        <f t="shared" si="14"/>
        <v>0.76666666666666672</v>
      </c>
    </row>
    <row r="36" spans="1:10" s="9" customFormat="1" ht="15" customHeight="1" x14ac:dyDescent="0.25">
      <c r="A36" s="64">
        <v>30</v>
      </c>
      <c r="B36" s="79" t="s">
        <v>56</v>
      </c>
      <c r="C36" s="45" t="s">
        <v>433</v>
      </c>
      <c r="D36" s="45" t="s">
        <v>119</v>
      </c>
      <c r="E36" s="22">
        <v>90000</v>
      </c>
      <c r="F36" s="22">
        <v>90000</v>
      </c>
      <c r="G36" s="22">
        <v>90000</v>
      </c>
      <c r="H36" s="22">
        <v>90000</v>
      </c>
      <c r="I36" s="68">
        <f t="shared" si="14"/>
        <v>1</v>
      </c>
    </row>
    <row r="37" spans="1:10" s="9" customFormat="1" ht="15" customHeight="1" x14ac:dyDescent="0.25">
      <c r="A37" s="64">
        <v>31</v>
      </c>
      <c r="B37" s="79" t="s">
        <v>114</v>
      </c>
      <c r="C37" s="45" t="s">
        <v>115</v>
      </c>
      <c r="D37" s="45" t="s">
        <v>120</v>
      </c>
      <c r="E37" s="22">
        <v>7202000</v>
      </c>
      <c r="F37" s="22">
        <v>7268000</v>
      </c>
      <c r="G37" s="22">
        <v>7334000</v>
      </c>
      <c r="H37" s="22">
        <v>6957322</v>
      </c>
      <c r="I37" s="68">
        <f t="shared" si="14"/>
        <v>0.96602638156067755</v>
      </c>
    </row>
    <row r="38" spans="1:10" s="12" customFormat="1" ht="15" customHeight="1" x14ac:dyDescent="0.25">
      <c r="A38" s="64">
        <v>32</v>
      </c>
      <c r="B38" s="79" t="s">
        <v>116</v>
      </c>
      <c r="C38" s="45" t="s">
        <v>117</v>
      </c>
      <c r="D38" s="45" t="s">
        <v>121</v>
      </c>
      <c r="E38" s="22">
        <v>0</v>
      </c>
      <c r="F38" s="22">
        <v>0</v>
      </c>
      <c r="G38" s="22">
        <v>0</v>
      </c>
      <c r="H38" s="22">
        <v>0</v>
      </c>
      <c r="I38" s="140"/>
    </row>
    <row r="39" spans="1:10" s="9" customFormat="1" ht="15" customHeight="1" x14ac:dyDescent="0.25">
      <c r="A39" s="64">
        <v>33</v>
      </c>
      <c r="B39" s="79" t="s">
        <v>122</v>
      </c>
      <c r="C39" s="45" t="s">
        <v>123</v>
      </c>
      <c r="D39" s="45" t="s">
        <v>124</v>
      </c>
      <c r="E39" s="22">
        <f t="shared" ref="E39:F39" si="15">SUM(E40:E41)</f>
        <v>1660112</v>
      </c>
      <c r="F39" s="22">
        <f t="shared" si="15"/>
        <v>1961389</v>
      </c>
      <c r="G39" s="22">
        <f t="shared" ref="G39:H39" si="16">SUM(G40:G41)</f>
        <v>1979209</v>
      </c>
      <c r="H39" s="22">
        <f t="shared" si="16"/>
        <v>1827103</v>
      </c>
      <c r="I39" s="68">
        <f t="shared" ref="I39:I42" si="17">H39/E39</f>
        <v>1.1005902011430555</v>
      </c>
    </row>
    <row r="40" spans="1:10" s="9" customFormat="1" ht="15" customHeight="1" x14ac:dyDescent="0.25">
      <c r="A40" s="64">
        <v>34</v>
      </c>
      <c r="B40" s="83" t="s">
        <v>342</v>
      </c>
      <c r="C40" s="42" t="s">
        <v>346</v>
      </c>
      <c r="D40" s="42" t="s">
        <v>125</v>
      </c>
      <c r="E40" s="23">
        <v>1660000</v>
      </c>
      <c r="F40" s="23">
        <v>1961320</v>
      </c>
      <c r="G40" s="23">
        <v>1979140</v>
      </c>
      <c r="H40" s="23">
        <v>1827100</v>
      </c>
      <c r="I40" s="70">
        <f t="shared" si="17"/>
        <v>1.1006626506024095</v>
      </c>
    </row>
    <row r="41" spans="1:10" ht="15" customHeight="1" x14ac:dyDescent="0.25">
      <c r="A41" s="64">
        <v>35</v>
      </c>
      <c r="B41" s="83" t="s">
        <v>343</v>
      </c>
      <c r="C41" s="42" t="s">
        <v>349</v>
      </c>
      <c r="D41" s="42" t="s">
        <v>130</v>
      </c>
      <c r="E41" s="23">
        <v>112</v>
      </c>
      <c r="F41" s="23">
        <v>69</v>
      </c>
      <c r="G41" s="23">
        <v>69</v>
      </c>
      <c r="H41" s="23">
        <v>3</v>
      </c>
      <c r="I41" s="70">
        <f t="shared" si="17"/>
        <v>2.6785714285714284E-2</v>
      </c>
    </row>
    <row r="42" spans="1:10" ht="15" customHeight="1" x14ac:dyDescent="0.25">
      <c r="A42" s="64">
        <v>36</v>
      </c>
      <c r="B42" s="84" t="s">
        <v>33</v>
      </c>
      <c r="C42" s="187" t="s">
        <v>11</v>
      </c>
      <c r="D42" s="188"/>
      <c r="E42" s="56">
        <f>E21+E33+E34</f>
        <v>36233000</v>
      </c>
      <c r="F42" s="56">
        <f>F21+F33+F34</f>
        <v>37097300</v>
      </c>
      <c r="G42" s="56">
        <f>G21+G33+G34</f>
        <v>37822660</v>
      </c>
      <c r="H42" s="56">
        <f>H21+H33+H34</f>
        <v>38044500</v>
      </c>
      <c r="I42" s="71">
        <f t="shared" si="17"/>
        <v>1.0499958601275081</v>
      </c>
    </row>
    <row r="43" spans="1:10" ht="15" customHeight="1" x14ac:dyDescent="0.25">
      <c r="A43" s="64">
        <v>37</v>
      </c>
      <c r="B43" s="87" t="s">
        <v>34</v>
      </c>
      <c r="C43" s="187" t="s">
        <v>12</v>
      </c>
      <c r="D43" s="188"/>
      <c r="E43" s="24">
        <v>0</v>
      </c>
      <c r="F43" s="24">
        <v>0</v>
      </c>
      <c r="G43" s="24">
        <v>0</v>
      </c>
      <c r="H43" s="24">
        <v>0</v>
      </c>
      <c r="I43" s="140"/>
    </row>
    <row r="44" spans="1:10" ht="15" customHeight="1" x14ac:dyDescent="0.25">
      <c r="A44" s="64">
        <v>38</v>
      </c>
      <c r="B44" s="87" t="s">
        <v>35</v>
      </c>
      <c r="C44" s="187" t="s">
        <v>15</v>
      </c>
      <c r="D44" s="188"/>
      <c r="E44" s="56">
        <v>0</v>
      </c>
      <c r="F44" s="56">
        <v>0</v>
      </c>
      <c r="G44" s="56">
        <v>0</v>
      </c>
      <c r="H44" s="56">
        <v>0</v>
      </c>
      <c r="I44" s="140"/>
    </row>
    <row r="45" spans="1:10" s="9" customFormat="1" ht="15" customHeight="1" x14ac:dyDescent="0.25">
      <c r="A45" s="128">
        <v>39</v>
      </c>
      <c r="B45" s="200" t="s">
        <v>57</v>
      </c>
      <c r="C45" s="201"/>
      <c r="D45" s="202"/>
      <c r="E45" s="72">
        <f>E21+E33+E34</f>
        <v>36233000</v>
      </c>
      <c r="F45" s="72">
        <f>F21+F33+F34</f>
        <v>37097300</v>
      </c>
      <c r="G45" s="72">
        <f>G21+G33+G34</f>
        <v>37822660</v>
      </c>
      <c r="H45" s="72">
        <f>H21+H33+H34</f>
        <v>38044500</v>
      </c>
      <c r="I45" s="73">
        <f>H45/E45</f>
        <v>1.0499958601275081</v>
      </c>
    </row>
    <row r="46" spans="1:10" s="9" customFormat="1" ht="15" customHeight="1" x14ac:dyDescent="0.25">
      <c r="A46" s="1"/>
      <c r="B46" s="1"/>
      <c r="C46" s="1"/>
      <c r="D46" s="1"/>
      <c r="E46" s="16"/>
      <c r="F46" s="16"/>
      <c r="G46" s="16"/>
      <c r="H46" s="16"/>
      <c r="I46" s="16"/>
    </row>
    <row r="47" spans="1:10" s="9" customFormat="1" ht="15" customHeight="1" x14ac:dyDescent="0.25">
      <c r="A47" s="1"/>
      <c r="B47" s="1"/>
      <c r="C47" s="1"/>
      <c r="D47" s="1"/>
      <c r="E47" s="16"/>
      <c r="F47" s="16"/>
      <c r="G47" s="16"/>
      <c r="H47" s="16"/>
      <c r="I47" s="16"/>
      <c r="J47" s="17"/>
    </row>
  </sheetData>
  <sheetProtection selectLockedCells="1" selectUnlockedCells="1"/>
  <mergeCells count="9">
    <mergeCell ref="A4:I4"/>
    <mergeCell ref="C43:D43"/>
    <mergeCell ref="C44:D44"/>
    <mergeCell ref="B45:D45"/>
    <mergeCell ref="B19:D19"/>
    <mergeCell ref="C14:D14"/>
    <mergeCell ref="C15:D15"/>
    <mergeCell ref="C18:D18"/>
    <mergeCell ref="C42:D42"/>
  </mergeCells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/>
  </sheetViews>
  <sheetFormatPr defaultRowHeight="13.2" x14ac:dyDescent="0.25"/>
  <cols>
    <col min="1" max="1" width="5.109375" style="1" customWidth="1"/>
    <col min="2" max="2" width="45.6640625" style="1" customWidth="1"/>
    <col min="3" max="6" width="11" style="1" customWidth="1"/>
    <col min="7" max="7" width="11.33203125" style="1" customWidth="1"/>
    <col min="8" max="8" width="10.6640625" customWidth="1"/>
  </cols>
  <sheetData>
    <row r="1" spans="1:8" ht="13.5" customHeight="1" x14ac:dyDescent="0.25">
      <c r="C1" s="2"/>
      <c r="D1" s="2"/>
      <c r="E1" s="2"/>
      <c r="F1" s="2" t="s">
        <v>259</v>
      </c>
      <c r="G1"/>
    </row>
    <row r="2" spans="1:8" ht="13.5" customHeight="1" x14ac:dyDescent="0.25">
      <c r="C2" s="2"/>
      <c r="D2" s="2"/>
      <c r="E2" s="2"/>
      <c r="F2" s="2" t="str">
        <f>'1. melléklet'!H2</f>
        <v>a  2/2025. (V.7.) önkormányzati rendelethez</v>
      </c>
      <c r="G2"/>
    </row>
    <row r="3" spans="1:8" ht="9.75" customHeight="1" x14ac:dyDescent="0.25"/>
    <row r="4" spans="1:8" ht="13.5" customHeight="1" x14ac:dyDescent="0.25">
      <c r="A4" s="203" t="s">
        <v>497</v>
      </c>
      <c r="B4" s="203"/>
      <c r="C4" s="203"/>
      <c r="D4" s="203"/>
      <c r="E4" s="203"/>
      <c r="F4" s="203"/>
      <c r="G4" s="49"/>
      <c r="H4" s="49"/>
    </row>
    <row r="5" spans="1:8" ht="9.75" customHeight="1" x14ac:dyDescent="0.25">
      <c r="A5" s="48"/>
      <c r="B5" s="48"/>
      <c r="C5" s="48"/>
      <c r="D5" s="48"/>
      <c r="E5" s="48"/>
      <c r="F5" s="48"/>
      <c r="G5" s="49"/>
      <c r="H5" s="49"/>
    </row>
    <row r="6" spans="1:8" s="9" customFormat="1" ht="13.5" customHeight="1" x14ac:dyDescent="0.25">
      <c r="A6" s="116"/>
      <c r="B6" s="116" t="s">
        <v>33</v>
      </c>
      <c r="C6" s="117" t="s">
        <v>34</v>
      </c>
      <c r="D6" s="117" t="s">
        <v>35</v>
      </c>
      <c r="E6" s="117" t="s">
        <v>36</v>
      </c>
      <c r="F6" s="117" t="s">
        <v>37</v>
      </c>
    </row>
    <row r="7" spans="1:8" s="9" customFormat="1" ht="34.200000000000003" x14ac:dyDescent="0.25">
      <c r="A7" s="116">
        <v>1</v>
      </c>
      <c r="B7" s="116" t="s">
        <v>60</v>
      </c>
      <c r="C7" s="63" t="s">
        <v>468</v>
      </c>
      <c r="D7" s="63" t="s">
        <v>536</v>
      </c>
      <c r="E7" s="63" t="s">
        <v>552</v>
      </c>
      <c r="F7" s="63" t="s">
        <v>558</v>
      </c>
    </row>
    <row r="8" spans="1:8" s="9" customFormat="1" ht="14.25" customHeight="1" x14ac:dyDescent="0.25">
      <c r="A8" s="118">
        <v>2</v>
      </c>
      <c r="B8" s="119" t="s">
        <v>29</v>
      </c>
      <c r="C8" s="120">
        <f>SUM(C9:C17)</f>
        <v>30908381</v>
      </c>
      <c r="D8" s="120">
        <f>SUM(D9:D17)</f>
        <v>30908381</v>
      </c>
      <c r="E8" s="120">
        <f>SUM(E9:E17)</f>
        <v>30908381</v>
      </c>
      <c r="F8" s="120">
        <f>SUM(F9:F17)</f>
        <v>30908381</v>
      </c>
    </row>
    <row r="9" spans="1:8" s="9" customFormat="1" ht="13.5" customHeight="1" x14ac:dyDescent="0.25">
      <c r="A9" s="64">
        <v>3</v>
      </c>
      <c r="B9" s="45" t="s">
        <v>300</v>
      </c>
      <c r="C9" s="50">
        <v>2540000</v>
      </c>
      <c r="D9" s="50">
        <v>2540000</v>
      </c>
      <c r="E9" s="50">
        <v>2540000</v>
      </c>
      <c r="F9" s="50">
        <v>2540000</v>
      </c>
    </row>
    <row r="10" spans="1:8" s="9" customFormat="1" ht="13.5" customHeight="1" x14ac:dyDescent="0.25">
      <c r="A10" s="64">
        <v>4</v>
      </c>
      <c r="B10" s="45" t="s">
        <v>301</v>
      </c>
      <c r="C10" s="50">
        <v>5000000</v>
      </c>
      <c r="D10" s="50">
        <v>5000000</v>
      </c>
      <c r="E10" s="50">
        <v>5000000</v>
      </c>
      <c r="F10" s="50">
        <v>5000000</v>
      </c>
    </row>
    <row r="11" spans="1:8" s="9" customFormat="1" x14ac:dyDescent="0.25">
      <c r="A11" s="64">
        <v>5</v>
      </c>
      <c r="B11" s="45" t="s">
        <v>480</v>
      </c>
      <c r="C11" s="50">
        <v>7483221</v>
      </c>
      <c r="D11" s="50">
        <v>7483221</v>
      </c>
      <c r="E11" s="50">
        <v>7483221</v>
      </c>
      <c r="F11" s="50">
        <v>7483221</v>
      </c>
    </row>
    <row r="12" spans="1:8" s="9" customFormat="1" ht="14.25" customHeight="1" x14ac:dyDescent="0.25">
      <c r="A12" s="64">
        <v>6</v>
      </c>
      <c r="B12" s="45" t="s">
        <v>481</v>
      </c>
      <c r="C12" s="50">
        <v>1167130</v>
      </c>
      <c r="D12" s="50">
        <v>1167130</v>
      </c>
      <c r="E12" s="50">
        <v>1167130</v>
      </c>
      <c r="F12" s="50">
        <v>1167130</v>
      </c>
    </row>
    <row r="13" spans="1:8" s="9" customFormat="1" ht="13.5" customHeight="1" x14ac:dyDescent="0.25">
      <c r="A13" s="64">
        <v>7</v>
      </c>
      <c r="B13" s="45" t="s">
        <v>482</v>
      </c>
      <c r="C13" s="50">
        <v>2534920</v>
      </c>
      <c r="D13" s="50">
        <v>2534920</v>
      </c>
      <c r="E13" s="50">
        <v>2534920</v>
      </c>
      <c r="F13" s="50">
        <v>2534920</v>
      </c>
    </row>
    <row r="14" spans="1:8" s="9" customFormat="1" ht="24" x14ac:dyDescent="0.25">
      <c r="A14" s="64">
        <v>8</v>
      </c>
      <c r="B14" s="61" t="s">
        <v>483</v>
      </c>
      <c r="C14" s="50">
        <v>1642110</v>
      </c>
      <c r="D14" s="50">
        <v>1642110</v>
      </c>
      <c r="E14" s="50">
        <v>1642110</v>
      </c>
      <c r="F14" s="50">
        <v>1642110</v>
      </c>
    </row>
    <row r="15" spans="1:8" s="9" customFormat="1" ht="24" x14ac:dyDescent="0.25">
      <c r="A15" s="64">
        <v>9</v>
      </c>
      <c r="B15" s="61" t="s">
        <v>484</v>
      </c>
      <c r="C15" s="50">
        <v>3810000</v>
      </c>
      <c r="D15" s="50">
        <v>3810000</v>
      </c>
      <c r="E15" s="50">
        <v>3810000</v>
      </c>
      <c r="F15" s="50">
        <v>3810000</v>
      </c>
    </row>
    <row r="16" spans="1:8" s="9" customFormat="1" ht="24" x14ac:dyDescent="0.25">
      <c r="A16" s="64">
        <v>10</v>
      </c>
      <c r="B16" s="61" t="s">
        <v>485</v>
      </c>
      <c r="C16" s="50">
        <v>6096000</v>
      </c>
      <c r="D16" s="50">
        <v>6096000</v>
      </c>
      <c r="E16" s="50">
        <v>6096000</v>
      </c>
      <c r="F16" s="50">
        <v>6096000</v>
      </c>
    </row>
    <row r="17" spans="1:8" s="9" customFormat="1" ht="24" x14ac:dyDescent="0.25">
      <c r="A17" s="64">
        <v>11</v>
      </c>
      <c r="B17" s="61" t="s">
        <v>486</v>
      </c>
      <c r="C17" s="50">
        <v>635000</v>
      </c>
      <c r="D17" s="50">
        <v>635000</v>
      </c>
      <c r="E17" s="50">
        <v>635000</v>
      </c>
      <c r="F17" s="50">
        <v>635000</v>
      </c>
      <c r="G17" s="19"/>
    </row>
    <row r="18" spans="1:8" s="9" customFormat="1" ht="14.25" customHeight="1" x14ac:dyDescent="0.25">
      <c r="A18" s="118">
        <v>12</v>
      </c>
      <c r="B18" s="119" t="s">
        <v>30</v>
      </c>
      <c r="C18" s="120">
        <f>SUM(C19:C50)-C21</f>
        <v>244257522</v>
      </c>
      <c r="D18" s="120">
        <f>SUM(D19:D48)-D21-D39</f>
        <v>261842482</v>
      </c>
      <c r="E18" s="120">
        <f>SUM(E19:E48)-E21-E39</f>
        <v>280029022</v>
      </c>
      <c r="F18" s="120">
        <f>SUM(F19:F49)-F21-F39</f>
        <v>280931662</v>
      </c>
      <c r="H18" s="19"/>
    </row>
    <row r="19" spans="1:8" s="9" customFormat="1" ht="13.5" customHeight="1" x14ac:dyDescent="0.25">
      <c r="A19" s="64">
        <v>13</v>
      </c>
      <c r="B19" s="45" t="s">
        <v>306</v>
      </c>
      <c r="C19" s="50">
        <v>127000</v>
      </c>
      <c r="D19" s="50">
        <v>127000</v>
      </c>
      <c r="E19" s="50">
        <v>162560</v>
      </c>
      <c r="F19" s="50">
        <v>244560</v>
      </c>
    </row>
    <row r="20" spans="1:8" s="17" customFormat="1" ht="13.5" customHeight="1" x14ac:dyDescent="0.25">
      <c r="A20" s="64">
        <v>14</v>
      </c>
      <c r="B20" s="45" t="s">
        <v>438</v>
      </c>
      <c r="C20" s="50">
        <v>186676153</v>
      </c>
      <c r="D20" s="50">
        <v>186676153</v>
      </c>
      <c r="E20" s="50">
        <v>186676153</v>
      </c>
      <c r="F20" s="50">
        <v>186676153</v>
      </c>
    </row>
    <row r="21" spans="1:8" s="17" customFormat="1" ht="13.5" customHeight="1" x14ac:dyDescent="0.25">
      <c r="A21" s="64"/>
      <c r="B21" s="170" t="s">
        <v>487</v>
      </c>
      <c r="C21" s="171">
        <v>49768197</v>
      </c>
      <c r="D21" s="171">
        <v>49768197</v>
      </c>
      <c r="E21" s="171">
        <v>49768197</v>
      </c>
      <c r="F21" s="171">
        <v>42766961</v>
      </c>
    </row>
    <row r="22" spans="1:8" s="9" customFormat="1" ht="13.5" customHeight="1" x14ac:dyDescent="0.25">
      <c r="A22" s="64">
        <v>15</v>
      </c>
      <c r="B22" s="45" t="s">
        <v>439</v>
      </c>
      <c r="C22" s="50">
        <v>1270000</v>
      </c>
      <c r="D22" s="50">
        <v>1270000</v>
      </c>
      <c r="E22" s="50">
        <v>1270000</v>
      </c>
      <c r="F22" s="50">
        <v>1270000</v>
      </c>
      <c r="G22" s="19"/>
    </row>
    <row r="23" spans="1:8" s="9" customFormat="1" ht="13.5" customHeight="1" x14ac:dyDescent="0.25">
      <c r="A23" s="64">
        <v>16</v>
      </c>
      <c r="B23" s="45" t="s">
        <v>488</v>
      </c>
      <c r="C23" s="50">
        <v>1270000</v>
      </c>
      <c r="D23" s="50">
        <v>1270000</v>
      </c>
      <c r="E23" s="50">
        <v>1270000</v>
      </c>
      <c r="F23" s="50">
        <v>1270000</v>
      </c>
    </row>
    <row r="24" spans="1:8" s="9" customFormat="1" ht="13.5" customHeight="1" x14ac:dyDescent="0.25">
      <c r="A24" s="64">
        <v>17</v>
      </c>
      <c r="B24" s="45" t="s">
        <v>489</v>
      </c>
      <c r="C24" s="50">
        <v>480000</v>
      </c>
      <c r="D24" s="50">
        <v>480000</v>
      </c>
      <c r="E24" s="50">
        <v>480000</v>
      </c>
      <c r="F24" s="50">
        <v>480000</v>
      </c>
    </row>
    <row r="25" spans="1:8" s="9" customFormat="1" ht="13.5" customHeight="1" x14ac:dyDescent="0.25">
      <c r="A25" s="64">
        <v>18</v>
      </c>
      <c r="B25" s="45" t="s">
        <v>490</v>
      </c>
      <c r="C25" s="50">
        <v>1270000</v>
      </c>
      <c r="D25" s="50">
        <v>2540000</v>
      </c>
      <c r="E25" s="50">
        <v>2540000</v>
      </c>
      <c r="F25" s="50">
        <v>2540000</v>
      </c>
    </row>
    <row r="26" spans="1:8" s="9" customFormat="1" ht="13.5" customHeight="1" x14ac:dyDescent="0.25">
      <c r="A26" s="64">
        <v>19</v>
      </c>
      <c r="B26" s="45" t="s">
        <v>491</v>
      </c>
      <c r="C26" s="50">
        <v>600000</v>
      </c>
      <c r="D26" s="50">
        <v>600000</v>
      </c>
      <c r="E26" s="50">
        <v>600000</v>
      </c>
      <c r="F26" s="50">
        <v>600000</v>
      </c>
    </row>
    <row r="27" spans="1:8" s="9" customFormat="1" ht="24" x14ac:dyDescent="0.25">
      <c r="A27" s="64">
        <v>20</v>
      </c>
      <c r="B27" s="60" t="s">
        <v>440</v>
      </c>
      <c r="C27" s="50">
        <v>2863850</v>
      </c>
      <c r="D27" s="50">
        <v>2863850</v>
      </c>
      <c r="E27" s="50">
        <v>2863850</v>
      </c>
      <c r="F27" s="50">
        <v>2863850</v>
      </c>
    </row>
    <row r="28" spans="1:8" s="9" customFormat="1" ht="24" x14ac:dyDescent="0.25">
      <c r="A28" s="64">
        <v>21</v>
      </c>
      <c r="B28" s="61" t="s">
        <v>441</v>
      </c>
      <c r="C28" s="50">
        <v>1905000</v>
      </c>
      <c r="D28" s="50">
        <v>1905000</v>
      </c>
      <c r="E28" s="50">
        <v>1905000</v>
      </c>
      <c r="F28" s="50">
        <v>1905000</v>
      </c>
    </row>
    <row r="29" spans="1:8" s="9" customFormat="1" x14ac:dyDescent="0.25">
      <c r="A29" s="64">
        <v>22</v>
      </c>
      <c r="B29" s="61" t="s">
        <v>492</v>
      </c>
      <c r="C29" s="50">
        <v>26451264</v>
      </c>
      <c r="D29" s="50">
        <v>26451264</v>
      </c>
      <c r="E29" s="50">
        <v>26451264</v>
      </c>
      <c r="F29" s="50">
        <v>26451264</v>
      </c>
    </row>
    <row r="30" spans="1:8" s="9" customFormat="1" ht="13.5" customHeight="1" x14ac:dyDescent="0.25">
      <c r="A30" s="64">
        <v>23</v>
      </c>
      <c r="B30" s="45" t="s">
        <v>307</v>
      </c>
      <c r="C30" s="50">
        <v>13716000</v>
      </c>
      <c r="D30" s="50">
        <v>13716000</v>
      </c>
      <c r="E30" s="50">
        <v>13716000</v>
      </c>
      <c r="F30" s="50">
        <v>13716000</v>
      </c>
    </row>
    <row r="31" spans="1:8" s="9" customFormat="1" ht="13.5" customHeight="1" x14ac:dyDescent="0.25">
      <c r="A31" s="64">
        <v>24</v>
      </c>
      <c r="B31" s="45" t="s">
        <v>493</v>
      </c>
      <c r="C31" s="50">
        <v>300000</v>
      </c>
      <c r="D31" s="50">
        <v>300000</v>
      </c>
      <c r="E31" s="50">
        <v>300000</v>
      </c>
      <c r="F31" s="50">
        <v>300000</v>
      </c>
      <c r="G31" s="19"/>
    </row>
    <row r="32" spans="1:8" s="9" customFormat="1" ht="13.5" customHeight="1" x14ac:dyDescent="0.25">
      <c r="A32" s="64">
        <v>25</v>
      </c>
      <c r="B32" s="45" t="s">
        <v>302</v>
      </c>
      <c r="C32" s="50">
        <v>254000</v>
      </c>
      <c r="D32" s="50">
        <v>254000</v>
      </c>
      <c r="E32" s="50">
        <v>254000</v>
      </c>
      <c r="F32" s="50">
        <v>254000</v>
      </c>
      <c r="G32" s="19"/>
    </row>
    <row r="33" spans="1:7" s="9" customFormat="1" ht="13.5" customHeight="1" x14ac:dyDescent="0.25">
      <c r="A33" s="64">
        <v>26</v>
      </c>
      <c r="B33" s="45" t="s">
        <v>494</v>
      </c>
      <c r="C33" s="50">
        <v>86350</v>
      </c>
      <c r="D33" s="50">
        <v>86350</v>
      </c>
      <c r="E33" s="50">
        <v>86350</v>
      </c>
      <c r="F33" s="50">
        <v>86350</v>
      </c>
    </row>
    <row r="34" spans="1:7" s="9" customFormat="1" ht="13.5" customHeight="1" x14ac:dyDescent="0.25">
      <c r="A34" s="64">
        <v>27</v>
      </c>
      <c r="B34" s="45" t="s">
        <v>495</v>
      </c>
      <c r="C34" s="50">
        <v>300000</v>
      </c>
      <c r="D34" s="50">
        <v>300000</v>
      </c>
      <c r="E34" s="50">
        <v>300000</v>
      </c>
      <c r="F34" s="50">
        <v>300000</v>
      </c>
    </row>
    <row r="35" spans="1:7" s="9" customFormat="1" ht="13.5" customHeight="1" x14ac:dyDescent="0.25">
      <c r="A35" s="64">
        <v>28</v>
      </c>
      <c r="B35" s="45" t="s">
        <v>496</v>
      </c>
      <c r="C35" s="50">
        <v>250000</v>
      </c>
      <c r="D35" s="50">
        <v>250000</v>
      </c>
      <c r="E35" s="50">
        <v>250000</v>
      </c>
      <c r="F35" s="50">
        <v>250000</v>
      </c>
    </row>
    <row r="36" spans="1:7" s="9" customFormat="1" ht="13.5" customHeight="1" x14ac:dyDescent="0.25">
      <c r="A36" s="64">
        <v>29</v>
      </c>
      <c r="B36" s="45" t="s">
        <v>285</v>
      </c>
      <c r="C36" s="50">
        <v>340000</v>
      </c>
      <c r="D36" s="50">
        <v>340000</v>
      </c>
      <c r="E36" s="50">
        <v>340000</v>
      </c>
      <c r="F36" s="50">
        <v>340000</v>
      </c>
    </row>
    <row r="37" spans="1:7" s="9" customFormat="1" ht="13.5" customHeight="1" x14ac:dyDescent="0.25">
      <c r="A37" s="64">
        <v>30</v>
      </c>
      <c r="B37" s="45" t="s">
        <v>303</v>
      </c>
      <c r="C37" s="50">
        <v>6097905</v>
      </c>
      <c r="D37" s="50">
        <v>6097905</v>
      </c>
      <c r="E37" s="50">
        <v>6097905</v>
      </c>
      <c r="F37" s="50">
        <v>6097905</v>
      </c>
    </row>
    <row r="38" spans="1:7" s="9" customFormat="1" ht="13.5" customHeight="1" x14ac:dyDescent="0.25">
      <c r="A38" s="64">
        <v>31</v>
      </c>
      <c r="B38" s="45" t="s">
        <v>501</v>
      </c>
      <c r="C38" s="50"/>
      <c r="D38" s="50">
        <v>16314960</v>
      </c>
      <c r="E38" s="50">
        <v>16314960</v>
      </c>
      <c r="F38" s="50">
        <v>16314960</v>
      </c>
    </row>
    <row r="39" spans="1:7" s="9" customFormat="1" ht="13.5" customHeight="1" x14ac:dyDescent="0.25">
      <c r="A39" s="64"/>
      <c r="B39" s="170" t="s">
        <v>535</v>
      </c>
      <c r="C39" s="171"/>
      <c r="D39" s="171">
        <v>4405039</v>
      </c>
      <c r="E39" s="171">
        <v>4405039</v>
      </c>
      <c r="F39" s="171">
        <v>4405039</v>
      </c>
    </row>
    <row r="40" spans="1:7" s="9" customFormat="1" ht="13.5" customHeight="1" x14ac:dyDescent="0.25">
      <c r="A40" s="64">
        <v>32</v>
      </c>
      <c r="B40" s="45" t="s">
        <v>537</v>
      </c>
      <c r="C40" s="50"/>
      <c r="D40" s="50"/>
      <c r="E40" s="50">
        <v>219980</v>
      </c>
      <c r="F40" s="50">
        <v>219980</v>
      </c>
    </row>
    <row r="41" spans="1:7" s="9" customFormat="1" ht="13.5" customHeight="1" x14ac:dyDescent="0.25">
      <c r="A41" s="64">
        <v>33</v>
      </c>
      <c r="B41" s="45" t="s">
        <v>538</v>
      </c>
      <c r="C41" s="50"/>
      <c r="D41" s="50"/>
      <c r="E41" s="50">
        <v>170100</v>
      </c>
      <c r="F41" s="50">
        <v>170100</v>
      </c>
    </row>
    <row r="42" spans="1:7" s="9" customFormat="1" ht="13.5" customHeight="1" x14ac:dyDescent="0.25">
      <c r="A42" s="64">
        <v>34</v>
      </c>
      <c r="B42" s="45" t="s">
        <v>539</v>
      </c>
      <c r="C42" s="50"/>
      <c r="D42" s="50"/>
      <c r="E42" s="50">
        <v>44850</v>
      </c>
      <c r="F42" s="50">
        <v>44850</v>
      </c>
    </row>
    <row r="43" spans="1:7" s="9" customFormat="1" ht="13.5" customHeight="1" x14ac:dyDescent="0.25">
      <c r="A43" s="64">
        <v>35</v>
      </c>
      <c r="B43" s="45" t="s">
        <v>540</v>
      </c>
      <c r="C43" s="50"/>
      <c r="D43" s="50"/>
      <c r="E43" s="50">
        <v>46500</v>
      </c>
      <c r="F43" s="50">
        <v>46500</v>
      </c>
    </row>
    <row r="44" spans="1:7" s="9" customFormat="1" ht="13.5" customHeight="1" x14ac:dyDescent="0.25">
      <c r="A44" s="64">
        <v>36</v>
      </c>
      <c r="B44" s="45" t="s">
        <v>541</v>
      </c>
      <c r="C44" s="50"/>
      <c r="D44" s="50"/>
      <c r="E44" s="50">
        <v>41700</v>
      </c>
      <c r="F44" s="50">
        <v>41700</v>
      </c>
    </row>
    <row r="45" spans="1:7" s="9" customFormat="1" ht="13.5" customHeight="1" x14ac:dyDescent="0.25">
      <c r="A45" s="64">
        <v>37</v>
      </c>
      <c r="B45" s="45" t="s">
        <v>542</v>
      </c>
      <c r="C45" s="50"/>
      <c r="D45" s="50"/>
      <c r="E45" s="50">
        <v>117350</v>
      </c>
      <c r="F45" s="50">
        <v>117350</v>
      </c>
    </row>
    <row r="46" spans="1:7" s="9" customFormat="1" ht="13.5" customHeight="1" x14ac:dyDescent="0.25">
      <c r="A46" s="64">
        <v>38</v>
      </c>
      <c r="B46" s="45" t="s">
        <v>555</v>
      </c>
      <c r="C46" s="50"/>
      <c r="D46" s="50"/>
      <c r="E46" s="50"/>
      <c r="F46" s="50">
        <v>40640</v>
      </c>
    </row>
    <row r="47" spans="1:7" s="9" customFormat="1" ht="13.5" customHeight="1" x14ac:dyDescent="0.25">
      <c r="A47" s="64">
        <v>39</v>
      </c>
      <c r="B47" s="45" t="s">
        <v>543</v>
      </c>
      <c r="C47" s="50"/>
      <c r="D47" s="50"/>
      <c r="E47" s="50">
        <v>365500</v>
      </c>
      <c r="F47" s="50">
        <v>365500</v>
      </c>
      <c r="G47" s="19"/>
    </row>
    <row r="48" spans="1:7" s="9" customFormat="1" ht="13.5" customHeight="1" x14ac:dyDescent="0.25">
      <c r="A48" s="64">
        <v>40</v>
      </c>
      <c r="B48" s="45" t="s">
        <v>544</v>
      </c>
      <c r="C48" s="50"/>
      <c r="D48" s="50"/>
      <c r="E48" s="50">
        <v>17145000</v>
      </c>
      <c r="F48" s="50">
        <v>17145000</v>
      </c>
    </row>
    <row r="49" spans="1:6" s="9" customFormat="1" ht="13.5" customHeight="1" x14ac:dyDescent="0.25">
      <c r="A49" s="64">
        <v>41</v>
      </c>
      <c r="B49" s="45" t="s">
        <v>556</v>
      </c>
      <c r="C49" s="50"/>
      <c r="D49" s="50"/>
      <c r="E49" s="50"/>
      <c r="F49" s="50">
        <v>780000</v>
      </c>
    </row>
    <row r="50" spans="1:6" s="9" customFormat="1" ht="14.25" customHeight="1" x14ac:dyDescent="0.25">
      <c r="A50" s="150">
        <v>42</v>
      </c>
      <c r="B50" s="119" t="s">
        <v>62</v>
      </c>
      <c r="C50" s="120">
        <v>0</v>
      </c>
      <c r="D50" s="120">
        <v>1000000</v>
      </c>
      <c r="E50" s="120">
        <v>1000000</v>
      </c>
      <c r="F50" s="120">
        <v>1000000</v>
      </c>
    </row>
    <row r="51" spans="1:6" s="9" customFormat="1" ht="15" customHeight="1" x14ac:dyDescent="0.25">
      <c r="A51" s="151">
        <v>43</v>
      </c>
      <c r="B51" s="121" t="s">
        <v>63</v>
      </c>
      <c r="C51" s="122">
        <f>C8+C18+C50</f>
        <v>275165903</v>
      </c>
      <c r="D51" s="122">
        <f>D8+D18+D50</f>
        <v>293750863</v>
      </c>
      <c r="E51" s="122">
        <f>E8+E18+E50</f>
        <v>311937403</v>
      </c>
      <c r="F51" s="122">
        <f>F8+F18+F50</f>
        <v>312840043</v>
      </c>
    </row>
    <row r="52" spans="1:6" s="9" customFormat="1" ht="14.25" customHeight="1" x14ac:dyDescent="0.25">
      <c r="A52" s="1"/>
      <c r="B52" s="1"/>
      <c r="C52" s="1"/>
      <c r="D52" s="1"/>
      <c r="E52" s="1"/>
    </row>
  </sheetData>
  <sheetProtection selectLockedCells="1" selectUnlockedCells="1"/>
  <mergeCells count="1">
    <mergeCell ref="A4:F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/>
  </sheetViews>
  <sheetFormatPr defaultColWidth="9.109375" defaultRowHeight="13.2" x14ac:dyDescent="0.25"/>
  <cols>
    <col min="1" max="1" width="5.6640625" style="28" customWidth="1"/>
    <col min="2" max="2" width="29" style="28" customWidth="1"/>
    <col min="3" max="6" width="10.88671875" style="28" customWidth="1"/>
    <col min="7" max="7" width="8.6640625" style="28" customWidth="1"/>
    <col min="8" max="8" width="10.88671875" style="27" customWidth="1"/>
    <col min="9" max="16384" width="9.109375" style="27"/>
  </cols>
  <sheetData>
    <row r="1" spans="1:8" ht="15" customHeight="1" x14ac:dyDescent="0.25">
      <c r="G1" s="26" t="s">
        <v>404</v>
      </c>
    </row>
    <row r="2" spans="1:8" ht="15" customHeight="1" x14ac:dyDescent="0.25">
      <c r="G2" s="26" t="str">
        <f>'1. melléklet'!H2</f>
        <v>a  2/2025. (V.7.) önkormányzati rendelethez</v>
      </c>
    </row>
    <row r="3" spans="1:8" ht="15" customHeight="1" x14ac:dyDescent="0.25">
      <c r="A3" s="32"/>
      <c r="G3" s="27"/>
    </row>
    <row r="4" spans="1:8" ht="15" customHeight="1" x14ac:dyDescent="0.25">
      <c r="A4" s="204" t="s">
        <v>498</v>
      </c>
      <c r="B4" s="204"/>
      <c r="C4" s="204"/>
      <c r="D4" s="204"/>
      <c r="E4" s="204"/>
      <c r="F4" s="204"/>
      <c r="G4" s="204"/>
      <c r="H4" s="185"/>
    </row>
    <row r="5" spans="1:8" ht="15" customHeight="1" x14ac:dyDescent="0.25">
      <c r="A5" s="33"/>
      <c r="B5" s="33"/>
      <c r="C5" s="33"/>
      <c r="D5" s="33"/>
      <c r="E5" s="33"/>
      <c r="F5" s="33"/>
      <c r="G5" s="33"/>
      <c r="H5" s="34"/>
    </row>
    <row r="6" spans="1:8" ht="15" customHeight="1" x14ac:dyDescent="0.25">
      <c r="A6" s="111"/>
      <c r="B6" s="111" t="s">
        <v>373</v>
      </c>
      <c r="C6" s="112" t="s">
        <v>319</v>
      </c>
      <c r="D6" s="63" t="s">
        <v>372</v>
      </c>
      <c r="E6" s="63" t="s">
        <v>36</v>
      </c>
      <c r="F6" s="63" t="s">
        <v>37</v>
      </c>
      <c r="G6" s="63" t="s">
        <v>38</v>
      </c>
    </row>
    <row r="7" spans="1:8" ht="34.200000000000003" x14ac:dyDescent="0.25">
      <c r="A7" s="112">
        <v>1</v>
      </c>
      <c r="B7" s="112" t="s">
        <v>48</v>
      </c>
      <c r="C7" s="63" t="s">
        <v>468</v>
      </c>
      <c r="D7" s="63" t="s">
        <v>536</v>
      </c>
      <c r="E7" s="63" t="s">
        <v>552</v>
      </c>
      <c r="F7" s="63" t="s">
        <v>558</v>
      </c>
      <c r="G7" s="65" t="s">
        <v>450</v>
      </c>
    </row>
    <row r="8" spans="1:8" ht="18" customHeight="1" x14ac:dyDescent="0.25">
      <c r="A8" s="146">
        <v>2</v>
      </c>
      <c r="B8" s="147" t="s">
        <v>14</v>
      </c>
      <c r="C8" s="148">
        <f>'2. melléklet'!H15</f>
        <v>96205050</v>
      </c>
      <c r="D8" s="148">
        <f>'2. melléklet'!I15</f>
        <v>75859433</v>
      </c>
      <c r="E8" s="148">
        <f>'2. melléklet'!J15</f>
        <v>97589576</v>
      </c>
      <c r="F8" s="148">
        <f>'2. melléklet'!K15</f>
        <v>107332488</v>
      </c>
      <c r="G8" s="149">
        <f>F8/C8</f>
        <v>1.1156637619334953</v>
      </c>
    </row>
    <row r="9" spans="1:8" ht="18" customHeight="1" x14ac:dyDescent="0.25">
      <c r="A9" s="112">
        <v>3</v>
      </c>
      <c r="B9" s="113" t="s">
        <v>369</v>
      </c>
      <c r="C9" s="114">
        <v>2499873</v>
      </c>
      <c r="D9" s="114">
        <v>2499873</v>
      </c>
      <c r="E9" s="114">
        <v>2499873</v>
      </c>
      <c r="F9" s="114">
        <v>2499873</v>
      </c>
      <c r="G9" s="115">
        <f t="shared" ref="G9:G10" si="0">F9/C9</f>
        <v>1</v>
      </c>
    </row>
    <row r="10" spans="1:8" ht="18" customHeight="1" x14ac:dyDescent="0.25">
      <c r="A10" s="112">
        <v>4</v>
      </c>
      <c r="B10" s="113" t="s">
        <v>313</v>
      </c>
      <c r="C10" s="114">
        <f t="shared" ref="C10:D10" si="1">C8-C9</f>
        <v>93705177</v>
      </c>
      <c r="D10" s="114">
        <f t="shared" si="1"/>
        <v>73359560</v>
      </c>
      <c r="E10" s="114">
        <f t="shared" ref="E10:F10" si="2">E8-E9</f>
        <v>95089703</v>
      </c>
      <c r="F10" s="114">
        <f t="shared" si="2"/>
        <v>104832615</v>
      </c>
      <c r="G10" s="115">
        <f t="shared" si="0"/>
        <v>1.1187494475358604</v>
      </c>
    </row>
    <row r="11" spans="1:8" ht="18" customHeight="1" x14ac:dyDescent="0.25">
      <c r="A11" s="146">
        <v>5</v>
      </c>
      <c r="B11" s="147" t="s">
        <v>416</v>
      </c>
      <c r="C11" s="148">
        <v>0</v>
      </c>
      <c r="D11" s="148">
        <v>0</v>
      </c>
      <c r="E11" s="148">
        <v>0</v>
      </c>
      <c r="F11" s="148">
        <v>0</v>
      </c>
      <c r="G11" s="154"/>
    </row>
    <row r="12" spans="1:8" ht="18" customHeight="1" x14ac:dyDescent="0.25">
      <c r="A12" s="112">
        <v>6</v>
      </c>
      <c r="B12" s="113" t="s">
        <v>369</v>
      </c>
      <c r="C12" s="114">
        <v>0</v>
      </c>
      <c r="D12" s="114">
        <v>0</v>
      </c>
      <c r="E12" s="114">
        <v>0</v>
      </c>
      <c r="F12" s="114">
        <v>0</v>
      </c>
      <c r="G12" s="155"/>
    </row>
    <row r="13" spans="1:8" ht="18" customHeight="1" x14ac:dyDescent="0.25">
      <c r="A13" s="112">
        <v>7</v>
      </c>
      <c r="B13" s="113" t="s">
        <v>313</v>
      </c>
      <c r="C13" s="114">
        <v>0</v>
      </c>
      <c r="D13" s="114">
        <v>0</v>
      </c>
      <c r="E13" s="114">
        <v>0</v>
      </c>
      <c r="F13" s="114">
        <v>0</v>
      </c>
      <c r="G13" s="155"/>
    </row>
    <row r="14" spans="1:8" ht="18" customHeight="1" x14ac:dyDescent="0.25">
      <c r="A14" s="143">
        <v>8</v>
      </c>
      <c r="B14" s="144" t="s">
        <v>370</v>
      </c>
      <c r="C14" s="145">
        <f>C8+C11</f>
        <v>96205050</v>
      </c>
      <c r="D14" s="145">
        <f t="shared" ref="D14:E14" si="3">D8+D11</f>
        <v>75859433</v>
      </c>
      <c r="E14" s="145">
        <f t="shared" si="3"/>
        <v>97589576</v>
      </c>
      <c r="F14" s="145">
        <f t="shared" ref="F14" si="4">F8+F11</f>
        <v>107332488</v>
      </c>
      <c r="G14" s="149">
        <f>F14/C14</f>
        <v>1.1156637619334953</v>
      </c>
    </row>
  </sheetData>
  <mergeCells count="1"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/>
  </sheetViews>
  <sheetFormatPr defaultRowHeight="13.2" x14ac:dyDescent="0.25"/>
  <cols>
    <col min="1" max="1" width="4.44140625" style="136" customWidth="1"/>
    <col min="2" max="2" width="33.6640625" style="1" customWidth="1"/>
    <col min="3" max="6" width="10.109375" style="1" customWidth="1"/>
    <col min="7" max="8" width="10.109375" customWidth="1"/>
  </cols>
  <sheetData>
    <row r="1" spans="1:8" s="9" customFormat="1" ht="15" customHeight="1" x14ac:dyDescent="0.25">
      <c r="A1" s="134"/>
      <c r="H1" s="2" t="s">
        <v>260</v>
      </c>
    </row>
    <row r="2" spans="1:8" s="9" customFormat="1" ht="15" customHeight="1" x14ac:dyDescent="0.25">
      <c r="A2" s="134"/>
      <c r="B2" s="1"/>
      <c r="C2" s="1"/>
      <c r="D2" s="1"/>
      <c r="E2" s="1"/>
      <c r="F2" s="1"/>
      <c r="G2" s="1"/>
      <c r="H2" s="2" t="str">
        <f>'1. melléklet'!H2</f>
        <v>a  2/2025. (V.7.) önkormányzati rendelethez</v>
      </c>
    </row>
    <row r="3" spans="1:8" s="9" customFormat="1" ht="15" customHeight="1" x14ac:dyDescent="0.25">
      <c r="A3" s="134"/>
      <c r="B3" s="12"/>
      <c r="C3" s="12"/>
      <c r="D3" s="12"/>
      <c r="E3" s="12"/>
      <c r="F3" s="12"/>
    </row>
    <row r="4" spans="1:8" s="9" customFormat="1" ht="18" customHeight="1" x14ac:dyDescent="0.25">
      <c r="A4" s="205" t="s">
        <v>402</v>
      </c>
      <c r="B4" s="205"/>
      <c r="C4" s="205"/>
      <c r="D4" s="205"/>
      <c r="E4" s="205"/>
      <c r="F4" s="205"/>
      <c r="G4" s="205"/>
      <c r="H4" s="205"/>
    </row>
    <row r="5" spans="1:8" s="9" customFormat="1" ht="15" customHeight="1" x14ac:dyDescent="0.25">
      <c r="A5" s="135"/>
      <c r="B5" s="12"/>
      <c r="C5" s="12"/>
      <c r="D5" s="12"/>
      <c r="E5" s="12"/>
      <c r="F5" s="12"/>
      <c r="G5" s="12"/>
    </row>
    <row r="6" spans="1:8" ht="15" customHeight="1" x14ac:dyDescent="0.25">
      <c r="A6" s="60"/>
      <c r="B6" s="64" t="s">
        <v>373</v>
      </c>
      <c r="C6" s="64" t="s">
        <v>319</v>
      </c>
      <c r="D6" s="64" t="s">
        <v>35</v>
      </c>
      <c r="E6" s="64" t="s">
        <v>36</v>
      </c>
      <c r="F6" s="64" t="s">
        <v>37</v>
      </c>
      <c r="G6" s="64" t="s">
        <v>38</v>
      </c>
      <c r="H6" s="64" t="s">
        <v>39</v>
      </c>
    </row>
    <row r="7" spans="1:8" s="9" customFormat="1" ht="34.200000000000003" x14ac:dyDescent="0.25">
      <c r="A7" s="116">
        <v>1</v>
      </c>
      <c r="B7" s="63" t="s">
        <v>1</v>
      </c>
      <c r="C7" s="63" t="s">
        <v>398</v>
      </c>
      <c r="D7" s="63" t="s">
        <v>552</v>
      </c>
      <c r="E7" s="63" t="s">
        <v>558</v>
      </c>
      <c r="F7" s="63" t="s">
        <v>399</v>
      </c>
      <c r="G7" s="63" t="s">
        <v>443</v>
      </c>
      <c r="H7" s="63" t="s">
        <v>499</v>
      </c>
    </row>
    <row r="8" spans="1:8" s="9" customFormat="1" ht="15" customHeight="1" x14ac:dyDescent="0.25">
      <c r="A8" s="116">
        <v>2</v>
      </c>
      <c r="B8" s="52" t="s">
        <v>389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</row>
    <row r="9" spans="1:8" s="9" customFormat="1" ht="24" x14ac:dyDescent="0.25">
      <c r="A9" s="116">
        <v>3</v>
      </c>
      <c r="B9" s="52" t="s">
        <v>390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</row>
    <row r="10" spans="1:8" s="9" customFormat="1" ht="15" customHeight="1" x14ac:dyDescent="0.25">
      <c r="A10" s="116">
        <v>4</v>
      </c>
      <c r="B10" s="52" t="s">
        <v>391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</row>
    <row r="11" spans="1:8" s="9" customFormat="1" ht="15" customHeight="1" x14ac:dyDescent="0.25">
      <c r="A11" s="116">
        <v>5</v>
      </c>
      <c r="B11" s="52" t="s">
        <v>392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</row>
    <row r="12" spans="1:8" s="9" customFormat="1" ht="36" x14ac:dyDescent="0.25">
      <c r="A12" s="116">
        <v>6</v>
      </c>
      <c r="B12" s="52" t="s">
        <v>393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</row>
    <row r="13" spans="1:8" s="9" customFormat="1" ht="24" x14ac:dyDescent="0.25">
      <c r="A13" s="116">
        <v>7</v>
      </c>
      <c r="B13" s="52" t="s">
        <v>394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</row>
    <row r="14" spans="1:8" s="9" customFormat="1" ht="15" customHeight="1" x14ac:dyDescent="0.25">
      <c r="A14" s="137">
        <v>8</v>
      </c>
      <c r="B14" s="138" t="s">
        <v>400</v>
      </c>
      <c r="C14" s="139">
        <f>SUM(C8:C13)</f>
        <v>0</v>
      </c>
      <c r="D14" s="139">
        <f>SUM(D8:D13)</f>
        <v>0</v>
      </c>
      <c r="E14" s="139">
        <f>SUM(E8:E13)</f>
        <v>0</v>
      </c>
      <c r="F14" s="139">
        <f t="shared" ref="F14:H14" si="0">SUM(F8:F13)</f>
        <v>0</v>
      </c>
      <c r="G14" s="139">
        <f t="shared" si="0"/>
        <v>0</v>
      </c>
      <c r="H14" s="139">
        <f t="shared" si="0"/>
        <v>0</v>
      </c>
    </row>
    <row r="15" spans="1:8" s="9" customFormat="1" ht="24" x14ac:dyDescent="0.25">
      <c r="A15" s="116">
        <v>9</v>
      </c>
      <c r="B15" s="109" t="s">
        <v>395</v>
      </c>
      <c r="C15" s="132">
        <f>'3. melléklet'!G19+'3. melléklet'!G20</f>
        <v>130500000</v>
      </c>
      <c r="D15" s="132">
        <f>'3. melléklet'!G19+'3. melléklet'!G20</f>
        <v>130500000</v>
      </c>
      <c r="E15" s="132">
        <f>'3. melléklet'!H19+'3. melléklet'!H20</f>
        <v>130500000</v>
      </c>
      <c r="F15" s="132">
        <v>131500000</v>
      </c>
      <c r="G15" s="132">
        <v>132500000</v>
      </c>
      <c r="H15" s="132">
        <v>133500000</v>
      </c>
    </row>
    <row r="16" spans="1:8" s="9" customFormat="1" ht="36" x14ac:dyDescent="0.25">
      <c r="A16" s="116">
        <v>10</v>
      </c>
      <c r="B16" s="52" t="s">
        <v>545</v>
      </c>
      <c r="C16" s="132">
        <f>'3. melléklet'!E41</f>
        <v>23500000</v>
      </c>
      <c r="D16" s="132">
        <f>'3. melléklet'!G41</f>
        <v>66000000</v>
      </c>
      <c r="E16" s="132">
        <f>'3. melléklet'!H41</f>
        <v>65500000</v>
      </c>
      <c r="F16" s="132">
        <v>0</v>
      </c>
      <c r="G16" s="132">
        <v>0</v>
      </c>
      <c r="H16" s="132">
        <v>0</v>
      </c>
    </row>
    <row r="17" spans="1:8" s="9" customFormat="1" ht="15" customHeight="1" x14ac:dyDescent="0.25">
      <c r="A17" s="116">
        <v>11</v>
      </c>
      <c r="B17" s="109" t="s">
        <v>396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</row>
    <row r="18" spans="1:8" s="9" customFormat="1" ht="36" x14ac:dyDescent="0.25">
      <c r="A18" s="116">
        <v>12</v>
      </c>
      <c r="B18" s="52" t="s">
        <v>546</v>
      </c>
      <c r="C18" s="132">
        <f>'[1]1. melléklet'!G37</f>
        <v>0</v>
      </c>
      <c r="D18" s="132">
        <f>'[1]1. melléklet'!H37</f>
        <v>0</v>
      </c>
      <c r="E18" s="132">
        <f>'[1]1. melléklet'!I37</f>
        <v>0</v>
      </c>
      <c r="F18" s="132">
        <v>3500000</v>
      </c>
      <c r="G18" s="132">
        <v>3500000</v>
      </c>
      <c r="H18" s="132">
        <v>3500000</v>
      </c>
    </row>
    <row r="19" spans="1:8" s="9" customFormat="1" ht="15" customHeight="1" x14ac:dyDescent="0.25">
      <c r="A19" s="116">
        <v>13</v>
      </c>
      <c r="B19" s="109" t="s">
        <v>397</v>
      </c>
      <c r="C19" s="132">
        <f>'3. melléklet'!E23</f>
        <v>1500000</v>
      </c>
      <c r="D19" s="132">
        <f>'3. melléklet'!G23</f>
        <v>1500000</v>
      </c>
      <c r="E19" s="132">
        <f>'3. melléklet'!H23</f>
        <v>1500000</v>
      </c>
      <c r="F19" s="132">
        <v>1500000</v>
      </c>
      <c r="G19" s="132">
        <v>1500000</v>
      </c>
      <c r="H19" s="132">
        <v>1500000</v>
      </c>
    </row>
    <row r="20" spans="1:8" s="9" customFormat="1" ht="24" x14ac:dyDescent="0.25">
      <c r="A20" s="116">
        <v>14</v>
      </c>
      <c r="B20" s="52" t="s">
        <v>547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</row>
    <row r="21" spans="1:8" s="9" customFormat="1" ht="15" customHeight="1" x14ac:dyDescent="0.25">
      <c r="A21" s="137">
        <v>15</v>
      </c>
      <c r="B21" s="131" t="s">
        <v>401</v>
      </c>
      <c r="C21" s="133">
        <f t="shared" ref="C21:H21" si="1">SUM(C15:C20)</f>
        <v>155500000</v>
      </c>
      <c r="D21" s="133">
        <f t="shared" si="1"/>
        <v>198000000</v>
      </c>
      <c r="E21" s="133">
        <f t="shared" si="1"/>
        <v>197500000</v>
      </c>
      <c r="F21" s="133">
        <f t="shared" si="1"/>
        <v>136500000</v>
      </c>
      <c r="G21" s="133">
        <f t="shared" si="1"/>
        <v>137500000</v>
      </c>
      <c r="H21" s="133">
        <f t="shared" si="1"/>
        <v>138500000</v>
      </c>
    </row>
    <row r="22" spans="1:8" s="9" customFormat="1" ht="15" customHeight="1" x14ac:dyDescent="0.25">
      <c r="A22" s="116">
        <v>16</v>
      </c>
      <c r="B22" s="109" t="s">
        <v>71</v>
      </c>
      <c r="C22" s="132">
        <f>C21*0.5</f>
        <v>77750000</v>
      </c>
      <c r="D22" s="132">
        <f>D21*0.5</f>
        <v>99000000</v>
      </c>
      <c r="E22" s="132">
        <f>E21*0.5</f>
        <v>98750000</v>
      </c>
      <c r="F22" s="132">
        <f t="shared" ref="F22:H22" si="2">F21*0.5</f>
        <v>68250000</v>
      </c>
      <c r="G22" s="132">
        <f t="shared" si="2"/>
        <v>68750000</v>
      </c>
      <c r="H22" s="132">
        <f t="shared" si="2"/>
        <v>69250000</v>
      </c>
    </row>
    <row r="23" spans="1:8" s="9" customFormat="1" ht="24" x14ac:dyDescent="0.25">
      <c r="A23" s="116">
        <v>17</v>
      </c>
      <c r="B23" s="52" t="s">
        <v>72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</row>
    <row r="24" spans="1:8" s="9" customFormat="1" ht="36" x14ac:dyDescent="0.25">
      <c r="A24" s="116">
        <v>18</v>
      </c>
      <c r="B24" s="52" t="s">
        <v>73</v>
      </c>
      <c r="C24" s="132">
        <f>SUM(C22:C23)</f>
        <v>77750000</v>
      </c>
      <c r="D24" s="132">
        <f>SUM(D22:D23)</f>
        <v>99000000</v>
      </c>
      <c r="E24" s="132">
        <f>SUM(E22:E23)</f>
        <v>98750000</v>
      </c>
      <c r="F24" s="132">
        <f t="shared" ref="F24:H24" si="3">SUM(F22:F23)</f>
        <v>68250000</v>
      </c>
      <c r="G24" s="132">
        <f t="shared" si="3"/>
        <v>68750000</v>
      </c>
      <c r="H24" s="132">
        <f t="shared" si="3"/>
        <v>69250000</v>
      </c>
    </row>
  </sheetData>
  <sheetProtection selectLockedCells="1" selectUnlockedCells="1"/>
  <mergeCells count="1"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8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zoomScaleNormal="100" zoomScaleSheetLayoutView="75" workbookViewId="0"/>
  </sheetViews>
  <sheetFormatPr defaultRowHeight="13.2" x14ac:dyDescent="0.25"/>
  <cols>
    <col min="1" max="1" width="4.33203125" style="16" customWidth="1"/>
    <col min="2" max="2" width="34.44140625" customWidth="1"/>
    <col min="3" max="6" width="10" customWidth="1"/>
    <col min="7" max="7" width="8.6640625" customWidth="1"/>
    <col min="8" max="11" width="10" customWidth="1"/>
    <col min="12" max="12" width="8.6640625" customWidth="1"/>
    <col min="13" max="14" width="6.88671875" customWidth="1"/>
    <col min="15" max="15" width="7.44140625" customWidth="1"/>
    <col min="16" max="17" width="6.88671875" customWidth="1"/>
  </cols>
  <sheetData>
    <row r="1" spans="1:17" s="12" customFormat="1" ht="12" x14ac:dyDescent="0.25">
      <c r="O1" s="10" t="s">
        <v>405</v>
      </c>
    </row>
    <row r="2" spans="1:17" s="12" customFormat="1" ht="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O2" s="2" t="str">
        <f>'1. melléklet'!H2</f>
        <v>a  2/2025. (V.7.) önkormányzati rendelethez</v>
      </c>
    </row>
    <row r="3" spans="1:17" s="12" customFormat="1" ht="6.75" customHeight="1" x14ac:dyDescent="0.25">
      <c r="A3" s="11"/>
    </row>
    <row r="4" spans="1:17" s="12" customFormat="1" ht="12" x14ac:dyDescent="0.25">
      <c r="A4" s="186" t="s">
        <v>502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7" s="12" customFormat="1" ht="12" x14ac:dyDescent="0.2">
      <c r="P5" s="4"/>
      <c r="Q5" s="4"/>
    </row>
    <row r="6" spans="1:17" s="12" customFormat="1" ht="12" x14ac:dyDescent="0.25">
      <c r="A6" s="63"/>
      <c r="B6" s="65" t="s">
        <v>33</v>
      </c>
      <c r="C6" s="65" t="s">
        <v>34</v>
      </c>
      <c r="D6" s="65" t="s">
        <v>35</v>
      </c>
      <c r="E6" s="65" t="s">
        <v>36</v>
      </c>
      <c r="F6" s="65" t="s">
        <v>37</v>
      </c>
      <c r="G6" s="65" t="s">
        <v>38</v>
      </c>
      <c r="H6" s="65" t="s">
        <v>39</v>
      </c>
      <c r="I6" s="65" t="s">
        <v>40</v>
      </c>
      <c r="J6" s="65" t="s">
        <v>91</v>
      </c>
      <c r="K6" s="65" t="s">
        <v>41</v>
      </c>
      <c r="L6" s="65" t="s">
        <v>42</v>
      </c>
      <c r="M6" s="65" t="s">
        <v>92</v>
      </c>
      <c r="N6" s="99" t="s">
        <v>367</v>
      </c>
      <c r="O6" s="99" t="s">
        <v>366</v>
      </c>
    </row>
    <row r="7" spans="1:17" s="12" customFormat="1" ht="30.6" x14ac:dyDescent="0.25">
      <c r="A7" s="63">
        <v>1</v>
      </c>
      <c r="B7" s="65" t="s">
        <v>32</v>
      </c>
      <c r="C7" s="65" t="s">
        <v>504</v>
      </c>
      <c r="D7" s="65" t="s">
        <v>505</v>
      </c>
      <c r="E7" s="65" t="s">
        <v>505</v>
      </c>
      <c r="F7" s="65" t="s">
        <v>505</v>
      </c>
      <c r="G7" s="65" t="s">
        <v>450</v>
      </c>
      <c r="H7" s="65" t="s">
        <v>506</v>
      </c>
      <c r="I7" s="65" t="s">
        <v>507</v>
      </c>
      <c r="J7" s="65" t="s">
        <v>507</v>
      </c>
      <c r="K7" s="65" t="s">
        <v>507</v>
      </c>
      <c r="L7" s="65" t="s">
        <v>450</v>
      </c>
      <c r="M7" s="65" t="s">
        <v>88</v>
      </c>
      <c r="N7" s="65" t="s">
        <v>89</v>
      </c>
      <c r="O7" s="65" t="s">
        <v>430</v>
      </c>
    </row>
    <row r="8" spans="1:17" s="12" customFormat="1" ht="20.399999999999999" x14ac:dyDescent="0.25">
      <c r="A8" s="63">
        <v>2</v>
      </c>
      <c r="B8" s="100" t="s">
        <v>217</v>
      </c>
      <c r="C8" s="51">
        <v>3312172</v>
      </c>
      <c r="D8" s="51">
        <v>3312172</v>
      </c>
      <c r="E8" s="51">
        <v>4147172</v>
      </c>
      <c r="F8" s="51">
        <v>4205437</v>
      </c>
      <c r="G8" s="101">
        <f>F8/C8</f>
        <v>1.26969161021831</v>
      </c>
      <c r="H8" s="51">
        <v>39044595</v>
      </c>
      <c r="I8" s="51">
        <v>39044595</v>
      </c>
      <c r="J8" s="51">
        <v>40227915</v>
      </c>
      <c r="K8" s="51">
        <v>40471394</v>
      </c>
      <c r="L8" s="101">
        <f>K8/H8</f>
        <v>1.0365428044521912</v>
      </c>
      <c r="M8" s="64" t="s">
        <v>90</v>
      </c>
      <c r="N8" s="64"/>
      <c r="O8" s="64"/>
    </row>
    <row r="9" spans="1:17" s="12" customFormat="1" ht="15" customHeight="1" x14ac:dyDescent="0.25">
      <c r="A9" s="63">
        <v>3</v>
      </c>
      <c r="B9" s="102" t="s">
        <v>235</v>
      </c>
      <c r="C9" s="51">
        <v>889000</v>
      </c>
      <c r="D9" s="51">
        <v>889000</v>
      </c>
      <c r="E9" s="51">
        <v>889000</v>
      </c>
      <c r="F9" s="51">
        <v>889000</v>
      </c>
      <c r="G9" s="101">
        <f t="shared" ref="G9:G10" si="0">F9/C9</f>
        <v>1</v>
      </c>
      <c r="H9" s="51">
        <v>2028403</v>
      </c>
      <c r="I9" s="51">
        <v>2028403</v>
      </c>
      <c r="J9" s="51">
        <v>2179145</v>
      </c>
      <c r="K9" s="51">
        <v>2179145</v>
      </c>
      <c r="L9" s="101">
        <f t="shared" ref="L9:L14" si="1">K9/H9</f>
        <v>1.0743156069084892</v>
      </c>
      <c r="M9" s="64" t="s">
        <v>90</v>
      </c>
      <c r="N9" s="64"/>
      <c r="O9" s="64"/>
    </row>
    <row r="10" spans="1:17" s="12" customFormat="1" ht="20.399999999999999" x14ac:dyDescent="0.25">
      <c r="A10" s="63">
        <v>4</v>
      </c>
      <c r="B10" s="100" t="s">
        <v>215</v>
      </c>
      <c r="C10" s="51">
        <v>31584250</v>
      </c>
      <c r="D10" s="51">
        <v>38584250</v>
      </c>
      <c r="E10" s="51">
        <v>92559250</v>
      </c>
      <c r="F10" s="51">
        <v>92059250</v>
      </c>
      <c r="G10" s="101">
        <f t="shared" si="0"/>
        <v>2.914720153240935</v>
      </c>
      <c r="H10" s="51">
        <v>261473571</v>
      </c>
      <c r="I10" s="51">
        <v>282193570</v>
      </c>
      <c r="J10" s="51">
        <v>282447570</v>
      </c>
      <c r="K10" s="51">
        <v>274520490</v>
      </c>
      <c r="L10" s="101">
        <f t="shared" si="1"/>
        <v>1.0498976586815345</v>
      </c>
      <c r="M10" s="64" t="s">
        <v>90</v>
      </c>
      <c r="N10" s="64"/>
      <c r="O10" s="64"/>
    </row>
    <row r="11" spans="1:17" s="12" customFormat="1" ht="27" customHeight="1" x14ac:dyDescent="0.25">
      <c r="A11" s="63">
        <v>5</v>
      </c>
      <c r="B11" s="100" t="s">
        <v>218</v>
      </c>
      <c r="C11" s="51">
        <v>0</v>
      </c>
      <c r="D11" s="51">
        <v>0</v>
      </c>
      <c r="E11" s="51">
        <v>400200</v>
      </c>
      <c r="F11" s="51">
        <v>400200</v>
      </c>
      <c r="G11" s="105"/>
      <c r="H11" s="51">
        <v>12736638</v>
      </c>
      <c r="I11" s="51">
        <v>14006638</v>
      </c>
      <c r="J11" s="51">
        <v>14782609</v>
      </c>
      <c r="K11" s="51">
        <v>15782609</v>
      </c>
      <c r="L11" s="101">
        <f t="shared" si="1"/>
        <v>1.239150315805474</v>
      </c>
      <c r="M11" s="64" t="s">
        <v>90</v>
      </c>
      <c r="N11" s="64"/>
      <c r="O11" s="64"/>
    </row>
    <row r="12" spans="1:17" s="12" customFormat="1" ht="20.399999999999999" x14ac:dyDescent="0.25">
      <c r="A12" s="63">
        <v>6</v>
      </c>
      <c r="B12" s="103" t="s">
        <v>220</v>
      </c>
      <c r="C12" s="51">
        <v>60820153</v>
      </c>
      <c r="D12" s="51">
        <v>60820153</v>
      </c>
      <c r="E12" s="51">
        <v>61666923</v>
      </c>
      <c r="F12" s="51">
        <v>71513384</v>
      </c>
      <c r="G12" s="101">
        <f>F12/C12</f>
        <v>1.1758172328175498</v>
      </c>
      <c r="H12" s="51">
        <v>2281132</v>
      </c>
      <c r="I12" s="51">
        <v>5875253</v>
      </c>
      <c r="J12" s="51">
        <v>5852806</v>
      </c>
      <c r="K12" s="51">
        <v>5909049</v>
      </c>
      <c r="L12" s="101">
        <f t="shared" si="1"/>
        <v>2.5904020460017221</v>
      </c>
      <c r="M12" s="64" t="s">
        <v>90</v>
      </c>
      <c r="N12" s="64"/>
      <c r="O12" s="64"/>
    </row>
    <row r="13" spans="1:17" s="12" customFormat="1" ht="15" customHeight="1" x14ac:dyDescent="0.25">
      <c r="A13" s="63">
        <v>7</v>
      </c>
      <c r="B13" s="103" t="s">
        <v>442</v>
      </c>
      <c r="C13" s="104"/>
      <c r="D13" s="104"/>
      <c r="E13" s="104"/>
      <c r="F13" s="104"/>
      <c r="G13" s="105"/>
      <c r="H13" s="51">
        <v>2749018</v>
      </c>
      <c r="I13" s="51">
        <v>2794018</v>
      </c>
      <c r="J13" s="51">
        <v>2794018</v>
      </c>
      <c r="K13" s="51">
        <v>2794018</v>
      </c>
      <c r="L13" s="101">
        <f t="shared" si="1"/>
        <v>1.0163694817567583</v>
      </c>
      <c r="M13" s="64" t="s">
        <v>90</v>
      </c>
      <c r="N13" s="64"/>
      <c r="O13" s="64"/>
    </row>
    <row r="14" spans="1:17" s="12" customFormat="1" ht="15" customHeight="1" x14ac:dyDescent="0.25">
      <c r="A14" s="63">
        <v>8</v>
      </c>
      <c r="B14" s="103" t="s">
        <v>221</v>
      </c>
      <c r="C14" s="51">
        <v>0</v>
      </c>
      <c r="D14" s="51">
        <v>0</v>
      </c>
      <c r="E14" s="51">
        <v>0</v>
      </c>
      <c r="F14" s="51">
        <v>0</v>
      </c>
      <c r="G14" s="105"/>
      <c r="H14" s="51">
        <v>27108904</v>
      </c>
      <c r="I14" s="51">
        <v>30892252</v>
      </c>
      <c r="J14" s="51">
        <v>33207057</v>
      </c>
      <c r="K14" s="51">
        <v>33207057</v>
      </c>
      <c r="L14" s="101">
        <f t="shared" si="1"/>
        <v>1.2249501861085936</v>
      </c>
      <c r="M14" s="64" t="s">
        <v>90</v>
      </c>
      <c r="N14" s="64"/>
      <c r="O14" s="64"/>
    </row>
    <row r="15" spans="1:17" s="12" customFormat="1" ht="15" customHeight="1" x14ac:dyDescent="0.25">
      <c r="A15" s="63">
        <v>9</v>
      </c>
      <c r="B15" s="103" t="s">
        <v>222</v>
      </c>
      <c r="C15" s="104"/>
      <c r="D15" s="104"/>
      <c r="E15" s="104"/>
      <c r="F15" s="104"/>
      <c r="G15" s="105"/>
      <c r="H15" s="51">
        <v>0</v>
      </c>
      <c r="I15" s="51">
        <v>0</v>
      </c>
      <c r="J15" s="51">
        <v>0</v>
      </c>
      <c r="K15" s="51">
        <v>0</v>
      </c>
      <c r="L15" s="105"/>
      <c r="M15" s="64" t="s">
        <v>90</v>
      </c>
      <c r="N15" s="64"/>
      <c r="O15" s="64"/>
    </row>
    <row r="16" spans="1:17" s="12" customFormat="1" ht="15" customHeight="1" x14ac:dyDescent="0.25">
      <c r="A16" s="63">
        <v>10</v>
      </c>
      <c r="B16" s="103" t="s">
        <v>223</v>
      </c>
      <c r="C16" s="104"/>
      <c r="D16" s="104"/>
      <c r="E16" s="104"/>
      <c r="F16" s="104"/>
      <c r="G16" s="105"/>
      <c r="H16" s="51">
        <v>759000</v>
      </c>
      <c r="I16" s="51">
        <v>759000</v>
      </c>
      <c r="J16" s="51">
        <v>759000</v>
      </c>
      <c r="K16" s="51">
        <v>759000</v>
      </c>
      <c r="L16" s="101">
        <f>K16/H16</f>
        <v>1</v>
      </c>
      <c r="M16" s="64" t="s">
        <v>90</v>
      </c>
      <c r="N16" s="64"/>
      <c r="O16" s="64"/>
    </row>
    <row r="17" spans="1:15" s="12" customFormat="1" ht="15" customHeight="1" x14ac:dyDescent="0.25">
      <c r="A17" s="63">
        <v>11</v>
      </c>
      <c r="B17" s="103" t="s">
        <v>284</v>
      </c>
      <c r="C17" s="51">
        <v>0</v>
      </c>
      <c r="D17" s="51">
        <v>0</v>
      </c>
      <c r="E17" s="51">
        <v>0</v>
      </c>
      <c r="F17" s="51">
        <v>0</v>
      </c>
      <c r="G17" s="105"/>
      <c r="H17" s="51">
        <v>0</v>
      </c>
      <c r="I17" s="51">
        <v>0</v>
      </c>
      <c r="J17" s="51">
        <v>0</v>
      </c>
      <c r="K17" s="51">
        <v>0</v>
      </c>
      <c r="L17" s="105"/>
      <c r="M17" s="64"/>
      <c r="N17" s="64" t="s">
        <v>90</v>
      </c>
      <c r="O17" s="64"/>
    </row>
    <row r="18" spans="1:15" s="12" customFormat="1" ht="15" customHeight="1" x14ac:dyDescent="0.25">
      <c r="A18" s="63">
        <v>12</v>
      </c>
      <c r="B18" s="103" t="s">
        <v>503</v>
      </c>
      <c r="C18" s="51"/>
      <c r="D18" s="51">
        <v>1700002</v>
      </c>
      <c r="E18" s="51">
        <v>1627728</v>
      </c>
      <c r="F18" s="51">
        <v>1627728</v>
      </c>
      <c r="G18" s="105"/>
      <c r="H18" s="51">
        <v>0</v>
      </c>
      <c r="I18" s="51">
        <v>1700002</v>
      </c>
      <c r="J18" s="51">
        <v>1637808</v>
      </c>
      <c r="K18" s="51">
        <v>1637808</v>
      </c>
      <c r="L18" s="105"/>
      <c r="M18" s="64"/>
      <c r="N18" s="64" t="s">
        <v>90</v>
      </c>
      <c r="O18" s="64"/>
    </row>
    <row r="19" spans="1:15" s="12" customFormat="1" ht="15" customHeight="1" x14ac:dyDescent="0.25">
      <c r="A19" s="63">
        <v>13</v>
      </c>
      <c r="B19" s="102" t="s">
        <v>500</v>
      </c>
      <c r="C19" s="51">
        <v>3400000</v>
      </c>
      <c r="D19" s="51">
        <v>3400000</v>
      </c>
      <c r="E19" s="51">
        <v>3400000</v>
      </c>
      <c r="F19" s="51">
        <v>2857037</v>
      </c>
      <c r="G19" s="101">
        <f>F19/C19</f>
        <v>0.84030499999999997</v>
      </c>
      <c r="H19" s="51">
        <v>0</v>
      </c>
      <c r="I19" s="51">
        <v>0</v>
      </c>
      <c r="J19" s="51">
        <v>0</v>
      </c>
      <c r="K19" s="51">
        <v>0</v>
      </c>
      <c r="L19" s="105"/>
      <c r="M19" s="64"/>
      <c r="N19" s="64" t="s">
        <v>90</v>
      </c>
      <c r="O19" s="64"/>
    </row>
    <row r="20" spans="1:15" s="12" customFormat="1" ht="20.399999999999999" x14ac:dyDescent="0.25">
      <c r="A20" s="63">
        <v>14</v>
      </c>
      <c r="B20" s="100" t="s">
        <v>212</v>
      </c>
      <c r="C20" s="104"/>
      <c r="D20" s="104"/>
      <c r="E20" s="104"/>
      <c r="F20" s="104"/>
      <c r="G20" s="105"/>
      <c r="H20" s="51">
        <v>7250000</v>
      </c>
      <c r="I20" s="51">
        <v>7250000</v>
      </c>
      <c r="J20" s="51">
        <v>7250000</v>
      </c>
      <c r="K20" s="51">
        <v>8150000</v>
      </c>
      <c r="L20" s="101">
        <f t="shared" ref="L20:L26" si="2">K20/H20</f>
        <v>1.1241379310344828</v>
      </c>
      <c r="M20" s="64" t="s">
        <v>90</v>
      </c>
      <c r="N20" s="64"/>
      <c r="O20" s="64"/>
    </row>
    <row r="21" spans="1:15" s="12" customFormat="1" ht="20.399999999999999" x14ac:dyDescent="0.25">
      <c r="A21" s="63">
        <v>15</v>
      </c>
      <c r="B21" s="100" t="s">
        <v>211</v>
      </c>
      <c r="C21" s="104"/>
      <c r="D21" s="104"/>
      <c r="E21" s="104"/>
      <c r="F21" s="104"/>
      <c r="G21" s="105"/>
      <c r="H21" s="51">
        <v>1270000</v>
      </c>
      <c r="I21" s="51">
        <v>1270000</v>
      </c>
      <c r="J21" s="51">
        <v>1270000</v>
      </c>
      <c r="K21" s="51">
        <v>1270000</v>
      </c>
      <c r="L21" s="101">
        <f t="shared" si="2"/>
        <v>1</v>
      </c>
      <c r="M21" s="64" t="s">
        <v>90</v>
      </c>
      <c r="N21" s="64"/>
      <c r="O21" s="64"/>
    </row>
    <row r="22" spans="1:15" s="12" customFormat="1" ht="15" customHeight="1" x14ac:dyDescent="0.25">
      <c r="A22" s="63">
        <v>16</v>
      </c>
      <c r="B22" s="100" t="s">
        <v>210</v>
      </c>
      <c r="C22" s="106">
        <v>10795000</v>
      </c>
      <c r="D22" s="106">
        <v>13869121</v>
      </c>
      <c r="E22" s="106">
        <v>13874371</v>
      </c>
      <c r="F22" s="106">
        <v>13874371</v>
      </c>
      <c r="G22" s="101">
        <f t="shared" ref="G22:G23" si="3">F22/C22</f>
        <v>1.2852590088003706</v>
      </c>
      <c r="H22" s="51">
        <v>16951960</v>
      </c>
      <c r="I22" s="51">
        <v>16951960</v>
      </c>
      <c r="J22" s="51">
        <v>16951960</v>
      </c>
      <c r="K22" s="51">
        <v>21832260</v>
      </c>
      <c r="L22" s="101">
        <f t="shared" si="2"/>
        <v>1.287890013898098</v>
      </c>
      <c r="M22" s="64" t="s">
        <v>90</v>
      </c>
      <c r="N22" s="64"/>
      <c r="O22" s="64"/>
    </row>
    <row r="23" spans="1:15" s="12" customFormat="1" ht="12" x14ac:dyDescent="0.25">
      <c r="A23" s="63">
        <v>17</v>
      </c>
      <c r="B23" s="100" t="s">
        <v>299</v>
      </c>
      <c r="C23" s="106">
        <v>7819284</v>
      </c>
      <c r="D23" s="106">
        <v>7819284</v>
      </c>
      <c r="E23" s="106">
        <v>7819284</v>
      </c>
      <c r="F23" s="106">
        <v>7819284</v>
      </c>
      <c r="G23" s="101">
        <f t="shared" si="3"/>
        <v>1</v>
      </c>
      <c r="H23" s="51">
        <v>26451264</v>
      </c>
      <c r="I23" s="51">
        <v>26451264</v>
      </c>
      <c r="J23" s="51">
        <v>26451264</v>
      </c>
      <c r="K23" s="51">
        <v>26451264</v>
      </c>
      <c r="L23" s="101">
        <f t="shared" si="2"/>
        <v>1</v>
      </c>
      <c r="M23" s="64"/>
      <c r="N23" s="64" t="s">
        <v>90</v>
      </c>
      <c r="O23" s="64"/>
    </row>
    <row r="24" spans="1:15" s="12" customFormat="1" ht="15" customHeight="1" x14ac:dyDescent="0.25">
      <c r="A24" s="63">
        <v>18</v>
      </c>
      <c r="B24" s="103" t="s">
        <v>219</v>
      </c>
      <c r="C24" s="104"/>
      <c r="D24" s="104"/>
      <c r="E24" s="104"/>
      <c r="F24" s="104"/>
      <c r="G24" s="105"/>
      <c r="H24" s="51">
        <v>23916000</v>
      </c>
      <c r="I24" s="51">
        <v>23916000</v>
      </c>
      <c r="J24" s="51">
        <v>26916000</v>
      </c>
      <c r="K24" s="51">
        <v>26916000</v>
      </c>
      <c r="L24" s="101">
        <f t="shared" si="2"/>
        <v>1.1254390366281988</v>
      </c>
      <c r="M24" s="64" t="s">
        <v>90</v>
      </c>
      <c r="N24" s="64"/>
      <c r="O24" s="64"/>
    </row>
    <row r="25" spans="1:15" s="12" customFormat="1" ht="15" customHeight="1" x14ac:dyDescent="0.25">
      <c r="A25" s="63">
        <v>19</v>
      </c>
      <c r="B25" s="100" t="s">
        <v>216</v>
      </c>
      <c r="C25" s="51">
        <v>0</v>
      </c>
      <c r="D25" s="51">
        <v>0</v>
      </c>
      <c r="E25" s="51">
        <v>0</v>
      </c>
      <c r="F25" s="51">
        <v>0</v>
      </c>
      <c r="G25" s="105"/>
      <c r="H25" s="51">
        <v>49274773</v>
      </c>
      <c r="I25" s="51">
        <v>49274773</v>
      </c>
      <c r="J25" s="51">
        <v>54253388</v>
      </c>
      <c r="K25" s="51">
        <v>54204157</v>
      </c>
      <c r="L25" s="101">
        <f t="shared" si="2"/>
        <v>1.1000386952569015</v>
      </c>
      <c r="M25" s="64" t="s">
        <v>90</v>
      </c>
      <c r="N25" s="64"/>
      <c r="O25" s="64"/>
    </row>
    <row r="26" spans="1:15" s="12" customFormat="1" ht="15" customHeight="1" x14ac:dyDescent="0.25">
      <c r="A26" s="63">
        <v>20</v>
      </c>
      <c r="B26" s="100" t="s">
        <v>275</v>
      </c>
      <c r="C26" s="104"/>
      <c r="D26" s="104"/>
      <c r="E26" s="104"/>
      <c r="F26" s="104"/>
      <c r="G26" s="105"/>
      <c r="H26" s="51">
        <v>7604000</v>
      </c>
      <c r="I26" s="51">
        <v>7604000</v>
      </c>
      <c r="J26" s="51">
        <v>7604000</v>
      </c>
      <c r="K26" s="51">
        <v>8384000</v>
      </c>
      <c r="L26" s="101">
        <f t="shared" si="2"/>
        <v>1.1025775907417148</v>
      </c>
      <c r="M26" s="64" t="s">
        <v>90</v>
      </c>
      <c r="N26" s="64"/>
      <c r="O26" s="64"/>
    </row>
    <row r="27" spans="1:15" s="12" customFormat="1" ht="15" customHeight="1" x14ac:dyDescent="0.25">
      <c r="A27" s="63">
        <v>21</v>
      </c>
      <c r="B27" s="100" t="s">
        <v>275</v>
      </c>
      <c r="C27" s="51">
        <v>0</v>
      </c>
      <c r="D27" s="51">
        <v>0</v>
      </c>
      <c r="E27" s="51">
        <v>677672</v>
      </c>
      <c r="F27" s="51">
        <v>677672</v>
      </c>
      <c r="G27" s="105"/>
      <c r="H27" s="51">
        <v>0</v>
      </c>
      <c r="I27" s="51">
        <v>0</v>
      </c>
      <c r="J27" s="51">
        <v>2206560</v>
      </c>
      <c r="K27" s="51">
        <v>2168720</v>
      </c>
      <c r="L27" s="105"/>
      <c r="M27" s="64"/>
      <c r="N27" s="64" t="s">
        <v>90</v>
      </c>
      <c r="O27" s="64"/>
    </row>
    <row r="28" spans="1:15" s="12" customFormat="1" ht="15" customHeight="1" x14ac:dyDescent="0.25">
      <c r="A28" s="63">
        <v>22</v>
      </c>
      <c r="B28" s="103" t="s">
        <v>226</v>
      </c>
      <c r="C28" s="104"/>
      <c r="D28" s="104"/>
      <c r="E28" s="104"/>
      <c r="F28" s="104"/>
      <c r="G28" s="105"/>
      <c r="H28" s="51">
        <v>2130000</v>
      </c>
      <c r="I28" s="51">
        <v>2130000</v>
      </c>
      <c r="J28" s="51">
        <v>2257000</v>
      </c>
      <c r="K28" s="51">
        <v>2257000</v>
      </c>
      <c r="L28" s="101">
        <f t="shared" ref="L28:L41" si="4">K28/H28</f>
        <v>1.0596244131455399</v>
      </c>
      <c r="M28" s="64" t="s">
        <v>90</v>
      </c>
      <c r="N28" s="64"/>
      <c r="O28" s="64"/>
    </row>
    <row r="29" spans="1:15" s="12" customFormat="1" ht="15" customHeight="1" x14ac:dyDescent="0.25">
      <c r="A29" s="63">
        <v>23</v>
      </c>
      <c r="B29" s="103" t="s">
        <v>228</v>
      </c>
      <c r="C29" s="104"/>
      <c r="D29" s="104"/>
      <c r="E29" s="104"/>
      <c r="F29" s="104"/>
      <c r="G29" s="105"/>
      <c r="H29" s="51">
        <v>2175000</v>
      </c>
      <c r="I29" s="51">
        <v>2175000</v>
      </c>
      <c r="J29" s="51">
        <v>2175000</v>
      </c>
      <c r="K29" s="51">
        <v>2175000</v>
      </c>
      <c r="L29" s="101">
        <f t="shared" si="4"/>
        <v>1</v>
      </c>
      <c r="M29" s="64" t="s">
        <v>90</v>
      </c>
      <c r="N29" s="64"/>
      <c r="O29" s="64"/>
    </row>
    <row r="30" spans="1:15" s="12" customFormat="1" ht="15" customHeight="1" x14ac:dyDescent="0.25">
      <c r="A30" s="63">
        <v>24</v>
      </c>
      <c r="B30" s="103" t="s">
        <v>229</v>
      </c>
      <c r="C30" s="51">
        <v>1768300</v>
      </c>
      <c r="D30" s="51">
        <v>1768300</v>
      </c>
      <c r="E30" s="51">
        <v>1768300</v>
      </c>
      <c r="F30" s="51">
        <v>776943</v>
      </c>
      <c r="G30" s="101">
        <f>F30/C30</f>
        <v>0.43937284397443871</v>
      </c>
      <c r="H30" s="51">
        <v>4420560</v>
      </c>
      <c r="I30" s="51">
        <v>4420560</v>
      </c>
      <c r="J30" s="51">
        <v>4420560</v>
      </c>
      <c r="K30" s="51">
        <v>4420560</v>
      </c>
      <c r="L30" s="101">
        <f t="shared" si="4"/>
        <v>1</v>
      </c>
      <c r="M30" s="64" t="s">
        <v>90</v>
      </c>
      <c r="N30" s="64"/>
      <c r="O30" s="64"/>
    </row>
    <row r="31" spans="1:15" s="12" customFormat="1" ht="15" customHeight="1" x14ac:dyDescent="0.25">
      <c r="A31" s="63">
        <v>25</v>
      </c>
      <c r="B31" s="103" t="s">
        <v>227</v>
      </c>
      <c r="C31" s="104"/>
      <c r="D31" s="104"/>
      <c r="E31" s="104"/>
      <c r="F31" s="104"/>
      <c r="G31" s="105"/>
      <c r="H31" s="51">
        <v>150000</v>
      </c>
      <c r="I31" s="51">
        <v>150000</v>
      </c>
      <c r="J31" s="51">
        <v>150000</v>
      </c>
      <c r="K31" s="51">
        <v>150000</v>
      </c>
      <c r="L31" s="101">
        <f t="shared" si="4"/>
        <v>1</v>
      </c>
      <c r="M31" s="64" t="s">
        <v>90</v>
      </c>
      <c r="N31" s="64"/>
      <c r="O31" s="64"/>
    </row>
    <row r="32" spans="1:15" s="12" customFormat="1" ht="15" customHeight="1" x14ac:dyDescent="0.25">
      <c r="A32" s="63">
        <v>26</v>
      </c>
      <c r="B32" s="102" t="s">
        <v>233</v>
      </c>
      <c r="C32" s="104"/>
      <c r="D32" s="104"/>
      <c r="E32" s="104"/>
      <c r="F32" s="104"/>
      <c r="G32" s="105"/>
      <c r="H32" s="51">
        <v>797200</v>
      </c>
      <c r="I32" s="51">
        <v>797200</v>
      </c>
      <c r="J32" s="51">
        <v>797200</v>
      </c>
      <c r="K32" s="51">
        <v>797200</v>
      </c>
      <c r="L32" s="101">
        <f t="shared" si="4"/>
        <v>1</v>
      </c>
      <c r="M32" s="64" t="s">
        <v>90</v>
      </c>
      <c r="N32" s="64"/>
      <c r="O32" s="64"/>
    </row>
    <row r="33" spans="1:17" s="12" customFormat="1" ht="12" x14ac:dyDescent="0.25">
      <c r="A33" s="63">
        <v>27</v>
      </c>
      <c r="B33" s="102" t="s">
        <v>234</v>
      </c>
      <c r="C33" s="51">
        <v>110997500</v>
      </c>
      <c r="D33" s="51">
        <v>112534500</v>
      </c>
      <c r="E33" s="51">
        <v>127534500</v>
      </c>
      <c r="F33" s="51">
        <v>127534500</v>
      </c>
      <c r="G33" s="101">
        <f>F33/C33</f>
        <v>1.1489853375076016</v>
      </c>
      <c r="H33" s="51">
        <v>93382459</v>
      </c>
      <c r="I33" s="51">
        <v>93382459</v>
      </c>
      <c r="J33" s="51">
        <v>129288140</v>
      </c>
      <c r="K33" s="51">
        <v>129014578</v>
      </c>
      <c r="L33" s="101">
        <f t="shared" si="4"/>
        <v>1.3815718645832618</v>
      </c>
      <c r="M33" s="64"/>
      <c r="N33" s="64" t="s">
        <v>90</v>
      </c>
      <c r="O33" s="64"/>
    </row>
    <row r="34" spans="1:17" s="12" customFormat="1" ht="15" customHeight="1" x14ac:dyDescent="0.25">
      <c r="A34" s="63">
        <v>28</v>
      </c>
      <c r="B34" s="102" t="s">
        <v>232</v>
      </c>
      <c r="C34" s="104"/>
      <c r="D34" s="104"/>
      <c r="E34" s="104"/>
      <c r="F34" s="104"/>
      <c r="G34" s="105"/>
      <c r="H34" s="51">
        <v>1259345</v>
      </c>
      <c r="I34" s="51">
        <v>1259345</v>
      </c>
      <c r="J34" s="51">
        <v>1259345</v>
      </c>
      <c r="K34" s="51">
        <v>1259345</v>
      </c>
      <c r="L34" s="101">
        <f t="shared" si="4"/>
        <v>1</v>
      </c>
      <c r="M34" s="64" t="s">
        <v>90</v>
      </c>
      <c r="N34" s="64"/>
      <c r="O34" s="64"/>
    </row>
    <row r="35" spans="1:17" s="12" customFormat="1" ht="20.399999999999999" x14ac:dyDescent="0.25">
      <c r="A35" s="63">
        <v>29</v>
      </c>
      <c r="B35" s="102" t="s">
        <v>294</v>
      </c>
      <c r="C35" s="51">
        <v>127000</v>
      </c>
      <c r="D35" s="51">
        <v>127000</v>
      </c>
      <c r="E35" s="51">
        <v>127000</v>
      </c>
      <c r="F35" s="51">
        <v>127000</v>
      </c>
      <c r="G35" s="101">
        <f>F35/C35</f>
        <v>1</v>
      </c>
      <c r="H35" s="51">
        <v>26621932</v>
      </c>
      <c r="I35" s="51">
        <v>26621932</v>
      </c>
      <c r="J35" s="51">
        <v>26416302</v>
      </c>
      <c r="K35" s="51">
        <v>25510551</v>
      </c>
      <c r="L35" s="101">
        <f t="shared" si="4"/>
        <v>0.9582531801223142</v>
      </c>
      <c r="M35" s="64" t="s">
        <v>90</v>
      </c>
      <c r="N35" s="64"/>
      <c r="O35" s="64"/>
    </row>
    <row r="36" spans="1:17" s="12" customFormat="1" ht="15" customHeight="1" x14ac:dyDescent="0.25">
      <c r="A36" s="63">
        <v>30</v>
      </c>
      <c r="B36" s="103" t="s">
        <v>214</v>
      </c>
      <c r="C36" s="51">
        <v>0</v>
      </c>
      <c r="D36" s="51">
        <v>0</v>
      </c>
      <c r="E36" s="51">
        <v>0</v>
      </c>
      <c r="F36" s="51">
        <v>0</v>
      </c>
      <c r="G36" s="105"/>
      <c r="H36" s="51">
        <v>635000</v>
      </c>
      <c r="I36" s="51">
        <v>635000</v>
      </c>
      <c r="J36" s="51">
        <v>635000</v>
      </c>
      <c r="K36" s="51">
        <v>635000</v>
      </c>
      <c r="L36" s="101">
        <f t="shared" si="4"/>
        <v>1</v>
      </c>
      <c r="M36" s="64"/>
      <c r="N36" s="64" t="s">
        <v>90</v>
      </c>
      <c r="O36" s="64"/>
    </row>
    <row r="37" spans="1:17" s="12" customFormat="1" ht="15" customHeight="1" x14ac:dyDescent="0.25">
      <c r="A37" s="63">
        <v>31</v>
      </c>
      <c r="B37" s="102" t="s">
        <v>231</v>
      </c>
      <c r="C37" s="51">
        <v>0</v>
      </c>
      <c r="D37" s="51">
        <v>0</v>
      </c>
      <c r="E37" s="51">
        <v>0</v>
      </c>
      <c r="F37" s="51">
        <v>0</v>
      </c>
      <c r="G37" s="105"/>
      <c r="H37" s="51">
        <v>8250000</v>
      </c>
      <c r="I37" s="51">
        <v>9250000</v>
      </c>
      <c r="J37" s="51">
        <v>9550000</v>
      </c>
      <c r="K37" s="51">
        <v>9550000</v>
      </c>
      <c r="L37" s="101">
        <f t="shared" si="4"/>
        <v>1.1575757575757575</v>
      </c>
      <c r="M37" s="64"/>
      <c r="N37" s="64" t="s">
        <v>90</v>
      </c>
      <c r="O37" s="64"/>
    </row>
    <row r="38" spans="1:17" s="12" customFormat="1" ht="15" customHeight="1" x14ac:dyDescent="0.25">
      <c r="A38" s="63">
        <v>32</v>
      </c>
      <c r="B38" s="103" t="s">
        <v>224</v>
      </c>
      <c r="C38" s="104"/>
      <c r="D38" s="104"/>
      <c r="E38" s="104"/>
      <c r="F38" s="104"/>
      <c r="G38" s="105"/>
      <c r="H38" s="51">
        <v>26686288</v>
      </c>
      <c r="I38" s="51">
        <v>27183311</v>
      </c>
      <c r="J38" s="51">
        <v>27824851</v>
      </c>
      <c r="K38" s="51">
        <v>28715475</v>
      </c>
      <c r="L38" s="101">
        <f t="shared" si="4"/>
        <v>1.0760385633251053</v>
      </c>
      <c r="M38" s="64" t="s">
        <v>90</v>
      </c>
      <c r="N38" s="64"/>
      <c r="O38" s="64"/>
    </row>
    <row r="39" spans="1:17" s="12" customFormat="1" ht="12" x14ac:dyDescent="0.25">
      <c r="A39" s="63">
        <v>33</v>
      </c>
      <c r="B39" s="100" t="s">
        <v>225</v>
      </c>
      <c r="C39" s="51">
        <v>1300000</v>
      </c>
      <c r="D39" s="51">
        <v>1300000</v>
      </c>
      <c r="E39" s="51">
        <v>1300000</v>
      </c>
      <c r="F39" s="51">
        <v>1125511</v>
      </c>
      <c r="G39" s="101">
        <f t="shared" ref="G39:G40" si="5">F39/C39</f>
        <v>0.8657776923076923</v>
      </c>
      <c r="H39" s="51">
        <v>8094712</v>
      </c>
      <c r="I39" s="51">
        <v>8094669</v>
      </c>
      <c r="J39" s="51">
        <v>8094669</v>
      </c>
      <c r="K39" s="51">
        <v>7277725</v>
      </c>
      <c r="L39" s="101">
        <f t="shared" si="4"/>
        <v>0.89907151730660706</v>
      </c>
      <c r="M39" s="64" t="s">
        <v>90</v>
      </c>
      <c r="N39" s="64"/>
      <c r="O39" s="64"/>
    </row>
    <row r="40" spans="1:17" s="12" customFormat="1" ht="15" customHeight="1" x14ac:dyDescent="0.25">
      <c r="A40" s="63">
        <v>34</v>
      </c>
      <c r="B40" s="103" t="s">
        <v>213</v>
      </c>
      <c r="C40" s="50">
        <v>316800</v>
      </c>
      <c r="D40" s="50">
        <v>316800</v>
      </c>
      <c r="E40" s="50">
        <v>316800</v>
      </c>
      <c r="F40" s="50">
        <v>322200</v>
      </c>
      <c r="G40" s="101">
        <f t="shared" si="5"/>
        <v>1.0170454545454546</v>
      </c>
      <c r="H40" s="51">
        <v>1452000</v>
      </c>
      <c r="I40" s="51">
        <v>1819320</v>
      </c>
      <c r="J40" s="51">
        <v>1903140</v>
      </c>
      <c r="K40" s="51">
        <v>2051300</v>
      </c>
      <c r="L40" s="101">
        <f t="shared" si="4"/>
        <v>1.4127410468319559</v>
      </c>
      <c r="M40" s="64" t="s">
        <v>90</v>
      </c>
      <c r="N40" s="64"/>
      <c r="O40" s="64"/>
    </row>
    <row r="41" spans="1:17" s="12" customFormat="1" ht="20.399999999999999" x14ac:dyDescent="0.25">
      <c r="A41" s="63">
        <v>35</v>
      </c>
      <c r="B41" s="100" t="s">
        <v>230</v>
      </c>
      <c r="C41" s="172"/>
      <c r="D41" s="172"/>
      <c r="E41" s="172"/>
      <c r="F41" s="172"/>
      <c r="G41" s="105"/>
      <c r="H41" s="51">
        <v>4285200</v>
      </c>
      <c r="I41" s="51">
        <v>4285200</v>
      </c>
      <c r="J41" s="51">
        <v>4285200</v>
      </c>
      <c r="K41" s="51">
        <v>4285200</v>
      </c>
      <c r="L41" s="101">
        <f t="shared" si="4"/>
        <v>1</v>
      </c>
      <c r="M41" s="64" t="s">
        <v>90</v>
      </c>
      <c r="N41" s="64"/>
      <c r="O41" s="64"/>
    </row>
    <row r="42" spans="1:17" s="12" customFormat="1" ht="20.399999999999999" x14ac:dyDescent="0.25">
      <c r="A42" s="63">
        <v>36</v>
      </c>
      <c r="B42" s="100" t="s">
        <v>276</v>
      </c>
      <c r="C42" s="50">
        <v>132000000</v>
      </c>
      <c r="D42" s="50">
        <v>132000000</v>
      </c>
      <c r="E42" s="50">
        <v>132000000</v>
      </c>
      <c r="F42" s="50">
        <v>132000000</v>
      </c>
      <c r="G42" s="101">
        <f t="shared" ref="G42:G46" si="6">F42/C42</f>
        <v>1</v>
      </c>
      <c r="H42" s="104"/>
      <c r="I42" s="104"/>
      <c r="J42" s="104"/>
      <c r="K42" s="104"/>
      <c r="L42" s="104"/>
      <c r="M42" s="64" t="s">
        <v>90</v>
      </c>
      <c r="N42" s="64"/>
      <c r="O42" s="64"/>
    </row>
    <row r="43" spans="1:17" s="12" customFormat="1" ht="20.399999999999999" x14ac:dyDescent="0.25">
      <c r="A43" s="63">
        <v>37</v>
      </c>
      <c r="B43" s="100" t="s">
        <v>458</v>
      </c>
      <c r="C43" s="50">
        <v>154000000</v>
      </c>
      <c r="D43" s="50">
        <v>161925103</v>
      </c>
      <c r="E43" s="50">
        <v>164125103</v>
      </c>
      <c r="F43" s="50">
        <v>165055096</v>
      </c>
      <c r="G43" s="101">
        <f t="shared" si="6"/>
        <v>1.0717863376623376</v>
      </c>
      <c r="H43" s="51">
        <v>151000000</v>
      </c>
      <c r="I43" s="51">
        <v>159605073</v>
      </c>
      <c r="J43" s="51">
        <v>160110765</v>
      </c>
      <c r="K43" s="51">
        <v>160110765</v>
      </c>
      <c r="L43" s="101">
        <f t="shared" ref="L43:L46" si="7">K43/H43</f>
        <v>1.0603361920529801</v>
      </c>
      <c r="M43" s="64"/>
      <c r="N43" s="64" t="s">
        <v>90</v>
      </c>
      <c r="O43" s="64"/>
      <c r="P43" s="53"/>
      <c r="Q43" s="53"/>
    </row>
    <row r="44" spans="1:17" s="12" customFormat="1" ht="15" customHeight="1" x14ac:dyDescent="0.25">
      <c r="A44" s="63">
        <v>38</v>
      </c>
      <c r="B44" s="69" t="s">
        <v>45</v>
      </c>
      <c r="C44" s="95">
        <f>SUM(C8:C43)</f>
        <v>519129459</v>
      </c>
      <c r="D44" s="95">
        <f>SUM(D8:D43)</f>
        <v>540365685</v>
      </c>
      <c r="E44" s="95">
        <f>SUM(E8:E43)</f>
        <v>614233303</v>
      </c>
      <c r="F44" s="95">
        <f>SUM(F8:F43)</f>
        <v>622864613</v>
      </c>
      <c r="G44" s="101">
        <f t="shared" si="6"/>
        <v>1.1998252116145078</v>
      </c>
      <c r="H44" s="95">
        <f>SUM(H8:H43)</f>
        <v>812238954</v>
      </c>
      <c r="I44" s="95">
        <f>SUM(I8:I43)</f>
        <v>853820797</v>
      </c>
      <c r="J44" s="95">
        <f>SUM(J8:J43)</f>
        <v>905958272</v>
      </c>
      <c r="K44" s="95">
        <f>SUM(K8:K43)</f>
        <v>904846670</v>
      </c>
      <c r="L44" s="101">
        <f t="shared" si="7"/>
        <v>1.1140153590811406</v>
      </c>
      <c r="M44" s="64"/>
      <c r="N44" s="64"/>
      <c r="O44" s="64"/>
      <c r="Q44" s="53"/>
    </row>
    <row r="45" spans="1:17" s="12" customFormat="1" ht="15" customHeight="1" x14ac:dyDescent="0.25">
      <c r="A45" s="63">
        <v>39</v>
      </c>
      <c r="B45" s="61" t="s">
        <v>46</v>
      </c>
      <c r="C45" s="51">
        <f>'3. melléklet'!E48+'4. melléklet'!E16</f>
        <v>389314545</v>
      </c>
      <c r="D45" s="51">
        <f>'3. melléklet'!F48+'4. melléklet'!F16</f>
        <v>389314545</v>
      </c>
      <c r="E45" s="51">
        <f>'3. melléklet'!G48+'4. melléklet'!G16</f>
        <v>389314545</v>
      </c>
      <c r="F45" s="51">
        <f>'3. melléklet'!H48+'4. melléklet'!H16</f>
        <v>389314545</v>
      </c>
      <c r="G45" s="101">
        <f t="shared" si="6"/>
        <v>1</v>
      </c>
      <c r="H45" s="51">
        <f>'3. melléklet'!E82</f>
        <v>96205050</v>
      </c>
      <c r="I45" s="51">
        <f>'3. melléklet'!F82</f>
        <v>75859433</v>
      </c>
      <c r="J45" s="51">
        <f>'3. melléklet'!G82</f>
        <v>97589576</v>
      </c>
      <c r="K45" s="51">
        <f>'3. melléklet'!H82</f>
        <v>107332488</v>
      </c>
      <c r="L45" s="101">
        <f t="shared" si="7"/>
        <v>1.1156637619334953</v>
      </c>
      <c r="M45" s="64"/>
      <c r="N45" s="64"/>
      <c r="O45" s="64"/>
    </row>
    <row r="46" spans="1:17" s="12" customFormat="1" ht="15" customHeight="1" x14ac:dyDescent="0.25">
      <c r="A46" s="63">
        <v>40</v>
      </c>
      <c r="B46" s="110" t="s">
        <v>47</v>
      </c>
      <c r="C46" s="107">
        <f>SUM(C44:C45)</f>
        <v>908444004</v>
      </c>
      <c r="D46" s="107">
        <f>SUM(D44:D45)</f>
        <v>929680230</v>
      </c>
      <c r="E46" s="182">
        <f>SUM(E44:E45)</f>
        <v>1003547848</v>
      </c>
      <c r="F46" s="182">
        <f>SUM(F44:F45)</f>
        <v>1012179158</v>
      </c>
      <c r="G46" s="108">
        <f t="shared" si="6"/>
        <v>1.1141899264492257</v>
      </c>
      <c r="H46" s="107">
        <f>SUM(H44:H45)</f>
        <v>908444004</v>
      </c>
      <c r="I46" s="107">
        <f>SUM(I44:I45)</f>
        <v>929680230</v>
      </c>
      <c r="J46" s="182">
        <f>SUM(J44:J45)</f>
        <v>1003547848</v>
      </c>
      <c r="K46" s="182">
        <f>SUM(K44:K45)</f>
        <v>1012179158</v>
      </c>
      <c r="L46" s="156">
        <f t="shared" si="7"/>
        <v>1.1141899264492257</v>
      </c>
      <c r="M46" s="64"/>
      <c r="N46" s="64"/>
      <c r="O46" s="64"/>
    </row>
    <row r="47" spans="1:17" s="9" customFormat="1" x14ac:dyDescent="0.25">
      <c r="A47" s="17"/>
      <c r="D47" s="19"/>
      <c r="E47" s="19"/>
      <c r="F47" s="19"/>
      <c r="L47" s="19"/>
    </row>
    <row r="48" spans="1:17" s="9" customFormat="1" x14ac:dyDescent="0.25">
      <c r="A48" s="17"/>
    </row>
    <row r="49" spans="1:12" s="9" customFormat="1" x14ac:dyDescent="0.25">
      <c r="A49" s="17"/>
      <c r="D49" s="19"/>
      <c r="E49" s="19"/>
      <c r="F49" s="19"/>
      <c r="L49" s="19"/>
    </row>
    <row r="50" spans="1:12" s="9" customFormat="1" x14ac:dyDescent="0.25">
      <c r="A50" s="17"/>
    </row>
    <row r="51" spans="1:12" s="9" customFormat="1" x14ac:dyDescent="0.25">
      <c r="A51" s="17"/>
    </row>
    <row r="52" spans="1:12" s="9" customFormat="1" x14ac:dyDescent="0.25">
      <c r="A52" s="17"/>
    </row>
    <row r="53" spans="1:12" s="9" customFormat="1" x14ac:dyDescent="0.25">
      <c r="A53" s="17"/>
    </row>
    <row r="54" spans="1:12" s="9" customFormat="1" x14ac:dyDescent="0.25">
      <c r="A54" s="17"/>
    </row>
    <row r="55" spans="1:12" s="9" customFormat="1" x14ac:dyDescent="0.25">
      <c r="A55" s="17"/>
    </row>
    <row r="56" spans="1:12" s="9" customFormat="1" x14ac:dyDescent="0.25">
      <c r="A56" s="17"/>
    </row>
    <row r="57" spans="1:12" s="9" customFormat="1" x14ac:dyDescent="0.25">
      <c r="A57" s="17"/>
    </row>
    <row r="58" spans="1:12" s="9" customFormat="1" x14ac:dyDescent="0.25">
      <c r="A58" s="17"/>
    </row>
    <row r="59" spans="1:12" s="9" customFormat="1" x14ac:dyDescent="0.25">
      <c r="A59" s="17"/>
    </row>
    <row r="60" spans="1:12" s="9" customFormat="1" x14ac:dyDescent="0.25">
      <c r="A60" s="17"/>
    </row>
    <row r="61" spans="1:12" s="9" customFormat="1" x14ac:dyDescent="0.25">
      <c r="A61" s="17"/>
    </row>
    <row r="62" spans="1:12" s="9" customFormat="1" x14ac:dyDescent="0.25">
      <c r="A62" s="17"/>
    </row>
    <row r="63" spans="1:12" s="9" customFormat="1" x14ac:dyDescent="0.25">
      <c r="A63" s="17"/>
    </row>
    <row r="64" spans="1:12" s="9" customFormat="1" x14ac:dyDescent="0.25">
      <c r="A64" s="17"/>
    </row>
    <row r="65" spans="1:1" s="9" customFormat="1" x14ac:dyDescent="0.25">
      <c r="A65" s="17"/>
    </row>
    <row r="66" spans="1:1" s="9" customFormat="1" x14ac:dyDescent="0.25">
      <c r="A66" s="17"/>
    </row>
    <row r="67" spans="1:1" s="9" customFormat="1" x14ac:dyDescent="0.25">
      <c r="A67" s="17"/>
    </row>
    <row r="68" spans="1:1" s="9" customFormat="1" x14ac:dyDescent="0.25">
      <c r="A68" s="17"/>
    </row>
    <row r="69" spans="1:1" s="9" customFormat="1" x14ac:dyDescent="0.25">
      <c r="A69" s="17"/>
    </row>
    <row r="70" spans="1:1" s="9" customFormat="1" x14ac:dyDescent="0.25">
      <c r="A70" s="17"/>
    </row>
    <row r="71" spans="1:1" s="9" customFormat="1" x14ac:dyDescent="0.25">
      <c r="A71" s="17"/>
    </row>
    <row r="72" spans="1:1" s="9" customFormat="1" x14ac:dyDescent="0.25">
      <c r="A72" s="17"/>
    </row>
    <row r="73" spans="1:1" s="9" customFormat="1" x14ac:dyDescent="0.25">
      <c r="A73" s="17"/>
    </row>
    <row r="74" spans="1:1" s="9" customFormat="1" x14ac:dyDescent="0.25">
      <c r="A74" s="17"/>
    </row>
    <row r="75" spans="1:1" s="9" customFormat="1" x14ac:dyDescent="0.25">
      <c r="A75" s="17"/>
    </row>
    <row r="76" spans="1:1" s="9" customFormat="1" x14ac:dyDescent="0.25">
      <c r="A76" s="17"/>
    </row>
    <row r="77" spans="1:1" s="9" customFormat="1" x14ac:dyDescent="0.25">
      <c r="A77" s="17"/>
    </row>
    <row r="78" spans="1:1" s="9" customFormat="1" x14ac:dyDescent="0.25">
      <c r="A78" s="17"/>
    </row>
    <row r="79" spans="1:1" s="9" customFormat="1" x14ac:dyDescent="0.25">
      <c r="A79" s="17"/>
    </row>
    <row r="80" spans="1:1" s="9" customFormat="1" x14ac:dyDescent="0.25">
      <c r="A80" s="17"/>
    </row>
    <row r="81" spans="1:15" s="9" customFormat="1" x14ac:dyDescent="0.25">
      <c r="A81" s="17"/>
    </row>
    <row r="82" spans="1:15" s="9" customFormat="1" x14ac:dyDescent="0.25">
      <c r="A82" s="17"/>
    </row>
    <row r="83" spans="1:15" s="9" customFormat="1" x14ac:dyDescent="0.25">
      <c r="A83" s="17"/>
    </row>
    <row r="84" spans="1:15" s="9" customFormat="1" x14ac:dyDescent="0.25">
      <c r="A84" s="17"/>
    </row>
    <row r="85" spans="1:15" s="9" customFormat="1" x14ac:dyDescent="0.25">
      <c r="A85" s="17"/>
    </row>
    <row r="86" spans="1:15" s="9" customFormat="1" x14ac:dyDescent="0.25">
      <c r="A86" s="17"/>
    </row>
    <row r="87" spans="1:15" s="9" customFormat="1" x14ac:dyDescent="0.25">
      <c r="A87" s="17"/>
    </row>
    <row r="88" spans="1:15" s="9" customFormat="1" x14ac:dyDescent="0.25">
      <c r="A88" s="17"/>
    </row>
    <row r="89" spans="1:15" s="9" customFormat="1" x14ac:dyDescent="0.25">
      <c r="A89" s="17"/>
    </row>
    <row r="90" spans="1:15" s="9" customFormat="1" x14ac:dyDescent="0.25">
      <c r="A90" s="17"/>
    </row>
    <row r="91" spans="1:15" s="9" customFormat="1" x14ac:dyDescent="0.25">
      <c r="A91" s="17"/>
    </row>
    <row r="92" spans="1:15" s="9" customFormat="1" x14ac:dyDescent="0.25">
      <c r="A92" s="17"/>
    </row>
    <row r="93" spans="1:15" s="9" customFormat="1" x14ac:dyDescent="0.25">
      <c r="A93" s="17"/>
    </row>
    <row r="94" spans="1:15" s="9" customFormat="1" x14ac:dyDescent="0.25">
      <c r="A94" s="17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s="9" customFormat="1" x14ac:dyDescent="0.25">
      <c r="A95" s="17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s="9" customFormat="1" x14ac:dyDescent="0.25">
      <c r="A96" s="17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</sheetData>
  <sheetProtection selectLockedCells="1" selectUnlockedCells="1"/>
  <mergeCells count="1">
    <mergeCell ref="A4:O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4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/>
  </sheetViews>
  <sheetFormatPr defaultRowHeight="13.2" x14ac:dyDescent="0.25"/>
  <cols>
    <col min="1" max="1" width="3.6640625" style="1" customWidth="1"/>
    <col min="2" max="2" width="22" style="1" customWidth="1"/>
    <col min="3" max="4" width="9.88671875" style="1" customWidth="1"/>
    <col min="5" max="6" width="10.88671875" style="1" bestFit="1" customWidth="1"/>
    <col min="7" max="9" width="9.88671875" style="1" customWidth="1"/>
    <col min="10" max="11" width="9.6640625" style="1" customWidth="1"/>
  </cols>
  <sheetData>
    <row r="1" spans="1:11" ht="15" customHeight="1" x14ac:dyDescent="0.25">
      <c r="I1" s="10" t="s">
        <v>406</v>
      </c>
    </row>
    <row r="2" spans="1:11" ht="15" customHeight="1" x14ac:dyDescent="0.25">
      <c r="I2" s="10" t="str">
        <f>'1. melléklet'!H2</f>
        <v>a  2/2025. (V.7.) önkormányzati rendelethez</v>
      </c>
    </row>
    <row r="3" spans="1:11" ht="15" customHeight="1" x14ac:dyDescent="0.25">
      <c r="A3" s="2"/>
    </row>
    <row r="4" spans="1:11" ht="15" customHeight="1" x14ac:dyDescent="0.25">
      <c r="A4" s="186" t="s">
        <v>411</v>
      </c>
      <c r="B4" s="186"/>
      <c r="C4" s="186"/>
      <c r="D4" s="186"/>
      <c r="E4" s="186"/>
      <c r="F4" s="186"/>
      <c r="G4" s="186"/>
      <c r="H4" s="186"/>
      <c r="I4" s="186"/>
      <c r="J4" s="12"/>
    </row>
    <row r="5" spans="1:11" ht="12.75" customHeight="1" x14ac:dyDescent="0.25"/>
    <row r="6" spans="1:11" ht="15" customHeight="1" x14ac:dyDescent="0.25">
      <c r="A6" s="111"/>
      <c r="B6" s="111" t="s">
        <v>373</v>
      </c>
      <c r="C6" s="112" t="s">
        <v>319</v>
      </c>
      <c r="D6" s="63" t="s">
        <v>372</v>
      </c>
      <c r="E6" s="63" t="s">
        <v>36</v>
      </c>
      <c r="F6" s="63" t="s">
        <v>37</v>
      </c>
      <c r="G6" s="63" t="s">
        <v>38</v>
      </c>
      <c r="H6" s="63" t="s">
        <v>39</v>
      </c>
      <c r="I6" s="63" t="s">
        <v>40</v>
      </c>
    </row>
    <row r="7" spans="1:11" s="9" customFormat="1" ht="36" x14ac:dyDescent="0.25">
      <c r="A7" s="117">
        <v>1</v>
      </c>
      <c r="B7" s="63" t="s">
        <v>1</v>
      </c>
      <c r="C7" s="63" t="s">
        <v>444</v>
      </c>
      <c r="D7" s="63" t="s">
        <v>548</v>
      </c>
      <c r="E7" s="63" t="s">
        <v>552</v>
      </c>
      <c r="F7" s="63" t="s">
        <v>558</v>
      </c>
      <c r="G7" s="63" t="s">
        <v>412</v>
      </c>
      <c r="H7" s="63" t="s">
        <v>445</v>
      </c>
      <c r="I7" s="63" t="s">
        <v>508</v>
      </c>
      <c r="J7" s="12"/>
      <c r="K7" s="12"/>
    </row>
    <row r="8" spans="1:11" s="9" customFormat="1" ht="15" customHeight="1" x14ac:dyDescent="0.25">
      <c r="A8" s="64">
        <v>2</v>
      </c>
      <c r="B8" s="206" t="s">
        <v>2</v>
      </c>
      <c r="C8" s="207"/>
      <c r="D8" s="207"/>
      <c r="E8" s="207"/>
      <c r="F8" s="207"/>
      <c r="G8" s="207"/>
      <c r="H8" s="207"/>
      <c r="I8" s="208"/>
      <c r="J8" s="12"/>
      <c r="K8" s="12"/>
    </row>
    <row r="9" spans="1:11" s="9" customFormat="1" ht="24" x14ac:dyDescent="0.25">
      <c r="A9" s="117">
        <v>3</v>
      </c>
      <c r="B9" s="52" t="s">
        <v>205</v>
      </c>
      <c r="C9" s="51">
        <f>'3. melléklet'!E10</f>
        <v>60820153</v>
      </c>
      <c r="D9" s="51">
        <f>'3. melléklet'!F10</f>
        <v>60820153</v>
      </c>
      <c r="E9" s="51">
        <f>'3. melléklet'!G10</f>
        <v>61666923</v>
      </c>
      <c r="F9" s="51">
        <f>'3. melléklet'!H10</f>
        <v>69285921</v>
      </c>
      <c r="G9" s="51">
        <v>60000000</v>
      </c>
      <c r="H9" s="51">
        <v>60000000</v>
      </c>
      <c r="I9" s="51">
        <v>60000000</v>
      </c>
      <c r="J9" s="12"/>
      <c r="K9" s="12"/>
    </row>
    <row r="10" spans="1:11" s="9" customFormat="1" ht="24" x14ac:dyDescent="0.25">
      <c r="A10" s="64">
        <v>4</v>
      </c>
      <c r="B10" s="52" t="s">
        <v>289</v>
      </c>
      <c r="C10" s="51">
        <f>'3. melléklet'!E17</f>
        <v>5168300</v>
      </c>
      <c r="D10" s="51">
        <f>'3. melléklet'!F17</f>
        <v>6868302</v>
      </c>
      <c r="E10" s="51">
        <f>'3. melléklet'!G17</f>
        <v>7196228</v>
      </c>
      <c r="F10" s="51">
        <f>'3. melléklet'!H17</f>
        <v>5661908</v>
      </c>
      <c r="G10" s="51">
        <v>5000000</v>
      </c>
      <c r="H10" s="51">
        <v>5000000</v>
      </c>
      <c r="I10" s="51">
        <v>5000000</v>
      </c>
      <c r="J10" s="12"/>
      <c r="K10" s="12"/>
    </row>
    <row r="11" spans="1:11" s="9" customFormat="1" ht="15" customHeight="1" x14ac:dyDescent="0.25">
      <c r="A11" s="117">
        <v>5</v>
      </c>
      <c r="B11" s="52" t="s">
        <v>6</v>
      </c>
      <c r="C11" s="51">
        <f>'3. melléklet'!E18</f>
        <v>132000000</v>
      </c>
      <c r="D11" s="51">
        <f>'3. melléklet'!F18</f>
        <v>132000000</v>
      </c>
      <c r="E11" s="51">
        <f>'3. melléklet'!G18</f>
        <v>132000000</v>
      </c>
      <c r="F11" s="51">
        <f>'3. melléklet'!H18</f>
        <v>132000000</v>
      </c>
      <c r="G11" s="51">
        <v>133000000</v>
      </c>
      <c r="H11" s="51">
        <v>134000000</v>
      </c>
      <c r="I11" s="51">
        <v>135000000</v>
      </c>
      <c r="J11" s="12"/>
      <c r="K11" s="12"/>
    </row>
    <row r="12" spans="1:11" s="9" customFormat="1" ht="15" customHeight="1" x14ac:dyDescent="0.25">
      <c r="A12" s="64">
        <v>6</v>
      </c>
      <c r="B12" s="52" t="s">
        <v>3</v>
      </c>
      <c r="C12" s="51">
        <f>'3. melléklet'!E24+'4. melléklet'!F9</f>
        <v>138690022</v>
      </c>
      <c r="D12" s="51">
        <f>'3. melléklet'!F24+'4. melléklet'!F9</f>
        <v>140971792</v>
      </c>
      <c r="E12" s="51">
        <f>'3. melléklet'!G24+'4. melléklet'!G9</f>
        <v>171164714</v>
      </c>
      <c r="F12" s="51">
        <f>'3. melléklet'!H24+'4. melléklet'!H9</f>
        <v>171990258</v>
      </c>
      <c r="G12" s="51">
        <v>143500000</v>
      </c>
      <c r="H12" s="51">
        <v>152500000</v>
      </c>
      <c r="I12" s="51">
        <v>161500000</v>
      </c>
      <c r="J12" s="12"/>
      <c r="K12" s="53"/>
    </row>
    <row r="13" spans="1:11" s="9" customFormat="1" ht="24" x14ac:dyDescent="0.25">
      <c r="A13" s="117">
        <v>7</v>
      </c>
      <c r="B13" s="52" t="s">
        <v>197</v>
      </c>
      <c r="C13" s="51">
        <f>'3. melléklet'!E34</f>
        <v>0</v>
      </c>
      <c r="D13" s="51">
        <f>'3. melléklet'!F34</f>
        <v>10594121</v>
      </c>
      <c r="E13" s="51">
        <f>'3. melléklet'!G34</f>
        <v>10594121</v>
      </c>
      <c r="F13" s="51">
        <f>'3. melléklet'!H34</f>
        <v>10594121</v>
      </c>
      <c r="G13" s="51">
        <v>0</v>
      </c>
      <c r="H13" s="51">
        <v>0</v>
      </c>
      <c r="I13" s="51">
        <v>0</v>
      </c>
      <c r="J13" s="12"/>
      <c r="K13" s="12"/>
    </row>
    <row r="14" spans="1:11" s="9" customFormat="1" ht="24" x14ac:dyDescent="0.25">
      <c r="A14" s="64">
        <v>8</v>
      </c>
      <c r="B14" s="52" t="s">
        <v>290</v>
      </c>
      <c r="C14" s="51">
        <f>'3. melléklet'!E37</f>
        <v>7819284</v>
      </c>
      <c r="D14" s="51">
        <f>'3. melléklet'!F37</f>
        <v>7819284</v>
      </c>
      <c r="E14" s="51">
        <f>'3. melléklet'!G37</f>
        <v>7819284</v>
      </c>
      <c r="F14" s="51">
        <f>'3. melléklet'!H37</f>
        <v>7819284</v>
      </c>
      <c r="G14" s="51">
        <v>0</v>
      </c>
      <c r="H14" s="51">
        <v>0</v>
      </c>
      <c r="I14" s="51">
        <v>0</v>
      </c>
      <c r="J14" s="12"/>
      <c r="K14" s="12"/>
    </row>
    <row r="15" spans="1:11" s="9" customFormat="1" ht="15" customHeight="1" x14ac:dyDescent="0.25">
      <c r="A15" s="117">
        <v>9</v>
      </c>
      <c r="B15" s="52" t="s">
        <v>244</v>
      </c>
      <c r="C15" s="51">
        <f>'3. melléklet'!E40</f>
        <v>23500000</v>
      </c>
      <c r="D15" s="51">
        <f>'3. melléklet'!F40</f>
        <v>23500000</v>
      </c>
      <c r="E15" s="51">
        <f>'3. melléklet'!G40</f>
        <v>66000000</v>
      </c>
      <c r="F15" s="51">
        <f>'3. melléklet'!H40</f>
        <v>65500000</v>
      </c>
      <c r="G15" s="51">
        <v>3500000</v>
      </c>
      <c r="H15" s="51">
        <v>3500000</v>
      </c>
      <c r="I15" s="51">
        <v>3500000</v>
      </c>
      <c r="J15" s="12"/>
      <c r="K15" s="12"/>
    </row>
    <row r="16" spans="1:11" s="9" customFormat="1" ht="24" customHeight="1" x14ac:dyDescent="0.25">
      <c r="A16" s="64">
        <v>10</v>
      </c>
      <c r="B16" s="52" t="s">
        <v>201</v>
      </c>
      <c r="C16" s="51">
        <f>'3. melléklet'!E43</f>
        <v>131700</v>
      </c>
      <c r="D16" s="51">
        <f>'3. melléklet'!F43</f>
        <v>131700</v>
      </c>
      <c r="E16" s="51">
        <f>'3. melléklet'!G43</f>
        <v>131700</v>
      </c>
      <c r="F16" s="51">
        <f>'3. melléklet'!H43</f>
        <v>125325</v>
      </c>
      <c r="G16" s="51">
        <v>0</v>
      </c>
      <c r="H16" s="51">
        <v>0</v>
      </c>
      <c r="I16" s="51">
        <v>0</v>
      </c>
      <c r="J16" s="12"/>
      <c r="K16" s="12"/>
    </row>
    <row r="17" spans="1:13" s="9" customFormat="1" ht="15" customHeight="1" x14ac:dyDescent="0.25">
      <c r="A17" s="117">
        <v>11</v>
      </c>
      <c r="B17" s="52" t="s">
        <v>455</v>
      </c>
      <c r="C17" s="51">
        <f>'3. melléklet'!E47</f>
        <v>151000000</v>
      </c>
      <c r="D17" s="51">
        <f>'3. melléklet'!F47</f>
        <v>157660333</v>
      </c>
      <c r="E17" s="51">
        <f>'3. melléklet'!G47</f>
        <v>157660333</v>
      </c>
      <c r="F17" s="51">
        <f>'3. melléklet'!H47</f>
        <v>157660333</v>
      </c>
      <c r="G17" s="51">
        <v>0</v>
      </c>
      <c r="H17" s="51">
        <v>0</v>
      </c>
      <c r="I17" s="51">
        <v>0</v>
      </c>
      <c r="J17" s="12"/>
      <c r="K17" s="12"/>
    </row>
    <row r="18" spans="1:13" s="9" customFormat="1" ht="24" x14ac:dyDescent="0.25">
      <c r="A18" s="64">
        <v>12</v>
      </c>
      <c r="B18" s="52" t="s">
        <v>255</v>
      </c>
      <c r="C18" s="51">
        <f>'3. melléklet'!E49</f>
        <v>0</v>
      </c>
      <c r="D18" s="51">
        <f>'3. melléklet'!F49</f>
        <v>0</v>
      </c>
      <c r="E18" s="51">
        <f>'3. melléklet'!G49</f>
        <v>0</v>
      </c>
      <c r="F18" s="51">
        <f>'3. melléklet'!H49</f>
        <v>2227463</v>
      </c>
      <c r="G18" s="51">
        <v>100000000</v>
      </c>
      <c r="H18" s="51">
        <v>100000000</v>
      </c>
      <c r="I18" s="51">
        <v>100000000</v>
      </c>
      <c r="J18" s="12"/>
      <c r="K18" s="12"/>
    </row>
    <row r="19" spans="1:13" s="9" customFormat="1" ht="24" x14ac:dyDescent="0.25">
      <c r="A19" s="117">
        <v>13</v>
      </c>
      <c r="B19" s="52" t="s">
        <v>58</v>
      </c>
      <c r="C19" s="51">
        <f>'3. melléklet'!E48+'4. melléklet'!F16</f>
        <v>389314545</v>
      </c>
      <c r="D19" s="51">
        <f>'3. melléklet'!F48+'4. melléklet'!F16</f>
        <v>389314545</v>
      </c>
      <c r="E19" s="51">
        <f>'3. melléklet'!G48+'4. melléklet'!G16</f>
        <v>389314545</v>
      </c>
      <c r="F19" s="51">
        <f>'3. melléklet'!H48+'4. melléklet'!H16</f>
        <v>389314545</v>
      </c>
      <c r="G19" s="51"/>
      <c r="H19" s="51"/>
      <c r="I19" s="51"/>
      <c r="J19" s="12"/>
      <c r="K19" s="12"/>
    </row>
    <row r="20" spans="1:13" s="9" customFormat="1" ht="15" customHeight="1" x14ac:dyDescent="0.25">
      <c r="A20" s="64">
        <v>14</v>
      </c>
      <c r="B20" s="98" t="s">
        <v>413</v>
      </c>
      <c r="C20" s="107">
        <f t="shared" ref="C20:I20" si="0">SUM(C9:C19)</f>
        <v>908444004</v>
      </c>
      <c r="D20" s="107">
        <f t="shared" si="0"/>
        <v>929680230</v>
      </c>
      <c r="E20" s="107">
        <f t="shared" ref="E20:F20" si="1">SUM(E9:E19)</f>
        <v>1003547848</v>
      </c>
      <c r="F20" s="107">
        <f t="shared" si="1"/>
        <v>1012179158</v>
      </c>
      <c r="G20" s="107">
        <f t="shared" si="0"/>
        <v>445000000</v>
      </c>
      <c r="H20" s="107">
        <f t="shared" si="0"/>
        <v>455000000</v>
      </c>
      <c r="I20" s="107">
        <f t="shared" si="0"/>
        <v>465000000</v>
      </c>
      <c r="J20" s="12"/>
      <c r="K20" s="12"/>
    </row>
    <row r="21" spans="1:13" s="9" customFormat="1" ht="15" customHeight="1" x14ac:dyDescent="0.25">
      <c r="A21" s="117">
        <v>15</v>
      </c>
      <c r="B21" s="206" t="s">
        <v>10</v>
      </c>
      <c r="C21" s="207"/>
      <c r="D21" s="207"/>
      <c r="E21" s="207"/>
      <c r="F21" s="207"/>
      <c r="G21" s="207"/>
      <c r="H21" s="207"/>
      <c r="I21" s="208"/>
      <c r="J21" s="12"/>
      <c r="K21" s="12"/>
    </row>
    <row r="22" spans="1:13" s="9" customFormat="1" ht="15" customHeight="1" x14ac:dyDescent="0.25">
      <c r="A22" s="64">
        <v>16</v>
      </c>
      <c r="B22" s="61" t="s">
        <v>49</v>
      </c>
      <c r="C22" s="51">
        <f>'2. melléklet'!H8</f>
        <v>104576032</v>
      </c>
      <c r="D22" s="51">
        <f>'2. melléklet'!I8</f>
        <v>106591971</v>
      </c>
      <c r="E22" s="51">
        <f>'2. melléklet'!J8</f>
        <v>116100499</v>
      </c>
      <c r="F22" s="51">
        <f>'2. melléklet'!K8</f>
        <v>116744410</v>
      </c>
      <c r="G22" s="51">
        <v>114000000</v>
      </c>
      <c r="H22" s="51">
        <v>120000000</v>
      </c>
      <c r="I22" s="51">
        <v>126000000</v>
      </c>
      <c r="J22" s="12"/>
      <c r="K22" s="12"/>
    </row>
    <row r="23" spans="1:13" s="9" customFormat="1" ht="24" x14ac:dyDescent="0.25">
      <c r="A23" s="117">
        <v>17</v>
      </c>
      <c r="B23" s="61" t="s">
        <v>414</v>
      </c>
      <c r="C23" s="51">
        <f>'2. melléklet'!H9</f>
        <v>14021496</v>
      </c>
      <c r="D23" s="51">
        <f>'2. melléklet'!I9</f>
        <v>14202582</v>
      </c>
      <c r="E23" s="51">
        <f>'2. melléklet'!J9</f>
        <v>15669566</v>
      </c>
      <c r="F23" s="51">
        <f>'2. melléklet'!K9</f>
        <v>14902733</v>
      </c>
      <c r="G23" s="51">
        <v>14500000</v>
      </c>
      <c r="H23" s="51">
        <v>15500000</v>
      </c>
      <c r="I23" s="51">
        <v>16500000</v>
      </c>
      <c r="J23" s="12"/>
      <c r="K23" s="12"/>
      <c r="L23" s="12"/>
      <c r="M23" s="12"/>
    </row>
    <row r="24" spans="1:13" s="9" customFormat="1" ht="15" customHeight="1" x14ac:dyDescent="0.25">
      <c r="A24" s="64">
        <v>18</v>
      </c>
      <c r="B24" s="61" t="s">
        <v>55</v>
      </c>
      <c r="C24" s="51">
        <f>'2. melléklet'!H10</f>
        <v>223986469</v>
      </c>
      <c r="D24" s="51">
        <f>'2. melléklet'!I10</f>
        <v>230721546</v>
      </c>
      <c r="E24" s="51">
        <f>'2. melléklet'!J10</f>
        <v>251212164</v>
      </c>
      <c r="F24" s="51">
        <f>'2. melléklet'!K10</f>
        <v>244384301</v>
      </c>
      <c r="G24" s="51">
        <v>180000000</v>
      </c>
      <c r="H24" s="51">
        <v>185000000</v>
      </c>
      <c r="I24" s="51">
        <v>190000000</v>
      </c>
      <c r="J24" s="12"/>
      <c r="K24" s="12"/>
    </row>
    <row r="25" spans="1:13" ht="15" customHeight="1" x14ac:dyDescent="0.25">
      <c r="A25" s="117">
        <v>19</v>
      </c>
      <c r="B25" s="61" t="s">
        <v>131</v>
      </c>
      <c r="C25" s="51">
        <f>'2. melléklet'!H11</f>
        <v>3000000</v>
      </c>
      <c r="D25" s="51">
        <f>'2. melléklet'!I11</f>
        <v>3000000</v>
      </c>
      <c r="E25" s="51">
        <f>'2. melléklet'!J11</f>
        <v>3000000</v>
      </c>
      <c r="F25" s="51">
        <f>'2. melléklet'!K11</f>
        <v>3000000</v>
      </c>
      <c r="G25" s="51">
        <v>3000000</v>
      </c>
      <c r="H25" s="51">
        <v>3000000</v>
      </c>
      <c r="I25" s="51">
        <v>3000000</v>
      </c>
    </row>
    <row r="26" spans="1:13" s="9" customFormat="1" ht="15" customHeight="1" x14ac:dyDescent="0.25">
      <c r="A26" s="64">
        <v>20</v>
      </c>
      <c r="B26" s="61" t="s">
        <v>133</v>
      </c>
      <c r="C26" s="51">
        <f>'2. melléklet'!H12+'2. melléklet'!H13+'2. melléklet'!H14</f>
        <v>38362802</v>
      </c>
      <c r="D26" s="51">
        <f>'2. melléklet'!I12+'2. melléklet'!I13+'2. melléklet'!I14</f>
        <v>45767250</v>
      </c>
      <c r="E26" s="51">
        <f>'2. melléklet'!J12+'2. melléklet'!J13+'2. melléklet'!J14</f>
        <v>48252055</v>
      </c>
      <c r="F26" s="51">
        <f>'2. melléklet'!K12+'2. melléklet'!K13+'2. melléklet'!K14</f>
        <v>53132355</v>
      </c>
      <c r="G26" s="51">
        <v>39000000</v>
      </c>
      <c r="H26" s="51">
        <v>39000000</v>
      </c>
      <c r="I26" s="51">
        <v>39000000</v>
      </c>
      <c r="J26" s="12"/>
      <c r="K26" s="53"/>
    </row>
    <row r="27" spans="1:13" s="9" customFormat="1" ht="15" customHeight="1" x14ac:dyDescent="0.25">
      <c r="A27" s="117">
        <v>21</v>
      </c>
      <c r="B27" s="61" t="s">
        <v>86</v>
      </c>
      <c r="C27" s="51">
        <f>'2. melléklet'!H19</f>
        <v>244257522</v>
      </c>
      <c r="D27" s="51">
        <f>'2. melléklet'!I19</f>
        <v>261842482</v>
      </c>
      <c r="E27" s="51">
        <f>'2. melléklet'!J19</f>
        <v>280029022</v>
      </c>
      <c r="F27" s="51">
        <f>'2. melléklet'!K19</f>
        <v>280931662</v>
      </c>
      <c r="G27" s="51">
        <v>30000000</v>
      </c>
      <c r="H27" s="51">
        <v>30000000</v>
      </c>
      <c r="I27" s="51">
        <v>30000000</v>
      </c>
      <c r="J27" s="12"/>
      <c r="K27" s="12"/>
    </row>
    <row r="28" spans="1:13" s="9" customFormat="1" ht="15" customHeight="1" x14ac:dyDescent="0.25">
      <c r="A28" s="64">
        <v>22</v>
      </c>
      <c r="B28" s="61" t="s">
        <v>153</v>
      </c>
      <c r="C28" s="51">
        <f>'2. melléklet'!H20</f>
        <v>30908381</v>
      </c>
      <c r="D28" s="51">
        <f>'2. melléklet'!I20</f>
        <v>30908381</v>
      </c>
      <c r="E28" s="51">
        <f>'2. melléklet'!J20</f>
        <v>30908381</v>
      </c>
      <c r="F28" s="51">
        <f>'2. melléklet'!K20</f>
        <v>30908381</v>
      </c>
      <c r="G28" s="51">
        <v>35000000</v>
      </c>
      <c r="H28" s="51">
        <v>35000000</v>
      </c>
      <c r="I28" s="51">
        <v>35000000</v>
      </c>
      <c r="J28" s="12"/>
      <c r="K28" s="12"/>
    </row>
    <row r="29" spans="1:13" s="9" customFormat="1" ht="24" x14ac:dyDescent="0.25">
      <c r="A29" s="117">
        <v>23</v>
      </c>
      <c r="B29" s="135" t="s">
        <v>61</v>
      </c>
      <c r="C29" s="51">
        <f>'2. melléklet'!H21</f>
        <v>0</v>
      </c>
      <c r="D29" s="51">
        <f>'2. melléklet'!I21</f>
        <v>1000000</v>
      </c>
      <c r="E29" s="51">
        <f>'2. melléklet'!J21</f>
        <v>1000000</v>
      </c>
      <c r="F29" s="51">
        <f>'2. melléklet'!K21</f>
        <v>1000000</v>
      </c>
      <c r="G29" s="51">
        <v>0</v>
      </c>
      <c r="H29" s="51">
        <v>0</v>
      </c>
      <c r="I29" s="51"/>
      <c r="J29" s="12"/>
      <c r="K29" s="12"/>
    </row>
    <row r="30" spans="1:13" s="9" customFormat="1" ht="15" customHeight="1" x14ac:dyDescent="0.25">
      <c r="A30" s="64">
        <v>24</v>
      </c>
      <c r="B30" s="52" t="s">
        <v>15</v>
      </c>
      <c r="C30" s="51">
        <f>'2. melléklet'!H26</f>
        <v>153126252</v>
      </c>
      <c r="D30" s="51">
        <f>'2. melléklet'!I26</f>
        <v>159786585</v>
      </c>
      <c r="E30" s="51">
        <f>'2. melléklet'!J26</f>
        <v>159786585</v>
      </c>
      <c r="F30" s="51">
        <f>'2. melléklet'!K26</f>
        <v>159842828</v>
      </c>
      <c r="G30" s="51">
        <v>0</v>
      </c>
      <c r="H30" s="51">
        <v>0</v>
      </c>
      <c r="I30" s="51">
        <v>0</v>
      </c>
      <c r="J30" s="12"/>
      <c r="K30" s="12"/>
    </row>
    <row r="31" spans="1:13" ht="15" customHeight="1" x14ac:dyDescent="0.25">
      <c r="A31" s="117">
        <v>25</v>
      </c>
      <c r="B31" s="52" t="s">
        <v>13</v>
      </c>
      <c r="C31" s="51">
        <f>'2. melléklet'!H15</f>
        <v>96205050</v>
      </c>
      <c r="D31" s="51">
        <f>'2. melléklet'!I15</f>
        <v>75859433</v>
      </c>
      <c r="E31" s="51">
        <f>'2. melléklet'!J15</f>
        <v>97589576</v>
      </c>
      <c r="F31" s="51">
        <f>'2. melléklet'!K15</f>
        <v>107332488</v>
      </c>
      <c r="G31" s="51">
        <v>29500000</v>
      </c>
      <c r="H31" s="51">
        <v>27500000</v>
      </c>
      <c r="I31" s="51">
        <v>25500000</v>
      </c>
    </row>
    <row r="32" spans="1:13" ht="15" customHeight="1" x14ac:dyDescent="0.25">
      <c r="A32" s="64">
        <v>26</v>
      </c>
      <c r="B32" s="98" t="s">
        <v>415</v>
      </c>
      <c r="C32" s="107">
        <f>SUM(C22:C31)</f>
        <v>908444004</v>
      </c>
      <c r="D32" s="107">
        <f t="shared" ref="D32:E32" si="2">SUM(D22:D31)</f>
        <v>929680230</v>
      </c>
      <c r="E32" s="107">
        <f t="shared" si="2"/>
        <v>1003547848</v>
      </c>
      <c r="F32" s="107">
        <f t="shared" ref="F32" si="3">SUM(F22:F31)</f>
        <v>1012179158</v>
      </c>
      <c r="G32" s="107">
        <f t="shared" ref="G32" si="4">SUM(G22:G31)</f>
        <v>445000000</v>
      </c>
      <c r="H32" s="107">
        <f t="shared" ref="H32" si="5">SUM(H22:H31)</f>
        <v>455000000</v>
      </c>
      <c r="I32" s="107">
        <f t="shared" ref="I32" si="6">SUM(I22:I31)</f>
        <v>465000000</v>
      </c>
    </row>
  </sheetData>
  <sheetProtection selectLockedCells="1" selectUnlockedCells="1"/>
  <mergeCells count="3">
    <mergeCell ref="B8:I8"/>
    <mergeCell ref="B21:I21"/>
    <mergeCell ref="A4:I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1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/>
  </sheetViews>
  <sheetFormatPr defaultRowHeight="13.2" x14ac:dyDescent="0.25"/>
  <cols>
    <col min="1" max="1" width="5.6640625" style="1" customWidth="1"/>
    <col min="2" max="2" width="39.88671875" customWidth="1"/>
    <col min="3" max="4" width="14.109375" customWidth="1"/>
    <col min="5" max="5" width="14.109375" style="1" customWidth="1"/>
    <col min="6" max="6" width="5.6640625" style="1" customWidth="1"/>
  </cols>
  <sheetData>
    <row r="1" spans="1:7" ht="15" customHeight="1" x14ac:dyDescent="0.25">
      <c r="E1" s="2" t="s">
        <v>261</v>
      </c>
      <c r="F1"/>
    </row>
    <row r="2" spans="1:7" ht="15" customHeight="1" x14ac:dyDescent="0.25">
      <c r="E2" s="2" t="str">
        <f>'1. melléklet'!H2</f>
        <v>a  2/2025. (V.7.) önkormányzati rendelethez</v>
      </c>
      <c r="F2"/>
    </row>
    <row r="3" spans="1:7" ht="15" customHeight="1" x14ac:dyDescent="0.25">
      <c r="F3"/>
    </row>
    <row r="4" spans="1:7" ht="16.2" customHeight="1" x14ac:dyDescent="0.25">
      <c r="A4" s="205" t="s">
        <v>518</v>
      </c>
      <c r="B4" s="205"/>
      <c r="C4" s="205"/>
      <c r="D4" s="205"/>
      <c r="E4" s="205"/>
      <c r="F4" s="135"/>
      <c r="G4" s="1"/>
    </row>
    <row r="5" spans="1:7" ht="15" customHeight="1" x14ac:dyDescent="0.25">
      <c r="B5" s="1"/>
      <c r="C5" s="1"/>
      <c r="D5" s="1"/>
      <c r="F5"/>
    </row>
    <row r="6" spans="1:7" ht="21" customHeight="1" x14ac:dyDescent="0.25">
      <c r="A6" s="64"/>
      <c r="B6" s="64" t="s">
        <v>33</v>
      </c>
      <c r="C6" s="64" t="s">
        <v>34</v>
      </c>
      <c r="D6" s="64" t="s">
        <v>35</v>
      </c>
      <c r="E6" s="64" t="s">
        <v>36</v>
      </c>
      <c r="F6"/>
    </row>
    <row r="7" spans="1:7" ht="24" x14ac:dyDescent="0.25">
      <c r="A7" s="117">
        <v>1</v>
      </c>
      <c r="B7" s="123" t="s">
        <v>60</v>
      </c>
      <c r="C7" s="63" t="s">
        <v>468</v>
      </c>
      <c r="D7" s="63" t="s">
        <v>552</v>
      </c>
      <c r="E7" s="63" t="s">
        <v>558</v>
      </c>
      <c r="F7"/>
    </row>
    <row r="8" spans="1:7" ht="15" customHeight="1" x14ac:dyDescent="0.25">
      <c r="A8" s="86" t="s">
        <v>374</v>
      </c>
      <c r="B8" s="69" t="s">
        <v>93</v>
      </c>
      <c r="C8" s="62">
        <v>0</v>
      </c>
      <c r="D8" s="62">
        <v>0</v>
      </c>
      <c r="E8" s="62">
        <v>0</v>
      </c>
      <c r="F8"/>
    </row>
    <row r="9" spans="1:7" ht="24" x14ac:dyDescent="0.25">
      <c r="A9" s="117">
        <v>3</v>
      </c>
      <c r="B9" s="54" t="s">
        <v>378</v>
      </c>
      <c r="C9" s="22">
        <f>SUM(C10:C13)</f>
        <v>20511270</v>
      </c>
      <c r="D9" s="22">
        <f>SUM(D10:D13)</f>
        <v>20531270</v>
      </c>
      <c r="E9" s="22">
        <f>SUM(E10:E13)</f>
        <v>21151270</v>
      </c>
      <c r="F9"/>
    </row>
    <row r="10" spans="1:7" ht="24" x14ac:dyDescent="0.25">
      <c r="A10" s="79" t="s">
        <v>375</v>
      </c>
      <c r="B10" s="77" t="s">
        <v>431</v>
      </c>
      <c r="C10" s="55">
        <v>3419000</v>
      </c>
      <c r="D10" s="55">
        <v>3419000</v>
      </c>
      <c r="E10" s="55">
        <v>3419000</v>
      </c>
      <c r="F10"/>
    </row>
    <row r="11" spans="1:7" ht="15" customHeight="1" x14ac:dyDescent="0.25">
      <c r="A11" s="117">
        <v>5</v>
      </c>
      <c r="B11" s="77" t="s">
        <v>94</v>
      </c>
      <c r="C11" s="55">
        <v>11996000</v>
      </c>
      <c r="D11" s="55">
        <v>12016000</v>
      </c>
      <c r="E11" s="55">
        <v>12636000</v>
      </c>
      <c r="F11"/>
    </row>
    <row r="12" spans="1:7" ht="24" x14ac:dyDescent="0.25">
      <c r="A12" s="79" t="s">
        <v>376</v>
      </c>
      <c r="B12" s="77" t="s">
        <v>434</v>
      </c>
      <c r="C12" s="55">
        <v>823225</v>
      </c>
      <c r="D12" s="55">
        <v>823225</v>
      </c>
      <c r="E12" s="55">
        <v>823225</v>
      </c>
      <c r="F12"/>
    </row>
    <row r="13" spans="1:7" ht="15" customHeight="1" x14ac:dyDescent="0.25">
      <c r="A13" s="117">
        <v>7</v>
      </c>
      <c r="B13" s="77" t="s">
        <v>95</v>
      </c>
      <c r="C13" s="55">
        <v>4273045</v>
      </c>
      <c r="D13" s="55">
        <v>4273045</v>
      </c>
      <c r="E13" s="55">
        <v>4273045</v>
      </c>
      <c r="F13"/>
    </row>
    <row r="14" spans="1:7" ht="15" customHeight="1" x14ac:dyDescent="0.25">
      <c r="A14" s="79" t="s">
        <v>377</v>
      </c>
      <c r="B14" s="61" t="s">
        <v>96</v>
      </c>
      <c r="C14" s="22">
        <v>4800000</v>
      </c>
      <c r="D14" s="22">
        <v>4800000</v>
      </c>
      <c r="E14" s="22">
        <v>4800000</v>
      </c>
      <c r="F14"/>
    </row>
    <row r="15" spans="1:7" ht="15" customHeight="1" x14ac:dyDescent="0.25">
      <c r="A15" s="117">
        <v>9</v>
      </c>
      <c r="B15" s="61" t="s">
        <v>100</v>
      </c>
      <c r="C15" s="22">
        <v>158100</v>
      </c>
      <c r="D15" s="22">
        <v>158100</v>
      </c>
      <c r="E15" s="22">
        <v>158100</v>
      </c>
      <c r="F15"/>
    </row>
    <row r="16" spans="1:7" ht="24" x14ac:dyDescent="0.25">
      <c r="A16" s="117">
        <v>10</v>
      </c>
      <c r="B16" s="61" t="s">
        <v>448</v>
      </c>
      <c r="C16" s="22">
        <v>3915653</v>
      </c>
      <c r="D16" s="22">
        <v>3915653</v>
      </c>
      <c r="E16" s="22">
        <v>3915653</v>
      </c>
      <c r="F16"/>
    </row>
    <row r="17" spans="1:6" ht="24" x14ac:dyDescent="0.25">
      <c r="A17" s="86" t="s">
        <v>446</v>
      </c>
      <c r="B17" s="69" t="s">
        <v>356</v>
      </c>
      <c r="C17" s="21">
        <f>C9+C14+C15+C16</f>
        <v>29385023</v>
      </c>
      <c r="D17" s="21">
        <f>D9+D14+D15+D16</f>
        <v>29405023</v>
      </c>
      <c r="E17" s="21">
        <f>E9+E14+E15+E16</f>
        <v>30025023</v>
      </c>
      <c r="F17"/>
    </row>
    <row r="18" spans="1:6" ht="15" customHeight="1" x14ac:dyDescent="0.25">
      <c r="A18" s="117">
        <v>12</v>
      </c>
      <c r="B18" s="61" t="s">
        <v>379</v>
      </c>
      <c r="C18" s="22">
        <v>2585610</v>
      </c>
      <c r="D18" s="22">
        <v>2585610</v>
      </c>
      <c r="E18" s="22">
        <v>2706272</v>
      </c>
      <c r="F18"/>
    </row>
    <row r="19" spans="1:6" ht="15" customHeight="1" x14ac:dyDescent="0.25">
      <c r="A19" s="117">
        <v>13</v>
      </c>
      <c r="B19" s="61" t="s">
        <v>447</v>
      </c>
      <c r="C19" s="22">
        <v>1500000</v>
      </c>
      <c r="D19" s="22">
        <v>1500000</v>
      </c>
      <c r="E19" s="22">
        <v>1570000</v>
      </c>
      <c r="F19"/>
    </row>
    <row r="20" spans="1:6" ht="15" customHeight="1" x14ac:dyDescent="0.25">
      <c r="A20" s="117">
        <v>14</v>
      </c>
      <c r="B20" s="54" t="s">
        <v>509</v>
      </c>
      <c r="C20" s="22">
        <v>15069600</v>
      </c>
      <c r="D20" s="22">
        <v>15069600</v>
      </c>
      <c r="E20" s="22">
        <v>15906800</v>
      </c>
      <c r="F20"/>
    </row>
    <row r="21" spans="1:6" ht="24" x14ac:dyDescent="0.25">
      <c r="A21" s="117">
        <v>15</v>
      </c>
      <c r="B21" s="61" t="s">
        <v>380</v>
      </c>
      <c r="C21" s="50">
        <v>5268000</v>
      </c>
      <c r="D21" s="50">
        <v>5268000</v>
      </c>
      <c r="E21" s="50">
        <v>5268000</v>
      </c>
      <c r="F21"/>
    </row>
    <row r="22" spans="1:6" ht="24" x14ac:dyDescent="0.25">
      <c r="A22" s="124">
        <v>16</v>
      </c>
      <c r="B22" s="69" t="s">
        <v>357</v>
      </c>
      <c r="C22" s="62">
        <f>SUM(C18:C21)</f>
        <v>24423210</v>
      </c>
      <c r="D22" s="62">
        <f>SUM(D18:D21)</f>
        <v>24423210</v>
      </c>
      <c r="E22" s="62">
        <f>SUM(E18:E21)</f>
        <v>25451072</v>
      </c>
      <c r="F22"/>
    </row>
    <row r="23" spans="1:6" ht="24" x14ac:dyDescent="0.25">
      <c r="A23" s="79" t="s">
        <v>510</v>
      </c>
      <c r="B23" s="61" t="s">
        <v>382</v>
      </c>
      <c r="C23" s="22">
        <v>1457000</v>
      </c>
      <c r="D23" s="22">
        <v>1457000</v>
      </c>
      <c r="E23" s="22">
        <v>1457000</v>
      </c>
      <c r="F23"/>
    </row>
    <row r="24" spans="1:6" ht="24" x14ac:dyDescent="0.25">
      <c r="A24" s="79" t="s">
        <v>511</v>
      </c>
      <c r="B24" s="61" t="s">
        <v>383</v>
      </c>
      <c r="C24" s="22">
        <v>1592800</v>
      </c>
      <c r="D24" s="22">
        <v>1592800</v>
      </c>
      <c r="E24" s="22">
        <v>1737600</v>
      </c>
      <c r="F24"/>
    </row>
    <row r="25" spans="1:6" ht="24" x14ac:dyDescent="0.25">
      <c r="A25" s="86" t="s">
        <v>512</v>
      </c>
      <c r="B25" s="69" t="s">
        <v>381</v>
      </c>
      <c r="C25" s="62">
        <f>SUM(C23:C24)</f>
        <v>3049800</v>
      </c>
      <c r="D25" s="62">
        <f>SUM(D23:D24)</f>
        <v>3049800</v>
      </c>
      <c r="E25" s="62">
        <f>SUM(E23:E24)</f>
        <v>3194600</v>
      </c>
      <c r="F25"/>
    </row>
    <row r="26" spans="1:6" ht="24" x14ac:dyDescent="0.25">
      <c r="A26" s="79" t="s">
        <v>513</v>
      </c>
      <c r="B26" s="61" t="s">
        <v>384</v>
      </c>
      <c r="C26" s="22">
        <v>2270000</v>
      </c>
      <c r="D26" s="22">
        <v>2270000</v>
      </c>
      <c r="E26" s="22">
        <v>2270000</v>
      </c>
      <c r="F26"/>
    </row>
    <row r="27" spans="1:6" ht="15" customHeight="1" x14ac:dyDescent="0.25">
      <c r="A27" s="79" t="s">
        <v>514</v>
      </c>
      <c r="B27" s="61" t="s">
        <v>515</v>
      </c>
      <c r="C27" s="22">
        <v>1692120</v>
      </c>
      <c r="D27" s="22">
        <v>1692120</v>
      </c>
      <c r="E27" s="22">
        <v>2638156</v>
      </c>
      <c r="F27"/>
    </row>
    <row r="28" spans="1:6" ht="24" x14ac:dyDescent="0.25">
      <c r="A28" s="86" t="s">
        <v>516</v>
      </c>
      <c r="B28" s="69" t="s">
        <v>359</v>
      </c>
      <c r="C28" s="62">
        <f>SUM(C26:C27)</f>
        <v>3962120</v>
      </c>
      <c r="D28" s="62">
        <f>SUM(D26:D27)</f>
        <v>3962120</v>
      </c>
      <c r="E28" s="62">
        <f>SUM(E26:E27)</f>
        <v>4908156</v>
      </c>
      <c r="F28"/>
    </row>
    <row r="29" spans="1:6" ht="24" x14ac:dyDescent="0.25">
      <c r="A29" s="79" t="s">
        <v>517</v>
      </c>
      <c r="B29" s="61" t="s">
        <v>549</v>
      </c>
      <c r="C29" s="22">
        <v>0</v>
      </c>
      <c r="D29" s="22">
        <v>826770</v>
      </c>
      <c r="E29" s="22">
        <v>826770</v>
      </c>
      <c r="F29"/>
    </row>
    <row r="30" spans="1:6" ht="15" customHeight="1" x14ac:dyDescent="0.25">
      <c r="A30" s="79" t="s">
        <v>550</v>
      </c>
      <c r="B30" s="61" t="s">
        <v>553</v>
      </c>
      <c r="C30" s="22">
        <v>0</v>
      </c>
      <c r="D30" s="22">
        <v>0</v>
      </c>
      <c r="E30" s="22">
        <v>4880300</v>
      </c>
      <c r="F30"/>
    </row>
    <row r="31" spans="1:6" ht="24" x14ac:dyDescent="0.25">
      <c r="A31" s="86" t="s">
        <v>551</v>
      </c>
      <c r="B31" s="69" t="s">
        <v>312</v>
      </c>
      <c r="C31" s="62">
        <f>SUM(C29:C30)</f>
        <v>0</v>
      </c>
      <c r="D31" s="62">
        <f>SUM(D29:D30)</f>
        <v>826770</v>
      </c>
      <c r="E31" s="62">
        <f>SUM(E29:E30)</f>
        <v>5707070</v>
      </c>
      <c r="F31"/>
    </row>
    <row r="32" spans="1:6" ht="22.8" x14ac:dyDescent="0.25">
      <c r="A32" s="157" t="s">
        <v>554</v>
      </c>
      <c r="B32" s="125" t="s">
        <v>385</v>
      </c>
      <c r="C32" s="126">
        <f>C17+C25+C28+C22+C31</f>
        <v>60820153</v>
      </c>
      <c r="D32" s="126">
        <f t="shared" ref="D32:E32" si="0">D17+D25+D28+D22+D31</f>
        <v>61666923</v>
      </c>
      <c r="E32" s="126">
        <f t="shared" si="0"/>
        <v>69285921</v>
      </c>
      <c r="F32"/>
    </row>
  </sheetData>
  <sheetProtection selectLockedCells="1" selectUnlockedCells="1"/>
  <mergeCells count="1">
    <mergeCell ref="A4:E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6" width="10.5546875" style="1" customWidth="1"/>
    <col min="7" max="7" width="8.6640625" style="1" customWidth="1"/>
    <col min="8" max="8" width="8.6640625" customWidth="1"/>
    <col min="10" max="13" width="10.109375" bestFit="1" customWidth="1"/>
  </cols>
  <sheetData>
    <row r="1" spans="1:9" s="9" customFormat="1" ht="15" customHeight="1" x14ac:dyDescent="0.25">
      <c r="B1" s="1"/>
      <c r="C1" s="1"/>
      <c r="D1" s="1"/>
      <c r="E1" s="1"/>
      <c r="F1" s="1"/>
      <c r="G1" s="2" t="s">
        <v>262</v>
      </c>
    </row>
    <row r="2" spans="1:9" s="9" customFormat="1" ht="15" customHeight="1" x14ac:dyDescent="0.25">
      <c r="A2" s="1"/>
      <c r="B2" s="1"/>
      <c r="C2" s="1"/>
      <c r="D2" s="1"/>
      <c r="E2" s="1"/>
      <c r="F2" s="1"/>
      <c r="G2" s="2" t="str">
        <f>'1. melléklet'!H2</f>
        <v>a  2/2025. (V.7.) önkormányzati rendelethez</v>
      </c>
    </row>
    <row r="3" spans="1:9" s="9" customFormat="1" ht="15" customHeight="1" x14ac:dyDescent="0.25">
      <c r="A3" s="12"/>
      <c r="B3" s="12"/>
      <c r="C3" s="12"/>
      <c r="D3" s="12"/>
      <c r="E3" s="12"/>
      <c r="F3" s="12"/>
      <c r="G3" s="12"/>
    </row>
    <row r="4" spans="1:9" s="9" customFormat="1" ht="15" customHeight="1" x14ac:dyDescent="0.25">
      <c r="A4" s="186" t="s">
        <v>417</v>
      </c>
      <c r="B4" s="186"/>
      <c r="C4" s="186"/>
      <c r="D4" s="186"/>
      <c r="E4" s="186"/>
      <c r="F4" s="186"/>
      <c r="G4" s="186"/>
      <c r="H4" s="12"/>
    </row>
    <row r="5" spans="1:9" ht="15" customHeight="1" x14ac:dyDescent="0.25"/>
    <row r="6" spans="1:9" x14ac:dyDescent="0.25">
      <c r="A6" s="64"/>
      <c r="B6" s="64" t="s">
        <v>33</v>
      </c>
      <c r="C6" s="64" t="s">
        <v>34</v>
      </c>
      <c r="D6" s="64" t="s">
        <v>35</v>
      </c>
      <c r="E6" s="64" t="s">
        <v>36</v>
      </c>
      <c r="F6" s="64" t="s">
        <v>37</v>
      </c>
      <c r="G6" s="64" t="s">
        <v>38</v>
      </c>
    </row>
    <row r="7" spans="1:9" ht="36" x14ac:dyDescent="0.25">
      <c r="A7" s="116">
        <v>1</v>
      </c>
      <c r="B7" s="116" t="s">
        <v>60</v>
      </c>
      <c r="C7" s="63" t="s">
        <v>519</v>
      </c>
      <c r="D7" s="63" t="s">
        <v>536</v>
      </c>
      <c r="E7" s="63" t="s">
        <v>552</v>
      </c>
      <c r="F7" s="63" t="s">
        <v>558</v>
      </c>
      <c r="G7" s="65" t="s">
        <v>450</v>
      </c>
    </row>
    <row r="8" spans="1:9" ht="15" customHeight="1" x14ac:dyDescent="0.25">
      <c r="A8" s="64">
        <v>2</v>
      </c>
      <c r="B8" s="160" t="s">
        <v>386</v>
      </c>
      <c r="C8" s="161"/>
      <c r="D8" s="161"/>
      <c r="E8" s="161"/>
      <c r="F8" s="161"/>
      <c r="G8" s="162"/>
    </row>
    <row r="9" spans="1:9" ht="15" customHeight="1" x14ac:dyDescent="0.25">
      <c r="A9" s="64">
        <v>3</v>
      </c>
      <c r="B9" s="127" t="s">
        <v>424</v>
      </c>
      <c r="C9" s="22">
        <v>24728904</v>
      </c>
      <c r="D9" s="22">
        <v>28512252</v>
      </c>
      <c r="E9" s="22">
        <v>30827057</v>
      </c>
      <c r="F9" s="22">
        <v>30827057</v>
      </c>
      <c r="G9" s="68">
        <f>F9/C9</f>
        <v>1.2466002132565195</v>
      </c>
    </row>
    <row r="10" spans="1:9" ht="15" customHeight="1" x14ac:dyDescent="0.25">
      <c r="A10" s="64">
        <v>4</v>
      </c>
      <c r="B10" s="127" t="s">
        <v>425</v>
      </c>
      <c r="C10" s="22">
        <v>30040996</v>
      </c>
      <c r="D10" s="22">
        <v>34905296</v>
      </c>
      <c r="E10" s="22">
        <v>35630656</v>
      </c>
      <c r="F10" s="22">
        <v>36021585</v>
      </c>
      <c r="G10" s="68">
        <f t="shared" ref="G10:G11" si="0">F10/C10</f>
        <v>1.1990809159589781</v>
      </c>
    </row>
    <row r="11" spans="1:9" ht="15" customHeight="1" x14ac:dyDescent="0.25">
      <c r="A11" s="64">
        <v>5</v>
      </c>
      <c r="B11" s="127" t="s">
        <v>249</v>
      </c>
      <c r="C11" s="22">
        <v>80000</v>
      </c>
      <c r="D11" s="22">
        <v>80000</v>
      </c>
      <c r="E11" s="22">
        <v>80000</v>
      </c>
      <c r="F11" s="22">
        <v>80000</v>
      </c>
      <c r="G11" s="68">
        <f t="shared" si="0"/>
        <v>1</v>
      </c>
    </row>
    <row r="12" spans="1:9" ht="24" x14ac:dyDescent="0.25">
      <c r="A12" s="64">
        <v>6</v>
      </c>
      <c r="B12" s="61" t="s">
        <v>423</v>
      </c>
      <c r="C12" s="22">
        <v>0</v>
      </c>
      <c r="D12" s="22">
        <v>0</v>
      </c>
      <c r="E12" s="22">
        <v>0</v>
      </c>
      <c r="F12" s="22">
        <v>0</v>
      </c>
      <c r="G12" s="104"/>
    </row>
    <row r="13" spans="1:9" ht="15" customHeight="1" x14ac:dyDescent="0.25">
      <c r="A13" s="64">
        <v>7</v>
      </c>
      <c r="B13" s="61" t="s">
        <v>418</v>
      </c>
      <c r="C13" s="22">
        <v>900000</v>
      </c>
      <c r="D13" s="22">
        <v>900000</v>
      </c>
      <c r="E13" s="22">
        <v>900000</v>
      </c>
      <c r="F13" s="22">
        <v>900000</v>
      </c>
      <c r="G13" s="68">
        <f t="shared" ref="G13:G21" si="1">F13/C13</f>
        <v>1</v>
      </c>
    </row>
    <row r="14" spans="1:9" ht="24" x14ac:dyDescent="0.25">
      <c r="A14" s="64">
        <v>8</v>
      </c>
      <c r="B14" s="61" t="s">
        <v>419</v>
      </c>
      <c r="C14" s="22">
        <v>200000</v>
      </c>
      <c r="D14" s="22">
        <v>200000</v>
      </c>
      <c r="E14" s="22">
        <v>200000</v>
      </c>
      <c r="F14" s="22">
        <v>200000</v>
      </c>
      <c r="G14" s="68">
        <f t="shared" si="1"/>
        <v>1</v>
      </c>
    </row>
    <row r="15" spans="1:9" ht="24" x14ac:dyDescent="0.25">
      <c r="A15" s="64">
        <v>9</v>
      </c>
      <c r="B15" s="61" t="s">
        <v>422</v>
      </c>
      <c r="C15" s="22">
        <v>250000</v>
      </c>
      <c r="D15" s="22">
        <v>250000</v>
      </c>
      <c r="E15" s="22">
        <v>250000</v>
      </c>
      <c r="F15" s="22">
        <v>250000</v>
      </c>
      <c r="G15" s="68">
        <f t="shared" si="1"/>
        <v>1</v>
      </c>
      <c r="I15" s="25"/>
    </row>
    <row r="16" spans="1:9" ht="24" x14ac:dyDescent="0.25">
      <c r="A16" s="64">
        <v>10</v>
      </c>
      <c r="B16" s="61" t="s">
        <v>421</v>
      </c>
      <c r="C16" s="22">
        <v>250000</v>
      </c>
      <c r="D16" s="22">
        <v>250000</v>
      </c>
      <c r="E16" s="22">
        <v>250000</v>
      </c>
      <c r="F16" s="22">
        <v>250000</v>
      </c>
      <c r="G16" s="68">
        <f t="shared" si="1"/>
        <v>1</v>
      </c>
    </row>
    <row r="17" spans="1:11" ht="24" x14ac:dyDescent="0.25">
      <c r="A17" s="64">
        <v>11</v>
      </c>
      <c r="B17" s="61" t="s">
        <v>420</v>
      </c>
      <c r="C17" s="22">
        <v>150000</v>
      </c>
      <c r="D17" s="22">
        <v>150000</v>
      </c>
      <c r="E17" s="22">
        <v>150000</v>
      </c>
      <c r="F17" s="22">
        <v>150000</v>
      </c>
      <c r="G17" s="68">
        <f t="shared" si="1"/>
        <v>1</v>
      </c>
      <c r="H17" s="25"/>
      <c r="I17" s="25"/>
      <c r="J17" s="25"/>
      <c r="K17" s="25"/>
    </row>
    <row r="18" spans="1:11" ht="15" customHeight="1" x14ac:dyDescent="0.25">
      <c r="A18" s="64">
        <v>12</v>
      </c>
      <c r="B18" s="61" t="s">
        <v>426</v>
      </c>
      <c r="C18" s="22">
        <v>100000</v>
      </c>
      <c r="D18" s="22">
        <v>100000</v>
      </c>
      <c r="E18" s="22">
        <v>100000</v>
      </c>
      <c r="F18" s="22">
        <v>100000</v>
      </c>
      <c r="G18" s="68">
        <f t="shared" si="1"/>
        <v>1</v>
      </c>
      <c r="H18" s="25"/>
    </row>
    <row r="19" spans="1:11" ht="24" x14ac:dyDescent="0.25">
      <c r="A19" s="64">
        <v>13</v>
      </c>
      <c r="B19" s="52" t="s">
        <v>429</v>
      </c>
      <c r="C19" s="22">
        <v>350000</v>
      </c>
      <c r="D19" s="22">
        <v>350000</v>
      </c>
      <c r="E19" s="22">
        <v>350000</v>
      </c>
      <c r="F19" s="22">
        <v>350000</v>
      </c>
      <c r="G19" s="68">
        <f t="shared" si="1"/>
        <v>1</v>
      </c>
      <c r="H19" s="25"/>
      <c r="I19" s="25"/>
    </row>
    <row r="20" spans="1:11" ht="15" customHeight="1" x14ac:dyDescent="0.25">
      <c r="A20" s="64">
        <v>14</v>
      </c>
      <c r="B20" s="127" t="s">
        <v>427</v>
      </c>
      <c r="C20" s="22">
        <v>100000</v>
      </c>
      <c r="D20" s="22">
        <v>100000</v>
      </c>
      <c r="E20" s="22">
        <v>100000</v>
      </c>
      <c r="F20" s="22">
        <v>100000</v>
      </c>
      <c r="G20" s="68">
        <f t="shared" si="1"/>
        <v>1</v>
      </c>
    </row>
    <row r="21" spans="1:11" ht="15" customHeight="1" x14ac:dyDescent="0.25">
      <c r="A21" s="128">
        <v>16</v>
      </c>
      <c r="B21" s="129" t="s">
        <v>84</v>
      </c>
      <c r="C21" s="130">
        <f>SUM(C9:C20)</f>
        <v>57149900</v>
      </c>
      <c r="D21" s="130">
        <f>SUM(D9:D20)</f>
        <v>65797548</v>
      </c>
      <c r="E21" s="130">
        <f>SUM(E9:E20)</f>
        <v>68837713</v>
      </c>
      <c r="F21" s="130">
        <f>SUM(F9:F20)</f>
        <v>69228642</v>
      </c>
      <c r="G21" s="152">
        <f t="shared" si="1"/>
        <v>1.2113519358739036</v>
      </c>
      <c r="H21" s="25"/>
      <c r="I21" s="25"/>
      <c r="J21" s="25"/>
      <c r="K21" s="25"/>
    </row>
    <row r="22" spans="1:11" ht="15" customHeight="1" x14ac:dyDescent="0.25">
      <c r="A22" s="64">
        <v>17</v>
      </c>
      <c r="B22" s="160" t="s">
        <v>387</v>
      </c>
      <c r="C22" s="161"/>
      <c r="D22" s="161"/>
      <c r="E22" s="161"/>
      <c r="F22" s="161"/>
      <c r="G22" s="162"/>
      <c r="H22" s="25"/>
    </row>
    <row r="23" spans="1:11" ht="15" customHeight="1" x14ac:dyDescent="0.25">
      <c r="A23" s="64">
        <v>18</v>
      </c>
      <c r="B23" s="127" t="s">
        <v>64</v>
      </c>
      <c r="C23" s="22">
        <v>130000</v>
      </c>
      <c r="D23" s="22">
        <v>130000</v>
      </c>
      <c r="E23" s="22">
        <v>0</v>
      </c>
      <c r="F23" s="22">
        <v>0</v>
      </c>
      <c r="G23" s="68">
        <f t="shared" ref="G23:G30" si="2">F23/C23</f>
        <v>0</v>
      </c>
    </row>
    <row r="24" spans="1:11" ht="15" customHeight="1" x14ac:dyDescent="0.25">
      <c r="A24" s="64">
        <v>19</v>
      </c>
      <c r="B24" s="127" t="s">
        <v>428</v>
      </c>
      <c r="C24" s="22">
        <v>5000000</v>
      </c>
      <c r="D24" s="22">
        <v>6000000</v>
      </c>
      <c r="E24" s="22">
        <v>6500000</v>
      </c>
      <c r="F24" s="22">
        <v>6500000</v>
      </c>
      <c r="G24" s="68">
        <f t="shared" si="2"/>
        <v>1.3</v>
      </c>
    </row>
    <row r="25" spans="1:11" ht="15" customHeight="1" x14ac:dyDescent="0.25">
      <c r="A25" s="64">
        <v>20</v>
      </c>
      <c r="B25" s="127" t="s">
        <v>65</v>
      </c>
      <c r="C25" s="22">
        <v>200000</v>
      </c>
      <c r="D25" s="22">
        <v>200000</v>
      </c>
      <c r="E25" s="22">
        <v>0</v>
      </c>
      <c r="F25" s="22">
        <v>0</v>
      </c>
      <c r="G25" s="68">
        <f t="shared" si="2"/>
        <v>0</v>
      </c>
    </row>
    <row r="26" spans="1:11" ht="15" customHeight="1" x14ac:dyDescent="0.25">
      <c r="A26" s="64">
        <v>21</v>
      </c>
      <c r="B26" s="127" t="s">
        <v>66</v>
      </c>
      <c r="C26" s="22">
        <v>2200000</v>
      </c>
      <c r="D26" s="22">
        <v>2200000</v>
      </c>
      <c r="E26" s="22">
        <v>2200000</v>
      </c>
      <c r="F26" s="22">
        <v>2200000</v>
      </c>
      <c r="G26" s="68">
        <f t="shared" si="2"/>
        <v>1</v>
      </c>
    </row>
    <row r="27" spans="1:11" ht="15" customHeight="1" x14ac:dyDescent="0.25">
      <c r="A27" s="64">
        <v>22</v>
      </c>
      <c r="B27" s="127" t="s">
        <v>296</v>
      </c>
      <c r="C27" s="22">
        <v>300000</v>
      </c>
      <c r="D27" s="22">
        <v>300000</v>
      </c>
      <c r="E27" s="22">
        <v>300000</v>
      </c>
      <c r="F27" s="22">
        <v>300000</v>
      </c>
      <c r="G27" s="68">
        <f t="shared" si="2"/>
        <v>1</v>
      </c>
    </row>
    <row r="28" spans="1:11" ht="15" customHeight="1" x14ac:dyDescent="0.25">
      <c r="A28" s="64">
        <v>23</v>
      </c>
      <c r="B28" s="127" t="s">
        <v>67</v>
      </c>
      <c r="C28" s="22">
        <v>100000</v>
      </c>
      <c r="D28" s="22">
        <v>100000</v>
      </c>
      <c r="E28" s="22">
        <v>100000</v>
      </c>
      <c r="F28" s="22">
        <v>100000</v>
      </c>
      <c r="G28" s="68">
        <f t="shared" si="2"/>
        <v>1</v>
      </c>
    </row>
    <row r="29" spans="1:11" ht="15" customHeight="1" x14ac:dyDescent="0.25">
      <c r="A29" s="64">
        <v>24</v>
      </c>
      <c r="B29" s="127" t="s">
        <v>68</v>
      </c>
      <c r="C29" s="22">
        <v>100000</v>
      </c>
      <c r="D29" s="22">
        <v>100000</v>
      </c>
      <c r="E29" s="22">
        <v>100000</v>
      </c>
      <c r="F29" s="22">
        <v>100000</v>
      </c>
      <c r="G29" s="68">
        <f t="shared" si="2"/>
        <v>1</v>
      </c>
    </row>
    <row r="30" spans="1:11" ht="15" customHeight="1" x14ac:dyDescent="0.25">
      <c r="A30" s="64">
        <v>25</v>
      </c>
      <c r="B30" s="127" t="s">
        <v>69</v>
      </c>
      <c r="C30" s="22">
        <v>100000</v>
      </c>
      <c r="D30" s="22">
        <v>100000</v>
      </c>
      <c r="E30" s="22">
        <v>100000</v>
      </c>
      <c r="F30" s="22">
        <v>100000</v>
      </c>
      <c r="G30" s="68">
        <f t="shared" si="2"/>
        <v>1</v>
      </c>
    </row>
    <row r="31" spans="1:11" ht="15" customHeight="1" x14ac:dyDescent="0.25">
      <c r="A31" s="64">
        <v>26</v>
      </c>
      <c r="B31" s="127" t="s">
        <v>281</v>
      </c>
      <c r="C31" s="22">
        <v>0</v>
      </c>
      <c r="D31" s="22">
        <v>0</v>
      </c>
      <c r="E31" s="22">
        <v>0</v>
      </c>
      <c r="F31" s="22">
        <v>0</v>
      </c>
      <c r="G31" s="104"/>
    </row>
    <row r="32" spans="1:11" ht="15" customHeight="1" x14ac:dyDescent="0.25">
      <c r="A32" s="64">
        <v>27</v>
      </c>
      <c r="B32" s="127" t="s">
        <v>282</v>
      </c>
      <c r="C32" s="22">
        <v>100000</v>
      </c>
      <c r="D32" s="22">
        <v>100000</v>
      </c>
      <c r="E32" s="22">
        <v>100000</v>
      </c>
      <c r="F32" s="22">
        <v>100000</v>
      </c>
      <c r="G32" s="68">
        <f>F32/C32</f>
        <v>1</v>
      </c>
    </row>
    <row r="33" spans="1:8" ht="15" customHeight="1" x14ac:dyDescent="0.25">
      <c r="A33" s="64">
        <v>28</v>
      </c>
      <c r="B33" s="127" t="s">
        <v>283</v>
      </c>
      <c r="C33" s="22">
        <v>0</v>
      </c>
      <c r="D33" s="22">
        <v>0</v>
      </c>
      <c r="E33" s="22">
        <v>0</v>
      </c>
      <c r="F33" s="22">
        <v>0</v>
      </c>
      <c r="G33" s="104"/>
    </row>
    <row r="34" spans="1:8" ht="15" customHeight="1" x14ac:dyDescent="0.25">
      <c r="A34" s="64">
        <v>29</v>
      </c>
      <c r="B34" s="127" t="s">
        <v>308</v>
      </c>
      <c r="C34" s="22">
        <v>0</v>
      </c>
      <c r="D34" s="22">
        <v>0</v>
      </c>
      <c r="E34" s="22">
        <v>0</v>
      </c>
      <c r="F34" s="22">
        <v>0</v>
      </c>
      <c r="G34" s="104"/>
    </row>
    <row r="35" spans="1:8" ht="15" customHeight="1" x14ac:dyDescent="0.25">
      <c r="A35" s="64">
        <v>30</v>
      </c>
      <c r="B35" s="127" t="s">
        <v>277</v>
      </c>
      <c r="C35" s="22">
        <v>150000</v>
      </c>
      <c r="D35" s="22">
        <v>150000</v>
      </c>
      <c r="E35" s="22">
        <v>150000</v>
      </c>
      <c r="F35" s="22">
        <v>150000</v>
      </c>
      <c r="G35" s="68">
        <f t="shared" ref="G35:G36" si="3">F35/C35</f>
        <v>1</v>
      </c>
    </row>
    <row r="36" spans="1:8" ht="15" customHeight="1" x14ac:dyDescent="0.25">
      <c r="A36" s="128">
        <v>31</v>
      </c>
      <c r="B36" s="129" t="s">
        <v>84</v>
      </c>
      <c r="C36" s="130">
        <f>SUM(C23:C35)</f>
        <v>8380000</v>
      </c>
      <c r="D36" s="130">
        <f>SUM(D23:D35)</f>
        <v>9380000</v>
      </c>
      <c r="E36" s="130">
        <f>SUM(E23:E35)</f>
        <v>9550000</v>
      </c>
      <c r="F36" s="130">
        <f>SUM(F23:F35)</f>
        <v>9550000</v>
      </c>
      <c r="G36" s="152">
        <f t="shared" si="3"/>
        <v>1.139618138424821</v>
      </c>
    </row>
    <row r="37" spans="1:8" ht="15" customHeight="1" x14ac:dyDescent="0.25">
      <c r="A37" s="64">
        <v>32</v>
      </c>
      <c r="B37" s="44" t="s">
        <v>388</v>
      </c>
      <c r="C37" s="44"/>
      <c r="D37" s="44"/>
      <c r="E37" s="44"/>
      <c r="F37" s="44"/>
      <c r="G37" s="44"/>
    </row>
    <row r="38" spans="1:8" x14ac:dyDescent="0.25">
      <c r="A38" s="64">
        <v>33</v>
      </c>
      <c r="B38" s="127" t="s">
        <v>70</v>
      </c>
      <c r="C38" s="22">
        <v>0</v>
      </c>
      <c r="D38" s="22">
        <v>0</v>
      </c>
      <c r="E38" s="22">
        <v>0</v>
      </c>
      <c r="F38" s="22">
        <v>4880300</v>
      </c>
      <c r="G38" s="104"/>
    </row>
    <row r="39" spans="1:8" ht="24" x14ac:dyDescent="0.25">
      <c r="A39" s="64">
        <v>34</v>
      </c>
      <c r="B39" s="127" t="s">
        <v>520</v>
      </c>
      <c r="C39" s="22">
        <v>0</v>
      </c>
      <c r="D39" s="22">
        <v>500000</v>
      </c>
      <c r="E39" s="22">
        <v>500000</v>
      </c>
      <c r="F39" s="22">
        <v>500000</v>
      </c>
      <c r="G39" s="104"/>
    </row>
    <row r="40" spans="1:8" ht="15" customHeight="1" x14ac:dyDescent="0.25">
      <c r="A40" s="128">
        <v>35</v>
      </c>
      <c r="B40" s="129" t="s">
        <v>84</v>
      </c>
      <c r="C40" s="130">
        <f>SUM(C38:C39)</f>
        <v>0</v>
      </c>
      <c r="D40" s="130">
        <f>SUM(D38:D39)</f>
        <v>500000</v>
      </c>
      <c r="E40" s="130">
        <f>SUM(E38:E39)</f>
        <v>500000</v>
      </c>
      <c r="F40" s="130">
        <f>SUM(F38:F39)</f>
        <v>5380300</v>
      </c>
      <c r="G40" s="163"/>
      <c r="H40" s="25"/>
    </row>
    <row r="41" spans="1:8" ht="15" customHeight="1" x14ac:dyDescent="0.25"/>
    <row r="42" spans="1:8" x14ac:dyDescent="0.25">
      <c r="A42"/>
      <c r="B42"/>
      <c r="C42"/>
      <c r="D42" s="25"/>
      <c r="E42" s="25"/>
      <c r="F42" s="25"/>
      <c r="G42" s="25"/>
    </row>
    <row r="43" spans="1:8" ht="14.85" customHeight="1" x14ac:dyDescent="0.25">
      <c r="A43"/>
      <c r="B43"/>
      <c r="C43"/>
      <c r="D43"/>
      <c r="E43"/>
      <c r="F43"/>
      <c r="G43"/>
    </row>
    <row r="44" spans="1:8" ht="14.85" customHeight="1" x14ac:dyDescent="0.25">
      <c r="A44"/>
      <c r="B44"/>
      <c r="C44"/>
      <c r="D44"/>
      <c r="E44"/>
      <c r="F44"/>
      <c r="G44"/>
    </row>
    <row r="45" spans="1:8" ht="14.85" customHeight="1" x14ac:dyDescent="0.25">
      <c r="A45"/>
      <c r="B45"/>
      <c r="C45"/>
      <c r="D45"/>
      <c r="E45"/>
      <c r="F45"/>
      <c r="G45"/>
    </row>
    <row r="46" spans="1:8" ht="14.85" customHeight="1" x14ac:dyDescent="0.25"/>
  </sheetData>
  <sheetProtection selectLockedCells="1" selectUnlockedCells="1"/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.33203125" style="1" customWidth="1"/>
    <col min="3" max="15" width="9.44140625" style="1" customWidth="1"/>
    <col min="18" max="18" width="9.109375" bestFit="1" customWidth="1"/>
  </cols>
  <sheetData>
    <row r="1" spans="1:22" ht="15" customHeight="1" x14ac:dyDescent="0.25">
      <c r="O1" s="2" t="s">
        <v>263</v>
      </c>
    </row>
    <row r="2" spans="1:22" ht="15" customHeight="1" x14ac:dyDescent="0.25">
      <c r="O2" s="2" t="str">
        <f>'1. melléklet'!H2</f>
        <v>a  2/2025. (V.7.) önkormányzati rendelethez</v>
      </c>
      <c r="Q2" s="1"/>
      <c r="R2" s="1"/>
      <c r="S2" s="1"/>
      <c r="T2" s="1"/>
      <c r="U2" s="1"/>
      <c r="V2" s="1"/>
    </row>
    <row r="3" spans="1:22" ht="15" customHeight="1" x14ac:dyDescent="0.25">
      <c r="A3" s="3"/>
    </row>
    <row r="4" spans="1:22" ht="15" customHeight="1" x14ac:dyDescent="0.25">
      <c r="A4" s="209" t="s">
        <v>533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22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5"/>
    </row>
    <row r="6" spans="1:22" ht="15" customHeight="1" x14ac:dyDescent="0.25">
      <c r="A6" s="158"/>
      <c r="B6" s="112" t="s">
        <v>33</v>
      </c>
      <c r="C6" s="111" t="s">
        <v>34</v>
      </c>
      <c r="D6" s="111" t="s">
        <v>35</v>
      </c>
      <c r="E6" s="111" t="s">
        <v>36</v>
      </c>
      <c r="F6" s="111" t="s">
        <v>37</v>
      </c>
      <c r="G6" s="111" t="s">
        <v>38</v>
      </c>
      <c r="H6" s="111" t="s">
        <v>39</v>
      </c>
      <c r="I6" s="111" t="s">
        <v>40</v>
      </c>
      <c r="J6" s="111" t="s">
        <v>91</v>
      </c>
      <c r="K6" s="111" t="s">
        <v>41</v>
      </c>
      <c r="L6" s="111" t="s">
        <v>42</v>
      </c>
      <c r="M6" s="111" t="s">
        <v>92</v>
      </c>
      <c r="N6" s="111" t="s">
        <v>367</v>
      </c>
      <c r="O6" s="111" t="s">
        <v>366</v>
      </c>
      <c r="P6" s="5"/>
    </row>
    <row r="7" spans="1:22" s="9" customFormat="1" ht="15" customHeight="1" x14ac:dyDescent="0.25">
      <c r="A7" s="64">
        <v>1</v>
      </c>
      <c r="B7" s="64" t="s">
        <v>1</v>
      </c>
      <c r="C7" s="64" t="s">
        <v>521</v>
      </c>
      <c r="D7" s="64" t="s">
        <v>522</v>
      </c>
      <c r="E7" s="64" t="s">
        <v>523</v>
      </c>
      <c r="F7" s="64" t="s">
        <v>524</v>
      </c>
      <c r="G7" s="64" t="s">
        <v>525</v>
      </c>
      <c r="H7" s="64" t="s">
        <v>526</v>
      </c>
      <c r="I7" s="64" t="s">
        <v>527</v>
      </c>
      <c r="J7" s="64" t="s">
        <v>528</v>
      </c>
      <c r="K7" s="64" t="s">
        <v>529</v>
      </c>
      <c r="L7" s="64" t="s">
        <v>530</v>
      </c>
      <c r="M7" s="64" t="s">
        <v>531</v>
      </c>
      <c r="N7" s="64" t="s">
        <v>532</v>
      </c>
      <c r="O7" s="64" t="s">
        <v>84</v>
      </c>
      <c r="P7" s="8"/>
    </row>
    <row r="8" spans="1:22" s="9" customFormat="1" ht="15" customHeight="1" x14ac:dyDescent="0.25">
      <c r="A8" s="64">
        <v>2</v>
      </c>
      <c r="B8" s="210" t="s">
        <v>74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8"/>
    </row>
    <row r="9" spans="1:22" s="9" customFormat="1" ht="15" customHeight="1" x14ac:dyDescent="0.25">
      <c r="A9" s="64">
        <v>3</v>
      </c>
      <c r="B9" s="45" t="s">
        <v>75</v>
      </c>
      <c r="C9" s="173">
        <v>2690732.22</v>
      </c>
      <c r="D9" s="173">
        <v>8072196.6600000001</v>
      </c>
      <c r="E9" s="173">
        <v>29598054.420000002</v>
      </c>
      <c r="F9" s="173">
        <v>26907322.200000003</v>
      </c>
      <c r="G9" s="173">
        <v>24216589.98</v>
      </c>
      <c r="H9" s="173">
        <v>31879825</v>
      </c>
      <c r="I9" s="173">
        <v>34979518.859999999</v>
      </c>
      <c r="J9" s="173">
        <v>32288786.640000001</v>
      </c>
      <c r="K9" s="173">
        <v>33835125.539999999</v>
      </c>
      <c r="L9" s="173">
        <v>38382322.219999999</v>
      </c>
      <c r="M9" s="173">
        <v>20694086</v>
      </c>
      <c r="N9" s="173">
        <v>18997987</v>
      </c>
      <c r="O9" s="173">
        <v>302542547</v>
      </c>
      <c r="P9" s="8"/>
      <c r="Q9" s="19"/>
      <c r="R9" s="19"/>
      <c r="S9" s="19"/>
      <c r="T9" s="19"/>
      <c r="U9" s="19"/>
    </row>
    <row r="10" spans="1:22" s="9" customFormat="1" ht="15" customHeight="1" x14ac:dyDescent="0.25">
      <c r="A10" s="64">
        <v>4</v>
      </c>
      <c r="B10" s="45" t="s">
        <v>76</v>
      </c>
      <c r="C10" s="173">
        <v>10975</v>
      </c>
      <c r="D10" s="173">
        <v>3605096</v>
      </c>
      <c r="E10" s="173">
        <v>10975</v>
      </c>
      <c r="F10" s="173">
        <v>10975</v>
      </c>
      <c r="G10" s="173">
        <v>7010975</v>
      </c>
      <c r="H10" s="173">
        <v>10975</v>
      </c>
      <c r="I10" s="173">
        <v>10975</v>
      </c>
      <c r="J10" s="173">
        <v>10975</v>
      </c>
      <c r="K10" s="173">
        <v>10975</v>
      </c>
      <c r="L10" s="173">
        <v>10975</v>
      </c>
      <c r="M10" s="173">
        <v>10975</v>
      </c>
      <c r="N10" s="173">
        <v>4600</v>
      </c>
      <c r="O10" s="173">
        <v>10719446</v>
      </c>
      <c r="P10" s="8"/>
      <c r="Q10" s="19"/>
      <c r="R10" s="19"/>
      <c r="S10" s="19"/>
      <c r="T10" s="19"/>
      <c r="U10" s="19"/>
    </row>
    <row r="11" spans="1:22" s="9" customFormat="1" ht="15" customHeight="1" x14ac:dyDescent="0.25">
      <c r="A11" s="64">
        <v>5</v>
      </c>
      <c r="B11" s="45" t="s">
        <v>77</v>
      </c>
      <c r="C11" s="173">
        <f>'[1]3. melléklet'!H9/12</f>
        <v>5499037.75</v>
      </c>
      <c r="D11" s="173">
        <v>5499037.75</v>
      </c>
      <c r="E11" s="173">
        <v>5499037.75</v>
      </c>
      <c r="F11" s="173">
        <v>5782372</v>
      </c>
      <c r="G11" s="173">
        <v>13601656</v>
      </c>
      <c r="H11" s="173">
        <v>5782372</v>
      </c>
      <c r="I11" s="173">
        <v>5782372</v>
      </c>
      <c r="J11" s="173">
        <v>5782372</v>
      </c>
      <c r="K11" s="173">
        <v>6957068</v>
      </c>
      <c r="L11" s="173">
        <v>5499037.75</v>
      </c>
      <c r="M11" s="173">
        <v>5499037.75</v>
      </c>
      <c r="N11" s="173">
        <v>11583712</v>
      </c>
      <c r="O11" s="173">
        <f t="shared" ref="O11:O14" si="0">SUM(C11:N11)</f>
        <v>82767112.75</v>
      </c>
      <c r="P11" s="8"/>
      <c r="Q11" s="19"/>
      <c r="R11" s="19"/>
      <c r="S11" s="19"/>
      <c r="T11" s="19"/>
      <c r="U11" s="19"/>
    </row>
    <row r="12" spans="1:22" s="9" customFormat="1" ht="15" customHeight="1" x14ac:dyDescent="0.25">
      <c r="A12" s="64">
        <v>6</v>
      </c>
      <c r="B12" s="45" t="s">
        <v>78</v>
      </c>
      <c r="C12" s="173"/>
      <c r="D12" s="173"/>
      <c r="E12" s="173">
        <f>'[1]3. melléklet'!H41</f>
        <v>23500000</v>
      </c>
      <c r="F12" s="173"/>
      <c r="G12" s="173"/>
      <c r="H12" s="173"/>
      <c r="I12" s="173"/>
      <c r="J12" s="173"/>
      <c r="K12" s="173"/>
      <c r="L12" s="173">
        <v>42000000</v>
      </c>
      <c r="M12" s="173"/>
      <c r="N12" s="173"/>
      <c r="O12" s="173">
        <f t="shared" si="0"/>
        <v>65500000</v>
      </c>
      <c r="P12" s="8"/>
      <c r="Q12" s="19"/>
      <c r="R12" s="19"/>
      <c r="S12" s="19"/>
      <c r="T12" s="19"/>
      <c r="U12" s="19"/>
    </row>
    <row r="13" spans="1:22" s="9" customFormat="1" ht="15" customHeight="1" x14ac:dyDescent="0.25">
      <c r="A13" s="64">
        <v>7</v>
      </c>
      <c r="B13" s="45" t="s">
        <v>271</v>
      </c>
      <c r="C13" s="173">
        <f>'[1]3. melléklet'!H47</f>
        <v>151000000</v>
      </c>
      <c r="D13" s="173"/>
      <c r="E13" s="173"/>
      <c r="F13" s="173"/>
      <c r="G13" s="173"/>
      <c r="H13" s="173">
        <v>6660333</v>
      </c>
      <c r="I13" s="173"/>
      <c r="J13" s="173"/>
      <c r="K13" s="173"/>
      <c r="L13" s="173"/>
      <c r="M13" s="173"/>
      <c r="N13" s="173">
        <v>2227463</v>
      </c>
      <c r="O13" s="173">
        <f t="shared" si="0"/>
        <v>159887796</v>
      </c>
      <c r="P13" s="8"/>
      <c r="Q13" s="19"/>
      <c r="R13" s="19"/>
      <c r="S13" s="19"/>
      <c r="T13" s="19"/>
      <c r="U13" s="19"/>
    </row>
    <row r="14" spans="1:22" s="9" customFormat="1" ht="15" customHeight="1" x14ac:dyDescent="0.25">
      <c r="A14" s="64">
        <v>8</v>
      </c>
      <c r="B14" s="45" t="s">
        <v>79</v>
      </c>
      <c r="C14" s="173">
        <f>'[1]3. melléklet'!H48</f>
        <v>388739341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>
        <f t="shared" si="0"/>
        <v>388739341</v>
      </c>
      <c r="P14" s="8"/>
      <c r="Q14" s="19"/>
      <c r="R14" s="19"/>
      <c r="S14" s="19"/>
      <c r="T14" s="19"/>
      <c r="U14" s="19"/>
    </row>
    <row r="15" spans="1:22" s="9" customFormat="1" ht="15" customHeight="1" x14ac:dyDescent="0.25">
      <c r="A15" s="64">
        <v>9</v>
      </c>
      <c r="B15" s="75" t="s">
        <v>413</v>
      </c>
      <c r="C15" s="174">
        <f t="shared" ref="C15:N15" si="1">SUM(C9:C14)</f>
        <v>547940085.97000003</v>
      </c>
      <c r="D15" s="174">
        <f t="shared" si="1"/>
        <v>17176330.41</v>
      </c>
      <c r="E15" s="174">
        <f t="shared" si="1"/>
        <v>58608067.170000002</v>
      </c>
      <c r="F15" s="174">
        <f t="shared" si="1"/>
        <v>32700669.200000003</v>
      </c>
      <c r="G15" s="174">
        <f t="shared" si="1"/>
        <v>44829220.980000004</v>
      </c>
      <c r="H15" s="174">
        <f t="shared" si="1"/>
        <v>44333505</v>
      </c>
      <c r="I15" s="174">
        <f t="shared" si="1"/>
        <v>40772865.859999999</v>
      </c>
      <c r="J15" s="174">
        <f t="shared" si="1"/>
        <v>38082133.640000001</v>
      </c>
      <c r="K15" s="174">
        <f t="shared" si="1"/>
        <v>40803168.539999999</v>
      </c>
      <c r="L15" s="174">
        <f t="shared" si="1"/>
        <v>85892334.969999999</v>
      </c>
      <c r="M15" s="174">
        <f t="shared" si="1"/>
        <v>26204098.75</v>
      </c>
      <c r="N15" s="174">
        <f t="shared" si="1"/>
        <v>32813762</v>
      </c>
      <c r="O15" s="183">
        <f>SUM(O9:O14)</f>
        <v>1010156242.75</v>
      </c>
      <c r="P15" s="8"/>
      <c r="Q15" s="19"/>
      <c r="R15" s="19"/>
      <c r="S15" s="19"/>
      <c r="T15" s="19"/>
      <c r="U15" s="19"/>
    </row>
    <row r="16" spans="1:22" s="9" customFormat="1" ht="15" customHeight="1" x14ac:dyDescent="0.25">
      <c r="A16" s="64">
        <v>10</v>
      </c>
      <c r="B16" s="210" t="s">
        <v>80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8"/>
      <c r="Q16" s="19"/>
      <c r="R16" s="19"/>
      <c r="S16" s="19"/>
      <c r="T16" s="19"/>
      <c r="U16" s="19"/>
    </row>
    <row r="17" spans="1:21" s="9" customFormat="1" ht="15" customHeight="1" x14ac:dyDescent="0.25">
      <c r="A17" s="64">
        <v>11</v>
      </c>
      <c r="B17" s="45" t="s">
        <v>11</v>
      </c>
      <c r="C17" s="176">
        <v>20161922</v>
      </c>
      <c r="D17" s="176">
        <v>21619137</v>
      </c>
      <c r="E17" s="176">
        <v>22395581</v>
      </c>
      <c r="F17" s="176">
        <v>22658082</v>
      </c>
      <c r="G17" s="176">
        <v>24185972</v>
      </c>
      <c r="H17" s="176">
        <v>36794651</v>
      </c>
      <c r="I17" s="176">
        <v>33288885</v>
      </c>
      <c r="J17" s="176">
        <v>34380234</v>
      </c>
      <c r="K17" s="176">
        <v>33692247</v>
      </c>
      <c r="L17" s="176">
        <v>39540459</v>
      </c>
      <c r="M17" s="176">
        <v>27040459</v>
      </c>
      <c r="N17" s="176">
        <v>25229315</v>
      </c>
      <c r="O17" s="173">
        <v>340986944</v>
      </c>
      <c r="P17" s="8"/>
      <c r="Q17" s="19"/>
      <c r="R17" s="19"/>
      <c r="S17" s="19"/>
      <c r="T17" s="19"/>
      <c r="U17" s="19"/>
    </row>
    <row r="18" spans="1:21" s="9" customFormat="1" ht="15" customHeight="1" x14ac:dyDescent="0.25">
      <c r="A18" s="64">
        <v>12</v>
      </c>
      <c r="B18" s="45" t="s">
        <v>83</v>
      </c>
      <c r="C18" s="173">
        <v>1651256</v>
      </c>
      <c r="D18" s="173">
        <v>1651256</v>
      </c>
      <c r="E18" s="173">
        <v>2559447</v>
      </c>
      <c r="F18" s="173">
        <v>8088737</v>
      </c>
      <c r="G18" s="173">
        <v>2724572</v>
      </c>
      <c r="H18" s="173">
        <v>10425204</v>
      </c>
      <c r="I18" s="173">
        <v>2064070</v>
      </c>
      <c r="J18" s="173">
        <v>2064070</v>
      </c>
      <c r="K18" s="173">
        <v>5366582</v>
      </c>
      <c r="L18" s="173">
        <v>5182543</v>
      </c>
      <c r="M18" s="173">
        <v>3966061</v>
      </c>
      <c r="N18" s="173">
        <v>8388557</v>
      </c>
      <c r="O18" s="173">
        <v>54132355</v>
      </c>
      <c r="P18" s="8"/>
      <c r="Q18" s="19"/>
      <c r="R18" s="19"/>
      <c r="S18" s="19"/>
      <c r="T18" s="19"/>
      <c r="U18" s="19"/>
    </row>
    <row r="19" spans="1:21" s="9" customFormat="1" ht="15" customHeight="1" x14ac:dyDescent="0.25">
      <c r="A19" s="64">
        <v>13</v>
      </c>
      <c r="B19" s="45" t="s">
        <v>81</v>
      </c>
      <c r="C19" s="173"/>
      <c r="D19" s="173"/>
      <c r="E19" s="173">
        <v>7483221</v>
      </c>
      <c r="F19" s="173"/>
      <c r="G19" s="173"/>
      <c r="H19" s="173"/>
      <c r="I19" s="173"/>
      <c r="J19" s="173"/>
      <c r="K19" s="173">
        <v>5452110</v>
      </c>
      <c r="L19" s="173">
        <v>6731000</v>
      </c>
      <c r="M19" s="173">
        <v>11242050</v>
      </c>
      <c r="N19" s="173"/>
      <c r="O19" s="173">
        <v>30908381</v>
      </c>
      <c r="P19" s="8"/>
      <c r="Q19" s="19"/>
      <c r="R19" s="19"/>
      <c r="S19" s="19"/>
      <c r="T19" s="19"/>
      <c r="U19" s="19"/>
    </row>
    <row r="20" spans="1:21" s="9" customFormat="1" ht="15" customHeight="1" x14ac:dyDescent="0.25">
      <c r="A20" s="64">
        <v>14</v>
      </c>
      <c r="B20" s="45" t="s">
        <v>209</v>
      </c>
      <c r="C20" s="173"/>
      <c r="D20" s="173">
        <v>26451264</v>
      </c>
      <c r="E20" s="173">
        <v>2016350</v>
      </c>
      <c r="F20" s="173">
        <v>9799955</v>
      </c>
      <c r="G20" s="173">
        <v>62983998</v>
      </c>
      <c r="H20" s="173">
        <v>1270000</v>
      </c>
      <c r="I20" s="173">
        <v>46669038</v>
      </c>
      <c r="J20" s="173">
        <v>127000</v>
      </c>
      <c r="K20" s="173">
        <v>46669038</v>
      </c>
      <c r="L20" s="173">
        <v>5022850</v>
      </c>
      <c r="M20" s="173">
        <v>23257220</v>
      </c>
      <c r="N20" s="173">
        <v>56664949</v>
      </c>
      <c r="O20" s="173">
        <v>280931662</v>
      </c>
      <c r="P20" s="8"/>
      <c r="Q20" s="19"/>
      <c r="R20" s="19"/>
      <c r="S20" s="19"/>
      <c r="T20" s="19"/>
      <c r="U20" s="19"/>
    </row>
    <row r="21" spans="1:21" s="9" customFormat="1" ht="15" customHeight="1" x14ac:dyDescent="0.25">
      <c r="A21" s="64">
        <v>15</v>
      </c>
      <c r="B21" s="45" t="s">
        <v>15</v>
      </c>
      <c r="C21" s="173">
        <v>155963002</v>
      </c>
      <c r="D21" s="177">
        <v>2836750</v>
      </c>
      <c r="E21" s="177">
        <f>F21</f>
        <v>2836750</v>
      </c>
      <c r="F21" s="177">
        <v>2836750</v>
      </c>
      <c r="G21" s="177">
        <v>2836750</v>
      </c>
      <c r="H21" s="177">
        <v>10361383</v>
      </c>
      <c r="I21" s="177">
        <v>2836750</v>
      </c>
      <c r="J21" s="177">
        <v>2836750</v>
      </c>
      <c r="K21" s="177">
        <v>3562109</v>
      </c>
      <c r="L21" s="177">
        <v>2836749</v>
      </c>
      <c r="M21" s="177">
        <v>2836749</v>
      </c>
      <c r="N21" s="177">
        <v>3283921</v>
      </c>
      <c r="O21" s="173">
        <v>195864413</v>
      </c>
      <c r="P21" s="8"/>
      <c r="Q21" s="19"/>
      <c r="R21" s="19"/>
      <c r="S21" s="19"/>
      <c r="T21" s="19"/>
      <c r="U21" s="19"/>
    </row>
    <row r="22" spans="1:21" s="9" customFormat="1" ht="15" customHeight="1" x14ac:dyDescent="0.25">
      <c r="A22" s="64">
        <v>16</v>
      </c>
      <c r="B22" s="45" t="s">
        <v>82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>
        <f t="shared" ref="O22:O23" si="2">SUM(C22:N22)</f>
        <v>0</v>
      </c>
      <c r="P22" s="8"/>
      <c r="Q22" s="19"/>
      <c r="R22" s="19"/>
      <c r="S22" s="19"/>
      <c r="T22" s="19"/>
      <c r="U22" s="19"/>
    </row>
    <row r="23" spans="1:21" s="9" customFormat="1" ht="15" customHeight="1" x14ac:dyDescent="0.25">
      <c r="A23" s="64">
        <v>17</v>
      </c>
      <c r="B23" s="75" t="s">
        <v>415</v>
      </c>
      <c r="C23" s="178">
        <f t="shared" ref="C23:N23" si="3">SUM(C17:C22)</f>
        <v>177776180</v>
      </c>
      <c r="D23" s="174">
        <f t="shared" si="3"/>
        <v>52558407</v>
      </c>
      <c r="E23" s="174">
        <f t="shared" si="3"/>
        <v>37291349</v>
      </c>
      <c r="F23" s="174">
        <f t="shared" si="3"/>
        <v>43383524</v>
      </c>
      <c r="G23" s="174">
        <f t="shared" si="3"/>
        <v>92731292</v>
      </c>
      <c r="H23" s="174">
        <f t="shared" si="3"/>
        <v>58851238</v>
      </c>
      <c r="I23" s="174">
        <f t="shared" si="3"/>
        <v>84858743</v>
      </c>
      <c r="J23" s="174">
        <f t="shared" si="3"/>
        <v>39408054</v>
      </c>
      <c r="K23" s="174">
        <f t="shared" si="3"/>
        <v>94742086</v>
      </c>
      <c r="L23" s="174">
        <f t="shared" si="3"/>
        <v>59313601</v>
      </c>
      <c r="M23" s="174">
        <f t="shared" si="3"/>
        <v>68342539</v>
      </c>
      <c r="N23" s="174">
        <f t="shared" si="3"/>
        <v>93566742</v>
      </c>
      <c r="O23" s="175">
        <f t="shared" si="2"/>
        <v>902823755</v>
      </c>
      <c r="P23" s="8"/>
      <c r="Q23" s="19"/>
      <c r="R23" s="19"/>
      <c r="S23" s="19"/>
      <c r="T23" s="19"/>
      <c r="U23" s="19"/>
    </row>
    <row r="24" spans="1:21" s="9" customFormat="1" ht="15" customHeight="1" x14ac:dyDescent="0.25">
      <c r="A24" s="64">
        <v>18</v>
      </c>
      <c r="B24" s="45" t="s">
        <v>432</v>
      </c>
      <c r="C24" s="173">
        <f t="shared" ref="C24:N24" si="4">C15-C23</f>
        <v>370163905.97000003</v>
      </c>
      <c r="D24" s="173">
        <f t="shared" si="4"/>
        <v>-35382076.590000004</v>
      </c>
      <c r="E24" s="173">
        <f t="shared" si="4"/>
        <v>21316718.170000002</v>
      </c>
      <c r="F24" s="173">
        <f t="shared" si="4"/>
        <v>-10682854.799999997</v>
      </c>
      <c r="G24" s="173">
        <f t="shared" si="4"/>
        <v>-47902071.019999996</v>
      </c>
      <c r="H24" s="173">
        <f t="shared" si="4"/>
        <v>-14517733</v>
      </c>
      <c r="I24" s="173">
        <f t="shared" si="4"/>
        <v>-44085877.140000001</v>
      </c>
      <c r="J24" s="173">
        <f t="shared" si="4"/>
        <v>-1325920.3599999994</v>
      </c>
      <c r="K24" s="173">
        <f t="shared" si="4"/>
        <v>-53938917.460000001</v>
      </c>
      <c r="L24" s="173">
        <f t="shared" si="4"/>
        <v>26578733.969999999</v>
      </c>
      <c r="M24" s="173">
        <f t="shared" si="4"/>
        <v>-42138440.25</v>
      </c>
      <c r="N24" s="173">
        <f t="shared" si="4"/>
        <v>-60752980</v>
      </c>
      <c r="O24" s="173">
        <v>107332488</v>
      </c>
      <c r="P24" s="8"/>
      <c r="Q24" s="19"/>
      <c r="R24" s="19"/>
      <c r="S24" s="19"/>
      <c r="T24" s="19"/>
      <c r="U24" s="19"/>
    </row>
    <row r="25" spans="1:21" x14ac:dyDescent="0.25">
      <c r="Q25" s="25"/>
    </row>
    <row r="26" spans="1:21" x14ac:dyDescent="0.25">
      <c r="N26" s="20"/>
    </row>
    <row r="27" spans="1:21" x14ac:dyDescent="0.25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21" x14ac:dyDescent="0.25">
      <c r="D28" s="20"/>
      <c r="F28" s="20"/>
      <c r="I28" s="20"/>
      <c r="L28" s="20"/>
    </row>
    <row r="29" spans="1:21" x14ac:dyDescent="0.25">
      <c r="L29" s="20"/>
    </row>
    <row r="30" spans="1:21" x14ac:dyDescent="0.25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</sheetData>
  <sheetProtection selectLockedCells="1" selectUnlockedCells="1"/>
  <mergeCells count="3">
    <mergeCell ref="A4:O4"/>
    <mergeCell ref="B8:O8"/>
    <mergeCell ref="B16:O1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landscape" r:id="rId1"/>
  <headerFooter alignWithMargins="0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3" zoomScaleNormal="100" workbookViewId="0">
      <selection activeCell="A3" sqref="A3"/>
    </sheetView>
  </sheetViews>
  <sheetFormatPr defaultColWidth="9.109375" defaultRowHeight="13.2" x14ac:dyDescent="0.25"/>
  <cols>
    <col min="1" max="1" width="5.33203125" style="28" customWidth="1"/>
    <col min="2" max="2" width="24.6640625" style="28" customWidth="1"/>
    <col min="3" max="14" width="8.5546875" style="28" customWidth="1"/>
    <col min="15" max="15" width="9.6640625" style="28" customWidth="1"/>
    <col min="16" max="16384" width="9.109375" style="27"/>
  </cols>
  <sheetData>
    <row r="1" spans="1:15" s="30" customFormat="1" ht="15" customHeigh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6" t="s">
        <v>264</v>
      </c>
    </row>
    <row r="2" spans="1:15" s="30" customFormat="1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6" t="str">
        <f>'1. melléklet'!H2</f>
        <v>a  2/2025. (V.7.) önkormányzati rendelethez</v>
      </c>
    </row>
    <row r="3" spans="1:15" s="30" customFormat="1" ht="15" customHeight="1" x14ac:dyDescent="0.25">
      <c r="A3" s="2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30" customFormat="1" ht="15" customHeight="1" x14ac:dyDescent="0.25">
      <c r="A4" s="29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s="30" customFormat="1" ht="15" customHeight="1" x14ac:dyDescent="0.25">
      <c r="A5" s="211" t="s">
        <v>534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</row>
    <row r="6" spans="1:15" s="30" customFormat="1" ht="1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s="30" customFormat="1" ht="15" customHeight="1" x14ac:dyDescent="0.25">
      <c r="A7" s="158"/>
      <c r="B7" s="112" t="s">
        <v>33</v>
      </c>
      <c r="C7" s="111" t="s">
        <v>34</v>
      </c>
      <c r="D7" s="111" t="s">
        <v>35</v>
      </c>
      <c r="E7" s="111" t="s">
        <v>36</v>
      </c>
      <c r="F7" s="111" t="s">
        <v>37</v>
      </c>
      <c r="G7" s="111" t="s">
        <v>38</v>
      </c>
      <c r="H7" s="111" t="s">
        <v>39</v>
      </c>
      <c r="I7" s="111" t="s">
        <v>40</v>
      </c>
      <c r="J7" s="111" t="s">
        <v>91</v>
      </c>
      <c r="K7" s="111" t="s">
        <v>41</v>
      </c>
      <c r="L7" s="111" t="s">
        <v>42</v>
      </c>
      <c r="M7" s="111" t="s">
        <v>92</v>
      </c>
      <c r="N7" s="111" t="s">
        <v>367</v>
      </c>
      <c r="O7" s="111" t="s">
        <v>366</v>
      </c>
    </row>
    <row r="8" spans="1:15" s="30" customFormat="1" ht="15" customHeight="1" x14ac:dyDescent="0.25">
      <c r="A8" s="111">
        <v>1</v>
      </c>
      <c r="B8" s="64" t="s">
        <v>1</v>
      </c>
      <c r="C8" s="64" t="s">
        <v>521</v>
      </c>
      <c r="D8" s="64" t="s">
        <v>522</v>
      </c>
      <c r="E8" s="64" t="s">
        <v>523</v>
      </c>
      <c r="F8" s="64" t="s">
        <v>524</v>
      </c>
      <c r="G8" s="64" t="s">
        <v>525</v>
      </c>
      <c r="H8" s="64" t="s">
        <v>526</v>
      </c>
      <c r="I8" s="64" t="s">
        <v>527</v>
      </c>
      <c r="J8" s="64" t="s">
        <v>528</v>
      </c>
      <c r="K8" s="64" t="s">
        <v>529</v>
      </c>
      <c r="L8" s="64" t="s">
        <v>530</v>
      </c>
      <c r="M8" s="64" t="s">
        <v>531</v>
      </c>
      <c r="N8" s="64" t="s">
        <v>532</v>
      </c>
      <c r="O8" s="64" t="s">
        <v>84</v>
      </c>
    </row>
    <row r="9" spans="1:15" s="30" customFormat="1" ht="15" customHeight="1" x14ac:dyDescent="0.25">
      <c r="A9" s="111">
        <v>2</v>
      </c>
      <c r="B9" s="212" t="s">
        <v>74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</row>
    <row r="10" spans="1:15" s="30" customFormat="1" ht="15" customHeight="1" x14ac:dyDescent="0.25">
      <c r="A10" s="111">
        <v>3</v>
      </c>
      <c r="B10" s="36" t="s">
        <v>75</v>
      </c>
      <c r="C10" s="37">
        <v>134733</v>
      </c>
      <c r="D10" s="37">
        <v>134733</v>
      </c>
      <c r="E10" s="37">
        <v>134733</v>
      </c>
      <c r="F10" s="37">
        <v>134733</v>
      </c>
      <c r="G10" s="37">
        <v>134733</v>
      </c>
      <c r="H10" s="37">
        <v>134733</v>
      </c>
      <c r="I10" s="37">
        <v>134733</v>
      </c>
      <c r="J10" s="37">
        <v>134733</v>
      </c>
      <c r="K10" s="37">
        <v>134733</v>
      </c>
      <c r="L10" s="37">
        <v>78370</v>
      </c>
      <c r="M10" s="37">
        <v>78370</v>
      </c>
      <c r="N10" s="37">
        <v>78374</v>
      </c>
      <c r="O10" s="37">
        <f>SUM(C10:N10)</f>
        <v>1447711</v>
      </c>
    </row>
    <row r="11" spans="1:15" s="30" customFormat="1" ht="15" customHeight="1" x14ac:dyDescent="0.25">
      <c r="A11" s="111">
        <v>4</v>
      </c>
      <c r="B11" s="36" t="s">
        <v>76</v>
      </c>
      <c r="C11" s="37">
        <f>'[1]4. melléklet'!H17/12</f>
        <v>2836749.6666666665</v>
      </c>
      <c r="D11" s="37">
        <v>2836749.6666666665</v>
      </c>
      <c r="E11" s="37">
        <v>2836749.6666666665</v>
      </c>
      <c r="F11" s="37">
        <v>2836749.6666666665</v>
      </c>
      <c r="G11" s="37">
        <v>2836749.6666666665</v>
      </c>
      <c r="H11" s="37">
        <v>2836749.6666666665</v>
      </c>
      <c r="I11" s="37">
        <v>2980800</v>
      </c>
      <c r="J11" s="37">
        <v>2980800</v>
      </c>
      <c r="K11" s="37">
        <v>3706160</v>
      </c>
      <c r="L11" s="37">
        <v>3111109</v>
      </c>
      <c r="M11" s="37">
        <v>3111109</v>
      </c>
      <c r="N11" s="37">
        <v>3111109</v>
      </c>
      <c r="O11" s="37">
        <f>SUM(C11:N11)</f>
        <v>36021585</v>
      </c>
    </row>
    <row r="12" spans="1:15" s="30" customFormat="1" ht="15" customHeight="1" x14ac:dyDescent="0.25">
      <c r="A12" s="111">
        <v>5</v>
      </c>
      <c r="B12" s="36" t="s">
        <v>77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30" customFormat="1" ht="15" customHeight="1" x14ac:dyDescent="0.25">
      <c r="A13" s="111">
        <v>6</v>
      </c>
      <c r="B13" s="36" t="s">
        <v>78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s="30" customFormat="1" ht="15" customHeight="1" x14ac:dyDescent="0.25">
      <c r="A14" s="111">
        <v>7</v>
      </c>
      <c r="B14" s="36" t="s">
        <v>79</v>
      </c>
      <c r="C14" s="37">
        <f>'[1]4. melléklet'!H16</f>
        <v>575204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>
        <f>SUM(C14:N14)</f>
        <v>575204</v>
      </c>
    </row>
    <row r="15" spans="1:15" s="30" customFormat="1" ht="15" customHeight="1" x14ac:dyDescent="0.25">
      <c r="A15" s="111">
        <v>8</v>
      </c>
      <c r="B15" s="38" t="s">
        <v>413</v>
      </c>
      <c r="C15" s="39">
        <f>SUM(C10:C14)</f>
        <v>3546686.6666666665</v>
      </c>
      <c r="D15" s="39">
        <f t="shared" ref="D15:O15" si="0">SUM(D10:D14)</f>
        <v>2971482.6666666665</v>
      </c>
      <c r="E15" s="39">
        <f t="shared" si="0"/>
        <v>2971482.6666666665</v>
      </c>
      <c r="F15" s="39">
        <f t="shared" si="0"/>
        <v>2971482.6666666665</v>
      </c>
      <c r="G15" s="39">
        <f t="shared" si="0"/>
        <v>2971482.6666666665</v>
      </c>
      <c r="H15" s="39">
        <f t="shared" si="0"/>
        <v>2971482.6666666665</v>
      </c>
      <c r="I15" s="39">
        <f t="shared" si="0"/>
        <v>3115533</v>
      </c>
      <c r="J15" s="39">
        <f t="shared" si="0"/>
        <v>3115533</v>
      </c>
      <c r="K15" s="39">
        <f t="shared" si="0"/>
        <v>3840893</v>
      </c>
      <c r="L15" s="39">
        <f t="shared" si="0"/>
        <v>3189479</v>
      </c>
      <c r="M15" s="39">
        <f t="shared" si="0"/>
        <v>3189479</v>
      </c>
      <c r="N15" s="39">
        <f t="shared" si="0"/>
        <v>3189483</v>
      </c>
      <c r="O15" s="39">
        <f t="shared" si="0"/>
        <v>38044500</v>
      </c>
    </row>
    <row r="16" spans="1:15" s="30" customFormat="1" ht="15" customHeight="1" x14ac:dyDescent="0.25">
      <c r="A16" s="111">
        <v>9</v>
      </c>
      <c r="B16" s="212" t="s">
        <v>80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</row>
    <row r="17" spans="1:17" s="30" customFormat="1" ht="15" customHeight="1" x14ac:dyDescent="0.25">
      <c r="A17" s="111">
        <v>10</v>
      </c>
      <c r="B17" s="36" t="s">
        <v>11</v>
      </c>
      <c r="C17" s="37">
        <f>'[1]4. melléklet'!H42/12</f>
        <v>3019416.6666666665</v>
      </c>
      <c r="D17" s="37">
        <v>3019416.6666666665</v>
      </c>
      <c r="E17" s="37">
        <v>3267830</v>
      </c>
      <c r="F17" s="37">
        <v>3060230</v>
      </c>
      <c r="G17" s="37">
        <v>3060230</v>
      </c>
      <c r="H17" s="37">
        <v>3060187</v>
      </c>
      <c r="I17" s="37">
        <v>3060230</v>
      </c>
      <c r="J17" s="37">
        <v>3060230</v>
      </c>
      <c r="K17" s="37">
        <v>3785590</v>
      </c>
      <c r="L17" s="37">
        <v>3308840</v>
      </c>
      <c r="M17" s="37">
        <v>3060230</v>
      </c>
      <c r="N17" s="37">
        <v>3282070</v>
      </c>
      <c r="O17" s="37">
        <f>SUM(C17:N17)</f>
        <v>38044500.333333328</v>
      </c>
    </row>
    <row r="18" spans="1:17" s="30" customFormat="1" ht="15" customHeight="1" x14ac:dyDescent="0.25">
      <c r="A18" s="111">
        <v>11</v>
      </c>
      <c r="B18" s="36" t="s">
        <v>81</v>
      </c>
      <c r="C18" s="37"/>
      <c r="D18" s="37"/>
      <c r="E18" s="37"/>
      <c r="F18" s="37"/>
      <c r="G18" s="37"/>
      <c r="H18" s="40"/>
      <c r="I18" s="37"/>
      <c r="J18" s="37"/>
      <c r="K18" s="37"/>
      <c r="L18" s="37"/>
      <c r="M18" s="37"/>
      <c r="N18" s="37"/>
      <c r="O18" s="37"/>
    </row>
    <row r="19" spans="1:17" s="30" customFormat="1" ht="15" customHeight="1" x14ac:dyDescent="0.25">
      <c r="A19" s="111">
        <v>12</v>
      </c>
      <c r="B19" s="45" t="s">
        <v>209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179"/>
    </row>
    <row r="20" spans="1:17" s="30" customFormat="1" ht="15" customHeight="1" x14ac:dyDescent="0.25">
      <c r="A20" s="111">
        <v>13</v>
      </c>
      <c r="B20" s="36" t="s">
        <v>82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7" s="30" customFormat="1" ht="15" customHeight="1" x14ac:dyDescent="0.25">
      <c r="A21" s="111">
        <v>14</v>
      </c>
      <c r="B21" s="38" t="s">
        <v>415</v>
      </c>
      <c r="C21" s="39">
        <f t="shared" ref="C21:N21" si="1">SUM(C17:C20)</f>
        <v>3019416.6666666665</v>
      </c>
      <c r="D21" s="39">
        <f t="shared" si="1"/>
        <v>3019416.6666666665</v>
      </c>
      <c r="E21" s="39">
        <f t="shared" si="1"/>
        <v>3267830</v>
      </c>
      <c r="F21" s="39">
        <f t="shared" si="1"/>
        <v>3060230</v>
      </c>
      <c r="G21" s="39">
        <f t="shared" si="1"/>
        <v>3060230</v>
      </c>
      <c r="H21" s="39">
        <f t="shared" si="1"/>
        <v>3060187</v>
      </c>
      <c r="I21" s="39">
        <f t="shared" si="1"/>
        <v>3060230</v>
      </c>
      <c r="J21" s="39">
        <f t="shared" si="1"/>
        <v>3060230</v>
      </c>
      <c r="K21" s="39">
        <f t="shared" si="1"/>
        <v>3785590</v>
      </c>
      <c r="L21" s="39">
        <f t="shared" si="1"/>
        <v>3308840</v>
      </c>
      <c r="M21" s="39">
        <f t="shared" si="1"/>
        <v>3060230</v>
      </c>
      <c r="N21" s="39">
        <f t="shared" si="1"/>
        <v>3282070</v>
      </c>
      <c r="O21" s="39">
        <f>SUM(C21:N21)</f>
        <v>38044500.333333328</v>
      </c>
    </row>
    <row r="22" spans="1:17" s="30" customFormat="1" ht="15" customHeight="1" x14ac:dyDescent="0.25">
      <c r="A22" s="111">
        <v>15</v>
      </c>
      <c r="B22" s="36" t="s">
        <v>432</v>
      </c>
      <c r="C22" s="37">
        <f t="shared" ref="C22:N22" si="2">C15-C21</f>
        <v>527270</v>
      </c>
      <c r="D22" s="37">
        <f t="shared" si="2"/>
        <v>-47934</v>
      </c>
      <c r="E22" s="37">
        <f t="shared" si="2"/>
        <v>-296347.33333333349</v>
      </c>
      <c r="F22" s="37">
        <f t="shared" si="2"/>
        <v>-88747.333333333489</v>
      </c>
      <c r="G22" s="37">
        <f t="shared" si="2"/>
        <v>-88747.333333333489</v>
      </c>
      <c r="H22" s="37">
        <f t="shared" si="2"/>
        <v>-88704.333333333489</v>
      </c>
      <c r="I22" s="37">
        <f t="shared" si="2"/>
        <v>55303</v>
      </c>
      <c r="J22" s="37">
        <f t="shared" si="2"/>
        <v>55303</v>
      </c>
      <c r="K22" s="37">
        <f t="shared" si="2"/>
        <v>55303</v>
      </c>
      <c r="L22" s="37">
        <f t="shared" si="2"/>
        <v>-119361</v>
      </c>
      <c r="M22" s="37">
        <f t="shared" si="2"/>
        <v>129249</v>
      </c>
      <c r="N22" s="37">
        <f t="shared" si="2"/>
        <v>-92587</v>
      </c>
      <c r="O22" s="37">
        <f>SUM(C22:N22)</f>
        <v>-0.33333333395421505</v>
      </c>
    </row>
    <row r="23" spans="1:17" s="30" customFormat="1" ht="15" customHeight="1" x14ac:dyDescent="0.25">
      <c r="A23" s="111">
        <v>16</v>
      </c>
      <c r="B23" s="36" t="s">
        <v>432</v>
      </c>
      <c r="C23" s="37">
        <f>C15-C22</f>
        <v>3019416.6666666665</v>
      </c>
      <c r="D23" s="37">
        <f t="shared" ref="D23:N23" si="3">D15-D22</f>
        <v>3019416.6666666665</v>
      </c>
      <c r="E23" s="37">
        <f t="shared" si="3"/>
        <v>3267830</v>
      </c>
      <c r="F23" s="37">
        <f t="shared" si="3"/>
        <v>3060230</v>
      </c>
      <c r="G23" s="37">
        <f t="shared" si="3"/>
        <v>3060230</v>
      </c>
      <c r="H23" s="37">
        <f t="shared" si="3"/>
        <v>3060187</v>
      </c>
      <c r="I23" s="37">
        <f t="shared" si="3"/>
        <v>3060230</v>
      </c>
      <c r="J23" s="37">
        <f t="shared" si="3"/>
        <v>3060230</v>
      </c>
      <c r="K23" s="37">
        <f t="shared" si="3"/>
        <v>3785590</v>
      </c>
      <c r="L23" s="37">
        <f t="shared" si="3"/>
        <v>3308840</v>
      </c>
      <c r="M23" s="37">
        <f t="shared" si="3"/>
        <v>3060230</v>
      </c>
      <c r="N23" s="37">
        <f t="shared" si="3"/>
        <v>3282070</v>
      </c>
      <c r="O23" s="37">
        <f>SUM(C23:N23)</f>
        <v>38044500.333333328</v>
      </c>
    </row>
  </sheetData>
  <mergeCells count="3">
    <mergeCell ref="A5:O5"/>
    <mergeCell ref="B9:O9"/>
    <mergeCell ref="B16:O16"/>
  </mergeCells>
  <phoneticPr fontId="15" type="noConversion"/>
  <pageMargins left="0.75" right="0.75" top="1" bottom="1" header="0.5" footer="0.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4</vt:i4>
      </vt:variant>
    </vt:vector>
  </HeadingPairs>
  <TitlesOfParts>
    <vt:vector size="17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 </vt:lpstr>
      <vt:lpstr>9. melléklet</vt:lpstr>
      <vt:lpstr>10. melléklet</vt:lpstr>
      <vt:lpstr>11. melléklet</vt:lpstr>
      <vt:lpstr>12. melléklet</vt:lpstr>
      <vt:lpstr>13. melléklet</vt:lpstr>
      <vt:lpstr>'1. melléklet'!Nyomtatási_terület</vt:lpstr>
      <vt:lpstr>'10. melléklet'!Nyomtatási_terület</vt:lpstr>
      <vt:lpstr>'11. melléklet'!Nyomtatási_terület</vt:lpstr>
      <vt:lpstr>'12.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2025-03-31T07:27:27Z</cp:lastPrinted>
  <dcterms:created xsi:type="dcterms:W3CDTF">2014-02-03T15:00:44Z</dcterms:created>
  <dcterms:modified xsi:type="dcterms:W3CDTF">2025-04-23T08:47:31Z</dcterms:modified>
</cp:coreProperties>
</file>