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872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 melléklet" sheetId="13" r:id="rId13"/>
    <sheet name="14.sz. melléklet" sheetId="14" r:id="rId14"/>
    <sheet name="15.sz. melléklet" sheetId="29" r:id="rId15"/>
  </sheets>
  <definedNames>
    <definedName name="_xlnm.Print_Area" localSheetId="0">'1.sz. melléklet'!$A$1:$G$44</definedName>
    <definedName name="_xlnm.Print_Area" localSheetId="10">'11.sz. melléklet'!$A$1:$H$42</definedName>
    <definedName name="_xlnm.Print_Area" localSheetId="13">'14.sz. melléklet'!$A$1:$O$26</definedName>
    <definedName name="_xlnm.Print_Area" localSheetId="14">'15.sz. melléklet'!$A$1:$G$138</definedName>
  </definedNames>
  <calcPr calcId="162913"/>
</workbook>
</file>

<file path=xl/calcChain.xml><?xml version="1.0" encoding="utf-8"?>
<calcChain xmlns="http://schemas.openxmlformats.org/spreadsheetml/2006/main">
  <c r="H31" i="2" l="1"/>
  <c r="G31" i="2"/>
  <c r="D31" i="2"/>
  <c r="C31" i="2"/>
  <c r="H30" i="2"/>
  <c r="G30" i="2"/>
  <c r="D30" i="2"/>
  <c r="C30" i="2"/>
  <c r="D29" i="2"/>
  <c r="C29" i="2"/>
  <c r="H29" i="2"/>
  <c r="G29" i="2"/>
  <c r="D139" i="29" l="1"/>
  <c r="E139" i="29"/>
  <c r="E135" i="29"/>
  <c r="D135" i="29"/>
  <c r="E133" i="29"/>
  <c r="E128" i="29"/>
  <c r="E125" i="29"/>
  <c r="E123" i="29"/>
  <c r="E118" i="29"/>
  <c r="E114" i="29"/>
  <c r="E112" i="29"/>
  <c r="E109" i="29"/>
  <c r="E101" i="29"/>
  <c r="E96" i="29"/>
  <c r="E92" i="29"/>
  <c r="E86" i="29"/>
  <c r="E81" i="29"/>
  <c r="E79" i="29"/>
  <c r="E76" i="29"/>
  <c r="E74" i="29"/>
  <c r="E72" i="29"/>
  <c r="E69" i="29"/>
  <c r="E63" i="29"/>
  <c r="E60" i="29"/>
  <c r="E57" i="29"/>
  <c r="E55" i="29"/>
  <c r="E49" i="29"/>
  <c r="E46" i="29"/>
  <c r="E43" i="29"/>
  <c r="E40" i="29"/>
  <c r="E38" i="29"/>
  <c r="E34" i="29"/>
  <c r="E30" i="29"/>
  <c r="E25" i="29"/>
  <c r="E20" i="29"/>
  <c r="E14" i="29"/>
  <c r="D133" i="29"/>
  <c r="D128" i="29"/>
  <c r="D125" i="29"/>
  <c r="D123" i="29"/>
  <c r="D118" i="29"/>
  <c r="D114" i="29"/>
  <c r="D112" i="29"/>
  <c r="D109" i="29"/>
  <c r="D101" i="29"/>
  <c r="D96" i="29"/>
  <c r="D92" i="29"/>
  <c r="D86" i="29"/>
  <c r="D81" i="29"/>
  <c r="D79" i="29"/>
  <c r="D76" i="29"/>
  <c r="D74" i="29"/>
  <c r="D72" i="29"/>
  <c r="D69" i="29"/>
  <c r="D63" i="29"/>
  <c r="D60" i="29"/>
  <c r="D57" i="29"/>
  <c r="D55" i="29"/>
  <c r="D49" i="29"/>
  <c r="D46" i="29"/>
  <c r="D43" i="29"/>
  <c r="D40" i="29"/>
  <c r="D38" i="29"/>
  <c r="D34" i="29"/>
  <c r="D30" i="29"/>
  <c r="D25" i="29"/>
  <c r="D20" i="29"/>
  <c r="D14" i="29"/>
  <c r="O14" i="14" l="1"/>
  <c r="E15" i="11" l="1"/>
  <c r="E16" i="11"/>
  <c r="E35" i="11"/>
  <c r="D35" i="11"/>
  <c r="C35" i="11"/>
  <c r="D31" i="11"/>
  <c r="D18" i="11"/>
  <c r="C31" i="11"/>
  <c r="C18" i="11"/>
  <c r="E31" i="11" l="1"/>
  <c r="E29" i="11"/>
  <c r="E28" i="11"/>
  <c r="E27" i="11"/>
  <c r="E26" i="11"/>
  <c r="E25" i="11"/>
  <c r="E24" i="11"/>
  <c r="E23" i="11"/>
  <c r="E22" i="11"/>
  <c r="E21" i="11"/>
  <c r="E18" i="11"/>
  <c r="E17" i="11"/>
  <c r="E14" i="11"/>
  <c r="E13" i="11"/>
  <c r="E12" i="11"/>
  <c r="E11" i="11"/>
  <c r="E10" i="11"/>
  <c r="E9" i="11"/>
  <c r="H45" i="30"/>
  <c r="G50" i="30"/>
  <c r="G51" i="30"/>
  <c r="F51" i="30"/>
  <c r="D51" i="30"/>
  <c r="D50" i="30"/>
  <c r="H47" i="30"/>
  <c r="H46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6" i="30"/>
  <c r="H25" i="30"/>
  <c r="H24" i="30"/>
  <c r="H23" i="30"/>
  <c r="H22" i="30"/>
  <c r="H21" i="30"/>
  <c r="H19" i="30"/>
  <c r="H18" i="30"/>
  <c r="H16" i="30"/>
  <c r="H15" i="30"/>
  <c r="H14" i="30"/>
  <c r="H13" i="30"/>
  <c r="H12" i="30"/>
  <c r="H11" i="30"/>
  <c r="H10" i="30"/>
  <c r="H9" i="30"/>
  <c r="H8" i="30"/>
  <c r="E41" i="30"/>
  <c r="E38" i="30"/>
  <c r="E37" i="30"/>
  <c r="E36" i="30"/>
  <c r="E34" i="30"/>
  <c r="E33" i="30"/>
  <c r="E30" i="30"/>
  <c r="E22" i="30"/>
  <c r="E13" i="30"/>
  <c r="E12" i="30"/>
  <c r="E11" i="30"/>
  <c r="E10" i="30"/>
  <c r="E9" i="30"/>
  <c r="G52" i="30" l="1"/>
  <c r="D52" i="30"/>
  <c r="E11" i="9" l="1"/>
  <c r="D11" i="9"/>
  <c r="D23" i="13" l="1"/>
  <c r="D16" i="13"/>
  <c r="D22" i="13"/>
  <c r="D24" i="13"/>
  <c r="D25" i="13"/>
  <c r="D10" i="13"/>
  <c r="D11" i="13"/>
  <c r="D12" i="13"/>
  <c r="D13" i="13"/>
  <c r="D14" i="13"/>
  <c r="D15" i="13"/>
  <c r="D17" i="13"/>
  <c r="D18" i="13"/>
  <c r="H35" i="10"/>
  <c r="H16" i="10"/>
  <c r="H11" i="10"/>
  <c r="H39" i="10"/>
  <c r="H28" i="10"/>
  <c r="H26" i="10"/>
  <c r="G39" i="10"/>
  <c r="G40" i="10" s="1"/>
  <c r="H21" i="10" l="1"/>
  <c r="E9" i="9" l="1"/>
  <c r="D9" i="9"/>
  <c r="F78" i="9"/>
  <c r="F77" i="9"/>
  <c r="F66" i="9"/>
  <c r="F65" i="9"/>
  <c r="F64" i="9"/>
  <c r="F63" i="9"/>
  <c r="F62" i="9"/>
  <c r="F61" i="9"/>
  <c r="F60" i="9"/>
  <c r="F59" i="9"/>
  <c r="F58" i="9"/>
  <c r="F57" i="9"/>
  <c r="F31" i="9"/>
  <c r="F32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E76" i="9"/>
  <c r="D43" i="1"/>
  <c r="C42" i="1"/>
  <c r="C41" i="1" s="1"/>
  <c r="D42" i="1"/>
  <c r="D41" i="1" s="1"/>
  <c r="D25" i="1"/>
  <c r="D27" i="1"/>
  <c r="D30" i="1"/>
  <c r="D28" i="1" s="1"/>
  <c r="D32" i="1" s="1"/>
  <c r="D39" i="1"/>
  <c r="D36" i="1"/>
  <c r="D37" i="1"/>
  <c r="D22" i="1"/>
  <c r="D23" i="1"/>
  <c r="D17" i="1"/>
  <c r="D19" i="1"/>
  <c r="D20" i="1"/>
  <c r="D15" i="1"/>
  <c r="D16" i="1"/>
  <c r="D9" i="1"/>
  <c r="D11" i="1"/>
  <c r="D12" i="1"/>
  <c r="D13" i="1"/>
  <c r="H21" i="2"/>
  <c r="H9" i="2"/>
  <c r="H10" i="2"/>
  <c r="H11" i="2"/>
  <c r="D9" i="2"/>
  <c r="C9" i="2"/>
  <c r="C10" i="2"/>
  <c r="C11" i="2"/>
  <c r="C12" i="2"/>
  <c r="C13" i="2"/>
  <c r="C14" i="2"/>
  <c r="C15" i="2"/>
  <c r="C21" i="2"/>
  <c r="C22" i="2"/>
  <c r="C23" i="2"/>
  <c r="C24" i="2"/>
  <c r="C16" i="3"/>
  <c r="C18" i="2" l="1"/>
  <c r="E79" i="9"/>
  <c r="F11" i="9"/>
  <c r="C25" i="2"/>
  <c r="D16" i="3" l="1"/>
  <c r="D10" i="3"/>
  <c r="C32" i="3"/>
  <c r="C10" i="3"/>
  <c r="C12" i="3"/>
  <c r="C13" i="3"/>
  <c r="C14" i="3"/>
  <c r="C33" i="3"/>
  <c r="E11" i="4"/>
  <c r="E12" i="4"/>
  <c r="E13" i="4"/>
  <c r="E14" i="4"/>
  <c r="E15" i="4"/>
  <c r="E16" i="4"/>
  <c r="E17" i="4"/>
  <c r="C51" i="30"/>
  <c r="E51" i="30" s="1"/>
  <c r="C11" i="3" l="1"/>
  <c r="C15" i="3"/>
  <c r="C34" i="3" s="1"/>
  <c r="E10" i="5"/>
  <c r="E11" i="5"/>
  <c r="E12" i="5"/>
  <c r="E90" i="7"/>
  <c r="F83" i="7" l="1"/>
  <c r="E48" i="7"/>
  <c r="E52" i="7"/>
  <c r="F28" i="7"/>
  <c r="F10" i="7"/>
  <c r="E33" i="8"/>
  <c r="E39" i="8" s="1"/>
  <c r="E23" i="8"/>
  <c r="D90" i="7"/>
  <c r="C25" i="1" s="1"/>
  <c r="C32" i="1" s="1"/>
  <c r="D87" i="7"/>
  <c r="C23" i="1" s="1"/>
  <c r="D84" i="7"/>
  <c r="C22" i="1" s="1"/>
  <c r="D81" i="7"/>
  <c r="D72" i="7"/>
  <c r="D67" i="7"/>
  <c r="C12" i="1" s="1"/>
  <c r="D65" i="7"/>
  <c r="D62" i="7"/>
  <c r="D59" i="7"/>
  <c r="D48" i="7"/>
  <c r="D46" i="7"/>
  <c r="D43" i="7"/>
  <c r="D36" i="7"/>
  <c r="D31" i="7"/>
  <c r="D25" i="7"/>
  <c r="D20" i="7" s="1"/>
  <c r="D15" i="7"/>
  <c r="D8" i="7"/>
  <c r="F38" i="8"/>
  <c r="F37" i="8"/>
  <c r="F36" i="8"/>
  <c r="F34" i="8"/>
  <c r="F24" i="8"/>
  <c r="F22" i="8"/>
  <c r="F21" i="8"/>
  <c r="F20" i="8"/>
  <c r="F19" i="8"/>
  <c r="F17" i="8"/>
  <c r="F16" i="8"/>
  <c r="F15" i="8"/>
  <c r="F13" i="8"/>
  <c r="F12" i="8"/>
  <c r="F10" i="8"/>
  <c r="E26" i="1"/>
  <c r="C11" i="1"/>
  <c r="C13" i="1"/>
  <c r="C15" i="1"/>
  <c r="C16" i="1"/>
  <c r="C17" i="1"/>
  <c r="C19" i="1"/>
  <c r="C20" i="1"/>
  <c r="D7" i="7" l="1"/>
  <c r="D52" i="7" s="1"/>
  <c r="D94" i="7"/>
  <c r="C21" i="1"/>
  <c r="C18" i="1"/>
  <c r="C10" i="1"/>
  <c r="C14" i="1"/>
  <c r="C17" i="13" l="1"/>
  <c r="E25" i="1" l="1"/>
  <c r="E62" i="7" l="1"/>
  <c r="E81" i="7"/>
  <c r="F81" i="7" s="1"/>
  <c r="C14" i="13"/>
  <c r="D76" i="9"/>
  <c r="H51" i="30"/>
  <c r="D32" i="3"/>
  <c r="E43" i="7"/>
  <c r="E36" i="7"/>
  <c r="E46" i="7"/>
  <c r="E8" i="7"/>
  <c r="E15" i="7"/>
  <c r="E25" i="7"/>
  <c r="E20" i="7" s="1"/>
  <c r="E19" i="4"/>
  <c r="E72" i="7"/>
  <c r="D12" i="3"/>
  <c r="E67" i="7"/>
  <c r="D14" i="3"/>
  <c r="F61" i="7"/>
  <c r="H12" i="2"/>
  <c r="H13" i="2"/>
  <c r="H14" i="2"/>
  <c r="H15" i="2"/>
  <c r="H16" i="2"/>
  <c r="E87" i="7"/>
  <c r="D23" i="2"/>
  <c r="D24" i="2"/>
  <c r="D10" i="2"/>
  <c r="D12" i="2"/>
  <c r="D13" i="2"/>
  <c r="D14" i="2"/>
  <c r="E84" i="7"/>
  <c r="E59" i="7"/>
  <c r="F92" i="7"/>
  <c r="F89" i="7"/>
  <c r="F88" i="7"/>
  <c r="F79" i="7"/>
  <c r="F77" i="7"/>
  <c r="F76" i="7"/>
  <c r="F75" i="7"/>
  <c r="F74" i="7"/>
  <c r="F73" i="7"/>
  <c r="F71" i="7"/>
  <c r="F70" i="7"/>
  <c r="F69" i="7"/>
  <c r="F68" i="7"/>
  <c r="F66" i="7"/>
  <c r="F60" i="7"/>
  <c r="E31" i="7"/>
  <c r="F48" i="7"/>
  <c r="G21" i="2"/>
  <c r="G22" i="2"/>
  <c r="F51" i="7"/>
  <c r="F50" i="7"/>
  <c r="F47" i="7"/>
  <c r="F42" i="7"/>
  <c r="F41" i="7"/>
  <c r="F40" i="7"/>
  <c r="F39" i="7"/>
  <c r="F38" i="7"/>
  <c r="F35" i="7"/>
  <c r="F34" i="7"/>
  <c r="F33" i="7"/>
  <c r="F32" i="7"/>
  <c r="F30" i="7"/>
  <c r="F29" i="7"/>
  <c r="F27" i="7"/>
  <c r="F26" i="7"/>
  <c r="F24" i="7"/>
  <c r="F23" i="7"/>
  <c r="F22" i="7"/>
  <c r="F21" i="7"/>
  <c r="F19" i="7"/>
  <c r="F18" i="7"/>
  <c r="F17" i="7"/>
  <c r="F16" i="7"/>
  <c r="F14" i="7"/>
  <c r="F12" i="7"/>
  <c r="F11" i="7"/>
  <c r="F9" i="7"/>
  <c r="D9" i="8"/>
  <c r="D14" i="8"/>
  <c r="D12" i="4"/>
  <c r="D23" i="8"/>
  <c r="D18" i="8" s="1"/>
  <c r="D14" i="4"/>
  <c r="D15" i="4"/>
  <c r="D16" i="4"/>
  <c r="D17" i="4"/>
  <c r="D33" i="8"/>
  <c r="C9" i="1" s="1"/>
  <c r="C24" i="1" s="1"/>
  <c r="C33" i="1" s="1"/>
  <c r="F50" i="30"/>
  <c r="H50" i="30" s="1"/>
  <c r="C50" i="30"/>
  <c r="E50" i="30" s="1"/>
  <c r="D10" i="5"/>
  <c r="E9" i="8"/>
  <c r="E14" i="8"/>
  <c r="D19" i="4"/>
  <c r="G10" i="2"/>
  <c r="G12" i="2"/>
  <c r="G13" i="2"/>
  <c r="G14" i="2"/>
  <c r="G15" i="2"/>
  <c r="G16" i="2"/>
  <c r="E23" i="1"/>
  <c r="C39" i="1"/>
  <c r="G11" i="10"/>
  <c r="G16" i="10"/>
  <c r="G2" i="9"/>
  <c r="G52" i="9" s="1"/>
  <c r="O22" i="14"/>
  <c r="C24" i="13"/>
  <c r="D38" i="1"/>
  <c r="E34" i="10"/>
  <c r="F34" i="10"/>
  <c r="E32" i="1"/>
  <c r="E11" i="1"/>
  <c r="E13" i="1"/>
  <c r="E15" i="1"/>
  <c r="E19" i="1"/>
  <c r="J2" i="30"/>
  <c r="C25" i="13"/>
  <c r="C18" i="13"/>
  <c r="C10" i="13"/>
  <c r="G2" i="29"/>
  <c r="D34" i="10"/>
  <c r="H29" i="10" s="1"/>
  <c r="H37" i="10" s="1"/>
  <c r="H41" i="10" s="1"/>
  <c r="G26" i="10"/>
  <c r="O13" i="14"/>
  <c r="O10" i="14"/>
  <c r="G28" i="10"/>
  <c r="G35" i="10"/>
  <c r="L2" i="2"/>
  <c r="G2" i="3"/>
  <c r="H2" i="4"/>
  <c r="H2" i="5"/>
  <c r="H54" i="7"/>
  <c r="H2" i="7"/>
  <c r="H2" i="8"/>
  <c r="F2" i="18"/>
  <c r="H2" i="10"/>
  <c r="G2" i="11"/>
  <c r="O19" i="14"/>
  <c r="O20" i="14"/>
  <c r="O21" i="14"/>
  <c r="O23" i="14"/>
  <c r="O18" i="14"/>
  <c r="O11" i="14"/>
  <c r="O12" i="14"/>
  <c r="O2" i="14"/>
  <c r="G2" i="13"/>
  <c r="E19" i="13"/>
  <c r="F19" i="13"/>
  <c r="E26" i="13"/>
  <c r="F26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N25" i="14" s="1"/>
  <c r="C24" i="14"/>
  <c r="D24" i="14"/>
  <c r="E24" i="14"/>
  <c r="M24" i="14"/>
  <c r="L24" i="14"/>
  <c r="K24" i="14"/>
  <c r="G24" i="14"/>
  <c r="H24" i="14"/>
  <c r="I24" i="14"/>
  <c r="J24" i="14"/>
  <c r="D79" i="9" l="1"/>
  <c r="F76" i="9"/>
  <c r="D39" i="8"/>
  <c r="F16" i="4"/>
  <c r="D21" i="2"/>
  <c r="E41" i="1"/>
  <c r="E39" i="1"/>
  <c r="E18" i="8"/>
  <c r="F23" i="8"/>
  <c r="F39" i="8"/>
  <c r="F33" i="8"/>
  <c r="F18" i="8"/>
  <c r="F9" i="8"/>
  <c r="D8" i="8"/>
  <c r="F14" i="8"/>
  <c r="J25" i="14"/>
  <c r="E25" i="14"/>
  <c r="I25" i="14"/>
  <c r="F25" i="14"/>
  <c r="K25" i="14"/>
  <c r="H25" i="14"/>
  <c r="G25" i="14"/>
  <c r="M25" i="14"/>
  <c r="E8" i="8"/>
  <c r="G11" i="2"/>
  <c r="E16" i="3"/>
  <c r="O24" i="14"/>
  <c r="L25" i="14"/>
  <c r="D25" i="14"/>
  <c r="H23" i="2"/>
  <c r="F19" i="4"/>
  <c r="C15" i="13"/>
  <c r="F87" i="7"/>
  <c r="F15" i="7"/>
  <c r="F8" i="7"/>
  <c r="D12" i="5"/>
  <c r="F12" i="5" s="1"/>
  <c r="F46" i="7"/>
  <c r="G23" i="2"/>
  <c r="D15" i="2"/>
  <c r="F17" i="4"/>
  <c r="F14" i="4"/>
  <c r="D13" i="3"/>
  <c r="D11" i="3" s="1"/>
  <c r="C13" i="13"/>
  <c r="C52" i="30"/>
  <c r="E52" i="30" s="1"/>
  <c r="D13" i="4"/>
  <c r="F31" i="7"/>
  <c r="D33" i="3"/>
  <c r="D22" i="2"/>
  <c r="D25" i="2" s="1"/>
  <c r="F12" i="4"/>
  <c r="E32" i="3"/>
  <c r="F52" i="30"/>
  <c r="H52" i="30" s="1"/>
  <c r="G21" i="10"/>
  <c r="G41" i="10" s="1"/>
  <c r="G29" i="10"/>
  <c r="G37" i="10" s="1"/>
  <c r="E9" i="1"/>
  <c r="E26" i="8"/>
  <c r="F90" i="7"/>
  <c r="F59" i="7"/>
  <c r="E65" i="7"/>
  <c r="D11" i="2"/>
  <c r="D18" i="2" s="1"/>
  <c r="E17" i="1"/>
  <c r="D18" i="1"/>
  <c r="E18" i="1" s="1"/>
  <c r="H22" i="2"/>
  <c r="E7" i="7"/>
  <c r="C9" i="18"/>
  <c r="C38" i="1"/>
  <c r="E38" i="1" s="1"/>
  <c r="F15" i="4"/>
  <c r="D9" i="18"/>
  <c r="D14" i="1"/>
  <c r="E14" i="1" s="1"/>
  <c r="D11" i="4"/>
  <c r="F20" i="7"/>
  <c r="C22" i="13"/>
  <c r="F72" i="7"/>
  <c r="C37" i="1"/>
  <c r="D11" i="5"/>
  <c r="F11" i="5" s="1"/>
  <c r="F25" i="7"/>
  <c r="F67" i="7"/>
  <c r="D15" i="3"/>
  <c r="E15" i="3" s="1"/>
  <c r="C11" i="13"/>
  <c r="F36" i="7"/>
  <c r="G27" i="2" l="1"/>
  <c r="C26" i="2" s="1"/>
  <c r="C27" i="2" s="1"/>
  <c r="E9" i="18"/>
  <c r="F79" i="9"/>
  <c r="D10" i="1"/>
  <c r="E10" i="1" s="1"/>
  <c r="E12" i="1"/>
  <c r="D21" i="1"/>
  <c r="E21" i="1" s="1"/>
  <c r="F8" i="8"/>
  <c r="E10" i="3"/>
  <c r="G9" i="2"/>
  <c r="G20" i="2" s="1"/>
  <c r="D26" i="8"/>
  <c r="F26" i="8" s="1"/>
  <c r="E37" i="1"/>
  <c r="D19" i="13"/>
  <c r="D14" i="5"/>
  <c r="D18" i="4"/>
  <c r="C36" i="1" s="1"/>
  <c r="E11" i="3"/>
  <c r="H27" i="2"/>
  <c r="D26" i="2" s="1"/>
  <c r="D27" i="2" s="1"/>
  <c r="F13" i="4"/>
  <c r="F11" i="4"/>
  <c r="C11" i="18"/>
  <c r="O15" i="14"/>
  <c r="O16" i="14" s="1"/>
  <c r="C16" i="14"/>
  <c r="C25" i="14" s="1"/>
  <c r="O25" i="14" s="1"/>
  <c r="H20" i="2"/>
  <c r="F7" i="7"/>
  <c r="F52" i="7"/>
  <c r="E94" i="7"/>
  <c r="E14" i="5"/>
  <c r="F14" i="5" s="1"/>
  <c r="D11" i="18"/>
  <c r="E11" i="18" s="1"/>
  <c r="F65" i="7"/>
  <c r="C12" i="13"/>
  <c r="C19" i="13" s="1"/>
  <c r="D34" i="3"/>
  <c r="G28" i="2" l="1"/>
  <c r="C19" i="2"/>
  <c r="D24" i="1"/>
  <c r="D33" i="1" s="1"/>
  <c r="E33" i="1" s="1"/>
  <c r="D22" i="4"/>
  <c r="E18" i="4"/>
  <c r="E22" i="4" s="1"/>
  <c r="E34" i="3"/>
  <c r="F94" i="7"/>
  <c r="C40" i="1"/>
  <c r="C44" i="1" s="1"/>
  <c r="C21" i="13"/>
  <c r="C26" i="13" s="1"/>
  <c r="H28" i="2"/>
  <c r="D19" i="2"/>
  <c r="D36" i="3" s="1"/>
  <c r="D35" i="3" s="1"/>
  <c r="E24" i="1" l="1"/>
  <c r="C20" i="2"/>
  <c r="C28" i="2" s="1"/>
  <c r="C36" i="3"/>
  <c r="C35" i="3" s="1"/>
  <c r="C37" i="3" s="1"/>
  <c r="F22" i="4"/>
  <c r="D21" i="13"/>
  <c r="D26" i="13" s="1"/>
  <c r="E36" i="1"/>
  <c r="F18" i="4"/>
  <c r="D20" i="2"/>
  <c r="D28" i="2" s="1"/>
  <c r="D40" i="1"/>
  <c r="E36" i="3" l="1"/>
  <c r="D44" i="1"/>
  <c r="E44" i="1" s="1"/>
  <c r="E40" i="1"/>
  <c r="E35" i="3"/>
  <c r="D37" i="3" l="1"/>
  <c r="E37" i="3" s="1"/>
</calcChain>
</file>

<file path=xl/sharedStrings.xml><?xml version="1.0" encoding="utf-8"?>
<sst xmlns="http://schemas.openxmlformats.org/spreadsheetml/2006/main" count="1397" uniqueCount="684">
  <si>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</si>
  <si>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</si>
  <si>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</si>
  <si>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</si>
  <si>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</si>
  <si>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</si>
  <si>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</si>
  <si>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</si>
  <si>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</si>
  <si>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</si>
  <si>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</si>
  <si>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</si>
  <si>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</si>
  <si>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</si>
  <si>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</si>
  <si>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</si>
  <si>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</si>
  <si>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</si>
  <si>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</si>
  <si>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</si>
  <si>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</si>
  <si>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</si>
  <si>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</si>
  <si>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</si>
  <si>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</si>
  <si>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</si>
  <si>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</si>
  <si>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</si>
  <si>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</si>
  <si>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</si>
  <si>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</si>
  <si>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</si>
  <si>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</si>
  <si>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</si>
  <si>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</si>
  <si>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</si>
  <si>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</si>
  <si>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</si>
  <si>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</si>
  <si>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</si>
  <si>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</si>
  <si>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</si>
  <si>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</si>
  <si>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</si>
  <si>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</si>
  <si>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</si>
  <si>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</si>
  <si>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</si>
  <si>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</si>
  <si>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</si>
  <si>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</si>
  <si>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</si>
  <si>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</si>
  <si>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</si>
  <si>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</si>
  <si>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</si>
  <si>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</si>
  <si>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</si>
  <si>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</si>
  <si>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</si>
  <si>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</si>
  <si>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</si>
  <si>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</si>
  <si>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</si>
  <si>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</si>
  <si>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</si>
  <si>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</si>
  <si>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</si>
  <si>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</si>
  <si>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</si>
  <si>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</si>
  <si>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</si>
  <si>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</si>
  <si>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</si>
  <si>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</si>
  <si>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</si>
  <si>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</si>
  <si>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</si>
  <si>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</si>
  <si>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</si>
  <si>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</si>
  <si>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</si>
  <si>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</si>
  <si>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</si>
  <si>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</si>
  <si>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</si>
  <si>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</si>
  <si>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</si>
  <si>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</si>
  <si>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</si>
  <si>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</si>
  <si>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</si>
  <si>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</si>
  <si>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</si>
  <si>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</si>
  <si>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</si>
  <si>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</si>
  <si>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</si>
  <si>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</si>
  <si>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</si>
  <si>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</si>
  <si>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</si>
  <si>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</si>
  <si>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</si>
  <si>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</si>
  <si>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</si>
  <si>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</si>
  <si>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</si>
  <si>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</si>
  <si>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</si>
  <si>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</si>
  <si>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</si>
  <si>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</si>
  <si>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</si>
  <si>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</si>
  <si>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</si>
  <si>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</si>
  <si>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</si>
  <si>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</si>
  <si>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</si>
  <si>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</si>
  <si>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</si>
  <si>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</si>
  <si>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</si>
  <si>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</si>
  <si>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</si>
  <si>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</si>
  <si>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</si>
  <si>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</si>
  <si>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</si>
  <si>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</si>
  <si>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</si>
  <si>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</si>
  <si>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</si>
  <si>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</si>
  <si>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</si>
  <si>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</si>
  <si>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</si>
  <si>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</si>
  <si>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</si>
  <si>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</si>
  <si>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</si>
  <si>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</si>
  <si>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</si>
  <si>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</si>
  <si>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</si>
  <si>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</si>
  <si>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</si>
  <si>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</si>
  <si>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</si>
  <si>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</si>
  <si>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</si>
  <si>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</si>
  <si>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</si>
  <si>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</si>
  <si>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</si>
  <si>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</si>
  <si>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</si>
  <si>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</si>
  <si>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</si>
  <si>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</si>
  <si>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</si>
  <si>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</si>
  <si>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</si>
  <si>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</si>
  <si>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</si>
  <si>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</si>
  <si>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</si>
  <si>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</si>
  <si>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</si>
  <si>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</si>
  <si>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</si>
  <si>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</si>
  <si>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</si>
  <si>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</si>
  <si>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</si>
  <si>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</si>
  <si>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</si>
  <si>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</si>
  <si>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</si>
  <si>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</si>
  <si>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</si>
  <si>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</si>
  <si>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</si>
  <si>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</si>
  <si>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</si>
  <si>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</si>
  <si>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</si>
  <si>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</si>
  <si>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</si>
  <si>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</si>
  <si>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</si>
  <si>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</si>
  <si>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</si>
  <si>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</si>
  <si>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</si>
  <si>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</si>
  <si>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</si>
  <si>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</si>
  <si>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</si>
  <si>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</si>
  <si>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</si>
  <si>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</si>
  <si>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</si>
  <si>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</si>
  <si>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</si>
  <si>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</si>
  <si>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</si>
  <si>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</si>
  <si>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</si>
  <si>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</si>
  <si>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</si>
  <si>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 xml:space="preserve"> Bevétel összesen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</si>
  <si>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</si>
  <si>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</si>
  <si>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</si>
  <si>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</si>
  <si>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</si>
  <si>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</si>
  <si>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</si>
  <si>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</si>
  <si>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</si>
  <si>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</si>
  <si>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</si>
  <si>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</si>
  <si>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</si>
  <si>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</si>
  <si>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</si>
  <si>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</si>
  <si>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</si>
  <si>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</si>
  <si>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</si>
  <si>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</si>
  <si>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</si>
  <si>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</si>
  <si>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</si>
  <si>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</si>
  <si>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</si>
  <si>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</si>
  <si>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</si>
  <si>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</si>
  <si>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</si>
  <si>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</si>
  <si>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</si>
  <si>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</si>
  <si>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</si>
  <si>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</si>
  <si>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</si>
  <si>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</si>
  <si>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</si>
  <si>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</si>
  <si>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</si>
  <si>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</si>
  <si>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</si>
  <si>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</si>
  <si>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</si>
  <si>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</si>
  <si>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</si>
  <si>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</si>
  <si>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</si>
  <si>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</si>
  <si>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</si>
  <si>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</si>
  <si>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</si>
  <si>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</si>
  <si>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</si>
  <si>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</si>
  <si>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</si>
  <si>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</si>
  <si>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</si>
  <si>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</si>
  <si>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</si>
  <si>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</si>
  <si>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</si>
  <si>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</si>
  <si>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</si>
  <si>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</si>
  <si>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</si>
  <si>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</si>
  <si>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</si>
  <si>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</si>
  <si>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</si>
  <si>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</si>
  <si>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</si>
  <si>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</si>
  <si>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</si>
  <si>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</si>
  <si>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</si>
  <si>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</si>
  <si>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</si>
  <si>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</si>
  <si>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</si>
  <si>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</si>
  <si>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</si>
  <si>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</si>
  <si>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</si>
  <si>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</si>
  <si>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</si>
  <si>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</si>
  <si>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</si>
  <si>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</si>
  <si>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</si>
  <si>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</si>
  <si>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</si>
  <si>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</si>
  <si>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</si>
  <si>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</si>
  <si>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</si>
  <si>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</si>
  <si>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</si>
  <si>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</si>
  <si>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</si>
  <si>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</si>
  <si>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</si>
  <si>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</si>
  <si>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</si>
  <si>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</si>
  <si>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</si>
  <si>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</si>
  <si>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</si>
  <si>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</si>
  <si>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</si>
  <si>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</si>
  <si>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</si>
  <si>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</si>
  <si>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</si>
  <si>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</si>
  <si>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</si>
  <si>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</si>
  <si>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</si>
  <si>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</si>
  <si>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</si>
  <si>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</si>
  <si>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</si>
  <si>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</si>
  <si>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</si>
  <si>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</si>
  <si>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</si>
  <si>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</si>
  <si>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</si>
  <si>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</si>
  <si>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</si>
  <si>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</si>
  <si>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</si>
  <si>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</si>
  <si>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</si>
  <si>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</si>
  <si>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</si>
  <si>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</si>
  <si>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</si>
  <si>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</si>
  <si>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</si>
  <si>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</si>
  <si>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</si>
  <si>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</si>
  <si>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</si>
  <si>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</si>
  <si>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</si>
  <si>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</si>
  <si>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</si>
  <si>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</si>
  <si>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</si>
  <si>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</si>
  <si>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</si>
  <si>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</si>
  <si>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</si>
  <si>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</si>
  <si>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</si>
  <si>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</si>
  <si>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</si>
  <si>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</si>
  <si>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</si>
  <si>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</si>
  <si>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</si>
  <si>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</si>
  <si>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</si>
  <si>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</si>
  <si>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</si>
  <si>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</si>
  <si>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</si>
  <si>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</si>
  <si>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</si>
  <si>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</si>
  <si>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</si>
  <si>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</si>
  <si>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</si>
  <si>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</si>
  <si>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</si>
  <si>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</si>
  <si>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</si>
  <si>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</si>
  <si>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</si>
  <si>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</si>
  <si>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</si>
  <si>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</si>
  <si>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</si>
  <si>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</si>
  <si>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</si>
  <si>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</si>
  <si>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</si>
  <si>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</si>
  <si>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</si>
  <si>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</si>
  <si>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</si>
  <si>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</si>
  <si>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</si>
  <si>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</si>
  <si>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</si>
  <si>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</si>
  <si>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</si>
  <si>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</si>
  <si>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</si>
  <si>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</si>
  <si>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</si>
  <si>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</si>
  <si>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</si>
  <si>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</si>
  <si>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</si>
  <si>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</si>
  <si>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</si>
  <si>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</si>
  <si>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</si>
  <si>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</si>
  <si>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</si>
  <si>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</si>
  <si>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</si>
  <si>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</si>
  <si>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</si>
  <si>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</si>
  <si>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</si>
  <si>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</si>
  <si>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</si>
  <si>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</si>
  <si>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</si>
  <si>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</si>
  <si>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</si>
  <si>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</si>
  <si>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</si>
  <si>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</si>
  <si>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</si>
  <si>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</si>
  <si>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</si>
  <si>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</si>
  <si>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</si>
  <si>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</si>
  <si>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</si>
  <si>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</si>
  <si>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</si>
  <si>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</si>
  <si>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</si>
  <si>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</si>
  <si>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</si>
  <si>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</si>
  <si>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</si>
  <si>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</si>
  <si>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</si>
  <si>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</si>
  <si>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</si>
  <si>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</si>
  <si>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</si>
  <si>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</si>
  <si>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</si>
  <si>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</si>
  <si>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</si>
  <si>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</si>
  <si>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</si>
  <si>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</si>
  <si>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</si>
  <si>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</si>
  <si>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</si>
  <si>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</si>
  <si>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</si>
  <si>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</si>
  <si>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</si>
  <si>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</si>
  <si>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</si>
  <si>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</si>
  <si>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</si>
  <si>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</si>
  <si>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</si>
  <si>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</si>
  <si>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</si>
  <si>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</si>
  <si>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</si>
  <si>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</si>
  <si>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</si>
  <si>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</si>
  <si>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</si>
  <si>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</si>
  <si>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</si>
  <si>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</si>
  <si>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</si>
  <si>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</si>
  <si>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</si>
  <si>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</si>
  <si>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</si>
  <si>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</si>
  <si>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</si>
  <si>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</si>
  <si>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</si>
  <si>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>11. melléklet folytatása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</si>
  <si>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</si>
  <si>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</si>
  <si>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</si>
  <si>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</si>
  <si>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</si>
  <si>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</si>
  <si>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</si>
  <si>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</si>
  <si>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</si>
  <si>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</si>
  <si>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</si>
  <si>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</si>
  <si>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</si>
  <si>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</si>
  <si>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</si>
  <si>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</si>
  <si>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</si>
  <si>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</si>
  <si>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</si>
  <si>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</si>
  <si>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</si>
  <si>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</si>
  <si>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</si>
  <si>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</si>
  <si>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</si>
  <si>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</si>
  <si>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</si>
  <si>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</si>
  <si>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</si>
  <si>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</si>
  <si>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</si>
  <si>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</si>
  <si>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</si>
  <si>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</si>
  <si>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2016. évi előirányzat</t>
  </si>
  <si>
    <t>Balatonakali Önkormányzat 2016. évi összevont működési bevételei</t>
  </si>
  <si>
    <t>Balatonakali Önkormányzat 2016. évi összevont működési kiadásai,</t>
  </si>
  <si>
    <t>Bevétel 2016. évi előirányzat</t>
  </si>
  <si>
    <t>Kiadás 2016. évi előirányzat</t>
  </si>
  <si>
    <t>Immateriális javak értékesítése</t>
  </si>
  <si>
    <t>B51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</si>
  <si>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</si>
  <si>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</si>
  <si>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</si>
  <si>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</si>
  <si>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</si>
  <si>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</si>
  <si>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</si>
  <si>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2016. évi összevont költségvetés kormányzati funkciónként</t>
  </si>
  <si>
    <t>Balatonakali Önkormányzat 2016. évi felhalmozási kiadásai feladatonként/célonként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</si>
  <si>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</si>
  <si>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</si>
  <si>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</si>
  <si>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</si>
  <si>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</si>
  <si>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módosított előirányzat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</si>
  <si>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</si>
  <si>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</si>
  <si>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</si>
  <si>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</si>
  <si>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</si>
  <si>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</si>
  <si>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</si>
  <si>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</si>
  <si>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</si>
  <si>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</si>
  <si>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</si>
  <si>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</si>
  <si>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</si>
  <si>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</si>
  <si>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</si>
  <si>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</si>
  <si>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</si>
  <si>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</si>
  <si>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</si>
  <si>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</si>
  <si>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</si>
  <si>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</si>
  <si>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</si>
  <si>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</si>
  <si>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</si>
  <si>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</si>
  <si>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</si>
  <si>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</si>
  <si>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</si>
  <si>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</si>
  <si>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</si>
  <si>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</si>
  <si>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</si>
  <si>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</si>
  <si>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</si>
  <si>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</si>
  <si>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</si>
  <si>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</si>
  <si>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</si>
  <si>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</si>
  <si>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</si>
  <si>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</si>
  <si>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</si>
  <si>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</si>
  <si>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</si>
  <si>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</si>
  <si>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</si>
  <si>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</si>
  <si>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</si>
  <si>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</si>
  <si>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</si>
  <si>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</si>
  <si>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</si>
  <si>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Mini Led projektor, hangszóró</t>
  </si>
  <si>
    <t>47.</t>
  </si>
  <si>
    <t xml:space="preserve">A3 lamináló gép </t>
  </si>
  <si>
    <t>Irodai szék</t>
  </si>
  <si>
    <t>Balatonakali Önkormányzat 2016. évi előirányzat felhasználási (likviditási) ütemterve</t>
  </si>
  <si>
    <t>az 1/2016. (II.    .) önkormányzati rendelethez</t>
  </si>
  <si>
    <t>2016. évi mód.előir.</t>
  </si>
  <si>
    <t>mód./eredeti előirány. (%)</t>
  </si>
  <si>
    <t>1.1.3. Béren kívüli juttatások</t>
  </si>
  <si>
    <t>1.1.4. Közlekedési költségtérítés</t>
  </si>
  <si>
    <t>1.1.2. Céljuttatás, projekt prémium</t>
  </si>
  <si>
    <t>1.1.5. Közlekedési költségtérítés</t>
  </si>
  <si>
    <t>1.1.6. Foglalkoztatottak egyéb személyi juttatásai</t>
  </si>
  <si>
    <t>9.3</t>
  </si>
  <si>
    <t>Belföldi értékpapírok kiadásai</t>
  </si>
  <si>
    <t>K912</t>
  </si>
  <si>
    <t>8.3</t>
  </si>
  <si>
    <t>B812</t>
  </si>
  <si>
    <t xml:space="preserve">3.1 Településüzemeltetés támogatása </t>
  </si>
  <si>
    <t>3.2 Egyéb kötelező feladat ellátása</t>
  </si>
  <si>
    <t>3.3 Üdülőhelyi feladatok</t>
  </si>
  <si>
    <t>3.4 Lakott külterülettel kapcsolatos feladatok támogatása</t>
  </si>
  <si>
    <t>3.7 Szociális étkeztetés</t>
  </si>
  <si>
    <t>3.8 Gyermekétkeztetés támogatása</t>
  </si>
  <si>
    <t>3.9 Hozzájárulás a pénzbeli szociális ellátáshoz</t>
  </si>
  <si>
    <t>3.10 Egyes jövedelem pótló támogatások kiegészítése</t>
  </si>
  <si>
    <t>3.11 Könyvtári,közművelődési feladatok támogatása</t>
  </si>
  <si>
    <t>3.12 Helyi önkormányzatok kiegészítő támogatásai</t>
  </si>
  <si>
    <t>3.13 Lakossági víz- és csatornaszolgáltatás támogatása</t>
  </si>
  <si>
    <t>3.14 Elszámolásból származó bevétel</t>
  </si>
  <si>
    <t>3.5 Bérkompenzáció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</si>
  <si>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</si>
  <si>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</si>
  <si>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2016. évi mód. előirányzat</t>
  </si>
  <si>
    <t xml:space="preserve">G. </t>
  </si>
  <si>
    <t>Államháztartáson belüli megelőlegezések visszafizetése</t>
  </si>
  <si>
    <t>Magtár felújítási engedélyezési terv</t>
  </si>
  <si>
    <t>Kamera Ősök parkja</t>
  </si>
  <si>
    <t>48.</t>
  </si>
  <si>
    <t>49.</t>
  </si>
  <si>
    <t>50.</t>
  </si>
  <si>
    <t>51.</t>
  </si>
  <si>
    <t>52.</t>
  </si>
  <si>
    <t>Fűkasza</t>
  </si>
  <si>
    <t>Irodai polcos állványzat</t>
  </si>
  <si>
    <t>Samsung J320 okostelefon</t>
  </si>
  <si>
    <t>53.</t>
  </si>
  <si>
    <t>54.</t>
  </si>
  <si>
    <t>Térkövezés - strand</t>
  </si>
  <si>
    <t>Térfigyelő kamera - Forrás park</t>
  </si>
  <si>
    <t>Klíma berendezés - Akali TV</t>
  </si>
  <si>
    <t>Helyi önkormányzatok kiegészítő támogatásai (bérkompenzáció)</t>
  </si>
  <si>
    <t>Működési célú költségvetési támogatások és kiegészítő támogatások</t>
  </si>
  <si>
    <t>Elszámolásból származó bevételek</t>
  </si>
  <si>
    <t>64 221 eFt</t>
  </si>
  <si>
    <t>2016. évi módosított előirányzat</t>
  </si>
  <si>
    <t xml:space="preserve">2016. évi módosított előirányzat </t>
  </si>
  <si>
    <t xml:space="preserve">IV. </t>
  </si>
  <si>
    <t>Via color burkolat - Sportpálya</t>
  </si>
  <si>
    <t>Megállító tábla</t>
  </si>
  <si>
    <t>55.</t>
  </si>
  <si>
    <t>56.</t>
  </si>
  <si>
    <t>Bevétel 2016. évi mód. előir.</t>
  </si>
  <si>
    <t>Kiadás 2016. évi mód. előir.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</si>
  <si>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</si>
  <si>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</si>
  <si>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</si>
  <si>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2016. évi mód. előir.</t>
  </si>
  <si>
    <t>Házi segítségnyújtás</t>
  </si>
  <si>
    <t>Finanszírozási bevétel</t>
  </si>
  <si>
    <t>7. melléklet folytatása</t>
  </si>
  <si>
    <t>Balatonakali Önkormányzat 2016. évi költségvetési összevont konszolidált főösszesítő</t>
  </si>
  <si>
    <t>Összes finanszírozási bevétel</t>
  </si>
  <si>
    <t>Összes finanszírozási 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</si>
</sst>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2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1" fillId="0" borderId="0" xfId="1"/>
    <xf numFmtId="0" fontId="2" fillId="0" borderId="0" xfId="1" applyFont="1"/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32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4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9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6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139" xfId="0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0" xfId="0" applyFont="1" applyBorder="1" applyAlignment="1">
      <alignment vertical="center"/>
    </xf>
    <xf numFmtId="3" fontId="2" fillId="0" borderId="141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0" fontId="2" fillId="0" borderId="143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4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47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48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51" xfId="0" applyNumberFormat="1" applyFont="1" applyBorder="1" applyAlignment="1">
      <alignment horizontal="center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135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9" fontId="2" fillId="0" borderId="153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4" xfId="0" applyNumberFormat="1" applyFont="1" applyBorder="1" applyAlignment="1">
      <alignment horizontal="right" vertical="center" wrapText="1"/>
    </xf>
    <xf numFmtId="9" fontId="2" fillId="0" borderId="155" xfId="0" applyNumberFormat="1" applyFont="1" applyBorder="1" applyAlignment="1">
      <alignment horizontal="center" vertical="center" wrapText="1"/>
    </xf>
    <xf numFmtId="0" fontId="3" fillId="0" borderId="13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56" xfId="0" applyNumberFormat="1" applyFont="1" applyBorder="1" applyAlignment="1">
      <alignment horizontal="right" vertical="center"/>
    </xf>
    <xf numFmtId="0" fontId="2" fillId="0" borderId="149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7" xfId="0" applyNumberFormat="1" applyFont="1" applyBorder="1" applyAlignment="1">
      <alignment vertical="center"/>
    </xf>
    <xf numFmtId="3" fontId="2" fillId="0" borderId="158" xfId="0" applyNumberFormat="1" applyFont="1" applyBorder="1" applyAlignment="1">
      <alignment horizontal="right" vertical="center"/>
    </xf>
    <xf numFmtId="3" fontId="7" fillId="0" borderId="159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horizontal="right" vertical="center"/>
    </xf>
    <xf numFmtId="3" fontId="2" fillId="0" borderId="16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8" xfId="0" applyNumberFormat="1" applyFont="1" applyBorder="1" applyAlignment="1">
      <alignment horizontal="center" vertical="center"/>
    </xf>
    <xf numFmtId="0" fontId="2" fillId="0" borderId="162" xfId="0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69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0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73" xfId="0" applyNumberFormat="1" applyFont="1" applyBorder="1" applyAlignment="1">
      <alignment horizontal="right" vertical="center"/>
    </xf>
    <xf numFmtId="3" fontId="7" fillId="0" borderId="174" xfId="0" applyNumberFormat="1" applyFont="1" applyBorder="1" applyAlignment="1">
      <alignment horizontal="right" vertical="center"/>
    </xf>
    <xf numFmtId="3" fontId="7" fillId="2" borderId="175" xfId="0" applyNumberFormat="1" applyFont="1" applyFill="1" applyBorder="1" applyAlignment="1">
      <alignment horizontal="right" vertical="center"/>
    </xf>
    <xf numFmtId="3" fontId="2" fillId="0" borderId="10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0" fillId="0" borderId="111" xfId="0" applyFont="1" applyBorder="1" applyAlignment="1">
      <alignment vertical="center"/>
    </xf>
    <xf numFmtId="0" fontId="2" fillId="0" borderId="121" xfId="0" applyFont="1" applyBorder="1" applyAlignment="1">
      <alignment horizontal="center" vertical="center"/>
    </xf>
    <xf numFmtId="0" fontId="2" fillId="0" borderId="176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16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9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97" xfId="0" applyFont="1" applyBorder="1" applyAlignment="1">
      <alignment horizontal="center" vertical="center" wrapText="1"/>
    </xf>
    <xf numFmtId="0" fontId="2" fillId="0" borderId="193" xfId="0" applyFont="1" applyBorder="1" applyAlignment="1">
      <alignment horizontal="center" vertical="center" wrapText="1"/>
    </xf>
    <xf numFmtId="3" fontId="2" fillId="0" borderId="199" xfId="0" applyNumberFormat="1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3" fontId="2" fillId="0" borderId="200" xfId="0" applyNumberFormat="1" applyFont="1" applyBorder="1" applyAlignment="1">
      <alignment horizontal="right" vertical="center"/>
    </xf>
    <xf numFmtId="9" fontId="2" fillId="0" borderId="201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3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29" xfId="0" applyFont="1" applyBorder="1" applyAlignment="1">
      <alignment vertical="center"/>
    </xf>
    <xf numFmtId="3" fontId="7" fillId="0" borderId="129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0" xfId="0" applyNumberFormat="1" applyFont="1" applyBorder="1" applyAlignment="1">
      <alignment horizontal="right" vertical="center"/>
    </xf>
    <xf numFmtId="3" fontId="2" fillId="0" borderId="203" xfId="0" applyNumberFormat="1" applyFont="1" applyBorder="1" applyAlignment="1">
      <alignment horizontal="right" vertical="center"/>
    </xf>
    <xf numFmtId="3" fontId="2" fillId="0" borderId="204" xfId="0" applyNumberFormat="1" applyFont="1" applyBorder="1" applyAlignment="1">
      <alignment horizontal="right" vertical="center"/>
    </xf>
    <xf numFmtId="3" fontId="2" fillId="0" borderId="205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9" fontId="2" fillId="0" borderId="122" xfId="0" applyNumberFormat="1" applyFont="1" applyBorder="1" applyAlignment="1">
      <alignment horizontal="right" vertical="center"/>
    </xf>
    <xf numFmtId="0" fontId="2" fillId="0" borderId="206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208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8" fillId="0" borderId="14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207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9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horizontal="right" vertical="center"/>
    </xf>
    <xf numFmtId="3" fontId="8" fillId="0" borderId="5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0" borderId="211" xfId="0" applyNumberFormat="1" applyFont="1" applyBorder="1" applyAlignment="1">
      <alignment horizontal="center"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4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0" fontId="2" fillId="0" borderId="170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6" xfId="0" applyNumberFormat="1" applyFont="1" applyFill="1" applyBorder="1" applyAlignment="1">
      <alignment vertical="center"/>
    </xf>
    <xf numFmtId="49" fontId="2" fillId="0" borderId="126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6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8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0" fontId="2" fillId="0" borderId="212" xfId="0" applyFont="1" applyFill="1" applyBorder="1" applyAlignment="1">
      <alignment vertical="center"/>
    </xf>
    <xf numFmtId="0" fontId="2" fillId="0" borderId="213" xfId="0" applyFont="1" applyBorder="1" applyAlignment="1">
      <alignment vertical="center"/>
    </xf>
    <xf numFmtId="0" fontId="2" fillId="0" borderId="214" xfId="0" applyFont="1" applyBorder="1" applyAlignment="1">
      <alignment vertical="center"/>
    </xf>
    <xf numFmtId="3" fontId="2" fillId="0" borderId="215" xfId="0" applyNumberFormat="1" applyFont="1" applyBorder="1" applyAlignment="1">
      <alignment horizontal="right" vertical="center"/>
    </xf>
    <xf numFmtId="3" fontId="2" fillId="3" borderId="216" xfId="0" applyNumberFormat="1" applyFont="1" applyFill="1" applyBorder="1" applyAlignment="1">
      <alignment horizontal="right" vertical="center"/>
    </xf>
    <xf numFmtId="0" fontId="2" fillId="0" borderId="163" xfId="0" applyFont="1" applyBorder="1" applyAlignment="1">
      <alignment horizontal="right" vertical="center"/>
    </xf>
    <xf numFmtId="0" fontId="8" fillId="0" borderId="163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3" fontId="2" fillId="0" borderId="214" xfId="0" applyNumberFormat="1" applyFont="1" applyBorder="1" applyAlignment="1">
      <alignment horizontal="right" vertical="center"/>
    </xf>
    <xf numFmtId="0" fontId="2" fillId="0" borderId="16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09" xfId="0" applyFont="1" applyBorder="1" applyAlignment="1">
      <alignment vertical="center"/>
    </xf>
    <xf numFmtId="3" fontId="2" fillId="0" borderId="208" xfId="0" applyNumberFormat="1" applyFont="1" applyBorder="1" applyAlignment="1">
      <alignment vertical="center"/>
    </xf>
    <xf numFmtId="3" fontId="2" fillId="0" borderId="209" xfId="0" applyNumberFormat="1" applyFont="1" applyBorder="1" applyAlignment="1">
      <alignment vertical="center"/>
    </xf>
    <xf numFmtId="9" fontId="2" fillId="0" borderId="33" xfId="0" applyNumberFormat="1" applyFont="1" applyBorder="1" applyAlignment="1">
      <alignment vertical="center"/>
    </xf>
    <xf numFmtId="3" fontId="2" fillId="0" borderId="51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3" fontId="2" fillId="0" borderId="210" xfId="0" applyNumberFormat="1" applyFont="1" applyBorder="1" applyAlignment="1">
      <alignment vertical="center"/>
    </xf>
    <xf numFmtId="3" fontId="2" fillId="0" borderId="146" xfId="0" applyNumberFormat="1" applyFont="1" applyBorder="1" applyAlignment="1">
      <alignment vertical="center"/>
    </xf>
    <xf numFmtId="3" fontId="2" fillId="0" borderId="117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0" fontId="2" fillId="0" borderId="110" xfId="0" applyFont="1" applyFill="1" applyBorder="1" applyAlignment="1">
      <alignment vertical="center"/>
    </xf>
    <xf numFmtId="0" fontId="2" fillId="0" borderId="113" xfId="0" applyFont="1" applyFill="1" applyBorder="1" applyAlignment="1">
      <alignment vertical="center"/>
    </xf>
    <xf numFmtId="0" fontId="2" fillId="0" borderId="129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9" fontId="2" fillId="0" borderId="15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29" xfId="0" applyNumberFormat="1" applyFont="1" applyBorder="1" applyAlignment="1">
      <alignment horizontal="right" vertical="center" wrapText="1"/>
    </xf>
    <xf numFmtId="9" fontId="2" fillId="0" borderId="217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0" fontId="2" fillId="0" borderId="139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9" fontId="7" fillId="7" borderId="28" xfId="0" applyNumberFormat="1" applyFont="1" applyFill="1" applyBorder="1" applyAlignment="1">
      <alignment horizontal="center" vertical="center" wrapText="1"/>
    </xf>
    <xf numFmtId="0" fontId="2" fillId="0" borderId="218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8" xfId="0" applyFont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/>
    </xf>
    <xf numFmtId="0" fontId="2" fillId="0" borderId="219" xfId="0" applyFont="1" applyBorder="1" applyAlignment="1">
      <alignment horizontal="center" vertical="center" wrapText="1"/>
    </xf>
    <xf numFmtId="0" fontId="2" fillId="0" borderId="202" xfId="0" applyFont="1" applyBorder="1" applyAlignment="1">
      <alignment horizontal="center" vertical="center" wrapText="1"/>
    </xf>
    <xf numFmtId="0" fontId="2" fillId="0" borderId="220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0" xfId="0" applyNumberFormat="1" applyFont="1" applyBorder="1" applyAlignment="1">
      <alignment horizontal="right" vertical="center"/>
    </xf>
    <xf numFmtId="165" fontId="2" fillId="0" borderId="11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3" fontId="5" fillId="0" borderId="158" xfId="0" applyNumberFormat="1" applyFont="1" applyBorder="1" applyAlignment="1">
      <alignment horizontal="right" vertical="center"/>
    </xf>
    <xf numFmtId="3" fontId="5" fillId="0" borderId="146" xfId="0" applyNumberFormat="1" applyFont="1" applyBorder="1" applyAlignment="1">
      <alignment horizontal="right" vertical="center"/>
    </xf>
    <xf numFmtId="0" fontId="2" fillId="0" borderId="184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7" fillId="2" borderId="179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79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8" xfId="0" applyFont="1" applyBorder="1" applyAlignment="1">
      <alignment horizontal="right" vertical="center"/>
    </xf>
    <xf numFmtId="0" fontId="7" fillId="0" borderId="179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9" xfId="0" applyFont="1" applyFill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5" fillId="0" borderId="17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87" xfId="0" applyFont="1" applyBorder="1" applyAlignment="1">
      <alignment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4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6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2" borderId="179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7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45" xfId="0" applyFont="1" applyBorder="1" applyAlignment="1">
      <alignment horizontal="left" vertical="center" wrapText="1"/>
    </xf>
    <xf numFmtId="0" fontId="2" fillId="0" borderId="164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14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38" xfId="0" applyFont="1" applyBorder="1" applyAlignment="1">
      <alignment horizontal="center" vertical="center"/>
    </xf>
    <xf numFmtId="0" fontId="2" fillId="0" borderId="191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2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90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0" fontId="2" fillId="0" borderId="169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3" zoomScaleNormal="100" workbookViewId="0">
      <selection activeCell="B45" sqref="B45"/>
    </sheetView>
  </sheetViews>
  <sheetFormatPr defaultRowHeight="12.5" x14ac:dyDescent="0.25"/>
  <cols>
    <col min="1" max="1" width="5.7265625" style="1" customWidth="1"/>
    <col min="2" max="2" width="37.7265625" style="1" customWidth="1"/>
    <col min="3" max="5" width="9.7265625" style="1" customWidth="1"/>
  </cols>
  <sheetData>
    <row r="1" spans="1:7" s="1" customFormat="1" ht="15" customHeight="1" x14ac:dyDescent="0.25">
      <c r="B1" s="2"/>
      <c r="C1" s="2"/>
      <c r="D1" s="598"/>
      <c r="E1" s="598"/>
      <c r="F1" s="2"/>
      <c r="G1" s="2" t="s">
        <v>479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2" t="s">
        <v>615</v>
      </c>
    </row>
    <row r="3" spans="1:7" s="1" customFormat="1" ht="15" customHeight="1" x14ac:dyDescent="0.25">
      <c r="A3" s="4"/>
    </row>
    <row r="4" spans="1:7" s="1" customFormat="1" ht="15" customHeight="1" x14ac:dyDescent="0.25">
      <c r="A4" s="655" t="s">
        <v>681</v>
      </c>
      <c r="B4" s="655"/>
      <c r="C4" s="655"/>
      <c r="D4" s="655"/>
      <c r="E4" s="655"/>
      <c r="F4" s="655"/>
      <c r="G4" s="655"/>
    </row>
    <row r="5" spans="1:7" s="1" customFormat="1" ht="15" customHeight="1" thickBot="1" x14ac:dyDescent="0.3">
      <c r="A5" s="5"/>
      <c r="B5" s="5"/>
      <c r="C5" s="5"/>
      <c r="D5" s="5"/>
      <c r="E5" s="6" t="s">
        <v>0</v>
      </c>
    </row>
    <row r="6" spans="1:7" ht="51" customHeight="1" thickTop="1" x14ac:dyDescent="0.25">
      <c r="A6" s="7" t="s">
        <v>1</v>
      </c>
      <c r="B6" s="8" t="s">
        <v>2</v>
      </c>
      <c r="C6" s="9" t="s">
        <v>535</v>
      </c>
      <c r="D6" s="9" t="s">
        <v>616</v>
      </c>
      <c r="E6" s="10" t="s">
        <v>617</v>
      </c>
    </row>
    <row r="7" spans="1:7" ht="15" customHeight="1" thickBot="1" x14ac:dyDescent="0.35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3">
      <c r="A8" s="659" t="s">
        <v>10</v>
      </c>
      <c r="B8" s="660"/>
      <c r="C8" s="660"/>
      <c r="D8" s="660"/>
      <c r="E8" s="661"/>
      <c r="F8" s="15"/>
    </row>
    <row r="9" spans="1:7" ht="15" customHeight="1" x14ac:dyDescent="0.3">
      <c r="A9" s="25" t="s">
        <v>11</v>
      </c>
      <c r="B9" s="16" t="s">
        <v>12</v>
      </c>
      <c r="C9" s="27">
        <f>'7.sz. melléklet'!D72+'8.sz. melléklet'!D33</f>
        <v>59683</v>
      </c>
      <c r="D9" s="27">
        <f>'7.sz. melléklet'!E72+'8.sz. melléklet'!E33</f>
        <v>59769</v>
      </c>
      <c r="E9" s="84">
        <f>D9/C9</f>
        <v>1.0014409463331266</v>
      </c>
      <c r="F9" s="15"/>
    </row>
    <row r="10" spans="1:7" ht="15" customHeight="1" x14ac:dyDescent="0.3">
      <c r="A10" s="25" t="s">
        <v>18</v>
      </c>
      <c r="B10" s="72" t="s">
        <v>15</v>
      </c>
      <c r="C10" s="73">
        <f>SUM(C11:C13)</f>
        <v>77500</v>
      </c>
      <c r="D10" s="73">
        <f>SUM(D11:D13)</f>
        <v>77500</v>
      </c>
      <c r="E10" s="84">
        <f t="shared" ref="E10:E33" si="0">D10/C10</f>
        <v>1</v>
      </c>
      <c r="F10" s="15"/>
    </row>
    <row r="11" spans="1:7" ht="15" customHeight="1" x14ac:dyDescent="0.3">
      <c r="A11" s="276" t="s">
        <v>13</v>
      </c>
      <c r="B11" s="277" t="s">
        <v>331</v>
      </c>
      <c r="C11" s="186">
        <f>'7.sz. melléklet'!D66</f>
        <v>48050</v>
      </c>
      <c r="D11" s="186">
        <f>'7.sz. melléklet'!E66</f>
        <v>48050</v>
      </c>
      <c r="E11" s="92">
        <f t="shared" si="0"/>
        <v>1</v>
      </c>
      <c r="F11" s="15"/>
    </row>
    <row r="12" spans="1:7" ht="15" customHeight="1" x14ac:dyDescent="0.3">
      <c r="A12" s="276" t="s">
        <v>14</v>
      </c>
      <c r="B12" s="277" t="s">
        <v>332</v>
      </c>
      <c r="C12" s="186">
        <f>'7.sz. melléklet'!D67</f>
        <v>29150</v>
      </c>
      <c r="D12" s="186">
        <f>'7.sz. melléklet'!E67</f>
        <v>29150</v>
      </c>
      <c r="E12" s="92">
        <f t="shared" si="0"/>
        <v>1</v>
      </c>
      <c r="F12" s="15"/>
    </row>
    <row r="13" spans="1:7" ht="15" customHeight="1" x14ac:dyDescent="0.3">
      <c r="A13" s="276" t="s">
        <v>51</v>
      </c>
      <c r="B13" s="277" t="s">
        <v>342</v>
      </c>
      <c r="C13" s="186">
        <f>'7.sz. melléklet'!D71</f>
        <v>300</v>
      </c>
      <c r="D13" s="186">
        <f>'7.sz. melléklet'!E71</f>
        <v>300</v>
      </c>
      <c r="E13" s="92">
        <f t="shared" si="0"/>
        <v>1</v>
      </c>
      <c r="F13" s="15"/>
    </row>
    <row r="14" spans="1:7" ht="15" customHeight="1" x14ac:dyDescent="0.3">
      <c r="A14" s="25" t="s">
        <v>20</v>
      </c>
      <c r="B14" s="26" t="s">
        <v>19</v>
      </c>
      <c r="C14" s="27">
        <f>SUM(C15:C16)</f>
        <v>63752</v>
      </c>
      <c r="D14" s="27">
        <f>SUM(D15:D16)</f>
        <v>64221</v>
      </c>
      <c r="E14" s="84">
        <f t="shared" si="0"/>
        <v>1.0073566319488017</v>
      </c>
      <c r="F14" s="15"/>
    </row>
    <row r="15" spans="1:7" ht="15" customHeight="1" x14ac:dyDescent="0.3">
      <c r="A15" s="17" t="s">
        <v>13</v>
      </c>
      <c r="B15" s="18" t="s">
        <v>323</v>
      </c>
      <c r="C15" s="19">
        <f>'7.sz. melléklet'!D60</f>
        <v>63752</v>
      </c>
      <c r="D15" s="19">
        <f>'7.sz. melléklet'!E60</f>
        <v>64221</v>
      </c>
      <c r="E15" s="128">
        <f t="shared" si="0"/>
        <v>1.0073566319488017</v>
      </c>
      <c r="F15" s="15"/>
    </row>
    <row r="16" spans="1:7" ht="15" customHeight="1" x14ac:dyDescent="0.3">
      <c r="A16" s="17" t="s">
        <v>14</v>
      </c>
      <c r="B16" s="18" t="s">
        <v>381</v>
      </c>
      <c r="C16" s="19">
        <f>'7.sz. melléklet'!D63</f>
        <v>0</v>
      </c>
      <c r="D16" s="19">
        <f>'7.sz. melléklet'!E63</f>
        <v>0</v>
      </c>
      <c r="E16" s="84"/>
      <c r="F16" s="15"/>
    </row>
    <row r="17" spans="1:6" ht="15" customHeight="1" x14ac:dyDescent="0.3">
      <c r="A17" s="25" t="s">
        <v>22</v>
      </c>
      <c r="B17" s="26" t="s">
        <v>21</v>
      </c>
      <c r="C17" s="27">
        <f>'7.sz. melléklet'!D81</f>
        <v>2800</v>
      </c>
      <c r="D17" s="27">
        <f>'7.sz. melléklet'!E81</f>
        <v>2800</v>
      </c>
      <c r="E17" s="84">
        <f t="shared" si="0"/>
        <v>1</v>
      </c>
      <c r="F17" s="15"/>
    </row>
    <row r="18" spans="1:6" ht="15" customHeight="1" x14ac:dyDescent="0.3">
      <c r="A18" s="25" t="s">
        <v>26</v>
      </c>
      <c r="B18" s="26" t="s">
        <v>23</v>
      </c>
      <c r="C18" s="27">
        <f>SUM(C19:C20)</f>
        <v>734</v>
      </c>
      <c r="D18" s="27">
        <f>SUM(D19:D20)</f>
        <v>1354</v>
      </c>
      <c r="E18" s="84">
        <f t="shared" si="0"/>
        <v>1.8446866485013624</v>
      </c>
      <c r="F18" s="15"/>
    </row>
    <row r="19" spans="1:6" ht="15" customHeight="1" x14ac:dyDescent="0.3">
      <c r="A19" s="17" t="s">
        <v>13</v>
      </c>
      <c r="B19" s="18" t="s">
        <v>24</v>
      </c>
      <c r="C19" s="19">
        <f>'7.sz. melléklet'!D61</f>
        <v>734</v>
      </c>
      <c r="D19" s="19">
        <f>'7.sz. melléklet'!E61</f>
        <v>1354</v>
      </c>
      <c r="E19" s="128">
        <f t="shared" si="0"/>
        <v>1.8446866485013624</v>
      </c>
      <c r="F19" s="15"/>
    </row>
    <row r="20" spans="1:6" ht="15" customHeight="1" x14ac:dyDescent="0.3">
      <c r="A20" s="17" t="s">
        <v>14</v>
      </c>
      <c r="B20" s="18" t="s">
        <v>25</v>
      </c>
      <c r="C20" s="19">
        <f>'7.sz. melléklet'!D64</f>
        <v>0</v>
      </c>
      <c r="D20" s="19">
        <f>'7.sz. melléklet'!E64</f>
        <v>0</v>
      </c>
      <c r="E20" s="128"/>
      <c r="F20" s="15"/>
    </row>
    <row r="21" spans="1:6" ht="15" customHeight="1" x14ac:dyDescent="0.3">
      <c r="A21" s="25" t="s">
        <v>31</v>
      </c>
      <c r="B21" s="26" t="s">
        <v>27</v>
      </c>
      <c r="C21" s="27">
        <f>SUM(C22:C23)</f>
        <v>3793</v>
      </c>
      <c r="D21" s="27">
        <f>SUM(D22:D23)</f>
        <v>4839</v>
      </c>
      <c r="E21" s="128">
        <f t="shared" si="0"/>
        <v>1.2757711573952017</v>
      </c>
      <c r="F21" s="15"/>
    </row>
    <row r="22" spans="1:6" ht="15" customHeight="1" x14ac:dyDescent="0.3">
      <c r="A22" s="17" t="s">
        <v>28</v>
      </c>
      <c r="B22" s="18" t="s">
        <v>29</v>
      </c>
      <c r="C22" s="19">
        <f>'7.sz. melléklet'!D84</f>
        <v>0</v>
      </c>
      <c r="D22" s="19">
        <f>'7.sz. melléklet'!E84</f>
        <v>1046</v>
      </c>
      <c r="E22" s="128"/>
      <c r="F22" s="15"/>
    </row>
    <row r="23" spans="1:6" ht="15" customHeight="1" x14ac:dyDescent="0.3">
      <c r="A23" s="17" t="s">
        <v>14</v>
      </c>
      <c r="B23" s="18" t="s">
        <v>30</v>
      </c>
      <c r="C23" s="19">
        <f>'7.sz. melléklet'!D87</f>
        <v>3793</v>
      </c>
      <c r="D23" s="19">
        <f>'7.sz. melléklet'!E87</f>
        <v>3793</v>
      </c>
      <c r="E23" s="128">
        <f t="shared" si="0"/>
        <v>1</v>
      </c>
      <c r="F23" s="15"/>
    </row>
    <row r="24" spans="1:6" ht="15" customHeight="1" x14ac:dyDescent="0.3">
      <c r="A24" s="653" t="s">
        <v>32</v>
      </c>
      <c r="B24" s="653"/>
      <c r="C24" s="29">
        <f>C9+C10+C14+C17+C18+C21</f>
        <v>208262</v>
      </c>
      <c r="D24" s="29">
        <f>D9+D10+D14+D17+D18+D21</f>
        <v>210483</v>
      </c>
      <c r="E24" s="127">
        <f t="shared" si="0"/>
        <v>1.0106644515081964</v>
      </c>
      <c r="F24" s="15"/>
    </row>
    <row r="25" spans="1:6" ht="15" customHeight="1" x14ac:dyDescent="0.25">
      <c r="A25" s="656" t="s">
        <v>33</v>
      </c>
      <c r="B25" s="26" t="s">
        <v>34</v>
      </c>
      <c r="C25" s="657">
        <f>'7.sz. melléklet'!D90+'8.sz. melléklet'!D38</f>
        <v>218783</v>
      </c>
      <c r="D25" s="657">
        <f>'7.sz. melléklet'!E92+'8.sz. melléklet'!E38</f>
        <v>218783</v>
      </c>
      <c r="E25" s="648">
        <f t="shared" si="0"/>
        <v>1</v>
      </c>
      <c r="F25" s="647"/>
    </row>
    <row r="26" spans="1:6" ht="15" customHeight="1" x14ac:dyDescent="0.25">
      <c r="A26" s="656"/>
      <c r="B26" s="26" t="s">
        <v>35</v>
      </c>
      <c r="C26" s="658"/>
      <c r="D26" s="658"/>
      <c r="E26" s="648" t="e">
        <f t="shared" si="0"/>
        <v>#DIV/0!</v>
      </c>
      <c r="F26" s="647"/>
    </row>
    <row r="27" spans="1:6" ht="15" customHeight="1" x14ac:dyDescent="0.3">
      <c r="A27" s="344" t="s">
        <v>392</v>
      </c>
      <c r="B27" s="26" t="s">
        <v>470</v>
      </c>
      <c r="C27" s="499"/>
      <c r="D27" s="187">
        <f>'7.sz. melléklet'!E93</f>
        <v>331</v>
      </c>
      <c r="E27" s="345"/>
      <c r="F27" s="315"/>
    </row>
    <row r="28" spans="1:6" ht="15" customHeight="1" x14ac:dyDescent="0.25">
      <c r="A28" s="304" t="s">
        <v>37</v>
      </c>
      <c r="B28" s="26" t="s">
        <v>36</v>
      </c>
      <c r="C28" s="184"/>
      <c r="D28" s="184">
        <f>SUM(D29:D31)</f>
        <v>100000</v>
      </c>
      <c r="E28" s="305"/>
      <c r="F28" s="647"/>
    </row>
    <row r="29" spans="1:6" ht="15" customHeight="1" x14ac:dyDescent="0.25">
      <c r="A29" s="45" t="s">
        <v>13</v>
      </c>
      <c r="B29" s="18" t="s">
        <v>393</v>
      </c>
      <c r="C29" s="302"/>
      <c r="D29" s="302"/>
      <c r="E29" s="303"/>
      <c r="F29" s="647"/>
    </row>
    <row r="30" spans="1:6" ht="15" customHeight="1" x14ac:dyDescent="0.3">
      <c r="A30" s="17" t="s">
        <v>14</v>
      </c>
      <c r="B30" s="18" t="s">
        <v>394</v>
      </c>
      <c r="C30" s="185"/>
      <c r="D30" s="185">
        <f>'7.sz. melléklet'!E91</f>
        <v>100000</v>
      </c>
      <c r="E30" s="50"/>
      <c r="F30" s="15"/>
    </row>
    <row r="31" spans="1:6" ht="15" customHeight="1" x14ac:dyDescent="0.3">
      <c r="A31" s="17" t="s">
        <v>51</v>
      </c>
      <c r="B31" s="18" t="s">
        <v>395</v>
      </c>
      <c r="C31" s="185"/>
      <c r="D31" s="185"/>
      <c r="E31" s="50"/>
      <c r="F31" s="15"/>
    </row>
    <row r="32" spans="1:6" ht="15" customHeight="1" x14ac:dyDescent="0.3">
      <c r="A32" s="653" t="s">
        <v>38</v>
      </c>
      <c r="B32" s="653"/>
      <c r="C32" s="29">
        <f>SUM(C25:C31)</f>
        <v>218783</v>
      </c>
      <c r="D32" s="29">
        <f>SUM(D25:D28)</f>
        <v>319114</v>
      </c>
      <c r="E32" s="88">
        <f t="shared" si="0"/>
        <v>1.4585868189027484</v>
      </c>
      <c r="F32" s="15"/>
    </row>
    <row r="33" spans="1:7" ht="15" customHeight="1" x14ac:dyDescent="0.3">
      <c r="A33" s="654" t="s">
        <v>39</v>
      </c>
      <c r="B33" s="654"/>
      <c r="C33" s="33">
        <f>C32+C24</f>
        <v>427045</v>
      </c>
      <c r="D33" s="33">
        <f>D32+D24</f>
        <v>529597</v>
      </c>
      <c r="E33" s="183">
        <f t="shared" si="0"/>
        <v>1.2401433104239601</v>
      </c>
      <c r="F33" s="15"/>
    </row>
    <row r="34" spans="1:7" ht="15" customHeight="1" x14ac:dyDescent="0.3">
      <c r="A34" s="34"/>
      <c r="B34" s="35"/>
      <c r="C34" s="54"/>
      <c r="D34" s="54"/>
      <c r="E34" s="36"/>
      <c r="F34" s="15"/>
    </row>
    <row r="35" spans="1:7" ht="15" customHeight="1" x14ac:dyDescent="0.3">
      <c r="A35" s="649" t="s">
        <v>40</v>
      </c>
      <c r="B35" s="650"/>
      <c r="C35" s="650"/>
      <c r="D35" s="650"/>
      <c r="E35" s="651"/>
      <c r="F35" s="15"/>
    </row>
    <row r="36" spans="1:7" ht="15" customHeight="1" x14ac:dyDescent="0.3">
      <c r="A36" s="37" t="s">
        <v>11</v>
      </c>
      <c r="B36" s="16" t="s">
        <v>41</v>
      </c>
      <c r="C36" s="416">
        <f>'4.sz. melléklet'!D18</f>
        <v>191670</v>
      </c>
      <c r="D36" s="416">
        <f>'4.sz. melléklet'!E18</f>
        <v>194943</v>
      </c>
      <c r="E36" s="84">
        <f t="shared" ref="E36:E44" si="1">D36/C36</f>
        <v>1.0170762247613085</v>
      </c>
      <c r="F36" s="15"/>
      <c r="G36" s="198"/>
    </row>
    <row r="37" spans="1:7" ht="15" customHeight="1" x14ac:dyDescent="0.3">
      <c r="A37" s="25" t="s">
        <v>18</v>
      </c>
      <c r="B37" s="26" t="s">
        <v>42</v>
      </c>
      <c r="C37" s="27">
        <f>'7.sz. melléklet'!D36+'7.sz. melléklet'!D43+'7.sz. melléklet'!D46+'8.sz. melléklet'!D25</f>
        <v>149851</v>
      </c>
      <c r="D37" s="27">
        <f>'7.sz. melléklet'!E36+'7.sz. melléklet'!E43+'7.sz. melléklet'!E46+'8.sz. melléklet'!E25</f>
        <v>151788</v>
      </c>
      <c r="E37" s="84">
        <f t="shared" si="1"/>
        <v>1.0129261733321766</v>
      </c>
      <c r="F37" s="15"/>
    </row>
    <row r="38" spans="1:7" ht="15" customHeight="1" x14ac:dyDescent="0.3">
      <c r="A38" s="25" t="s">
        <v>20</v>
      </c>
      <c r="B38" s="26" t="s">
        <v>43</v>
      </c>
      <c r="C38" s="184">
        <f>SUM(C39:C39)</f>
        <v>83159</v>
      </c>
      <c r="D38" s="184">
        <f>SUM(D39:D39)</f>
        <v>80171</v>
      </c>
      <c r="E38" s="84">
        <f t="shared" si="1"/>
        <v>0.9640688319965367</v>
      </c>
      <c r="F38" s="15"/>
    </row>
    <row r="39" spans="1:7" ht="15" customHeight="1" x14ac:dyDescent="0.3">
      <c r="A39" s="17" t="s">
        <v>13</v>
      </c>
      <c r="B39" s="18" t="s">
        <v>44</v>
      </c>
      <c r="C39" s="19">
        <f>'7.sz. melléklet'!D35</f>
        <v>83159</v>
      </c>
      <c r="D39" s="19">
        <f>'7.sz. melléklet'!E35</f>
        <v>80171</v>
      </c>
      <c r="E39" s="128">
        <f t="shared" si="1"/>
        <v>0.9640688319965367</v>
      </c>
      <c r="F39" s="15"/>
    </row>
    <row r="40" spans="1:7" ht="15" customHeight="1" x14ac:dyDescent="0.3">
      <c r="A40" s="653" t="s">
        <v>46</v>
      </c>
      <c r="B40" s="653"/>
      <c r="C40" s="306">
        <f>C36+C37+C38</f>
        <v>424680</v>
      </c>
      <c r="D40" s="306">
        <f>D36+D37+D38</f>
        <v>426902</v>
      </c>
      <c r="E40" s="84">
        <f t="shared" si="1"/>
        <v>1.0052321748139776</v>
      </c>
      <c r="F40" s="15"/>
    </row>
    <row r="41" spans="1:7" ht="15" customHeight="1" x14ac:dyDescent="0.3">
      <c r="A41" s="344" t="s">
        <v>67</v>
      </c>
      <c r="B41" s="26" t="s">
        <v>47</v>
      </c>
      <c r="C41" s="450">
        <f>SUM(C42:C43)</f>
        <v>2365</v>
      </c>
      <c r="D41" s="450">
        <f>SUM(D42:D43)</f>
        <v>102695</v>
      </c>
      <c r="E41" s="84">
        <f t="shared" si="1"/>
        <v>43.422832980972515</v>
      </c>
      <c r="F41" s="315"/>
    </row>
    <row r="42" spans="1:7" ht="15" customHeight="1" x14ac:dyDescent="0.3">
      <c r="A42" s="511" t="s">
        <v>320</v>
      </c>
      <c r="B42" s="461" t="s">
        <v>645</v>
      </c>
      <c r="C42" s="512">
        <f>'7.sz. melléklet'!D50</f>
        <v>2365</v>
      </c>
      <c r="D42" s="512">
        <f>'7.sz. melléklet'!E50</f>
        <v>2695</v>
      </c>
      <c r="E42" s="513"/>
      <c r="F42" s="502"/>
    </row>
    <row r="43" spans="1:7" ht="15" customHeight="1" x14ac:dyDescent="0.3">
      <c r="A43" s="511" t="s">
        <v>14</v>
      </c>
      <c r="B43" s="461" t="s">
        <v>624</v>
      </c>
      <c r="C43" s="512"/>
      <c r="D43" s="512">
        <f>'7.sz. melléklet'!E91</f>
        <v>100000</v>
      </c>
      <c r="E43" s="77"/>
      <c r="F43" s="502"/>
    </row>
    <row r="44" spans="1:7" s="40" customFormat="1" ht="15" customHeight="1" thickBot="1" x14ac:dyDescent="0.3">
      <c r="A44" s="652" t="s">
        <v>48</v>
      </c>
      <c r="B44" s="652"/>
      <c r="C44" s="245">
        <f>C40+C41</f>
        <v>427045</v>
      </c>
      <c r="D44" s="245">
        <f>D40+D41</f>
        <v>529597</v>
      </c>
      <c r="E44" s="246">
        <f t="shared" si="1"/>
        <v>1.2401433104239601</v>
      </c>
      <c r="F44" s="39"/>
    </row>
    <row r="45" spans="1:7" ht="13" thickTop="1" x14ac:dyDescent="0.25"/>
  </sheetData>
  <sheetProtection selectLockedCells="1" selectUnlockedCells="1"/>
  <mergeCells count="14">
    <mergeCell ref="A4:G4"/>
    <mergeCell ref="A24:B24"/>
    <mergeCell ref="A25:A26"/>
    <mergeCell ref="D25:D26"/>
    <mergeCell ref="A8:E8"/>
    <mergeCell ref="C25:C26"/>
    <mergeCell ref="F25:F26"/>
    <mergeCell ref="F28:F29"/>
    <mergeCell ref="E25:E26"/>
    <mergeCell ref="A35:E35"/>
    <mergeCell ref="A44:B44"/>
    <mergeCell ref="A32:B32"/>
    <mergeCell ref="A33:B33"/>
    <mergeCell ref="A40:B4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Normal="100" workbookViewId="0">
      <selection activeCell="J17" sqref="J17"/>
    </sheetView>
  </sheetViews>
  <sheetFormatPr defaultRowHeight="12.5" x14ac:dyDescent="0.25"/>
  <cols>
    <col min="1" max="1" width="4.7265625" customWidth="1"/>
    <col min="2" max="2" width="5.7265625" style="1" customWidth="1"/>
    <col min="3" max="3" width="39.1796875" style="1" bestFit="1" customWidth="1"/>
    <col min="4" max="4" width="10.7265625" style="1" customWidth="1"/>
    <col min="5" max="5" width="11.1796875" style="1" customWidth="1"/>
    <col min="6" max="6" width="10.7265625" style="1" customWidth="1"/>
    <col min="7" max="7" width="4.7265625" customWidth="1"/>
  </cols>
  <sheetData>
    <row r="1" spans="1:10" ht="15" customHeight="1" x14ac:dyDescent="0.25">
      <c r="B1" s="3"/>
      <c r="C1" s="3"/>
      <c r="D1" s="3"/>
      <c r="E1" s="3"/>
      <c r="F1" s="3"/>
      <c r="G1" s="2" t="s">
        <v>488</v>
      </c>
    </row>
    <row r="2" spans="1:10" ht="15" customHeight="1" x14ac:dyDescent="0.25">
      <c r="B2" s="3"/>
      <c r="C2" s="3"/>
      <c r="D2" s="3"/>
      <c r="E2" s="3"/>
      <c r="F2" s="3"/>
      <c r="G2" s="2" t="str">
        <f>'1.sz. melléklet'!G2</f>
        <v>az 1/2016. (II.    .) önkormányzati rendelethez</v>
      </c>
    </row>
    <row r="4" spans="1:10" ht="15" customHeight="1" x14ac:dyDescent="0.25">
      <c r="A4" s="684" t="s">
        <v>550</v>
      </c>
      <c r="B4" s="684"/>
      <c r="C4" s="684"/>
      <c r="D4" s="684"/>
      <c r="E4" s="684"/>
      <c r="F4" s="684"/>
      <c r="G4" s="684"/>
    </row>
    <row r="5" spans="1:10" ht="15" customHeight="1" x14ac:dyDescent="0.25">
      <c r="A5" s="482"/>
      <c r="B5" s="482"/>
      <c r="C5" s="482"/>
      <c r="D5" s="482"/>
      <c r="E5" s="482"/>
      <c r="F5" s="490"/>
      <c r="G5" s="490"/>
    </row>
    <row r="6" spans="1:10" ht="15" customHeight="1" thickBot="1" x14ac:dyDescent="0.3">
      <c r="F6" s="418" t="s">
        <v>0</v>
      </c>
    </row>
    <row r="7" spans="1:10" s="40" customFormat="1" ht="23.5" thickTop="1" x14ac:dyDescent="0.25">
      <c r="B7" s="145" t="s">
        <v>138</v>
      </c>
      <c r="C7" s="146" t="s">
        <v>139</v>
      </c>
      <c r="D7" s="422" t="s">
        <v>535</v>
      </c>
      <c r="E7" s="457" t="s">
        <v>677</v>
      </c>
      <c r="F7" s="514" t="s">
        <v>617</v>
      </c>
    </row>
    <row r="8" spans="1:10" s="40" customFormat="1" ht="15" customHeight="1" thickBot="1" x14ac:dyDescent="0.3">
      <c r="B8" s="147" t="s">
        <v>3</v>
      </c>
      <c r="C8" s="148" t="s">
        <v>4</v>
      </c>
      <c r="D8" s="437" t="s">
        <v>5</v>
      </c>
      <c r="E8" s="458" t="s">
        <v>6</v>
      </c>
      <c r="F8" s="106" t="s">
        <v>7</v>
      </c>
    </row>
    <row r="9" spans="1:10" s="40" customFormat="1" ht="15" customHeight="1" thickTop="1" x14ac:dyDescent="0.25">
      <c r="B9" s="151" t="s">
        <v>11</v>
      </c>
      <c r="C9" s="152" t="s">
        <v>81</v>
      </c>
      <c r="D9" s="515">
        <f>SUM(D10)</f>
        <v>0</v>
      </c>
      <c r="E9" s="515">
        <f>SUM(E10)</f>
        <v>591</v>
      </c>
      <c r="F9" s="520"/>
    </row>
    <row r="10" spans="1:10" s="69" customFormat="1" ht="15" customHeight="1" x14ac:dyDescent="0.25">
      <c r="B10" s="531" t="s">
        <v>13</v>
      </c>
      <c r="C10" s="532" t="s">
        <v>646</v>
      </c>
      <c r="D10" s="533"/>
      <c r="E10" s="534">
        <v>591</v>
      </c>
      <c r="F10" s="525"/>
    </row>
    <row r="11" spans="1:10" s="40" customFormat="1" ht="15" customHeight="1" x14ac:dyDescent="0.25">
      <c r="B11" s="151" t="s">
        <v>18</v>
      </c>
      <c r="C11" s="152" t="s">
        <v>82</v>
      </c>
      <c r="D11" s="515">
        <f>SUM(D12:D75)</f>
        <v>134976</v>
      </c>
      <c r="E11" s="515">
        <f>SUM(E12:E75)</f>
        <v>136322</v>
      </c>
      <c r="F11" s="520">
        <f>E11/D11</f>
        <v>1.0099721431958275</v>
      </c>
      <c r="J11" s="175"/>
    </row>
    <row r="12" spans="1:10" s="40" customFormat="1" ht="15" customHeight="1" x14ac:dyDescent="0.25">
      <c r="B12" s="17" t="s">
        <v>13</v>
      </c>
      <c r="C12" s="18" t="s">
        <v>565</v>
      </c>
      <c r="D12" s="516">
        <v>40</v>
      </c>
      <c r="E12" s="524">
        <v>60</v>
      </c>
      <c r="F12" s="521">
        <f t="shared" ref="F12:F48" si="0">E12/D12</f>
        <v>1.5</v>
      </c>
      <c r="H12" s="175"/>
    </row>
    <row r="13" spans="1:10" s="40" customFormat="1" ht="15" customHeight="1" x14ac:dyDescent="0.25">
      <c r="B13" s="17" t="s">
        <v>14</v>
      </c>
      <c r="C13" s="18" t="s">
        <v>566</v>
      </c>
      <c r="D13" s="516">
        <v>483</v>
      </c>
      <c r="E13" s="524">
        <v>463</v>
      </c>
      <c r="F13" s="522">
        <f t="shared" si="0"/>
        <v>0.95859213250517594</v>
      </c>
      <c r="H13" s="175"/>
    </row>
    <row r="14" spans="1:10" s="40" customFormat="1" ht="15" customHeight="1" x14ac:dyDescent="0.25">
      <c r="B14" s="17" t="s">
        <v>51</v>
      </c>
      <c r="C14" s="18" t="s">
        <v>567</v>
      </c>
      <c r="D14" s="516">
        <v>80</v>
      </c>
      <c r="E14" s="524">
        <v>80</v>
      </c>
      <c r="F14" s="522">
        <f t="shared" si="0"/>
        <v>1</v>
      </c>
      <c r="H14" s="175"/>
    </row>
    <row r="15" spans="1:10" s="40" customFormat="1" ht="15" customHeight="1" x14ac:dyDescent="0.25">
      <c r="B15" s="17" t="s">
        <v>52</v>
      </c>
      <c r="C15" s="18" t="s">
        <v>474</v>
      </c>
      <c r="D15" s="516">
        <v>76</v>
      </c>
      <c r="E15" s="524">
        <v>76</v>
      </c>
      <c r="F15" s="601">
        <f t="shared" si="0"/>
        <v>1</v>
      </c>
      <c r="H15" s="175"/>
    </row>
    <row r="16" spans="1:10" s="40" customFormat="1" ht="15" customHeight="1" x14ac:dyDescent="0.25">
      <c r="B16" s="17" t="s">
        <v>54</v>
      </c>
      <c r="C16" s="18" t="s">
        <v>568</v>
      </c>
      <c r="D16" s="516">
        <v>400</v>
      </c>
      <c r="E16" s="524">
        <v>400</v>
      </c>
      <c r="F16" s="522">
        <f t="shared" si="0"/>
        <v>1</v>
      </c>
      <c r="H16" s="175"/>
    </row>
    <row r="17" spans="2:11" s="40" customFormat="1" ht="15" customHeight="1" x14ac:dyDescent="0.25">
      <c r="B17" s="17" t="s">
        <v>55</v>
      </c>
      <c r="C17" s="18" t="s">
        <v>569</v>
      </c>
      <c r="D17" s="516">
        <v>1788</v>
      </c>
      <c r="E17" s="524">
        <v>1788</v>
      </c>
      <c r="F17" s="522">
        <f t="shared" si="0"/>
        <v>1</v>
      </c>
      <c r="H17" s="175"/>
    </row>
    <row r="18" spans="2:11" s="40" customFormat="1" ht="15" customHeight="1" x14ac:dyDescent="0.25">
      <c r="B18" s="17" t="s">
        <v>57</v>
      </c>
      <c r="C18" s="18" t="s">
        <v>475</v>
      </c>
      <c r="D18" s="516">
        <v>5000</v>
      </c>
      <c r="E18" s="524">
        <v>5000</v>
      </c>
      <c r="F18" s="522">
        <f t="shared" si="0"/>
        <v>1</v>
      </c>
      <c r="H18" s="175"/>
    </row>
    <row r="19" spans="2:11" s="40" customFormat="1" ht="15" customHeight="1" x14ac:dyDescent="0.25">
      <c r="B19" s="17" t="s">
        <v>77</v>
      </c>
      <c r="C19" s="18" t="s">
        <v>668</v>
      </c>
      <c r="D19" s="516">
        <v>300</v>
      </c>
      <c r="E19" s="524">
        <v>300</v>
      </c>
      <c r="F19" s="522">
        <f t="shared" si="0"/>
        <v>1</v>
      </c>
      <c r="H19" s="175"/>
      <c r="J19" s="175"/>
      <c r="K19" s="175"/>
    </row>
    <row r="20" spans="2:11" s="40" customFormat="1" ht="15" customHeight="1" x14ac:dyDescent="0.25">
      <c r="B20" s="17" t="s">
        <v>86</v>
      </c>
      <c r="C20" s="18" t="s">
        <v>570</v>
      </c>
      <c r="D20" s="516">
        <v>16177</v>
      </c>
      <c r="E20" s="524">
        <v>16177</v>
      </c>
      <c r="F20" s="522">
        <f t="shared" si="0"/>
        <v>1</v>
      </c>
      <c r="H20" s="175"/>
    </row>
    <row r="21" spans="2:11" s="40" customFormat="1" ht="15" customHeight="1" x14ac:dyDescent="0.25">
      <c r="B21" s="17" t="s">
        <v>87</v>
      </c>
      <c r="C21" s="18" t="s">
        <v>571</v>
      </c>
      <c r="D21" s="516">
        <v>10000</v>
      </c>
      <c r="E21" s="607">
        <v>9763</v>
      </c>
      <c r="F21" s="522">
        <f t="shared" si="0"/>
        <v>0.97629999999999995</v>
      </c>
      <c r="H21" s="175"/>
    </row>
    <row r="22" spans="2:11" s="144" customFormat="1" ht="15" customHeight="1" x14ac:dyDescent="0.25">
      <c r="B22" s="17" t="s">
        <v>88</v>
      </c>
      <c r="C22" s="18" t="s">
        <v>572</v>
      </c>
      <c r="D22" s="516">
        <v>4400</v>
      </c>
      <c r="E22" s="524">
        <v>4400</v>
      </c>
      <c r="F22" s="522">
        <f t="shared" si="0"/>
        <v>1</v>
      </c>
      <c r="H22" s="175"/>
    </row>
    <row r="23" spans="2:11" s="144" customFormat="1" ht="15" customHeight="1" x14ac:dyDescent="0.25">
      <c r="B23" s="17" t="s">
        <v>89</v>
      </c>
      <c r="C23" s="18" t="s">
        <v>573</v>
      </c>
      <c r="D23" s="516">
        <v>457</v>
      </c>
      <c r="E23" s="524">
        <v>457</v>
      </c>
      <c r="F23" s="522">
        <f t="shared" si="0"/>
        <v>1</v>
      </c>
      <c r="H23" s="175"/>
    </row>
    <row r="24" spans="2:11" s="144" customFormat="1" ht="15" customHeight="1" x14ac:dyDescent="0.25">
      <c r="B24" s="17" t="s">
        <v>90</v>
      </c>
      <c r="C24" s="18" t="s">
        <v>574</v>
      </c>
      <c r="D24" s="516">
        <v>2350</v>
      </c>
      <c r="E24" s="524">
        <v>2350</v>
      </c>
      <c r="F24" s="522">
        <f t="shared" si="0"/>
        <v>1</v>
      </c>
      <c r="H24" s="175"/>
    </row>
    <row r="25" spans="2:11" s="144" customFormat="1" ht="15" customHeight="1" x14ac:dyDescent="0.25">
      <c r="B25" s="17" t="s">
        <v>91</v>
      </c>
      <c r="C25" s="18" t="s">
        <v>575</v>
      </c>
      <c r="D25" s="516">
        <v>1016</v>
      </c>
      <c r="E25" s="524">
        <v>1016</v>
      </c>
      <c r="F25" s="522">
        <f t="shared" si="0"/>
        <v>1</v>
      </c>
      <c r="H25" s="175"/>
    </row>
    <row r="26" spans="2:11" s="40" customFormat="1" ht="15" customHeight="1" x14ac:dyDescent="0.25">
      <c r="B26" s="17" t="s">
        <v>92</v>
      </c>
      <c r="C26" s="18" t="s">
        <v>576</v>
      </c>
      <c r="D26" s="516">
        <v>1270</v>
      </c>
      <c r="E26" s="524">
        <v>1270</v>
      </c>
      <c r="F26" s="522">
        <f t="shared" si="0"/>
        <v>1</v>
      </c>
      <c r="H26" s="175"/>
    </row>
    <row r="27" spans="2:11" s="40" customFormat="1" ht="15" customHeight="1" x14ac:dyDescent="0.25">
      <c r="B27" s="17" t="s">
        <v>93</v>
      </c>
      <c r="C27" s="18" t="s">
        <v>577</v>
      </c>
      <c r="D27" s="516">
        <v>542</v>
      </c>
      <c r="E27" s="524">
        <v>542</v>
      </c>
      <c r="F27" s="522">
        <f t="shared" si="0"/>
        <v>1</v>
      </c>
      <c r="H27" s="175"/>
    </row>
    <row r="28" spans="2:11" s="40" customFormat="1" ht="15" customHeight="1" x14ac:dyDescent="0.25">
      <c r="B28" s="17" t="s">
        <v>94</v>
      </c>
      <c r="C28" s="18" t="s">
        <v>578</v>
      </c>
      <c r="D28" s="516">
        <v>17596</v>
      </c>
      <c r="E28" s="524">
        <v>17596</v>
      </c>
      <c r="F28" s="522">
        <f t="shared" si="0"/>
        <v>1</v>
      </c>
      <c r="H28" s="175"/>
    </row>
    <row r="29" spans="2:11" s="40" customFormat="1" ht="15" customHeight="1" x14ac:dyDescent="0.25">
      <c r="B29" s="17" t="s">
        <v>515</v>
      </c>
      <c r="C29" s="18" t="s">
        <v>579</v>
      </c>
      <c r="D29" s="516">
        <v>508</v>
      </c>
      <c r="E29" s="524">
        <v>508</v>
      </c>
      <c r="F29" s="522">
        <f t="shared" si="0"/>
        <v>1</v>
      </c>
      <c r="H29" s="175"/>
    </row>
    <row r="30" spans="2:11" s="40" customFormat="1" ht="15" customHeight="1" x14ac:dyDescent="0.25">
      <c r="B30" s="17" t="s">
        <v>96</v>
      </c>
      <c r="C30" s="18" t="s">
        <v>580</v>
      </c>
      <c r="D30" s="516">
        <v>100</v>
      </c>
      <c r="E30" s="524">
        <v>100</v>
      </c>
      <c r="F30" s="522">
        <f t="shared" si="0"/>
        <v>1</v>
      </c>
      <c r="H30" s="175"/>
    </row>
    <row r="31" spans="2:11" s="40" customFormat="1" ht="15" customHeight="1" x14ac:dyDescent="0.25">
      <c r="B31" s="17" t="s">
        <v>516</v>
      </c>
      <c r="C31" s="18" t="s">
        <v>581</v>
      </c>
      <c r="D31" s="516">
        <v>420</v>
      </c>
      <c r="E31" s="524">
        <v>582</v>
      </c>
      <c r="F31" s="522">
        <f t="shared" si="0"/>
        <v>1.3857142857142857</v>
      </c>
      <c r="H31" s="600"/>
    </row>
    <row r="32" spans="2:11" s="40" customFormat="1" ht="15" customHeight="1" x14ac:dyDescent="0.25">
      <c r="B32" s="17" t="s">
        <v>517</v>
      </c>
      <c r="C32" s="18" t="s">
        <v>582</v>
      </c>
      <c r="D32" s="516">
        <v>74</v>
      </c>
      <c r="E32" s="524">
        <v>91</v>
      </c>
      <c r="F32" s="522">
        <f t="shared" si="0"/>
        <v>1.2297297297297298</v>
      </c>
      <c r="H32" s="600"/>
      <c r="J32" s="175"/>
    </row>
    <row r="33" spans="2:10" s="40" customFormat="1" ht="15" customHeight="1" x14ac:dyDescent="0.25">
      <c r="B33" s="17" t="s">
        <v>518</v>
      </c>
      <c r="C33" s="18" t="s">
        <v>609</v>
      </c>
      <c r="D33" s="516">
        <v>22543</v>
      </c>
      <c r="E33" s="524">
        <v>22543</v>
      </c>
      <c r="F33" s="522">
        <f t="shared" si="0"/>
        <v>1</v>
      </c>
      <c r="H33" s="175"/>
    </row>
    <row r="34" spans="2:10" s="40" customFormat="1" ht="15" customHeight="1" x14ac:dyDescent="0.25">
      <c r="B34" s="17" t="s">
        <v>519</v>
      </c>
      <c r="C34" s="18" t="s">
        <v>476</v>
      </c>
      <c r="D34" s="516">
        <v>5000</v>
      </c>
      <c r="E34" s="524">
        <v>5000</v>
      </c>
      <c r="F34" s="522">
        <f t="shared" si="0"/>
        <v>1</v>
      </c>
      <c r="H34" s="175"/>
    </row>
    <row r="35" spans="2:10" s="40" customFormat="1" ht="15" customHeight="1" x14ac:dyDescent="0.25">
      <c r="B35" s="17" t="s">
        <v>520</v>
      </c>
      <c r="C35" s="18" t="s">
        <v>583</v>
      </c>
      <c r="D35" s="516">
        <v>7204</v>
      </c>
      <c r="E35" s="524">
        <v>7204</v>
      </c>
      <c r="F35" s="522">
        <f t="shared" si="0"/>
        <v>1</v>
      </c>
      <c r="H35" s="175"/>
    </row>
    <row r="36" spans="2:10" s="40" customFormat="1" ht="15" customHeight="1" x14ac:dyDescent="0.25">
      <c r="B36" s="17" t="s">
        <v>521</v>
      </c>
      <c r="C36" s="18" t="s">
        <v>584</v>
      </c>
      <c r="D36" s="516">
        <v>5275</v>
      </c>
      <c r="E36" s="524">
        <v>5275</v>
      </c>
      <c r="F36" s="522">
        <f t="shared" si="0"/>
        <v>1</v>
      </c>
      <c r="H36" s="175"/>
    </row>
    <row r="37" spans="2:10" s="40" customFormat="1" ht="15" customHeight="1" x14ac:dyDescent="0.25">
      <c r="B37" s="17" t="s">
        <v>522</v>
      </c>
      <c r="C37" s="18" t="s">
        <v>585</v>
      </c>
      <c r="D37" s="516">
        <v>6829</v>
      </c>
      <c r="E37" s="524">
        <v>6829</v>
      </c>
      <c r="F37" s="522">
        <f t="shared" si="0"/>
        <v>1</v>
      </c>
      <c r="H37" s="175"/>
    </row>
    <row r="38" spans="2:10" s="40" customFormat="1" ht="15" customHeight="1" x14ac:dyDescent="0.25">
      <c r="B38" s="17" t="s">
        <v>523</v>
      </c>
      <c r="C38" s="18" t="s">
        <v>586</v>
      </c>
      <c r="D38" s="516">
        <v>150</v>
      </c>
      <c r="E38" s="524">
        <v>150</v>
      </c>
      <c r="F38" s="522">
        <f t="shared" si="0"/>
        <v>1</v>
      </c>
      <c r="H38" s="175"/>
    </row>
    <row r="39" spans="2:10" s="40" customFormat="1" ht="15" customHeight="1" x14ac:dyDescent="0.25">
      <c r="B39" s="17" t="s">
        <v>524</v>
      </c>
      <c r="C39" s="18" t="s">
        <v>587</v>
      </c>
      <c r="D39" s="516">
        <v>8136</v>
      </c>
      <c r="E39" s="524">
        <v>8136</v>
      </c>
      <c r="F39" s="522">
        <f t="shared" si="0"/>
        <v>1</v>
      </c>
      <c r="H39" s="175"/>
    </row>
    <row r="40" spans="2:10" s="40" customFormat="1" ht="15" customHeight="1" x14ac:dyDescent="0.25">
      <c r="B40" s="17" t="s">
        <v>525</v>
      </c>
      <c r="C40" s="18" t="s">
        <v>588</v>
      </c>
      <c r="D40" s="516">
        <v>7618</v>
      </c>
      <c r="E40" s="524">
        <v>7618</v>
      </c>
      <c r="F40" s="522">
        <f t="shared" si="0"/>
        <v>1</v>
      </c>
      <c r="H40" s="175"/>
    </row>
    <row r="41" spans="2:10" s="40" customFormat="1" ht="15" customHeight="1" x14ac:dyDescent="0.25">
      <c r="B41" s="17" t="s">
        <v>526</v>
      </c>
      <c r="C41" s="18" t="s">
        <v>589</v>
      </c>
      <c r="D41" s="516">
        <v>2038</v>
      </c>
      <c r="E41" s="524">
        <v>2038</v>
      </c>
      <c r="F41" s="522">
        <f t="shared" si="0"/>
        <v>1</v>
      </c>
      <c r="H41" s="175"/>
    </row>
    <row r="42" spans="2:10" s="40" customFormat="1" ht="15" customHeight="1" x14ac:dyDescent="0.25">
      <c r="B42" s="17" t="s">
        <v>527</v>
      </c>
      <c r="C42" s="18" t="s">
        <v>590</v>
      </c>
      <c r="D42" s="516">
        <v>245</v>
      </c>
      <c r="E42" s="524">
        <v>283</v>
      </c>
      <c r="F42" s="522">
        <f t="shared" si="0"/>
        <v>1.1551020408163266</v>
      </c>
      <c r="H42" s="600"/>
      <c r="J42" s="175"/>
    </row>
    <row r="43" spans="2:10" s="40" customFormat="1" ht="15" customHeight="1" x14ac:dyDescent="0.25">
      <c r="B43" s="17" t="s">
        <v>528</v>
      </c>
      <c r="C43" s="18" t="s">
        <v>591</v>
      </c>
      <c r="D43" s="516">
        <v>2540</v>
      </c>
      <c r="E43" s="524">
        <v>1019</v>
      </c>
      <c r="F43" s="522">
        <f t="shared" si="0"/>
        <v>0.40118110236220472</v>
      </c>
      <c r="H43" s="600"/>
    </row>
    <row r="44" spans="2:10" s="40" customFormat="1" ht="15" customHeight="1" x14ac:dyDescent="0.25">
      <c r="B44" s="17" t="s">
        <v>529</v>
      </c>
      <c r="C44" s="18" t="s">
        <v>477</v>
      </c>
      <c r="D44" s="516">
        <v>603</v>
      </c>
      <c r="E44" s="524">
        <v>597</v>
      </c>
      <c r="F44" s="522">
        <f t="shared" si="0"/>
        <v>0.99004975124378114</v>
      </c>
      <c r="H44" s="600"/>
    </row>
    <row r="45" spans="2:10" s="40" customFormat="1" ht="15" customHeight="1" x14ac:dyDescent="0.25">
      <c r="B45" s="17" t="s">
        <v>530</v>
      </c>
      <c r="C45" s="18" t="s">
        <v>592</v>
      </c>
      <c r="D45" s="516">
        <v>250</v>
      </c>
      <c r="E45" s="524">
        <v>1041</v>
      </c>
      <c r="F45" s="522">
        <f t="shared" si="0"/>
        <v>4.1639999999999997</v>
      </c>
      <c r="H45" s="600"/>
    </row>
    <row r="46" spans="2:10" s="40" customFormat="1" ht="15" customHeight="1" x14ac:dyDescent="0.25">
      <c r="B46" s="17" t="s">
        <v>531</v>
      </c>
      <c r="C46" s="18" t="s">
        <v>593</v>
      </c>
      <c r="D46" s="516">
        <v>200</v>
      </c>
      <c r="E46" s="524">
        <v>302</v>
      </c>
      <c r="F46" s="522">
        <f t="shared" si="0"/>
        <v>1.51</v>
      </c>
      <c r="H46" s="600"/>
      <c r="J46" s="175"/>
    </row>
    <row r="47" spans="2:10" s="40" customFormat="1" ht="15" customHeight="1" x14ac:dyDescent="0.25">
      <c r="B47" s="17" t="s">
        <v>532</v>
      </c>
      <c r="C47" s="18" t="s">
        <v>594</v>
      </c>
      <c r="D47" s="516">
        <v>200</v>
      </c>
      <c r="E47" s="524">
        <v>200</v>
      </c>
      <c r="F47" s="522">
        <f t="shared" si="0"/>
        <v>1</v>
      </c>
      <c r="H47" s="175"/>
    </row>
    <row r="48" spans="2:10" s="40" customFormat="1" ht="15" customHeight="1" thickBot="1" x14ac:dyDescent="0.3">
      <c r="B48" s="602" t="s">
        <v>114</v>
      </c>
      <c r="C48" s="603" t="s">
        <v>595</v>
      </c>
      <c r="D48" s="604">
        <v>250</v>
      </c>
      <c r="E48" s="605">
        <v>250</v>
      </c>
      <c r="F48" s="606">
        <f t="shared" si="0"/>
        <v>1</v>
      </c>
      <c r="H48" s="175"/>
    </row>
    <row r="49" spans="2:8" ht="6.75" customHeight="1" thickTop="1" x14ac:dyDescent="0.25">
      <c r="F49" s="523"/>
      <c r="G49" s="1"/>
      <c r="H49" s="175"/>
    </row>
    <row r="50" spans="2:8" s="40" customFormat="1" ht="6.75" customHeight="1" x14ac:dyDescent="0.25">
      <c r="B50" s="44"/>
      <c r="C50" s="59"/>
      <c r="D50" s="454"/>
      <c r="E50" s="454"/>
      <c r="F50" s="454"/>
      <c r="G50" s="455"/>
      <c r="H50" s="175"/>
    </row>
    <row r="51" spans="2:8" s="40" customFormat="1" ht="15" customHeight="1" x14ac:dyDescent="0.25">
      <c r="B51" s="44"/>
      <c r="C51" s="59"/>
      <c r="D51" s="59"/>
      <c r="E51" s="59"/>
      <c r="F51" s="59"/>
      <c r="G51" s="2" t="s">
        <v>500</v>
      </c>
      <c r="H51" s="175"/>
    </row>
    <row r="52" spans="2:8" s="40" customFormat="1" ht="15" customHeight="1" x14ac:dyDescent="0.25">
      <c r="B52" s="44"/>
      <c r="C52" s="59"/>
      <c r="D52" s="59"/>
      <c r="E52" s="59"/>
      <c r="F52" s="59"/>
      <c r="G52" s="2" t="str">
        <f>G2</f>
        <v>az 1/2016. (II.    .) önkormányzati rendelethez</v>
      </c>
      <c r="H52" s="175"/>
    </row>
    <row r="53" spans="2:8" s="40" customFormat="1" ht="15" customHeight="1" x14ac:dyDescent="0.25">
      <c r="B53" s="44"/>
      <c r="C53" s="59"/>
      <c r="H53" s="175"/>
    </row>
    <row r="54" spans="2:8" s="453" customFormat="1" ht="15" customHeight="1" thickBot="1" x14ac:dyDescent="0.3">
      <c r="B54" s="1"/>
      <c r="C54" s="1"/>
      <c r="F54" s="418" t="s">
        <v>0</v>
      </c>
      <c r="H54" s="175"/>
    </row>
    <row r="55" spans="2:8" s="453" customFormat="1" ht="23.5" thickTop="1" x14ac:dyDescent="0.25">
      <c r="B55" s="145" t="s">
        <v>138</v>
      </c>
      <c r="C55" s="146" t="s">
        <v>139</v>
      </c>
      <c r="D55" s="422" t="s">
        <v>535</v>
      </c>
      <c r="E55" s="457" t="s">
        <v>535</v>
      </c>
      <c r="F55" s="514" t="s">
        <v>617</v>
      </c>
      <c r="H55" s="175"/>
    </row>
    <row r="56" spans="2:8" s="453" customFormat="1" ht="15" customHeight="1" thickBot="1" x14ac:dyDescent="0.3">
      <c r="B56" s="147" t="s">
        <v>3</v>
      </c>
      <c r="C56" s="148" t="s">
        <v>4</v>
      </c>
      <c r="D56" s="437" t="s">
        <v>5</v>
      </c>
      <c r="E56" s="458" t="s">
        <v>6</v>
      </c>
      <c r="F56" s="106" t="s">
        <v>7</v>
      </c>
      <c r="H56" s="175"/>
    </row>
    <row r="57" spans="2:8" s="40" customFormat="1" ht="15" customHeight="1" thickTop="1" x14ac:dyDescent="0.25">
      <c r="B57" s="17" t="s">
        <v>115</v>
      </c>
      <c r="C57" s="18" t="s">
        <v>602</v>
      </c>
      <c r="D57" s="516">
        <v>444</v>
      </c>
      <c r="E57" s="524">
        <v>444</v>
      </c>
      <c r="F57" s="608">
        <f>E57/D57</f>
        <v>1</v>
      </c>
      <c r="H57" s="175"/>
    </row>
    <row r="58" spans="2:8" s="40" customFormat="1" ht="15" customHeight="1" x14ac:dyDescent="0.25">
      <c r="B58" s="471" t="s">
        <v>116</v>
      </c>
      <c r="C58" s="297" t="s">
        <v>603</v>
      </c>
      <c r="D58" s="424">
        <v>1565</v>
      </c>
      <c r="E58" s="609">
        <v>1565</v>
      </c>
      <c r="F58" s="522">
        <f t="shared" ref="F58:F79" si="1">E58/D58</f>
        <v>1</v>
      </c>
      <c r="H58" s="175"/>
    </row>
    <row r="59" spans="2:8" s="40" customFormat="1" ht="15" customHeight="1" x14ac:dyDescent="0.25">
      <c r="B59" s="17" t="s">
        <v>117</v>
      </c>
      <c r="C59" s="299" t="s">
        <v>608</v>
      </c>
      <c r="D59" s="610">
        <v>109</v>
      </c>
      <c r="E59" s="302">
        <v>128</v>
      </c>
      <c r="F59" s="522">
        <f t="shared" si="1"/>
        <v>1.1743119266055047</v>
      </c>
      <c r="H59" s="600"/>
    </row>
    <row r="60" spans="2:8" s="40" customFormat="1" ht="15" customHeight="1" x14ac:dyDescent="0.25">
      <c r="B60" s="471" t="s">
        <v>596</v>
      </c>
      <c r="C60" s="46" t="s">
        <v>604</v>
      </c>
      <c r="D60" s="611">
        <v>64</v>
      </c>
      <c r="E60" s="612">
        <v>85</v>
      </c>
      <c r="F60" s="522">
        <f t="shared" si="1"/>
        <v>1.328125</v>
      </c>
      <c r="H60" s="600"/>
    </row>
    <row r="61" spans="2:8" s="40" customFormat="1" ht="15" customHeight="1" x14ac:dyDescent="0.25">
      <c r="B61" s="17" t="s">
        <v>597</v>
      </c>
      <c r="C61" s="18" t="s">
        <v>605</v>
      </c>
      <c r="D61" s="516">
        <v>220</v>
      </c>
      <c r="E61" s="524">
        <v>220</v>
      </c>
      <c r="F61" s="601">
        <f t="shared" si="1"/>
        <v>1</v>
      </c>
      <c r="H61" s="600"/>
    </row>
    <row r="62" spans="2:8" s="40" customFormat="1" ht="15" customHeight="1" x14ac:dyDescent="0.25">
      <c r="B62" s="471" t="s">
        <v>598</v>
      </c>
      <c r="C62" s="18" t="s">
        <v>606</v>
      </c>
      <c r="D62" s="516">
        <v>100</v>
      </c>
      <c r="E62" s="524">
        <v>60</v>
      </c>
      <c r="F62" s="522">
        <f t="shared" si="1"/>
        <v>0.6</v>
      </c>
      <c r="H62" s="600"/>
    </row>
    <row r="63" spans="2:8" s="40" customFormat="1" ht="15" customHeight="1" x14ac:dyDescent="0.25">
      <c r="B63" s="17" t="s">
        <v>599</v>
      </c>
      <c r="C63" s="18" t="s">
        <v>607</v>
      </c>
      <c r="D63" s="516">
        <v>199</v>
      </c>
      <c r="E63" s="524">
        <v>199</v>
      </c>
      <c r="F63" s="522">
        <f t="shared" si="1"/>
        <v>1</v>
      </c>
      <c r="H63" s="175"/>
    </row>
    <row r="64" spans="2:8" s="40" customFormat="1" ht="15" customHeight="1" x14ac:dyDescent="0.25">
      <c r="B64" s="17" t="s">
        <v>600</v>
      </c>
      <c r="C64" s="18" t="s">
        <v>610</v>
      </c>
      <c r="D64" s="516">
        <v>44</v>
      </c>
      <c r="E64" s="524">
        <v>44</v>
      </c>
      <c r="F64" s="522">
        <f t="shared" si="1"/>
        <v>1</v>
      </c>
      <c r="H64" s="175"/>
    </row>
    <row r="65" spans="2:13" s="40" customFormat="1" ht="15" customHeight="1" x14ac:dyDescent="0.25">
      <c r="B65" s="17" t="s">
        <v>601</v>
      </c>
      <c r="C65" s="18" t="s">
        <v>612</v>
      </c>
      <c r="D65" s="516">
        <v>48</v>
      </c>
      <c r="E65" s="524">
        <v>25</v>
      </c>
      <c r="F65" s="522">
        <f t="shared" si="1"/>
        <v>0.52083333333333337</v>
      </c>
      <c r="H65" s="175"/>
    </row>
    <row r="66" spans="2:13" s="40" customFormat="1" ht="15" customHeight="1" x14ac:dyDescent="0.25">
      <c r="B66" s="17" t="s">
        <v>611</v>
      </c>
      <c r="C66" s="18" t="s">
        <v>613</v>
      </c>
      <c r="D66" s="516">
        <v>25</v>
      </c>
      <c r="E66" s="524">
        <v>25</v>
      </c>
      <c r="F66" s="522">
        <f t="shared" si="1"/>
        <v>1</v>
      </c>
      <c r="H66" s="175"/>
      <c r="L66" s="175"/>
    </row>
    <row r="67" spans="2:13" s="40" customFormat="1" ht="15" customHeight="1" x14ac:dyDescent="0.25">
      <c r="B67" s="17" t="s">
        <v>648</v>
      </c>
      <c r="C67" s="18" t="s">
        <v>647</v>
      </c>
      <c r="D67" s="516">
        <v>0</v>
      </c>
      <c r="E67" s="524">
        <v>216</v>
      </c>
      <c r="F67" s="522"/>
      <c r="H67" s="600"/>
    </row>
    <row r="68" spans="2:13" s="40" customFormat="1" ht="15" customHeight="1" x14ac:dyDescent="0.25">
      <c r="B68" s="17" t="s">
        <v>649</v>
      </c>
      <c r="C68" s="18" t="s">
        <v>653</v>
      </c>
      <c r="D68" s="516">
        <v>0</v>
      </c>
      <c r="E68" s="524">
        <v>220</v>
      </c>
      <c r="F68" s="522"/>
      <c r="H68" s="600"/>
    </row>
    <row r="69" spans="2:13" s="40" customFormat="1" ht="15" customHeight="1" x14ac:dyDescent="0.25">
      <c r="B69" s="17" t="s">
        <v>650</v>
      </c>
      <c r="C69" s="18" t="s">
        <v>654</v>
      </c>
      <c r="D69" s="516">
        <v>0</v>
      </c>
      <c r="E69" s="524">
        <v>66</v>
      </c>
      <c r="F69" s="522"/>
      <c r="H69" s="600"/>
    </row>
    <row r="70" spans="2:13" s="40" customFormat="1" ht="15" customHeight="1" x14ac:dyDescent="0.25">
      <c r="B70" s="17" t="s">
        <v>651</v>
      </c>
      <c r="C70" s="613" t="s">
        <v>655</v>
      </c>
      <c r="D70" s="516">
        <v>0</v>
      </c>
      <c r="E70" s="524">
        <v>111</v>
      </c>
      <c r="F70" s="522"/>
      <c r="H70" s="600"/>
    </row>
    <row r="71" spans="2:13" s="40" customFormat="1" ht="15" customHeight="1" x14ac:dyDescent="0.25">
      <c r="B71" s="17" t="s">
        <v>652</v>
      </c>
      <c r="C71" s="614" t="s">
        <v>658</v>
      </c>
      <c r="D71" s="516">
        <v>0</v>
      </c>
      <c r="E71" s="524">
        <v>457</v>
      </c>
      <c r="F71" s="522"/>
      <c r="H71" s="600"/>
    </row>
    <row r="72" spans="2:13" s="40" customFormat="1" ht="15" customHeight="1" x14ac:dyDescent="0.25">
      <c r="B72" s="17" t="s">
        <v>656</v>
      </c>
      <c r="C72" s="615" t="s">
        <v>659</v>
      </c>
      <c r="D72" s="516">
        <v>0</v>
      </c>
      <c r="E72" s="524">
        <v>442</v>
      </c>
      <c r="F72" s="522"/>
      <c r="H72" s="600"/>
    </row>
    <row r="73" spans="2:13" s="40" customFormat="1" ht="15" customHeight="1" x14ac:dyDescent="0.25">
      <c r="B73" s="17" t="s">
        <v>657</v>
      </c>
      <c r="C73" s="614" t="s">
        <v>660</v>
      </c>
      <c r="D73" s="516">
        <v>0</v>
      </c>
      <c r="E73" s="524">
        <v>251</v>
      </c>
      <c r="F73" s="522"/>
      <c r="H73" s="600"/>
      <c r="J73" s="175"/>
    </row>
    <row r="74" spans="2:13" s="40" customFormat="1" ht="15" customHeight="1" x14ac:dyDescent="0.25">
      <c r="B74" s="17" t="s">
        <v>670</v>
      </c>
      <c r="C74" s="18" t="s">
        <v>669</v>
      </c>
      <c r="D74" s="516">
        <v>0</v>
      </c>
      <c r="E74" s="524">
        <v>195</v>
      </c>
      <c r="F74" s="522"/>
      <c r="H74" s="175"/>
    </row>
    <row r="75" spans="2:13" s="40" customFormat="1" ht="15" customHeight="1" x14ac:dyDescent="0.25">
      <c r="B75" s="17" t="s">
        <v>671</v>
      </c>
      <c r="C75" s="18" t="s">
        <v>669</v>
      </c>
      <c r="D75" s="516">
        <v>0</v>
      </c>
      <c r="E75" s="524">
        <v>65</v>
      </c>
      <c r="F75" s="522"/>
      <c r="H75" s="175"/>
      <c r="I75" s="175"/>
      <c r="J75" s="616"/>
      <c r="L75" s="175"/>
      <c r="M75" s="175"/>
    </row>
    <row r="76" spans="2:13" s="40" customFormat="1" ht="15" customHeight="1" x14ac:dyDescent="0.25">
      <c r="B76" s="151" t="s">
        <v>20</v>
      </c>
      <c r="C76" s="152" t="s">
        <v>140</v>
      </c>
      <c r="D76" s="517">
        <f>SUM(D77)</f>
        <v>14500</v>
      </c>
      <c r="E76" s="528">
        <f>SUM(E77)</f>
        <v>14500</v>
      </c>
      <c r="F76" s="526">
        <f t="shared" si="1"/>
        <v>1</v>
      </c>
      <c r="H76" s="175"/>
    </row>
    <row r="77" spans="2:13" s="40" customFormat="1" ht="15" customHeight="1" x14ac:dyDescent="0.25">
      <c r="B77" s="149" t="s">
        <v>13</v>
      </c>
      <c r="C77" s="150" t="s">
        <v>141</v>
      </c>
      <c r="D77" s="518">
        <v>14500</v>
      </c>
      <c r="E77" s="529">
        <v>14500</v>
      </c>
      <c r="F77" s="522">
        <f t="shared" si="1"/>
        <v>1</v>
      </c>
      <c r="H77" s="175"/>
    </row>
    <row r="78" spans="2:13" s="40" customFormat="1" ht="15" customHeight="1" thickBot="1" x14ac:dyDescent="0.3">
      <c r="B78" s="314" t="s">
        <v>22</v>
      </c>
      <c r="C78" s="373" t="s">
        <v>142</v>
      </c>
      <c r="D78" s="519">
        <v>375</v>
      </c>
      <c r="E78" s="530">
        <v>375</v>
      </c>
      <c r="F78" s="527">
        <f t="shared" si="1"/>
        <v>1</v>
      </c>
      <c r="H78" s="175"/>
    </row>
    <row r="79" spans="2:13" s="40" customFormat="1" ht="18" customHeight="1" thickTop="1" thickBot="1" x14ac:dyDescent="0.3">
      <c r="B79" s="617" t="s">
        <v>143</v>
      </c>
      <c r="C79" s="617"/>
      <c r="D79" s="618">
        <f>D9+D76+D78+D11</f>
        <v>149851</v>
      </c>
      <c r="E79" s="619">
        <f>E9+E76+E78+E11</f>
        <v>151788</v>
      </c>
      <c r="F79" s="620">
        <f t="shared" si="1"/>
        <v>1.0129261733321766</v>
      </c>
      <c r="H79" s="175"/>
      <c r="I79" s="175"/>
      <c r="J79" s="175"/>
      <c r="L79" s="175"/>
    </row>
    <row r="80" spans="2:13" ht="13" thickTop="1" x14ac:dyDescent="0.25">
      <c r="F80" s="523"/>
    </row>
    <row r="81" spans="6:10" x14ac:dyDescent="0.25">
      <c r="F81" s="455"/>
      <c r="H81" s="198"/>
      <c r="J81" s="198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  <rowBreaks count="1" manualBreakCount="1">
    <brk id="49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/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6" width="9.1796875" style="1"/>
    <col min="7" max="7" width="9.7265625" style="1" customWidth="1"/>
    <col min="8" max="8" width="9.7265625" customWidth="1"/>
  </cols>
  <sheetData>
    <row r="1" spans="1:8" ht="15" customHeight="1" x14ac:dyDescent="0.25">
      <c r="C1" s="3"/>
      <c r="D1" s="3"/>
      <c r="E1" s="3"/>
      <c r="F1" s="3"/>
      <c r="G1" s="3"/>
      <c r="H1" s="2" t="s">
        <v>489</v>
      </c>
    </row>
    <row r="2" spans="1:8" ht="15" customHeight="1" x14ac:dyDescent="0.25">
      <c r="C2" s="3"/>
      <c r="D2" s="3"/>
      <c r="E2" s="3"/>
      <c r="F2" s="3"/>
      <c r="G2" s="3"/>
      <c r="H2" s="2" t="str">
        <f>'1.sz. melléklet'!G2</f>
        <v>az 1/2016. (II.    .) önkormányzati rendelethez</v>
      </c>
    </row>
    <row r="3" spans="1:8" ht="15" customHeight="1" x14ac:dyDescent="0.25">
      <c r="C3" s="4"/>
    </row>
    <row r="4" spans="1:8" ht="15" customHeight="1" x14ac:dyDescent="0.25">
      <c r="A4" s="655" t="s">
        <v>144</v>
      </c>
      <c r="B4" s="655"/>
      <c r="C4" s="655"/>
      <c r="D4" s="655"/>
      <c r="E4" s="655"/>
      <c r="F4" s="655"/>
      <c r="G4" s="655"/>
      <c r="H4" s="655"/>
    </row>
    <row r="5" spans="1:8" ht="15" customHeight="1" x14ac:dyDescent="0.25">
      <c r="A5" s="655" t="s">
        <v>543</v>
      </c>
      <c r="B5" s="655"/>
      <c r="C5" s="655"/>
      <c r="D5" s="655"/>
      <c r="E5" s="655"/>
      <c r="F5" s="655"/>
      <c r="G5" s="655"/>
      <c r="H5" s="655"/>
    </row>
    <row r="6" spans="1:8" ht="15" customHeight="1" x14ac:dyDescent="0.25">
      <c r="B6" s="1"/>
    </row>
    <row r="7" spans="1:8" ht="15" customHeight="1" thickBot="1" x14ac:dyDescent="0.3">
      <c r="B7" s="1"/>
      <c r="G7" s="68" t="s">
        <v>217</v>
      </c>
    </row>
    <row r="8" spans="1:8" ht="35" thickTop="1" x14ac:dyDescent="0.25">
      <c r="A8" s="145" t="s">
        <v>138</v>
      </c>
      <c r="B8" s="688" t="s">
        <v>139</v>
      </c>
      <c r="C8" s="688"/>
      <c r="D8" s="688"/>
      <c r="E8" s="688"/>
      <c r="F8" s="689"/>
      <c r="G8" s="422" t="s">
        <v>535</v>
      </c>
      <c r="H8" s="514" t="s">
        <v>665</v>
      </c>
    </row>
    <row r="9" spans="1:8" ht="15" customHeight="1" thickBot="1" x14ac:dyDescent="0.3">
      <c r="A9" s="147" t="s">
        <v>3</v>
      </c>
      <c r="B9" s="686" t="s">
        <v>4</v>
      </c>
      <c r="C9" s="686"/>
      <c r="D9" s="686"/>
      <c r="E9" s="686"/>
      <c r="F9" s="687"/>
      <c r="G9" s="588" t="s">
        <v>5</v>
      </c>
      <c r="H9" s="587" t="s">
        <v>6</v>
      </c>
    </row>
    <row r="10" spans="1:8" ht="15" customHeight="1" thickTop="1" x14ac:dyDescent="0.25">
      <c r="A10" s="538" t="s">
        <v>124</v>
      </c>
      <c r="B10" s="685" t="s">
        <v>218</v>
      </c>
      <c r="C10" s="685"/>
      <c r="D10" s="685"/>
      <c r="E10" s="539"/>
      <c r="F10" s="540"/>
      <c r="G10" s="589"/>
      <c r="H10" s="541"/>
    </row>
    <row r="11" spans="1:8" ht="15" customHeight="1" x14ac:dyDescent="0.25">
      <c r="A11" s="238" t="s">
        <v>125</v>
      </c>
      <c r="B11" s="696" t="s">
        <v>219</v>
      </c>
      <c r="C11" s="696"/>
      <c r="D11" s="696"/>
      <c r="E11" s="696"/>
      <c r="F11" s="542"/>
      <c r="G11" s="439">
        <f>SUM(E12:E15)</f>
        <v>16184615</v>
      </c>
      <c r="H11" s="60">
        <f>SUM(E12:E15)</f>
        <v>16184615</v>
      </c>
    </row>
    <row r="12" spans="1:8" ht="15" customHeight="1" x14ac:dyDescent="0.25">
      <c r="A12" s="238"/>
      <c r="B12" s="420" t="s">
        <v>220</v>
      </c>
      <c r="C12" s="543" t="s">
        <v>221</v>
      </c>
      <c r="D12" s="543"/>
      <c r="E12" s="544">
        <v>2943600</v>
      </c>
      <c r="F12" s="542"/>
      <c r="G12" s="542"/>
      <c r="H12" s="62"/>
    </row>
    <row r="13" spans="1:8" ht="15" customHeight="1" x14ac:dyDescent="0.25">
      <c r="A13" s="238"/>
      <c r="B13" s="420" t="s">
        <v>222</v>
      </c>
      <c r="C13" s="543" t="s">
        <v>223</v>
      </c>
      <c r="D13" s="543"/>
      <c r="E13" s="544">
        <v>9792000</v>
      </c>
      <c r="F13" s="542"/>
      <c r="G13" s="542"/>
      <c r="H13" s="62"/>
    </row>
    <row r="14" spans="1:8" ht="15" customHeight="1" x14ac:dyDescent="0.25">
      <c r="A14" s="238"/>
      <c r="B14" s="420" t="s">
        <v>224</v>
      </c>
      <c r="C14" s="543" t="s">
        <v>225</v>
      </c>
      <c r="D14" s="543"/>
      <c r="E14" s="544">
        <v>668265</v>
      </c>
      <c r="F14" s="542"/>
      <c r="G14" s="542"/>
      <c r="H14" s="62"/>
    </row>
    <row r="15" spans="1:8" ht="15" customHeight="1" x14ac:dyDescent="0.25">
      <c r="A15" s="456"/>
      <c r="B15" s="420" t="s">
        <v>226</v>
      </c>
      <c r="C15" s="543" t="s">
        <v>227</v>
      </c>
      <c r="D15" s="543"/>
      <c r="E15" s="545">
        <v>2780750</v>
      </c>
      <c r="F15" s="542"/>
      <c r="G15" s="542"/>
      <c r="H15" s="62"/>
    </row>
    <row r="16" spans="1:8" ht="15" customHeight="1" x14ac:dyDescent="0.25">
      <c r="A16" s="238" t="s">
        <v>126</v>
      </c>
      <c r="B16" s="352" t="s">
        <v>228</v>
      </c>
      <c r="C16" s="352"/>
      <c r="D16" s="352"/>
      <c r="E16" s="546">
        <v>5000000</v>
      </c>
      <c r="F16" s="547"/>
      <c r="G16" s="440">
        <f>SUM(E16:E17)</f>
        <v>3631697</v>
      </c>
      <c r="H16" s="356">
        <f>SUM(E16:E17)</f>
        <v>3631697</v>
      </c>
    </row>
    <row r="17" spans="1:8" ht="15" customHeight="1" x14ac:dyDescent="0.25">
      <c r="A17" s="456"/>
      <c r="B17" s="350"/>
      <c r="C17" s="548" t="s">
        <v>235</v>
      </c>
      <c r="D17" s="548"/>
      <c r="E17" s="549">
        <v>-1368303</v>
      </c>
      <c r="F17" s="550"/>
      <c r="G17" s="550"/>
      <c r="H17" s="551"/>
    </row>
    <row r="18" spans="1:8" ht="15" customHeight="1" x14ac:dyDescent="0.25">
      <c r="A18" s="456" t="s">
        <v>502</v>
      </c>
      <c r="B18" s="552" t="s">
        <v>243</v>
      </c>
      <c r="C18" s="553"/>
      <c r="D18" s="553"/>
      <c r="E18" s="553"/>
      <c r="F18" s="554"/>
      <c r="G18" s="590">
        <v>135150</v>
      </c>
      <c r="H18" s="555">
        <v>135150</v>
      </c>
    </row>
    <row r="19" spans="1:8" ht="15" customHeight="1" x14ac:dyDescent="0.25">
      <c r="A19" s="456" t="s">
        <v>503</v>
      </c>
      <c r="B19" s="556" t="s">
        <v>241</v>
      </c>
      <c r="C19" s="350"/>
      <c r="D19" s="350"/>
      <c r="E19" s="350"/>
      <c r="F19" s="550"/>
      <c r="G19" s="438">
        <v>24093200</v>
      </c>
      <c r="H19" s="364">
        <v>24093200</v>
      </c>
    </row>
    <row r="20" spans="1:8" ht="15" customHeight="1" thickBot="1" x14ac:dyDescent="0.3">
      <c r="A20" s="456" t="s">
        <v>545</v>
      </c>
      <c r="B20" s="535" t="s">
        <v>546</v>
      </c>
      <c r="C20" s="59"/>
      <c r="D20" s="59"/>
      <c r="E20" s="59"/>
      <c r="F20" s="542"/>
      <c r="G20" s="439">
        <v>56134</v>
      </c>
      <c r="H20" s="60">
        <v>56134</v>
      </c>
    </row>
    <row r="21" spans="1:8" ht="15" customHeight="1" thickBot="1" x14ac:dyDescent="0.3">
      <c r="A21" s="235" t="s">
        <v>13</v>
      </c>
      <c r="B21" s="557" t="s">
        <v>507</v>
      </c>
      <c r="C21" s="558"/>
      <c r="D21" s="558"/>
      <c r="E21" s="559"/>
      <c r="F21" s="560"/>
      <c r="G21" s="591">
        <f>SUM(G11:G20)</f>
        <v>44100796</v>
      </c>
      <c r="H21" s="561">
        <f>SUM(H11:H20)</f>
        <v>44100796</v>
      </c>
    </row>
    <row r="22" spans="1:8" ht="15" customHeight="1" x14ac:dyDescent="0.25">
      <c r="A22" s="562" t="s">
        <v>16</v>
      </c>
      <c r="B22" s="59" t="s">
        <v>544</v>
      </c>
      <c r="C22" s="205"/>
      <c r="D22" s="543"/>
      <c r="E22" s="563"/>
      <c r="F22" s="542"/>
      <c r="G22" s="439">
        <v>4477440</v>
      </c>
      <c r="H22" s="60">
        <v>4477440</v>
      </c>
    </row>
    <row r="23" spans="1:8" ht="15" customHeight="1" x14ac:dyDescent="0.25">
      <c r="A23" s="238" t="s">
        <v>17</v>
      </c>
      <c r="B23" s="59" t="s">
        <v>232</v>
      </c>
      <c r="C23" s="59"/>
      <c r="D23" s="59"/>
      <c r="E23" s="59"/>
      <c r="F23" s="542"/>
      <c r="G23" s="439">
        <v>1093951</v>
      </c>
      <c r="H23" s="60">
        <v>1093951</v>
      </c>
    </row>
    <row r="24" spans="1:8" ht="15" customHeight="1" x14ac:dyDescent="0.25">
      <c r="A24" s="238" t="s">
        <v>434</v>
      </c>
      <c r="B24" s="59" t="s">
        <v>547</v>
      </c>
      <c r="C24" s="59"/>
      <c r="D24" s="59"/>
      <c r="E24" s="59"/>
      <c r="F24" s="542"/>
      <c r="G24" s="439">
        <v>55360</v>
      </c>
      <c r="H24" s="60">
        <v>55360</v>
      </c>
    </row>
    <row r="25" spans="1:8" ht="15" customHeight="1" thickBot="1" x14ac:dyDescent="0.3">
      <c r="A25" s="238" t="s">
        <v>533</v>
      </c>
      <c r="B25" s="59" t="s">
        <v>534</v>
      </c>
      <c r="C25" s="59"/>
      <c r="D25" s="59"/>
      <c r="E25" s="59"/>
      <c r="F25" s="542"/>
      <c r="G25" s="439"/>
      <c r="H25" s="60"/>
    </row>
    <row r="26" spans="1:8" ht="15" customHeight="1" thickBot="1" x14ac:dyDescent="0.3">
      <c r="A26" s="235" t="s">
        <v>14</v>
      </c>
      <c r="B26" s="557" t="s">
        <v>504</v>
      </c>
      <c r="C26" s="564"/>
      <c r="D26" s="564"/>
      <c r="E26" s="559"/>
      <c r="F26" s="560"/>
      <c r="G26" s="592">
        <f>SUM(G22:G24)</f>
        <v>5626751</v>
      </c>
      <c r="H26" s="565">
        <f>SUM(H22:H24)</f>
        <v>5626751</v>
      </c>
    </row>
    <row r="27" spans="1:8" s="236" customFormat="1" ht="15" customHeight="1" thickBot="1" x14ac:dyDescent="0.3">
      <c r="A27" s="237" t="s">
        <v>128</v>
      </c>
      <c r="B27" s="566" t="s">
        <v>239</v>
      </c>
      <c r="C27" s="567"/>
      <c r="D27" s="568"/>
      <c r="E27" s="569"/>
      <c r="F27" s="570"/>
      <c r="G27" s="593">
        <v>1200000</v>
      </c>
      <c r="H27" s="571">
        <v>1200000</v>
      </c>
    </row>
    <row r="28" spans="1:8" s="236" customFormat="1" ht="15" customHeight="1" thickBot="1" x14ac:dyDescent="0.3">
      <c r="A28" s="235" t="s">
        <v>51</v>
      </c>
      <c r="B28" s="557" t="s">
        <v>506</v>
      </c>
      <c r="C28" s="564"/>
      <c r="D28" s="564"/>
      <c r="E28" s="559"/>
      <c r="F28" s="560"/>
      <c r="G28" s="592">
        <f>SUM(G27)</f>
        <v>1200000</v>
      </c>
      <c r="H28" s="565">
        <f>SUM(H27)</f>
        <v>1200000</v>
      </c>
    </row>
    <row r="29" spans="1:8" ht="15" customHeight="1" x14ac:dyDescent="0.25">
      <c r="A29" s="238" t="s">
        <v>236</v>
      </c>
      <c r="B29" s="696" t="s">
        <v>508</v>
      </c>
      <c r="C29" s="696"/>
      <c r="D29" s="696"/>
      <c r="E29" s="696"/>
      <c r="F29" s="697"/>
      <c r="G29" s="439">
        <f>D34+E34+F34</f>
        <v>11304300</v>
      </c>
      <c r="H29" s="60">
        <f>D34+E34+F34</f>
        <v>11304300</v>
      </c>
    </row>
    <row r="30" spans="1:8" ht="15" customHeight="1" x14ac:dyDescent="0.25">
      <c r="A30" s="238"/>
      <c r="B30" s="59"/>
      <c r="C30" s="572"/>
      <c r="D30" s="573" t="s">
        <v>233</v>
      </c>
      <c r="E30" s="573" t="s">
        <v>234</v>
      </c>
      <c r="F30" s="574"/>
      <c r="G30" s="542"/>
      <c r="H30" s="62"/>
    </row>
    <row r="31" spans="1:8" ht="15" customHeight="1" x14ac:dyDescent="0.25">
      <c r="A31" s="238"/>
      <c r="B31" s="59"/>
      <c r="C31" s="543" t="s">
        <v>229</v>
      </c>
      <c r="D31" s="544">
        <v>6031200</v>
      </c>
      <c r="E31" s="544">
        <v>3015600</v>
      </c>
      <c r="F31" s="575">
        <v>73500</v>
      </c>
      <c r="G31" s="542"/>
      <c r="H31" s="62"/>
    </row>
    <row r="32" spans="1:8" ht="15" customHeight="1" x14ac:dyDescent="0.25">
      <c r="A32" s="238"/>
      <c r="B32" s="59"/>
      <c r="C32" s="543" t="s">
        <v>230</v>
      </c>
      <c r="D32" s="544">
        <v>1200000</v>
      </c>
      <c r="E32" s="544">
        <v>600000</v>
      </c>
      <c r="F32" s="575"/>
      <c r="G32" s="542"/>
      <c r="H32" s="62"/>
    </row>
    <row r="33" spans="1:8" ht="15" customHeight="1" x14ac:dyDescent="0.25">
      <c r="A33" s="238"/>
      <c r="B33" s="59"/>
      <c r="C33" s="543" t="s">
        <v>437</v>
      </c>
      <c r="D33" s="545"/>
      <c r="E33" s="545"/>
      <c r="F33" s="576">
        <v>384000</v>
      </c>
      <c r="G33" s="542"/>
      <c r="H33" s="62"/>
    </row>
    <row r="34" spans="1:8" ht="15" customHeight="1" x14ac:dyDescent="0.25">
      <c r="A34" s="456"/>
      <c r="B34" s="59"/>
      <c r="C34" s="543" t="s">
        <v>231</v>
      </c>
      <c r="D34" s="577">
        <f>SUM(D31:D33)</f>
        <v>7231200</v>
      </c>
      <c r="E34" s="577">
        <f>SUM(E31:E33)</f>
        <v>3615600</v>
      </c>
      <c r="F34" s="578">
        <f>SUM(F31:F33)</f>
        <v>457500</v>
      </c>
      <c r="G34" s="542"/>
      <c r="H34" s="62"/>
    </row>
    <row r="35" spans="1:8" ht="15" customHeight="1" x14ac:dyDescent="0.25">
      <c r="A35" s="238" t="s">
        <v>237</v>
      </c>
      <c r="B35" s="698" t="s">
        <v>509</v>
      </c>
      <c r="C35" s="698"/>
      <c r="D35" s="573" t="s">
        <v>233</v>
      </c>
      <c r="E35" s="573" t="s">
        <v>234</v>
      </c>
      <c r="F35" s="547"/>
      <c r="G35" s="440">
        <f>D36+E36</f>
        <v>1520000</v>
      </c>
      <c r="H35" s="356">
        <f>D36+E36</f>
        <v>1520000</v>
      </c>
    </row>
    <row r="36" spans="1:8" ht="15" customHeight="1" thickBot="1" x14ac:dyDescent="0.3">
      <c r="A36" s="456"/>
      <c r="B36" s="350"/>
      <c r="C36" s="579"/>
      <c r="D36" s="545">
        <v>1013333</v>
      </c>
      <c r="E36" s="549">
        <v>506667</v>
      </c>
      <c r="F36" s="550"/>
      <c r="G36" s="550"/>
      <c r="H36" s="551"/>
    </row>
    <row r="37" spans="1:8" ht="15" customHeight="1" thickBot="1" x14ac:dyDescent="0.3">
      <c r="A37" s="235" t="s">
        <v>52</v>
      </c>
      <c r="B37" s="557" t="s">
        <v>505</v>
      </c>
      <c r="C37" s="580"/>
      <c r="D37" s="580"/>
      <c r="E37" s="580"/>
      <c r="F37" s="560"/>
      <c r="G37" s="592">
        <f>SUM(G29:G36)</f>
        <v>12824300</v>
      </c>
      <c r="H37" s="565">
        <f>SUM(H29:H36)</f>
        <v>12824300</v>
      </c>
    </row>
    <row r="38" spans="1:8" ht="15" customHeight="1" thickBot="1" x14ac:dyDescent="0.3">
      <c r="A38" s="536" t="s">
        <v>240</v>
      </c>
      <c r="B38" s="581" t="s">
        <v>661</v>
      </c>
      <c r="C38" s="582"/>
      <c r="D38" s="582"/>
      <c r="E38" s="582"/>
      <c r="F38" s="583"/>
      <c r="G38" s="594"/>
      <c r="H38" s="584">
        <v>312796</v>
      </c>
    </row>
    <row r="39" spans="1:8" ht="15" customHeight="1" thickBot="1" x14ac:dyDescent="0.3">
      <c r="A39" s="537" t="s">
        <v>54</v>
      </c>
      <c r="B39" s="557" t="s">
        <v>662</v>
      </c>
      <c r="C39" s="580"/>
      <c r="D39" s="580"/>
      <c r="E39" s="580"/>
      <c r="F39" s="560"/>
      <c r="G39" s="592">
        <f>SUM(G38:G38)</f>
        <v>0</v>
      </c>
      <c r="H39" s="585">
        <f>SUM(H38:H38)</f>
        <v>312796</v>
      </c>
    </row>
    <row r="40" spans="1:8" ht="15" customHeight="1" thickBot="1" x14ac:dyDescent="0.3">
      <c r="A40" s="537" t="s">
        <v>55</v>
      </c>
      <c r="B40" s="557" t="s">
        <v>663</v>
      </c>
      <c r="C40" s="580"/>
      <c r="D40" s="580"/>
      <c r="E40" s="580"/>
      <c r="F40" s="560"/>
      <c r="G40" s="592">
        <f>SUM(G39:G39)</f>
        <v>0</v>
      </c>
      <c r="H40" s="585">
        <v>155840</v>
      </c>
    </row>
    <row r="41" spans="1:8" ht="15" customHeight="1" x14ac:dyDescent="0.25">
      <c r="A41" s="690" t="s">
        <v>244</v>
      </c>
      <c r="B41" s="691"/>
      <c r="C41" s="691"/>
      <c r="D41" s="691"/>
      <c r="E41" s="691"/>
      <c r="F41" s="692"/>
      <c r="G41" s="439">
        <f>G21+G26+G28+G37</f>
        <v>63751847</v>
      </c>
      <c r="H41" s="60">
        <f>H21+H26+H28+H37+H39+H40</f>
        <v>64220483</v>
      </c>
    </row>
    <row r="42" spans="1:8" ht="15" customHeight="1" thickBot="1" x14ac:dyDescent="0.3">
      <c r="A42" s="693"/>
      <c r="B42" s="694"/>
      <c r="C42" s="694"/>
      <c r="D42" s="694"/>
      <c r="E42" s="694"/>
      <c r="F42" s="695"/>
      <c r="G42" s="595" t="s">
        <v>548</v>
      </c>
      <c r="H42" s="586" t="s">
        <v>664</v>
      </c>
    </row>
    <row r="43" spans="1:8" ht="13" thickTop="1" x14ac:dyDescent="0.25"/>
  </sheetData>
  <sheetProtection selectLockedCells="1" selectUnlockedCells="1"/>
  <mergeCells count="10">
    <mergeCell ref="A41:F41"/>
    <mergeCell ref="A42:F42"/>
    <mergeCell ref="B29:F29"/>
    <mergeCell ref="B35:C35"/>
    <mergeCell ref="B11:E11"/>
    <mergeCell ref="B10:D10"/>
    <mergeCell ref="A4:H4"/>
    <mergeCell ref="A5:H5"/>
    <mergeCell ref="B9:F9"/>
    <mergeCell ref="B8:F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490</v>
      </c>
    </row>
    <row r="2" spans="1:7" s="40" customFormat="1" ht="15" customHeight="1" x14ac:dyDescent="0.25">
      <c r="A2" s="3"/>
      <c r="B2" s="3"/>
      <c r="C2" s="3"/>
      <c r="D2" s="3"/>
      <c r="E2" s="3"/>
      <c r="G2" s="2" t="str">
        <f>'1.sz. melléklet'!G2</f>
        <v>az 1/2016. (II.    .) önkormányzati rendelethez</v>
      </c>
    </row>
    <row r="3" spans="1:7" s="40" customFormat="1" ht="15" customHeight="1" x14ac:dyDescent="0.25">
      <c r="A3" s="43"/>
      <c r="B3" s="43"/>
    </row>
    <row r="4" spans="1:7" ht="15" customHeight="1" thickBot="1" x14ac:dyDescent="0.3">
      <c r="E4" s="6" t="s">
        <v>0</v>
      </c>
    </row>
    <row r="5" spans="1:7" ht="23.5" thickTop="1" x14ac:dyDescent="0.25">
      <c r="A5" s="145" t="s">
        <v>73</v>
      </c>
      <c r="B5" s="154" t="s">
        <v>139</v>
      </c>
      <c r="C5" s="9" t="s">
        <v>535</v>
      </c>
      <c r="D5" s="9" t="s">
        <v>616</v>
      </c>
      <c r="E5" s="514" t="s">
        <v>617</v>
      </c>
      <c r="F5" s="156"/>
    </row>
    <row r="6" spans="1:7" ht="15" customHeight="1" thickBot="1" x14ac:dyDescent="0.3">
      <c r="A6" s="147" t="s">
        <v>3</v>
      </c>
      <c r="B6" s="155" t="s">
        <v>4</v>
      </c>
      <c r="C6" s="13" t="s">
        <v>5</v>
      </c>
      <c r="D6" s="13" t="s">
        <v>6</v>
      </c>
      <c r="E6" s="14" t="s">
        <v>7</v>
      </c>
      <c r="F6" s="156"/>
    </row>
    <row r="7" spans="1:7" ht="6" customHeight="1" thickTop="1" x14ac:dyDescent="0.25">
      <c r="A7" s="40"/>
      <c r="B7" s="157"/>
      <c r="C7" s="156"/>
      <c r="D7" s="156"/>
      <c r="E7" s="156"/>
      <c r="F7" s="156"/>
    </row>
    <row r="8" spans="1:7" ht="15" customHeight="1" thickBot="1" x14ac:dyDescent="0.3">
      <c r="A8" s="700" t="s">
        <v>145</v>
      </c>
      <c r="B8" s="700"/>
      <c r="C8" s="65"/>
      <c r="D8" s="65"/>
      <c r="E8" s="65"/>
      <c r="F8" s="40"/>
    </row>
    <row r="9" spans="1:7" ht="15" customHeight="1" thickTop="1" x14ac:dyDescent="0.25">
      <c r="A9" s="158" t="s">
        <v>13</v>
      </c>
      <c r="B9" s="159" t="s">
        <v>146</v>
      </c>
      <c r="C9" s="48">
        <v>10612</v>
      </c>
      <c r="D9" s="48">
        <v>10612</v>
      </c>
      <c r="E9" s="128">
        <f>D9/C9</f>
        <v>1</v>
      </c>
      <c r="F9" s="40"/>
    </row>
    <row r="10" spans="1:7" ht="15" customHeight="1" x14ac:dyDescent="0.25">
      <c r="A10" s="328" t="s">
        <v>14</v>
      </c>
      <c r="B10" s="159" t="s">
        <v>147</v>
      </c>
      <c r="C10" s="48">
        <v>18986</v>
      </c>
      <c r="D10" s="48">
        <v>18986</v>
      </c>
      <c r="E10" s="128">
        <f t="shared" ref="E10:E18" si="0">D10/C10</f>
        <v>1</v>
      </c>
      <c r="F10" s="40"/>
    </row>
    <row r="11" spans="1:7" ht="15" customHeight="1" x14ac:dyDescent="0.25">
      <c r="A11" s="329" t="s">
        <v>51</v>
      </c>
      <c r="B11" s="159" t="s">
        <v>459</v>
      </c>
      <c r="C11" s="48">
        <v>80</v>
      </c>
      <c r="D11" s="48">
        <v>80</v>
      </c>
      <c r="E11" s="128">
        <f t="shared" si="0"/>
        <v>1</v>
      </c>
      <c r="F11" s="40"/>
    </row>
    <row r="12" spans="1:7" ht="15" customHeight="1" x14ac:dyDescent="0.25">
      <c r="A12" s="330" t="s">
        <v>52</v>
      </c>
      <c r="B12" s="159" t="s">
        <v>460</v>
      </c>
      <c r="C12" s="48">
        <v>805</v>
      </c>
      <c r="D12" s="48">
        <v>805</v>
      </c>
      <c r="E12" s="128">
        <f t="shared" si="0"/>
        <v>1</v>
      </c>
      <c r="F12" s="40"/>
    </row>
    <row r="13" spans="1:7" ht="15" customHeight="1" x14ac:dyDescent="0.25">
      <c r="A13" s="329" t="s">
        <v>54</v>
      </c>
      <c r="B13" s="159" t="s">
        <v>148</v>
      </c>
      <c r="C13" s="48">
        <v>500</v>
      </c>
      <c r="D13" s="48">
        <v>500</v>
      </c>
      <c r="E13" s="128">
        <f t="shared" si="0"/>
        <v>1</v>
      </c>
      <c r="F13" s="40"/>
    </row>
    <row r="14" spans="1:7" ht="15" customHeight="1" x14ac:dyDescent="0.25">
      <c r="A14" s="45" t="s">
        <v>55</v>
      </c>
      <c r="B14" s="159" t="s">
        <v>149</v>
      </c>
      <c r="C14" s="48">
        <v>209</v>
      </c>
      <c r="D14" s="48">
        <v>210</v>
      </c>
      <c r="E14" s="128">
        <f t="shared" si="0"/>
        <v>1.0047846889952152</v>
      </c>
      <c r="F14" s="40"/>
    </row>
    <row r="15" spans="1:7" ht="15" customHeight="1" x14ac:dyDescent="0.25">
      <c r="A15" s="471" t="s">
        <v>57</v>
      </c>
      <c r="B15" s="159" t="s">
        <v>564</v>
      </c>
      <c r="C15" s="298">
        <v>300</v>
      </c>
      <c r="D15" s="639">
        <v>178</v>
      </c>
      <c r="E15" s="128">
        <f t="shared" si="0"/>
        <v>0.59333333333333338</v>
      </c>
      <c r="F15" s="40"/>
    </row>
    <row r="16" spans="1:7" ht="15" customHeight="1" x14ac:dyDescent="0.25">
      <c r="A16" s="638" t="s">
        <v>77</v>
      </c>
      <c r="B16" s="159" t="s">
        <v>678</v>
      </c>
      <c r="C16" s="497">
        <v>255</v>
      </c>
      <c r="D16" s="497">
        <v>241</v>
      </c>
      <c r="E16" s="128">
        <f t="shared" si="0"/>
        <v>0.94509803921568625</v>
      </c>
      <c r="F16" s="40"/>
    </row>
    <row r="17" spans="1:8" ht="15" customHeight="1" thickBot="1" x14ac:dyDescent="0.3">
      <c r="A17" s="494" t="s">
        <v>86</v>
      </c>
      <c r="B17" s="160" t="s">
        <v>461</v>
      </c>
      <c r="C17" s="161">
        <v>355</v>
      </c>
      <c r="D17" s="161">
        <v>340</v>
      </c>
      <c r="E17" s="94">
        <f t="shared" si="0"/>
        <v>0.95774647887323938</v>
      </c>
      <c r="F17" s="40"/>
    </row>
    <row r="18" spans="1:8" ht="15" customHeight="1" thickTop="1" thickBot="1" x14ac:dyDescent="0.3">
      <c r="A18" s="699" t="s">
        <v>118</v>
      </c>
      <c r="B18" s="699"/>
      <c r="C18" s="162">
        <f>SUM(C9:C17)</f>
        <v>32102</v>
      </c>
      <c r="D18" s="162">
        <f>SUM(D9:D17)</f>
        <v>31952</v>
      </c>
      <c r="E18" s="163">
        <f t="shared" si="0"/>
        <v>0.99532739393184222</v>
      </c>
      <c r="F18" s="40"/>
      <c r="H18" s="198"/>
    </row>
    <row r="19" spans="1:8" ht="6" customHeight="1" thickTop="1" x14ac:dyDescent="0.25">
      <c r="A19" s="40"/>
      <c r="B19" s="134"/>
      <c r="C19" s="43"/>
      <c r="D19" s="43"/>
      <c r="E19" s="241"/>
      <c r="F19" s="40"/>
    </row>
    <row r="20" spans="1:8" ht="15" customHeight="1" thickBot="1" x14ac:dyDescent="0.3">
      <c r="A20" s="700" t="s">
        <v>150</v>
      </c>
      <c r="B20" s="700"/>
      <c r="C20" s="65"/>
      <c r="D20" s="65"/>
      <c r="E20" s="242"/>
      <c r="F20" s="40"/>
    </row>
    <row r="21" spans="1:8" ht="15" customHeight="1" thickTop="1" x14ac:dyDescent="0.25">
      <c r="A21" s="158" t="s">
        <v>13</v>
      </c>
      <c r="B21" s="159" t="s">
        <v>151</v>
      </c>
      <c r="C21" s="48">
        <v>80</v>
      </c>
      <c r="D21" s="48">
        <v>80</v>
      </c>
      <c r="E21" s="128">
        <f t="shared" ref="E21:E31" si="1">D21/C21</f>
        <v>1</v>
      </c>
      <c r="F21" s="40"/>
    </row>
    <row r="22" spans="1:8" ht="15" customHeight="1" x14ac:dyDescent="0.25">
      <c r="A22" s="45" t="s">
        <v>14</v>
      </c>
      <c r="B22" s="159" t="s">
        <v>152</v>
      </c>
      <c r="C22" s="48">
        <v>3200</v>
      </c>
      <c r="D22" s="48">
        <v>3200</v>
      </c>
      <c r="E22" s="128">
        <f t="shared" si="1"/>
        <v>1</v>
      </c>
      <c r="F22" s="40"/>
    </row>
    <row r="23" spans="1:8" ht="15" customHeight="1" x14ac:dyDescent="0.25">
      <c r="A23" s="45" t="s">
        <v>51</v>
      </c>
      <c r="B23" s="159" t="s">
        <v>153</v>
      </c>
      <c r="C23" s="48">
        <v>200</v>
      </c>
      <c r="D23" s="48">
        <v>290</v>
      </c>
      <c r="E23" s="128">
        <f t="shared" si="1"/>
        <v>1.45</v>
      </c>
      <c r="F23" s="40"/>
    </row>
    <row r="24" spans="1:8" ht="15" customHeight="1" x14ac:dyDescent="0.25">
      <c r="A24" s="45" t="s">
        <v>52</v>
      </c>
      <c r="B24" s="159" t="s">
        <v>154</v>
      </c>
      <c r="C24" s="48">
        <v>2239</v>
      </c>
      <c r="D24" s="48">
        <v>2239</v>
      </c>
      <c r="E24" s="128">
        <f t="shared" si="1"/>
        <v>1</v>
      </c>
      <c r="F24" s="40"/>
    </row>
    <row r="25" spans="1:8" ht="15" customHeight="1" x14ac:dyDescent="0.25">
      <c r="A25" s="45" t="s">
        <v>54</v>
      </c>
      <c r="B25" s="159" t="s">
        <v>155</v>
      </c>
      <c r="C25" s="48">
        <v>600</v>
      </c>
      <c r="D25" s="48">
        <v>600</v>
      </c>
      <c r="E25" s="128">
        <f t="shared" si="1"/>
        <v>1</v>
      </c>
      <c r="F25" s="40"/>
    </row>
    <row r="26" spans="1:8" ht="15" customHeight="1" x14ac:dyDescent="0.25">
      <c r="A26" s="45" t="s">
        <v>55</v>
      </c>
      <c r="B26" s="159" t="s">
        <v>156</v>
      </c>
      <c r="C26" s="48">
        <v>200</v>
      </c>
      <c r="D26" s="48">
        <v>200</v>
      </c>
      <c r="E26" s="128">
        <f t="shared" si="1"/>
        <v>1</v>
      </c>
      <c r="F26" s="40"/>
    </row>
    <row r="27" spans="1:8" ht="15" customHeight="1" x14ac:dyDescent="0.25">
      <c r="A27" s="45" t="s">
        <v>57</v>
      </c>
      <c r="B27" s="159" t="s">
        <v>157</v>
      </c>
      <c r="C27" s="48">
        <v>100</v>
      </c>
      <c r="D27" s="48">
        <v>100</v>
      </c>
      <c r="E27" s="128">
        <f t="shared" si="1"/>
        <v>1</v>
      </c>
      <c r="F27" s="40"/>
    </row>
    <row r="28" spans="1:8" x14ac:dyDescent="0.25">
      <c r="A28" s="45" t="s">
        <v>77</v>
      </c>
      <c r="B28" s="417" t="s">
        <v>462</v>
      </c>
      <c r="C28" s="48">
        <v>100</v>
      </c>
      <c r="D28" s="48">
        <v>100</v>
      </c>
      <c r="E28" s="128">
        <f t="shared" si="1"/>
        <v>1</v>
      </c>
      <c r="F28" s="40"/>
    </row>
    <row r="29" spans="1:8" ht="15" customHeight="1" x14ac:dyDescent="0.25">
      <c r="A29" s="45" t="s">
        <v>86</v>
      </c>
      <c r="B29" s="159" t="s">
        <v>158</v>
      </c>
      <c r="C29" s="451">
        <v>100</v>
      </c>
      <c r="D29" s="451">
        <v>100</v>
      </c>
      <c r="E29" s="89">
        <f t="shared" si="1"/>
        <v>1</v>
      </c>
      <c r="F29" s="40"/>
    </row>
    <row r="30" spans="1:8" ht="15" customHeight="1" thickBot="1" x14ac:dyDescent="0.3">
      <c r="A30" s="471" t="s">
        <v>87</v>
      </c>
      <c r="B30" s="472" t="s">
        <v>499</v>
      </c>
      <c r="C30" s="495"/>
      <c r="D30" s="495"/>
      <c r="E30" s="496"/>
      <c r="F30" s="40"/>
    </row>
    <row r="31" spans="1:8" ht="15" customHeight="1" thickTop="1" thickBot="1" x14ac:dyDescent="0.3">
      <c r="A31" s="699" t="s">
        <v>118</v>
      </c>
      <c r="B31" s="699"/>
      <c r="C31" s="162">
        <f>SUM(C21:C30)</f>
        <v>6819</v>
      </c>
      <c r="D31" s="162">
        <f>SUM(D21:D30)</f>
        <v>6909</v>
      </c>
      <c r="E31" s="163">
        <f t="shared" si="1"/>
        <v>1.0131984161900571</v>
      </c>
      <c r="F31" s="40"/>
    </row>
    <row r="32" spans="1:8" ht="6" customHeight="1" thickTop="1" x14ac:dyDescent="0.25">
      <c r="A32" s="40"/>
      <c r="B32" s="134"/>
      <c r="C32" s="247"/>
      <c r="D32" s="247"/>
      <c r="E32" s="523"/>
      <c r="F32" s="40"/>
    </row>
    <row r="33" spans="1:6" ht="15" customHeight="1" thickBot="1" x14ac:dyDescent="0.3">
      <c r="A33" s="700" t="s">
        <v>159</v>
      </c>
      <c r="B33" s="700"/>
      <c r="C33" s="361"/>
      <c r="D33" s="361"/>
      <c r="E33" s="637"/>
      <c r="F33" s="40"/>
    </row>
    <row r="34" spans="1:6" ht="15" customHeight="1" thickTop="1" thickBot="1" x14ac:dyDescent="0.3">
      <c r="A34" s="123" t="s">
        <v>13</v>
      </c>
      <c r="B34" s="164" t="s">
        <v>160</v>
      </c>
      <c r="C34" s="165"/>
      <c r="D34" s="165"/>
      <c r="E34" s="243"/>
      <c r="F34" s="40"/>
    </row>
    <row r="35" spans="1:6" ht="15" customHeight="1" thickTop="1" thickBot="1" x14ac:dyDescent="0.3">
      <c r="A35" s="699" t="s">
        <v>118</v>
      </c>
      <c r="B35" s="699"/>
      <c r="C35" s="162">
        <f>SUM(C34)</f>
        <v>0</v>
      </c>
      <c r="D35" s="162">
        <f>SUM(D34)</f>
        <v>0</v>
      </c>
      <c r="E35" s="163">
        <f>SUM(E34)</f>
        <v>0</v>
      </c>
    </row>
    <row r="36" spans="1:6" ht="13" thickTop="1" x14ac:dyDescent="0.25"/>
    <row r="37" spans="1:6" ht="14.9" customHeight="1" x14ac:dyDescent="0.25">
      <c r="A37"/>
      <c r="B37"/>
    </row>
    <row r="38" spans="1:6" ht="14.9" customHeight="1" x14ac:dyDescent="0.25">
      <c r="A38"/>
      <c r="B38"/>
    </row>
    <row r="39" spans="1:6" ht="14.9" customHeight="1" x14ac:dyDescent="0.25">
      <c r="A39"/>
      <c r="B39"/>
    </row>
    <row r="40" spans="1:6" ht="14.9" customHeight="1" x14ac:dyDescent="0.25">
      <c r="A40"/>
      <c r="B40"/>
    </row>
  </sheetData>
  <sheetProtection selectLockedCells="1" selectUnlockedCells="1"/>
  <mergeCells count="6">
    <mergeCell ref="A35:B35"/>
    <mergeCell ref="A8:B8"/>
    <mergeCell ref="A18:B18"/>
    <mergeCell ref="A20:B20"/>
    <mergeCell ref="A31:B31"/>
    <mergeCell ref="A33:B33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/>
  </sheetViews>
  <sheetFormatPr defaultRowHeight="12.5" x14ac:dyDescent="0.25"/>
  <cols>
    <col min="1" max="1" width="5" style="1" customWidth="1"/>
    <col min="2" max="2" width="28.1796875" style="1" customWidth="1"/>
    <col min="3" max="8" width="9.7265625" style="1" customWidth="1"/>
    <col min="9" max="12" width="9.1796875" style="1"/>
  </cols>
  <sheetData>
    <row r="1" spans="1:12" ht="15" customHeight="1" x14ac:dyDescent="0.25">
      <c r="B1" s="3"/>
      <c r="C1" s="3"/>
      <c r="D1" s="3"/>
      <c r="E1" s="3"/>
      <c r="F1" s="3"/>
      <c r="G1" s="2" t="s">
        <v>491</v>
      </c>
      <c r="H1" s="3"/>
    </row>
    <row r="2" spans="1:12" ht="15" customHeight="1" x14ac:dyDescent="0.25">
      <c r="A2" s="3"/>
      <c r="B2" s="3"/>
      <c r="C2" s="3"/>
      <c r="D2" s="3"/>
      <c r="E2" s="3"/>
      <c r="F2" s="3"/>
      <c r="G2" s="2" t="str">
        <f>'1.sz. melléklet'!G2</f>
        <v>az 1/2016. (II.    .) önkormányzati rendelethez</v>
      </c>
      <c r="I2" s="153"/>
      <c r="J2" s="153"/>
      <c r="K2" s="153"/>
      <c r="L2" s="153"/>
    </row>
    <row r="3" spans="1:12" ht="15" customHeight="1" x14ac:dyDescent="0.25">
      <c r="A3" s="68"/>
      <c r="L3"/>
    </row>
    <row r="4" spans="1:12" ht="15" customHeight="1" x14ac:dyDescent="0.25">
      <c r="A4" s="655" t="s">
        <v>161</v>
      </c>
      <c r="B4" s="655"/>
      <c r="C4" s="655"/>
      <c r="D4" s="655"/>
      <c r="E4" s="655"/>
      <c r="F4" s="655"/>
      <c r="G4" s="655"/>
      <c r="H4" s="3"/>
    </row>
    <row r="5" spans="1:12" ht="15" customHeight="1" x14ac:dyDescent="0.25"/>
    <row r="6" spans="1:12" ht="15" customHeight="1" thickBot="1" x14ac:dyDescent="0.3">
      <c r="A6" s="234"/>
      <c r="F6" s="6" t="s">
        <v>0</v>
      </c>
      <c r="K6"/>
      <c r="L6"/>
    </row>
    <row r="7" spans="1:12" s="40" customFormat="1" ht="35" thickTop="1" x14ac:dyDescent="0.25">
      <c r="A7" s="145" t="s">
        <v>138</v>
      </c>
      <c r="B7" s="9" t="s">
        <v>2</v>
      </c>
      <c r="C7" s="9" t="s">
        <v>551</v>
      </c>
      <c r="D7" s="9" t="s">
        <v>666</v>
      </c>
      <c r="E7" s="135" t="s">
        <v>552</v>
      </c>
      <c r="F7" s="10" t="s">
        <v>553</v>
      </c>
      <c r="G7" s="43"/>
      <c r="H7" s="43"/>
      <c r="I7" s="43"/>
      <c r="J7" s="43"/>
    </row>
    <row r="8" spans="1:12" s="40" customFormat="1" ht="15" customHeight="1" x14ac:dyDescent="0.25">
      <c r="A8" s="473" t="s">
        <v>3</v>
      </c>
      <c r="B8" s="166" t="s">
        <v>4</v>
      </c>
      <c r="C8" s="167" t="s">
        <v>5</v>
      </c>
      <c r="D8" s="167" t="s">
        <v>6</v>
      </c>
      <c r="E8" s="167" t="s">
        <v>7</v>
      </c>
      <c r="F8" s="474" t="s">
        <v>8</v>
      </c>
      <c r="G8" s="43"/>
      <c r="H8" s="43"/>
      <c r="I8" s="43"/>
      <c r="J8" s="43"/>
    </row>
    <row r="9" spans="1:12" s="40" customFormat="1" ht="15" customHeight="1" x14ac:dyDescent="0.25">
      <c r="A9" s="705" t="s">
        <v>10</v>
      </c>
      <c r="B9" s="706"/>
      <c r="C9" s="706"/>
      <c r="D9" s="706"/>
      <c r="E9" s="706"/>
      <c r="F9" s="707"/>
      <c r="G9" s="43"/>
      <c r="H9" s="43"/>
      <c r="I9" s="43"/>
      <c r="J9" s="43"/>
    </row>
    <row r="10" spans="1:12" s="40" customFormat="1" ht="15" customHeight="1" x14ac:dyDescent="0.25">
      <c r="A10" s="475" t="s">
        <v>11</v>
      </c>
      <c r="B10" s="168" t="s">
        <v>382</v>
      </c>
      <c r="C10" s="112">
        <f>'7.sz. melléklet'!D60</f>
        <v>63752</v>
      </c>
      <c r="D10" s="112">
        <f>'7.sz. melléklet'!E60</f>
        <v>64221</v>
      </c>
      <c r="E10" s="112">
        <v>30500</v>
      </c>
      <c r="F10" s="476">
        <v>33000</v>
      </c>
      <c r="G10" s="43"/>
      <c r="H10" s="43"/>
      <c r="I10" s="43"/>
      <c r="J10" s="43"/>
    </row>
    <row r="11" spans="1:12" s="40" customFormat="1" ht="15" customHeight="1" x14ac:dyDescent="0.25">
      <c r="A11" s="475" t="s">
        <v>18</v>
      </c>
      <c r="B11" s="168" t="s">
        <v>377</v>
      </c>
      <c r="C11" s="112">
        <f>'7.sz. melléklet'!D61+'7.sz. melléklet'!D84</f>
        <v>734</v>
      </c>
      <c r="D11" s="112">
        <f>'7.sz. melléklet'!E61+'7.sz. melléklet'!E84</f>
        <v>2400</v>
      </c>
      <c r="E11" s="112">
        <v>2500</v>
      </c>
      <c r="F11" s="476">
        <v>2500</v>
      </c>
      <c r="G11" s="43"/>
      <c r="H11" s="43"/>
      <c r="I11" s="43"/>
      <c r="J11" s="43"/>
    </row>
    <row r="12" spans="1:12" s="40" customFormat="1" ht="15" customHeight="1" x14ac:dyDescent="0.25">
      <c r="A12" s="475" t="s">
        <v>20</v>
      </c>
      <c r="B12" s="168" t="s">
        <v>15</v>
      </c>
      <c r="C12" s="112">
        <f>'7.sz. melléklet'!D65</f>
        <v>77500</v>
      </c>
      <c r="D12" s="112">
        <f>'7.sz. melléklet'!E65</f>
        <v>77500</v>
      </c>
      <c r="E12" s="112">
        <v>78000</v>
      </c>
      <c r="F12" s="476">
        <v>78500</v>
      </c>
      <c r="G12" s="43"/>
      <c r="H12" s="43"/>
      <c r="I12" s="43"/>
      <c r="J12" s="43"/>
    </row>
    <row r="13" spans="1:12" s="40" customFormat="1" ht="15" customHeight="1" x14ac:dyDescent="0.25">
      <c r="A13" s="475" t="s">
        <v>22</v>
      </c>
      <c r="B13" s="168" t="s">
        <v>12</v>
      </c>
      <c r="C13" s="112">
        <f>'7.sz. melléklet'!D72+'8.sz. melléklet'!D33</f>
        <v>59683</v>
      </c>
      <c r="D13" s="112">
        <f>'7.sz. melléklet'!E72+'8.sz. melléklet'!E33</f>
        <v>59769</v>
      </c>
      <c r="E13" s="112">
        <v>49500</v>
      </c>
      <c r="F13" s="476">
        <v>51500</v>
      </c>
      <c r="G13" s="43"/>
      <c r="H13" s="43"/>
      <c r="I13" s="43"/>
      <c r="J13" s="43"/>
    </row>
    <row r="14" spans="1:12" s="40" customFormat="1" ht="15" customHeight="1" x14ac:dyDescent="0.25">
      <c r="A14" s="475" t="s">
        <v>26</v>
      </c>
      <c r="B14" s="168" t="s">
        <v>21</v>
      </c>
      <c r="C14" s="112">
        <f>'7.sz. melléklet'!D81</f>
        <v>2800</v>
      </c>
      <c r="D14" s="112">
        <f>'7.sz. melléklet'!E81</f>
        <v>2800</v>
      </c>
      <c r="E14" s="112">
        <v>10000</v>
      </c>
      <c r="F14" s="476">
        <v>10000</v>
      </c>
      <c r="G14" s="43"/>
      <c r="H14" s="43"/>
      <c r="I14" s="43"/>
      <c r="J14" s="43"/>
    </row>
    <row r="15" spans="1:12" s="40" customFormat="1" ht="15" customHeight="1" x14ac:dyDescent="0.25">
      <c r="A15" s="475" t="s">
        <v>31</v>
      </c>
      <c r="B15" s="168" t="s">
        <v>396</v>
      </c>
      <c r="C15" s="112">
        <f>'7.sz. melléklet'!D62+'7.sz. melléklet'!D87</f>
        <v>3793</v>
      </c>
      <c r="D15" s="112">
        <f>'7.sz. melléklet'!E62+'7.sz. melléklet'!E87</f>
        <v>3793</v>
      </c>
      <c r="E15" s="112"/>
      <c r="F15" s="476"/>
      <c r="G15" s="43"/>
      <c r="H15" s="43"/>
      <c r="I15" s="43"/>
      <c r="J15" s="43"/>
    </row>
    <row r="16" spans="1:12" s="40" customFormat="1" ht="15" customHeight="1" x14ac:dyDescent="0.25">
      <c r="A16" s="475" t="s">
        <v>33</v>
      </c>
      <c r="B16" s="168" t="s">
        <v>394</v>
      </c>
      <c r="C16" s="112"/>
      <c r="D16" s="112">
        <f>'7.sz. melléklet'!E91</f>
        <v>100000</v>
      </c>
      <c r="E16" s="112"/>
      <c r="F16" s="476"/>
      <c r="G16" s="43"/>
      <c r="H16" s="43"/>
      <c r="I16" s="43"/>
      <c r="J16" s="43"/>
    </row>
    <row r="17" spans="1:10" s="40" customFormat="1" ht="15" customHeight="1" x14ac:dyDescent="0.25">
      <c r="A17" s="475" t="s">
        <v>392</v>
      </c>
      <c r="B17" s="168" t="s">
        <v>468</v>
      </c>
      <c r="C17" s="112">
        <f>'7.sz. melléklet'!D93</f>
        <v>0</v>
      </c>
      <c r="D17" s="112">
        <f>'7.sz. melléklet'!E93</f>
        <v>331</v>
      </c>
      <c r="E17" s="112"/>
      <c r="F17" s="476"/>
      <c r="G17" s="43"/>
      <c r="H17" s="43"/>
      <c r="I17" s="43"/>
      <c r="J17" s="43"/>
    </row>
    <row r="18" spans="1:10" s="40" customFormat="1" ht="15" customHeight="1" x14ac:dyDescent="0.25">
      <c r="A18" s="475" t="s">
        <v>37</v>
      </c>
      <c r="B18" s="168" t="s">
        <v>133</v>
      </c>
      <c r="C18" s="112">
        <f>'7.sz. melléklet'!D92+'8.sz. melléklet'!D38</f>
        <v>218783</v>
      </c>
      <c r="D18" s="112">
        <f>'7.sz. melléklet'!E92+'8.sz. melléklet'!E38</f>
        <v>218783</v>
      </c>
      <c r="E18" s="112">
        <v>95000</v>
      </c>
      <c r="F18" s="476">
        <v>95000</v>
      </c>
      <c r="G18" s="43"/>
      <c r="H18" s="43"/>
      <c r="I18" s="43"/>
      <c r="J18" s="43"/>
    </row>
    <row r="19" spans="1:10" s="40" customFormat="1" ht="15" customHeight="1" x14ac:dyDescent="0.25">
      <c r="A19" s="701" t="s">
        <v>162</v>
      </c>
      <c r="B19" s="702"/>
      <c r="C19" s="169">
        <f>SUM(C10:C18)</f>
        <v>427045</v>
      </c>
      <c r="D19" s="169">
        <f>SUM(D10:D18)</f>
        <v>529597</v>
      </c>
      <c r="E19" s="169">
        <f>SUM(E10:E18)</f>
        <v>265500</v>
      </c>
      <c r="F19" s="477">
        <f>SUM(F10:F18)</f>
        <v>270500</v>
      </c>
      <c r="G19" s="43"/>
      <c r="H19" s="43"/>
      <c r="I19" s="43"/>
      <c r="J19" s="43"/>
    </row>
    <row r="20" spans="1:10" s="40" customFormat="1" ht="15" customHeight="1" x14ac:dyDescent="0.25">
      <c r="A20" s="705" t="s">
        <v>40</v>
      </c>
      <c r="B20" s="706"/>
      <c r="C20" s="706"/>
      <c r="D20" s="706"/>
      <c r="E20" s="706"/>
      <c r="F20" s="707"/>
      <c r="G20" s="43"/>
      <c r="H20" s="43"/>
      <c r="I20" s="43"/>
      <c r="J20" s="43"/>
    </row>
    <row r="21" spans="1:10" s="40" customFormat="1" ht="15" customHeight="1" x14ac:dyDescent="0.25">
      <c r="A21" s="475" t="s">
        <v>11</v>
      </c>
      <c r="B21" s="168" t="s">
        <v>41</v>
      </c>
      <c r="C21" s="112">
        <f>'1.sz. melléklet'!C36</f>
        <v>191670</v>
      </c>
      <c r="D21" s="112">
        <f>'1.sz. melléklet'!D36</f>
        <v>194943</v>
      </c>
      <c r="E21" s="112">
        <v>178900</v>
      </c>
      <c r="F21" s="476">
        <v>181400</v>
      </c>
      <c r="G21" s="43"/>
      <c r="H21" s="43"/>
      <c r="I21" s="43"/>
      <c r="J21" s="43"/>
    </row>
    <row r="22" spans="1:10" s="40" customFormat="1" ht="15" customHeight="1" x14ac:dyDescent="0.25">
      <c r="A22" s="475" t="s">
        <v>18</v>
      </c>
      <c r="B22" s="168" t="s">
        <v>42</v>
      </c>
      <c r="C22" s="112">
        <f>'7.sz. melléklet'!D36+'7.sz. melléklet'!D43+'7.sz. melléklet'!D46+'8.sz. melléklet'!D25</f>
        <v>149851</v>
      </c>
      <c r="D22" s="112">
        <f>'7.sz. melléklet'!E36+'7.sz. melléklet'!E43+'7.sz. melléklet'!E46+'8.sz. melléklet'!E25</f>
        <v>151788</v>
      </c>
      <c r="E22" s="112">
        <v>51200</v>
      </c>
      <c r="F22" s="476">
        <v>53700</v>
      </c>
      <c r="G22" s="43"/>
      <c r="H22" s="43"/>
      <c r="I22" s="43"/>
      <c r="J22" s="43"/>
    </row>
    <row r="23" spans="1:10" s="40" customFormat="1" ht="15" customHeight="1" x14ac:dyDescent="0.25">
      <c r="A23" s="475" t="s">
        <v>20</v>
      </c>
      <c r="B23" s="168" t="s">
        <v>624</v>
      </c>
      <c r="C23" s="112"/>
      <c r="D23" s="112">
        <f>'7.sz. melléklet'!E49</f>
        <v>100000</v>
      </c>
      <c r="E23" s="112"/>
      <c r="F23" s="476"/>
      <c r="G23" s="43"/>
      <c r="H23" s="43"/>
      <c r="I23" s="43"/>
      <c r="J23" s="43"/>
    </row>
    <row r="24" spans="1:10" s="40" customFormat="1" ht="23" x14ac:dyDescent="0.25">
      <c r="A24" s="475" t="s">
        <v>667</v>
      </c>
      <c r="B24" s="168" t="s">
        <v>495</v>
      </c>
      <c r="C24" s="112">
        <f>'7.sz. melléklet'!D50</f>
        <v>2365</v>
      </c>
      <c r="D24" s="112">
        <f>'7.sz. melléklet'!E50</f>
        <v>2695</v>
      </c>
      <c r="E24" s="112">
        <v>0</v>
      </c>
      <c r="F24" s="476">
        <v>0</v>
      </c>
      <c r="G24" s="43"/>
      <c r="H24" s="43"/>
      <c r="I24" s="43"/>
      <c r="J24" s="43"/>
    </row>
    <row r="25" spans="1:10" s="40" customFormat="1" ht="15" customHeight="1" x14ac:dyDescent="0.25">
      <c r="A25" s="475" t="s">
        <v>26</v>
      </c>
      <c r="B25" s="168" t="s">
        <v>163</v>
      </c>
      <c r="C25" s="112">
        <f>'7.sz. melléklet'!D35</f>
        <v>83159</v>
      </c>
      <c r="D25" s="112">
        <f>'7.sz. melléklet'!E35</f>
        <v>80171</v>
      </c>
      <c r="E25" s="112">
        <v>35400</v>
      </c>
      <c r="F25" s="476">
        <v>35400</v>
      </c>
      <c r="G25" s="43"/>
      <c r="H25" s="43"/>
      <c r="I25" s="43"/>
      <c r="J25" s="43"/>
    </row>
    <row r="26" spans="1:10" s="40" customFormat="1" ht="15" customHeight="1" thickBot="1" x14ac:dyDescent="0.3">
      <c r="A26" s="703" t="s">
        <v>164</v>
      </c>
      <c r="B26" s="704"/>
      <c r="C26" s="478">
        <f>SUM(C21:C25)</f>
        <v>427045</v>
      </c>
      <c r="D26" s="478">
        <f>SUM(D21:D25)</f>
        <v>529597</v>
      </c>
      <c r="E26" s="478">
        <f>SUM(E21:E25)</f>
        <v>265500</v>
      </c>
      <c r="F26" s="479">
        <f>SUM(F21:F25)</f>
        <v>270500</v>
      </c>
      <c r="G26" s="43"/>
      <c r="H26" s="43"/>
      <c r="I26" s="43"/>
      <c r="J26" s="43"/>
    </row>
    <row r="27" spans="1:10" ht="13" thickTop="1" x14ac:dyDescent="0.25"/>
  </sheetData>
  <sheetProtection selectLockedCells="1" selectUnlockedCells="1"/>
  <mergeCells count="5">
    <mergeCell ref="A19:B19"/>
    <mergeCell ref="A26:B26"/>
    <mergeCell ref="A9:F9"/>
    <mergeCell ref="A20:F20"/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R18" sqref="R18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709" t="s">
        <v>492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1/2016. (II.    .) önkormányzati rendelethez</v>
      </c>
      <c r="Q2" s="153"/>
      <c r="R2" s="153"/>
      <c r="S2" s="153"/>
      <c r="T2" s="153"/>
      <c r="U2" s="153"/>
      <c r="V2" s="153"/>
    </row>
    <row r="3" spans="1:22" ht="15" customHeight="1" x14ac:dyDescent="0.25">
      <c r="A3" s="4"/>
    </row>
    <row r="4" spans="1:22" ht="15" customHeight="1" x14ac:dyDescent="0.25">
      <c r="A4" s="655" t="s">
        <v>614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170"/>
    </row>
    <row r="5" spans="1:22" ht="15" customHeight="1" x14ac:dyDescent="0.3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5"/>
    </row>
    <row r="6" spans="1:22" ht="15" customHeight="1" x14ac:dyDescent="0.3">
      <c r="M6" s="710" t="s">
        <v>0</v>
      </c>
      <c r="N6" s="710"/>
      <c r="O6" s="710"/>
      <c r="P6" s="15"/>
    </row>
    <row r="7" spans="1:22" s="40" customFormat="1" ht="15" customHeight="1" x14ac:dyDescent="0.25">
      <c r="A7" s="102" t="s">
        <v>136</v>
      </c>
      <c r="B7" s="8" t="s">
        <v>2</v>
      </c>
      <c r="C7" s="8" t="s">
        <v>165</v>
      </c>
      <c r="D7" s="8" t="s">
        <v>166</v>
      </c>
      <c r="E7" s="8" t="s">
        <v>167</v>
      </c>
      <c r="F7" s="8" t="s">
        <v>168</v>
      </c>
      <c r="G7" s="8" t="s">
        <v>169</v>
      </c>
      <c r="H7" s="8" t="s">
        <v>170</v>
      </c>
      <c r="I7" s="8" t="s">
        <v>171</v>
      </c>
      <c r="J7" s="8" t="s">
        <v>172</v>
      </c>
      <c r="K7" s="8" t="s">
        <v>173</v>
      </c>
      <c r="L7" s="8" t="s">
        <v>174</v>
      </c>
      <c r="M7" s="8" t="s">
        <v>175</v>
      </c>
      <c r="N7" s="8" t="s">
        <v>176</v>
      </c>
      <c r="O7" s="172" t="s">
        <v>177</v>
      </c>
      <c r="P7" s="173"/>
    </row>
    <row r="8" spans="1:22" s="40" customFormat="1" ht="15" customHeight="1" x14ac:dyDescent="0.25">
      <c r="A8" s="10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64</v>
      </c>
      <c r="I8" s="12" t="s">
        <v>11</v>
      </c>
      <c r="J8" s="12" t="s">
        <v>178</v>
      </c>
      <c r="K8" s="12" t="s">
        <v>179</v>
      </c>
      <c r="L8" s="12" t="s">
        <v>180</v>
      </c>
      <c r="M8" s="12" t="s">
        <v>181</v>
      </c>
      <c r="N8" s="12" t="s">
        <v>182</v>
      </c>
      <c r="O8" s="174" t="s">
        <v>183</v>
      </c>
      <c r="P8" s="173"/>
    </row>
    <row r="9" spans="1:22" s="40" customFormat="1" ht="15" customHeight="1" x14ac:dyDescent="0.25">
      <c r="A9" s="711" t="s">
        <v>184</v>
      </c>
      <c r="B9" s="711"/>
      <c r="C9" s="711"/>
      <c r="D9" s="711"/>
      <c r="E9" s="711"/>
      <c r="F9" s="711"/>
      <c r="G9" s="711"/>
      <c r="H9" s="711"/>
      <c r="I9" s="711"/>
      <c r="J9" s="711"/>
      <c r="K9" s="711"/>
      <c r="L9" s="711"/>
      <c r="M9" s="711"/>
      <c r="N9" s="711"/>
      <c r="O9" s="711"/>
      <c r="P9" s="39"/>
    </row>
    <row r="10" spans="1:22" s="40" customFormat="1" ht="15" customHeight="1" x14ac:dyDescent="0.25">
      <c r="A10" s="17" t="s">
        <v>13</v>
      </c>
      <c r="B10" s="18" t="s">
        <v>185</v>
      </c>
      <c r="C10" s="19">
        <v>1189</v>
      </c>
      <c r="D10" s="19">
        <v>2665</v>
      </c>
      <c r="E10" s="19">
        <v>13181</v>
      </c>
      <c r="F10" s="19">
        <v>10289</v>
      </c>
      <c r="G10" s="19">
        <v>9212</v>
      </c>
      <c r="H10" s="19">
        <v>12371</v>
      </c>
      <c r="I10" s="19">
        <v>18520</v>
      </c>
      <c r="J10" s="19">
        <v>22463</v>
      </c>
      <c r="K10" s="19">
        <v>8533</v>
      </c>
      <c r="L10" s="19">
        <v>15720</v>
      </c>
      <c r="M10" s="19">
        <v>4056</v>
      </c>
      <c r="N10" s="19">
        <v>17867</v>
      </c>
      <c r="O10" s="31">
        <f t="shared" ref="O10:O15" si="0">SUM(C10:N10)</f>
        <v>136066</v>
      </c>
      <c r="P10" s="39"/>
      <c r="Q10" s="175"/>
      <c r="R10" s="175"/>
      <c r="S10" s="175"/>
      <c r="T10" s="175"/>
      <c r="U10" s="175"/>
    </row>
    <row r="11" spans="1:22" s="40" customFormat="1" ht="15" customHeight="1" x14ac:dyDescent="0.25">
      <c r="A11" s="17" t="s">
        <v>14</v>
      </c>
      <c r="B11" s="18" t="s">
        <v>186</v>
      </c>
      <c r="C11" s="19">
        <v>3672</v>
      </c>
      <c r="D11" s="19">
        <v>11</v>
      </c>
      <c r="E11" s="19">
        <v>378</v>
      </c>
      <c r="F11" s="19">
        <v>11</v>
      </c>
      <c r="G11" s="19">
        <v>11</v>
      </c>
      <c r="H11" s="19">
        <v>2044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 t="shared" si="0"/>
        <v>6193</v>
      </c>
      <c r="P11" s="39"/>
      <c r="Q11" s="175"/>
      <c r="R11" s="175"/>
      <c r="S11" s="175"/>
      <c r="T11" s="175"/>
      <c r="U11" s="175"/>
    </row>
    <row r="12" spans="1:22" s="40" customFormat="1" ht="15" customHeight="1" x14ac:dyDescent="0.25">
      <c r="A12" s="17" t="s">
        <v>51</v>
      </c>
      <c r="B12" s="18" t="s">
        <v>187</v>
      </c>
      <c r="C12" s="19">
        <v>5312</v>
      </c>
      <c r="D12" s="19">
        <v>5312</v>
      </c>
      <c r="E12" s="19">
        <v>5313</v>
      </c>
      <c r="F12" s="19">
        <v>5312</v>
      </c>
      <c r="G12" s="19">
        <v>5312</v>
      </c>
      <c r="H12" s="19">
        <v>5782</v>
      </c>
      <c r="I12" s="19">
        <v>5313</v>
      </c>
      <c r="J12" s="19">
        <v>5313</v>
      </c>
      <c r="K12" s="19">
        <v>5313</v>
      </c>
      <c r="L12" s="19">
        <v>5313</v>
      </c>
      <c r="M12" s="19">
        <v>5313</v>
      </c>
      <c r="N12" s="19">
        <v>5313</v>
      </c>
      <c r="O12" s="31">
        <f t="shared" si="0"/>
        <v>64221</v>
      </c>
      <c r="P12" s="39"/>
      <c r="Q12" s="175"/>
      <c r="R12" s="175"/>
      <c r="S12" s="175"/>
      <c r="T12" s="175"/>
      <c r="U12" s="175"/>
    </row>
    <row r="13" spans="1:22" s="40" customFormat="1" ht="15" customHeight="1" x14ac:dyDescent="0.25">
      <c r="A13" s="17" t="s">
        <v>52</v>
      </c>
      <c r="B13" s="18" t="s">
        <v>188</v>
      </c>
      <c r="C13" s="19"/>
      <c r="D13" s="19">
        <v>2800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2800</v>
      </c>
      <c r="P13" s="39"/>
      <c r="Q13" s="175"/>
      <c r="R13" s="175"/>
      <c r="S13" s="175"/>
      <c r="T13" s="175"/>
      <c r="U13" s="175"/>
    </row>
    <row r="14" spans="1:22" s="40" customFormat="1" ht="15" customHeight="1" x14ac:dyDescent="0.25">
      <c r="A14" s="17" t="s">
        <v>54</v>
      </c>
      <c r="B14" s="18" t="s">
        <v>679</v>
      </c>
      <c r="C14" s="19"/>
      <c r="D14" s="19"/>
      <c r="E14" s="19"/>
      <c r="F14" s="19"/>
      <c r="G14" s="19"/>
      <c r="H14" s="19">
        <v>100331</v>
      </c>
      <c r="I14" s="19"/>
      <c r="J14" s="19"/>
      <c r="K14" s="19"/>
      <c r="L14" s="19"/>
      <c r="M14" s="19"/>
      <c r="N14" s="19"/>
      <c r="O14" s="31">
        <f t="shared" si="0"/>
        <v>100331</v>
      </c>
      <c r="P14" s="39"/>
      <c r="Q14" s="175"/>
      <c r="R14" s="175"/>
      <c r="S14" s="175"/>
      <c r="T14" s="175"/>
      <c r="U14" s="175"/>
    </row>
    <row r="15" spans="1:22" s="40" customFormat="1" ht="15" customHeight="1" x14ac:dyDescent="0.25">
      <c r="A15" s="17" t="s">
        <v>55</v>
      </c>
      <c r="B15" s="18" t="s">
        <v>189</v>
      </c>
      <c r="C15" s="19">
        <v>218127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>
        <f t="shared" si="0"/>
        <v>218127</v>
      </c>
      <c r="P15" s="39"/>
      <c r="Q15" s="175"/>
      <c r="R15" s="175"/>
      <c r="S15" s="175"/>
      <c r="T15" s="175"/>
      <c r="U15" s="175"/>
    </row>
    <row r="16" spans="1:22" s="40" customFormat="1" ht="15" customHeight="1" x14ac:dyDescent="0.25">
      <c r="A16" s="32" t="s">
        <v>57</v>
      </c>
      <c r="B16" s="176" t="s">
        <v>190</v>
      </c>
      <c r="C16" s="33">
        <f t="shared" ref="C16:N16" si="1">SUM(C10:C15)</f>
        <v>228300</v>
      </c>
      <c r="D16" s="33">
        <f t="shared" si="1"/>
        <v>10788</v>
      </c>
      <c r="E16" s="33">
        <f t="shared" si="1"/>
        <v>18872</v>
      </c>
      <c r="F16" s="33">
        <f t="shared" si="1"/>
        <v>15612</v>
      </c>
      <c r="G16" s="33">
        <f t="shared" si="1"/>
        <v>14535</v>
      </c>
      <c r="H16" s="33">
        <f t="shared" si="1"/>
        <v>120528</v>
      </c>
      <c r="I16" s="33">
        <f t="shared" si="1"/>
        <v>23844</v>
      </c>
      <c r="J16" s="33">
        <f t="shared" si="1"/>
        <v>27787</v>
      </c>
      <c r="K16" s="33">
        <f t="shared" si="1"/>
        <v>13857</v>
      </c>
      <c r="L16" s="33">
        <f t="shared" si="1"/>
        <v>21044</v>
      </c>
      <c r="M16" s="33">
        <f t="shared" si="1"/>
        <v>9380</v>
      </c>
      <c r="N16" s="33">
        <f t="shared" si="1"/>
        <v>23191</v>
      </c>
      <c r="O16" s="233">
        <f>SUM(O10:O15)</f>
        <v>527738</v>
      </c>
      <c r="P16" s="39"/>
      <c r="Q16" s="175"/>
      <c r="R16" s="175"/>
      <c r="S16" s="175"/>
      <c r="T16" s="175"/>
      <c r="U16" s="175"/>
    </row>
    <row r="17" spans="1:21" s="40" customFormat="1" ht="15" customHeight="1" x14ac:dyDescent="0.25">
      <c r="A17" s="708" t="s">
        <v>191</v>
      </c>
      <c r="B17" s="70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39"/>
      <c r="Q17" s="175"/>
      <c r="R17" s="175"/>
      <c r="S17" s="175"/>
      <c r="T17" s="175"/>
      <c r="U17" s="175"/>
    </row>
    <row r="18" spans="1:21" s="40" customFormat="1" ht="15" customHeight="1" x14ac:dyDescent="0.25">
      <c r="A18" s="17" t="s">
        <v>77</v>
      </c>
      <c r="B18" s="18" t="s">
        <v>41</v>
      </c>
      <c r="C18" s="19">
        <v>11340</v>
      </c>
      <c r="D18" s="19">
        <v>13843</v>
      </c>
      <c r="E18" s="19">
        <v>11341</v>
      </c>
      <c r="F18" s="19">
        <v>11759</v>
      </c>
      <c r="G18" s="19">
        <v>17684</v>
      </c>
      <c r="H18" s="19">
        <v>20866</v>
      </c>
      <c r="I18" s="19">
        <v>17685</v>
      </c>
      <c r="J18" s="19">
        <v>17684</v>
      </c>
      <c r="K18" s="19">
        <v>11340</v>
      </c>
      <c r="L18" s="19">
        <v>11341</v>
      </c>
      <c r="M18" s="19">
        <v>11340</v>
      </c>
      <c r="N18" s="19">
        <v>11340</v>
      </c>
      <c r="O18" s="31">
        <f>SUM(C18:N18)</f>
        <v>167563</v>
      </c>
      <c r="P18" s="39"/>
      <c r="Q18" s="175"/>
      <c r="R18" s="175"/>
      <c r="S18" s="175"/>
      <c r="T18" s="175"/>
      <c r="U18" s="175"/>
    </row>
    <row r="19" spans="1:21" s="40" customFormat="1" ht="15" customHeight="1" x14ac:dyDescent="0.25">
      <c r="A19" s="17" t="s">
        <v>86</v>
      </c>
      <c r="B19" s="18" t="s">
        <v>202</v>
      </c>
      <c r="C19" s="19"/>
      <c r="D19" s="19">
        <v>1360</v>
      </c>
      <c r="E19" s="19"/>
      <c r="F19" s="19">
        <v>1360</v>
      </c>
      <c r="G19" s="19">
        <v>300</v>
      </c>
      <c r="H19" s="19">
        <v>390</v>
      </c>
      <c r="I19" s="19">
        <v>1360</v>
      </c>
      <c r="J19" s="19">
        <v>404</v>
      </c>
      <c r="K19" s="19"/>
      <c r="L19" s="19">
        <v>1360</v>
      </c>
      <c r="M19" s="19"/>
      <c r="N19" s="19"/>
      <c r="O19" s="31">
        <f t="shared" ref="O19:O25" si="2">SUM(C19:N19)</f>
        <v>6534</v>
      </c>
      <c r="P19" s="39"/>
      <c r="Q19" s="175"/>
      <c r="R19" s="175"/>
      <c r="S19" s="175"/>
      <c r="T19" s="175"/>
      <c r="U19" s="175"/>
    </row>
    <row r="20" spans="1:21" s="40" customFormat="1" ht="15" customHeight="1" x14ac:dyDescent="0.25">
      <c r="A20" s="17" t="s">
        <v>87</v>
      </c>
      <c r="B20" s="18" t="s">
        <v>192</v>
      </c>
      <c r="C20" s="19"/>
      <c r="D20" s="19"/>
      <c r="E20" s="19"/>
      <c r="F20" s="19"/>
      <c r="G20" s="19"/>
      <c r="H20" s="19">
        <v>591</v>
      </c>
      <c r="I20" s="19"/>
      <c r="J20" s="19"/>
      <c r="K20" s="19"/>
      <c r="L20" s="19"/>
      <c r="M20" s="19"/>
      <c r="N20" s="19"/>
      <c r="O20" s="31">
        <f t="shared" si="2"/>
        <v>591</v>
      </c>
      <c r="P20" s="39"/>
      <c r="Q20" s="175"/>
      <c r="R20" s="175"/>
      <c r="S20" s="175"/>
      <c r="T20" s="175"/>
      <c r="U20" s="175"/>
    </row>
    <row r="21" spans="1:21" s="40" customFormat="1" ht="15" customHeight="1" x14ac:dyDescent="0.25">
      <c r="A21" s="17" t="s">
        <v>88</v>
      </c>
      <c r="B21" s="18" t="s">
        <v>388</v>
      </c>
      <c r="C21" s="19"/>
      <c r="D21" s="19">
        <v>2945</v>
      </c>
      <c r="E21" s="19">
        <v>16819</v>
      </c>
      <c r="F21" s="19">
        <v>19308</v>
      </c>
      <c r="G21" s="19">
        <v>16052</v>
      </c>
      <c r="H21" s="19">
        <v>4019</v>
      </c>
      <c r="I21" s="19">
        <v>18729</v>
      </c>
      <c r="J21" s="19">
        <v>4400</v>
      </c>
      <c r="K21" s="19">
        <v>22543</v>
      </c>
      <c r="L21" s="19">
        <v>23746</v>
      </c>
      <c r="M21" s="19">
        <v>8136</v>
      </c>
      <c r="N21" s="19">
        <v>14500</v>
      </c>
      <c r="O21" s="31">
        <f t="shared" si="2"/>
        <v>151197</v>
      </c>
      <c r="P21" s="39"/>
      <c r="Q21" s="175"/>
      <c r="R21" s="175"/>
      <c r="S21" s="175"/>
      <c r="T21" s="175"/>
      <c r="U21" s="175"/>
    </row>
    <row r="22" spans="1:21" s="40" customFormat="1" ht="15" customHeight="1" x14ac:dyDescent="0.25">
      <c r="A22" s="17" t="s">
        <v>89</v>
      </c>
      <c r="B22" s="18" t="s">
        <v>47</v>
      </c>
      <c r="C22" s="19">
        <v>3947</v>
      </c>
      <c r="D22" s="19">
        <v>1582</v>
      </c>
      <c r="E22" s="19">
        <v>1582</v>
      </c>
      <c r="F22" s="19">
        <v>1582</v>
      </c>
      <c r="G22" s="19">
        <v>1582</v>
      </c>
      <c r="H22" s="19">
        <v>101913</v>
      </c>
      <c r="I22" s="19">
        <v>1582</v>
      </c>
      <c r="J22" s="19">
        <v>1582</v>
      </c>
      <c r="K22" s="19">
        <v>1582</v>
      </c>
      <c r="L22" s="19">
        <v>1582</v>
      </c>
      <c r="M22" s="19">
        <v>1583</v>
      </c>
      <c r="N22" s="19">
        <v>1583</v>
      </c>
      <c r="O22" s="31">
        <f>SUM(C22:N22)</f>
        <v>121682</v>
      </c>
      <c r="P22" s="39"/>
      <c r="Q22" s="175"/>
      <c r="R22" s="175"/>
      <c r="S22" s="175"/>
      <c r="T22" s="175"/>
      <c r="U22" s="175"/>
    </row>
    <row r="23" spans="1:21" s="40" customFormat="1" ht="15" customHeight="1" x14ac:dyDescent="0.25">
      <c r="A23" s="17" t="s">
        <v>90</v>
      </c>
      <c r="B23" s="18" t="s">
        <v>193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75"/>
      <c r="R23" s="175"/>
      <c r="S23" s="175"/>
      <c r="T23" s="175"/>
      <c r="U23" s="175"/>
    </row>
    <row r="24" spans="1:21" s="40" customFormat="1" ht="15" customHeight="1" x14ac:dyDescent="0.25">
      <c r="A24" s="32" t="s">
        <v>91</v>
      </c>
      <c r="B24" s="176" t="s">
        <v>194</v>
      </c>
      <c r="C24" s="33">
        <f t="shared" ref="C24:N24" si="3">SUM(C18:C23)</f>
        <v>15287</v>
      </c>
      <c r="D24" s="33">
        <f t="shared" si="3"/>
        <v>19730</v>
      </c>
      <c r="E24" s="33">
        <f t="shared" si="3"/>
        <v>29742</v>
      </c>
      <c r="F24" s="33">
        <f t="shared" si="3"/>
        <v>34009</v>
      </c>
      <c r="G24" s="33">
        <f t="shared" si="3"/>
        <v>35618</v>
      </c>
      <c r="H24" s="33">
        <f t="shared" si="3"/>
        <v>127779</v>
      </c>
      <c r="I24" s="33">
        <f t="shared" si="3"/>
        <v>39356</v>
      </c>
      <c r="J24" s="33">
        <f t="shared" si="3"/>
        <v>24070</v>
      </c>
      <c r="K24" s="33">
        <f t="shared" si="3"/>
        <v>35465</v>
      </c>
      <c r="L24" s="33">
        <f t="shared" si="3"/>
        <v>38029</v>
      </c>
      <c r="M24" s="33">
        <f t="shared" si="3"/>
        <v>21059</v>
      </c>
      <c r="N24" s="33">
        <f t="shared" si="3"/>
        <v>27423</v>
      </c>
      <c r="O24" s="233">
        <f t="shared" si="2"/>
        <v>447567</v>
      </c>
      <c r="P24" s="39"/>
      <c r="Q24" s="175"/>
      <c r="R24" s="175"/>
      <c r="S24" s="175"/>
      <c r="T24" s="175"/>
      <c r="U24" s="175"/>
    </row>
    <row r="25" spans="1:21" s="40" customFormat="1" ht="15" customHeight="1" x14ac:dyDescent="0.25">
      <c r="A25" s="17" t="s">
        <v>92</v>
      </c>
      <c r="B25" s="18" t="s">
        <v>195</v>
      </c>
      <c r="C25" s="19">
        <f t="shared" ref="C25:N25" si="4">C16-C24</f>
        <v>213013</v>
      </c>
      <c r="D25" s="19">
        <f t="shared" si="4"/>
        <v>-8942</v>
      </c>
      <c r="E25" s="19">
        <f t="shared" si="4"/>
        <v>-10870</v>
      </c>
      <c r="F25" s="19">
        <f t="shared" si="4"/>
        <v>-18397</v>
      </c>
      <c r="G25" s="19">
        <f t="shared" si="4"/>
        <v>-21083</v>
      </c>
      <c r="H25" s="19">
        <f t="shared" si="4"/>
        <v>-7251</v>
      </c>
      <c r="I25" s="19">
        <f t="shared" si="4"/>
        <v>-15512</v>
      </c>
      <c r="J25" s="19">
        <f t="shared" si="4"/>
        <v>3717</v>
      </c>
      <c r="K25" s="19">
        <f t="shared" si="4"/>
        <v>-21608</v>
      </c>
      <c r="L25" s="19">
        <f t="shared" si="4"/>
        <v>-16985</v>
      </c>
      <c r="M25" s="19">
        <f t="shared" si="4"/>
        <v>-11679</v>
      </c>
      <c r="N25" s="19">
        <f t="shared" si="4"/>
        <v>-4232</v>
      </c>
      <c r="O25" s="31">
        <f t="shared" si="2"/>
        <v>80171</v>
      </c>
      <c r="P25" s="39"/>
      <c r="Q25" s="175"/>
      <c r="R25" s="175"/>
      <c r="S25" s="175"/>
      <c r="T25" s="175"/>
      <c r="U25" s="175"/>
    </row>
    <row r="26" spans="1:21" s="40" customFormat="1" ht="15" customHeight="1" x14ac:dyDescent="0.25">
      <c r="A26" s="177"/>
      <c r="B26" s="58" t="s">
        <v>501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78"/>
      <c r="P26" s="39"/>
    </row>
    <row r="28" spans="1:21" x14ac:dyDescent="0.25">
      <c r="N28" s="182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/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7" width="10.7265625" style="1" customWidth="1"/>
  </cols>
  <sheetData>
    <row r="1" spans="1:12" ht="15" customHeight="1" x14ac:dyDescent="0.25">
      <c r="C1" s="3"/>
      <c r="D1" s="3"/>
      <c r="E1" s="3"/>
      <c r="F1" s="3"/>
      <c r="G1" s="2" t="s">
        <v>493</v>
      </c>
      <c r="H1" s="1"/>
      <c r="I1" s="153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az 1/2016. (II.    .) önkormányzati rendelethez</v>
      </c>
      <c r="H2" s="1"/>
      <c r="J2" s="153"/>
      <c r="K2" s="153"/>
      <c r="L2" s="153"/>
    </row>
    <row r="3" spans="1:12" ht="15" customHeight="1" x14ac:dyDescent="0.25">
      <c r="B3" s="153"/>
      <c r="C3" s="153"/>
      <c r="D3" s="153"/>
      <c r="E3" s="153"/>
      <c r="F3" s="153"/>
      <c r="G3" s="153"/>
      <c r="H3" s="138"/>
    </row>
    <row r="4" spans="1:12" ht="15" customHeight="1" x14ac:dyDescent="0.25">
      <c r="A4" s="655" t="s">
        <v>557</v>
      </c>
      <c r="B4" s="655"/>
      <c r="C4" s="655"/>
      <c r="D4" s="655"/>
      <c r="E4" s="655"/>
      <c r="F4" s="655"/>
      <c r="G4" s="655"/>
      <c r="H4" s="153"/>
    </row>
    <row r="5" spans="1:12" ht="15" customHeight="1" x14ac:dyDescent="0.25">
      <c r="A5" s="655" t="s">
        <v>554</v>
      </c>
      <c r="B5" s="655"/>
      <c r="C5" s="655"/>
      <c r="D5" s="655"/>
      <c r="E5" s="655"/>
      <c r="F5" s="655"/>
      <c r="G5" s="655"/>
      <c r="H5" s="153"/>
    </row>
    <row r="6" spans="1:12" ht="15" customHeight="1" thickBot="1" x14ac:dyDescent="0.3">
      <c r="B6" s="4"/>
      <c r="C6" s="4"/>
      <c r="D6" s="6"/>
      <c r="E6" s="6" t="s">
        <v>0</v>
      </c>
      <c r="F6"/>
      <c r="G6"/>
    </row>
    <row r="7" spans="1:12" s="40" customFormat="1" ht="15" customHeight="1" thickTop="1" x14ac:dyDescent="0.25">
      <c r="A7" s="347" t="s">
        <v>471</v>
      </c>
      <c r="B7" s="135" t="s">
        <v>196</v>
      </c>
      <c r="C7" s="9" t="s">
        <v>197</v>
      </c>
      <c r="D7" s="422" t="s">
        <v>555</v>
      </c>
      <c r="E7" s="640" t="s">
        <v>555</v>
      </c>
    </row>
    <row r="8" spans="1:12" s="40" customFormat="1" ht="23" x14ac:dyDescent="0.25">
      <c r="A8" s="483" t="s">
        <v>472</v>
      </c>
      <c r="B8" s="348" t="s">
        <v>198</v>
      </c>
      <c r="C8" s="179" t="s">
        <v>199</v>
      </c>
      <c r="D8" s="436" t="s">
        <v>200</v>
      </c>
      <c r="E8" s="641" t="s">
        <v>556</v>
      </c>
    </row>
    <row r="9" spans="1:12" s="40" customFormat="1" ht="15" customHeight="1" thickBot="1" x14ac:dyDescent="0.3">
      <c r="A9" s="349" t="s">
        <v>3</v>
      </c>
      <c r="B9" s="105" t="s">
        <v>4</v>
      </c>
      <c r="C9" s="13" t="s">
        <v>5</v>
      </c>
      <c r="D9" s="437" t="s">
        <v>6</v>
      </c>
      <c r="E9" s="642" t="s">
        <v>7</v>
      </c>
    </row>
    <row r="10" spans="1:12" s="40" customFormat="1" ht="15" customHeight="1" thickTop="1" x14ac:dyDescent="0.25">
      <c r="A10" s="732" t="s">
        <v>13</v>
      </c>
      <c r="B10" s="733" t="s">
        <v>405</v>
      </c>
      <c r="C10" s="355" t="s">
        <v>204</v>
      </c>
      <c r="D10" s="643">
        <v>8116</v>
      </c>
      <c r="E10" s="356">
        <v>8116</v>
      </c>
    </row>
    <row r="11" spans="1:12" s="40" customFormat="1" ht="15" customHeight="1" x14ac:dyDescent="0.25">
      <c r="A11" s="722"/>
      <c r="B11" s="724"/>
      <c r="C11" s="79" t="s">
        <v>205</v>
      </c>
      <c r="D11" s="80">
        <v>2580</v>
      </c>
      <c r="E11" s="60">
        <v>2580</v>
      </c>
    </row>
    <row r="12" spans="1:12" s="40" customFormat="1" ht="15" customHeight="1" x14ac:dyDescent="0.25">
      <c r="A12" s="722"/>
      <c r="B12" s="724"/>
      <c r="C12" s="79" t="s">
        <v>201</v>
      </c>
      <c r="D12" s="80">
        <v>10600</v>
      </c>
      <c r="E12" s="60">
        <v>10600</v>
      </c>
    </row>
    <row r="13" spans="1:12" s="40" customFormat="1" ht="15" customHeight="1" x14ac:dyDescent="0.25">
      <c r="A13" s="722"/>
      <c r="B13" s="724"/>
      <c r="C13" s="79" t="s">
        <v>207</v>
      </c>
      <c r="D13" s="80">
        <v>679</v>
      </c>
      <c r="E13" s="60">
        <v>679</v>
      </c>
    </row>
    <row r="14" spans="1:12" s="40" customFormat="1" ht="15" customHeight="1" x14ac:dyDescent="0.25">
      <c r="A14" s="722"/>
      <c r="B14" s="724"/>
      <c r="C14" s="79" t="s">
        <v>203</v>
      </c>
      <c r="D14" s="80">
        <f>SUM(D10:D13)</f>
        <v>21975</v>
      </c>
      <c r="E14" s="60">
        <f>SUM(E10:E13)</f>
        <v>21975</v>
      </c>
    </row>
    <row r="15" spans="1:12" s="40" customFormat="1" ht="15" customHeight="1" x14ac:dyDescent="0.25">
      <c r="A15" s="723"/>
      <c r="B15" s="725"/>
      <c r="C15" s="299" t="s">
        <v>206</v>
      </c>
      <c r="D15" s="644">
        <v>1</v>
      </c>
      <c r="E15" s="351">
        <v>1</v>
      </c>
    </row>
    <row r="16" spans="1:12" s="40" customFormat="1" ht="15" customHeight="1" x14ac:dyDescent="0.25">
      <c r="A16" s="726" t="s">
        <v>14</v>
      </c>
      <c r="B16" s="729" t="s">
        <v>431</v>
      </c>
      <c r="C16" s="358" t="s">
        <v>204</v>
      </c>
      <c r="D16" s="645">
        <v>737</v>
      </c>
      <c r="E16" s="353">
        <v>737</v>
      </c>
    </row>
    <row r="17" spans="1:8" s="40" customFormat="1" ht="15" customHeight="1" x14ac:dyDescent="0.25">
      <c r="A17" s="727"/>
      <c r="B17" s="730"/>
      <c r="C17" s="310" t="s">
        <v>205</v>
      </c>
      <c r="D17" s="80">
        <v>204</v>
      </c>
      <c r="E17" s="354">
        <v>204</v>
      </c>
    </row>
    <row r="18" spans="1:8" s="40" customFormat="1" ht="15" customHeight="1" x14ac:dyDescent="0.25">
      <c r="A18" s="727"/>
      <c r="B18" s="730"/>
      <c r="C18" s="310" t="s">
        <v>201</v>
      </c>
      <c r="D18" s="80">
        <v>171</v>
      </c>
      <c r="E18" s="354">
        <v>171</v>
      </c>
    </row>
    <row r="19" spans="1:8" s="40" customFormat="1" ht="15" customHeight="1" x14ac:dyDescent="0.25">
      <c r="A19" s="727"/>
      <c r="B19" s="730"/>
      <c r="C19" s="310" t="s">
        <v>82</v>
      </c>
      <c r="D19" s="80">
        <v>400</v>
      </c>
      <c r="E19" s="354">
        <v>400</v>
      </c>
    </row>
    <row r="20" spans="1:8" s="40" customFormat="1" ht="15" customHeight="1" x14ac:dyDescent="0.25">
      <c r="A20" s="727"/>
      <c r="B20" s="730"/>
      <c r="C20" s="310" t="s">
        <v>203</v>
      </c>
      <c r="D20" s="80">
        <f>SUM(D16:D19)</f>
        <v>1512</v>
      </c>
      <c r="E20" s="354">
        <f>SUM(E16:E19)</f>
        <v>1512</v>
      </c>
    </row>
    <row r="21" spans="1:8" s="40" customFormat="1" ht="15" customHeight="1" x14ac:dyDescent="0.25">
      <c r="A21" s="735"/>
      <c r="B21" s="734"/>
      <c r="C21" s="357" t="s">
        <v>206</v>
      </c>
      <c r="D21" s="646">
        <v>0.5</v>
      </c>
      <c r="E21" s="498">
        <v>0.5</v>
      </c>
    </row>
    <row r="22" spans="1:8" s="40" customFormat="1" ht="15" customHeight="1" x14ac:dyDescent="0.25">
      <c r="A22" s="732" t="s">
        <v>51</v>
      </c>
      <c r="B22" s="724" t="s">
        <v>403</v>
      </c>
      <c r="C22" s="79" t="s">
        <v>201</v>
      </c>
      <c r="D22" s="80">
        <v>4900</v>
      </c>
      <c r="E22" s="354">
        <v>5900</v>
      </c>
      <c r="F22" s="175"/>
      <c r="G22" s="175"/>
    </row>
    <row r="23" spans="1:8" s="40" customFormat="1" ht="15" customHeight="1" x14ac:dyDescent="0.25">
      <c r="A23" s="722"/>
      <c r="B23" s="724"/>
      <c r="C23" s="79" t="s">
        <v>81</v>
      </c>
      <c r="D23" s="80">
        <v>0</v>
      </c>
      <c r="E23" s="354">
        <v>591</v>
      </c>
    </row>
    <row r="24" spans="1:8" s="40" customFormat="1" ht="15" customHeight="1" x14ac:dyDescent="0.25">
      <c r="A24" s="722"/>
      <c r="B24" s="724"/>
      <c r="C24" s="79" t="s">
        <v>82</v>
      </c>
      <c r="D24" s="80">
        <v>76498</v>
      </c>
      <c r="E24" s="354">
        <v>76893</v>
      </c>
      <c r="H24" s="175"/>
    </row>
    <row r="25" spans="1:8" s="40" customFormat="1" ht="15" customHeight="1" x14ac:dyDescent="0.25">
      <c r="A25" s="723"/>
      <c r="B25" s="725"/>
      <c r="C25" s="299" t="s">
        <v>203</v>
      </c>
      <c r="D25" s="644">
        <f>SUM(D22:D24)</f>
        <v>81398</v>
      </c>
      <c r="E25" s="351">
        <f>SUM(E22:E24)</f>
        <v>83384</v>
      </c>
    </row>
    <row r="26" spans="1:8" s="40" customFormat="1" ht="15" customHeight="1" x14ac:dyDescent="0.25">
      <c r="A26" s="732" t="s">
        <v>52</v>
      </c>
      <c r="B26" s="733" t="s">
        <v>406</v>
      </c>
      <c r="C26" s="355" t="s">
        <v>208</v>
      </c>
      <c r="D26" s="645">
        <v>209</v>
      </c>
      <c r="E26" s="356">
        <v>210</v>
      </c>
    </row>
    <row r="27" spans="1:8" s="40" customFormat="1" ht="15" customHeight="1" x14ac:dyDescent="0.25">
      <c r="A27" s="722"/>
      <c r="B27" s="724"/>
      <c r="C27" s="79" t="s">
        <v>207</v>
      </c>
      <c r="D27" s="80">
        <v>0</v>
      </c>
      <c r="E27" s="60">
        <v>0</v>
      </c>
    </row>
    <row r="28" spans="1:8" s="40" customFormat="1" ht="15" customHeight="1" x14ac:dyDescent="0.25">
      <c r="A28" s="722"/>
      <c r="B28" s="724"/>
      <c r="C28" s="79" t="s">
        <v>201</v>
      </c>
      <c r="D28" s="80">
        <v>11050</v>
      </c>
      <c r="E28" s="60">
        <v>12419</v>
      </c>
    </row>
    <row r="29" spans="1:8" s="40" customFormat="1" ht="15" customHeight="1" x14ac:dyDescent="0.25">
      <c r="A29" s="722"/>
      <c r="B29" s="724"/>
      <c r="C29" s="79" t="s">
        <v>209</v>
      </c>
      <c r="D29" s="80">
        <v>83159</v>
      </c>
      <c r="E29" s="60">
        <v>80171</v>
      </c>
      <c r="G29" s="175"/>
    </row>
    <row r="30" spans="1:8" s="40" customFormat="1" ht="15" customHeight="1" x14ac:dyDescent="0.25">
      <c r="A30" s="723"/>
      <c r="B30" s="725"/>
      <c r="C30" s="299" t="s">
        <v>203</v>
      </c>
      <c r="D30" s="644">
        <f>SUM(D26:D29)</f>
        <v>94418</v>
      </c>
      <c r="E30" s="364">
        <f>SUM(E26:E29)</f>
        <v>92800</v>
      </c>
    </row>
    <row r="31" spans="1:8" s="40" customFormat="1" ht="15" customHeight="1" x14ac:dyDescent="0.25">
      <c r="A31" s="718" t="s">
        <v>54</v>
      </c>
      <c r="B31" s="724" t="s">
        <v>407</v>
      </c>
      <c r="C31" s="79" t="s">
        <v>204</v>
      </c>
      <c r="D31" s="80">
        <v>1854</v>
      </c>
      <c r="E31" s="354">
        <v>1743</v>
      </c>
    </row>
    <row r="32" spans="1:8" s="40" customFormat="1" ht="15" customHeight="1" x14ac:dyDescent="0.25">
      <c r="A32" s="718"/>
      <c r="B32" s="724"/>
      <c r="C32" s="79" t="s">
        <v>205</v>
      </c>
      <c r="D32" s="80">
        <v>631</v>
      </c>
      <c r="E32" s="354">
        <v>601</v>
      </c>
    </row>
    <row r="33" spans="1:6" s="40" customFormat="1" ht="15" customHeight="1" x14ac:dyDescent="0.25">
      <c r="A33" s="718"/>
      <c r="B33" s="724"/>
      <c r="C33" s="79" t="s">
        <v>201</v>
      </c>
      <c r="D33" s="80">
        <v>9415</v>
      </c>
      <c r="E33" s="354">
        <v>9556</v>
      </c>
    </row>
    <row r="34" spans="1:6" s="40" customFormat="1" ht="15" customHeight="1" x14ac:dyDescent="0.25">
      <c r="A34" s="716"/>
      <c r="B34" s="725"/>
      <c r="C34" s="299" t="s">
        <v>203</v>
      </c>
      <c r="D34" s="644">
        <f>SUM(D31:D33)</f>
        <v>11900</v>
      </c>
      <c r="E34" s="351">
        <f>SUM(E31:E33)</f>
        <v>11900</v>
      </c>
      <c r="F34" s="175"/>
    </row>
    <row r="35" spans="1:6" s="40" customFormat="1" ht="15" customHeight="1" x14ac:dyDescent="0.25">
      <c r="A35" s="712" t="s">
        <v>55</v>
      </c>
      <c r="B35" s="719" t="s">
        <v>411</v>
      </c>
      <c r="C35" s="79" t="s">
        <v>440</v>
      </c>
      <c r="D35" s="80">
        <v>450</v>
      </c>
      <c r="E35" s="354">
        <v>1067</v>
      </c>
    </row>
    <row r="36" spans="1:6" s="40" customFormat="1" ht="15" customHeight="1" x14ac:dyDescent="0.25">
      <c r="A36" s="718"/>
      <c r="B36" s="720"/>
      <c r="C36" s="79" t="s">
        <v>558</v>
      </c>
      <c r="D36" s="80">
        <v>2365</v>
      </c>
      <c r="E36" s="354">
        <v>2695</v>
      </c>
    </row>
    <row r="37" spans="1:6" s="40" customFormat="1" ht="15" customHeight="1" x14ac:dyDescent="0.25">
      <c r="A37" s="718"/>
      <c r="B37" s="720"/>
      <c r="C37" s="79" t="s">
        <v>202</v>
      </c>
      <c r="D37" s="80"/>
      <c r="E37" s="354"/>
    </row>
    <row r="38" spans="1:6" s="40" customFormat="1" ht="15" customHeight="1" x14ac:dyDescent="0.25">
      <c r="A38" s="716"/>
      <c r="B38" s="721"/>
      <c r="C38" s="299" t="s">
        <v>203</v>
      </c>
      <c r="D38" s="644">
        <f>SUM(D35:D37)</f>
        <v>2815</v>
      </c>
      <c r="E38" s="351">
        <f>SUM(E35:E37)</f>
        <v>3762</v>
      </c>
    </row>
    <row r="39" spans="1:6" s="40" customFormat="1" ht="15" customHeight="1" x14ac:dyDescent="0.25">
      <c r="A39" s="712" t="s">
        <v>57</v>
      </c>
      <c r="B39" s="719" t="s">
        <v>412</v>
      </c>
      <c r="C39" s="79" t="s">
        <v>202</v>
      </c>
      <c r="D39" s="80">
        <v>29598</v>
      </c>
      <c r="E39" s="354">
        <v>29598</v>
      </c>
    </row>
    <row r="40" spans="1:6" s="40" customFormat="1" ht="15" customHeight="1" x14ac:dyDescent="0.25">
      <c r="A40" s="716"/>
      <c r="B40" s="721"/>
      <c r="C40" s="299" t="s">
        <v>203</v>
      </c>
      <c r="D40" s="644">
        <f>SUM(D39)</f>
        <v>29598</v>
      </c>
      <c r="E40" s="351">
        <f>SUM(E39)</f>
        <v>29598</v>
      </c>
    </row>
    <row r="41" spans="1:6" s="40" customFormat="1" ht="15" customHeight="1" x14ac:dyDescent="0.25">
      <c r="A41" s="712" t="s">
        <v>77</v>
      </c>
      <c r="B41" s="719" t="s">
        <v>414</v>
      </c>
      <c r="C41" s="79" t="s">
        <v>201</v>
      </c>
      <c r="D41" s="80">
        <v>190</v>
      </c>
      <c r="E41" s="354">
        <v>190</v>
      </c>
    </row>
    <row r="42" spans="1:6" s="40" customFormat="1" ht="15" customHeight="1" x14ac:dyDescent="0.25">
      <c r="A42" s="718"/>
      <c r="B42" s="720"/>
      <c r="C42" s="79" t="s">
        <v>202</v>
      </c>
      <c r="D42" s="80">
        <v>80</v>
      </c>
      <c r="E42" s="354">
        <v>80</v>
      </c>
    </row>
    <row r="43" spans="1:6" s="40" customFormat="1" ht="15" customHeight="1" x14ac:dyDescent="0.25">
      <c r="A43" s="716"/>
      <c r="B43" s="721"/>
      <c r="C43" s="299" t="s">
        <v>203</v>
      </c>
      <c r="D43" s="644">
        <f>SUM(D41:D42)</f>
        <v>270</v>
      </c>
      <c r="E43" s="351">
        <f>SUM(E41:E42)</f>
        <v>270</v>
      </c>
    </row>
    <row r="44" spans="1:6" s="40" customFormat="1" ht="15" customHeight="1" x14ac:dyDescent="0.25">
      <c r="A44" s="712" t="s">
        <v>86</v>
      </c>
      <c r="B44" s="714" t="s">
        <v>415</v>
      </c>
      <c r="C44" s="310" t="s">
        <v>201</v>
      </c>
      <c r="D44" s="80">
        <v>230</v>
      </c>
      <c r="E44" s="354">
        <v>230</v>
      </c>
    </row>
    <row r="45" spans="1:6" s="40" customFormat="1" ht="15" customHeight="1" x14ac:dyDescent="0.25">
      <c r="A45" s="718"/>
      <c r="B45" s="738"/>
      <c r="C45" s="310" t="s">
        <v>202</v>
      </c>
      <c r="D45" s="80">
        <v>500</v>
      </c>
      <c r="E45" s="354">
        <v>500</v>
      </c>
    </row>
    <row r="46" spans="1:6" s="40" customFormat="1" ht="15" customHeight="1" x14ac:dyDescent="0.25">
      <c r="A46" s="718"/>
      <c r="B46" s="738"/>
      <c r="C46" s="310" t="s">
        <v>203</v>
      </c>
      <c r="D46" s="80">
        <f>SUM(D44:D45)</f>
        <v>730</v>
      </c>
      <c r="E46" s="354">
        <f>SUM(E44:E45)</f>
        <v>730</v>
      </c>
    </row>
    <row r="47" spans="1:6" s="40" customFormat="1" ht="15" customHeight="1" x14ac:dyDescent="0.25">
      <c r="A47" s="726" t="s">
        <v>89</v>
      </c>
      <c r="B47" s="729" t="s">
        <v>473</v>
      </c>
      <c r="C47" s="358" t="s">
        <v>204</v>
      </c>
      <c r="D47" s="366">
        <v>712</v>
      </c>
      <c r="E47" s="353">
        <v>699</v>
      </c>
    </row>
    <row r="48" spans="1:6" s="40" customFormat="1" ht="15" customHeight="1" x14ac:dyDescent="0.25">
      <c r="A48" s="727"/>
      <c r="B48" s="730"/>
      <c r="C48" s="310" t="s">
        <v>205</v>
      </c>
      <c r="D48" s="365">
        <v>96</v>
      </c>
      <c r="E48" s="354">
        <v>94</v>
      </c>
    </row>
    <row r="49" spans="1:5" s="40" customFormat="1" ht="15" customHeight="1" x14ac:dyDescent="0.25">
      <c r="A49" s="727"/>
      <c r="B49" s="730"/>
      <c r="C49" s="372" t="s">
        <v>203</v>
      </c>
      <c r="D49" s="365">
        <f>SUM(D47:D48)</f>
        <v>808</v>
      </c>
      <c r="E49" s="354">
        <f>SUM(E47:E48)</f>
        <v>793</v>
      </c>
    </row>
    <row r="50" spans="1:5" s="40" customFormat="1" ht="15" customHeight="1" thickBot="1" x14ac:dyDescent="0.3">
      <c r="A50" s="728"/>
      <c r="B50" s="731"/>
      <c r="C50" s="369" t="s">
        <v>206</v>
      </c>
      <c r="D50" s="480"/>
      <c r="E50" s="359"/>
    </row>
    <row r="51" spans="1:5" s="40" customFormat="1" ht="6.75" customHeight="1" thickTop="1" x14ac:dyDescent="0.25">
      <c r="A51" s="44"/>
      <c r="B51" s="360"/>
      <c r="C51" s="59"/>
      <c r="D51" s="316"/>
      <c r="E51" s="316"/>
    </row>
    <row r="52" spans="1:5" s="40" customFormat="1" ht="6.75" customHeight="1" thickBot="1" x14ac:dyDescent="0.3">
      <c r="A52" s="368"/>
      <c r="B52" s="311"/>
      <c r="C52" s="361"/>
      <c r="D52" s="362"/>
      <c r="E52" s="362"/>
    </row>
    <row r="53" spans="1:5" s="40" customFormat="1" ht="15" customHeight="1" thickTop="1" x14ac:dyDescent="0.25">
      <c r="A53" s="722" t="s">
        <v>90</v>
      </c>
      <c r="B53" s="724" t="s">
        <v>399</v>
      </c>
      <c r="C53" s="79" t="s">
        <v>201</v>
      </c>
      <c r="D53" s="365">
        <v>3071</v>
      </c>
      <c r="E53" s="354">
        <v>3071</v>
      </c>
    </row>
    <row r="54" spans="1:5" s="40" customFormat="1" ht="15" customHeight="1" x14ac:dyDescent="0.25">
      <c r="A54" s="722"/>
      <c r="B54" s="724"/>
      <c r="C54" s="79" t="s">
        <v>82</v>
      </c>
      <c r="D54" s="365">
        <v>40651</v>
      </c>
      <c r="E54" s="354">
        <v>40651</v>
      </c>
    </row>
    <row r="55" spans="1:5" s="40" customFormat="1" ht="15" customHeight="1" x14ac:dyDescent="0.25">
      <c r="A55" s="723"/>
      <c r="B55" s="725"/>
      <c r="C55" s="299" t="s">
        <v>203</v>
      </c>
      <c r="D55" s="367">
        <f>SUM(D53:D54)</f>
        <v>43722</v>
      </c>
      <c r="E55" s="351">
        <f>SUM(E53:E54)</f>
        <v>43722</v>
      </c>
    </row>
    <row r="56" spans="1:5" s="40" customFormat="1" ht="15" customHeight="1" x14ac:dyDescent="0.25">
      <c r="A56" s="722" t="s">
        <v>91</v>
      </c>
      <c r="B56" s="724" t="s">
        <v>398</v>
      </c>
      <c r="C56" s="79" t="s">
        <v>201</v>
      </c>
      <c r="D56" s="365">
        <v>1400</v>
      </c>
      <c r="E56" s="354">
        <v>1400</v>
      </c>
    </row>
    <row r="57" spans="1:5" s="40" customFormat="1" ht="15" customHeight="1" x14ac:dyDescent="0.25">
      <c r="A57" s="723"/>
      <c r="B57" s="725"/>
      <c r="C57" s="299" t="s">
        <v>203</v>
      </c>
      <c r="D57" s="367">
        <f>SUM(D56)</f>
        <v>1400</v>
      </c>
      <c r="E57" s="351">
        <f>SUM(E56)</f>
        <v>1400</v>
      </c>
    </row>
    <row r="58" spans="1:5" s="40" customFormat="1" ht="15" customHeight="1" x14ac:dyDescent="0.25">
      <c r="A58" s="722" t="s">
        <v>92</v>
      </c>
      <c r="B58" s="724" t="s">
        <v>397</v>
      </c>
      <c r="C58" s="79" t="s">
        <v>201</v>
      </c>
      <c r="D58" s="365">
        <v>1620</v>
      </c>
      <c r="E58" s="354">
        <v>1620</v>
      </c>
    </row>
    <row r="59" spans="1:5" s="40" customFormat="1" ht="15" customHeight="1" x14ac:dyDescent="0.25">
      <c r="A59" s="722"/>
      <c r="B59" s="724"/>
      <c r="C59" s="79" t="s">
        <v>202</v>
      </c>
      <c r="D59" s="365"/>
      <c r="E59" s="354"/>
    </row>
    <row r="60" spans="1:5" s="40" customFormat="1" ht="15" customHeight="1" x14ac:dyDescent="0.25">
      <c r="A60" s="723"/>
      <c r="B60" s="725"/>
      <c r="C60" s="299" t="s">
        <v>203</v>
      </c>
      <c r="D60" s="367">
        <f>SUM(D58:D59)</f>
        <v>1620</v>
      </c>
      <c r="E60" s="351">
        <f>SUM(E58:E59)</f>
        <v>1620</v>
      </c>
    </row>
    <row r="61" spans="1:5" s="40" customFormat="1" ht="15" customHeight="1" x14ac:dyDescent="0.25">
      <c r="A61" s="712" t="s">
        <v>93</v>
      </c>
      <c r="B61" s="719" t="s">
        <v>410</v>
      </c>
      <c r="C61" s="79" t="s">
        <v>201</v>
      </c>
      <c r="D61" s="365">
        <v>4572</v>
      </c>
      <c r="E61" s="354">
        <v>4572</v>
      </c>
    </row>
    <row r="62" spans="1:5" s="40" customFormat="1" ht="15" customHeight="1" x14ac:dyDescent="0.25">
      <c r="A62" s="718"/>
      <c r="B62" s="720"/>
      <c r="C62" s="79" t="s">
        <v>82</v>
      </c>
      <c r="D62" s="365">
        <v>8136</v>
      </c>
      <c r="E62" s="354">
        <v>8136</v>
      </c>
    </row>
    <row r="63" spans="1:5" s="40" customFormat="1" ht="15" customHeight="1" x14ac:dyDescent="0.25">
      <c r="A63" s="716"/>
      <c r="B63" s="721"/>
      <c r="C63" s="299" t="s">
        <v>203</v>
      </c>
      <c r="D63" s="367">
        <f>SUM(D61:D62)</f>
        <v>12708</v>
      </c>
      <c r="E63" s="351">
        <f>SUM(E61:E62)</f>
        <v>12708</v>
      </c>
    </row>
    <row r="64" spans="1:5" s="40" customFormat="1" ht="15" customHeight="1" x14ac:dyDescent="0.25">
      <c r="A64" s="732" t="s">
        <v>94</v>
      </c>
      <c r="B64" s="733" t="s">
        <v>404</v>
      </c>
      <c r="C64" s="79" t="s">
        <v>204</v>
      </c>
      <c r="D64" s="365">
        <v>11618</v>
      </c>
      <c r="E64" s="354">
        <v>11663</v>
      </c>
    </row>
    <row r="65" spans="1:5" s="40" customFormat="1" ht="15" customHeight="1" x14ac:dyDescent="0.25">
      <c r="A65" s="722"/>
      <c r="B65" s="724"/>
      <c r="C65" s="79" t="s">
        <v>205</v>
      </c>
      <c r="D65" s="365">
        <v>3244</v>
      </c>
      <c r="E65" s="354">
        <v>3244</v>
      </c>
    </row>
    <row r="66" spans="1:5" s="40" customFormat="1" ht="15" customHeight="1" x14ac:dyDescent="0.25">
      <c r="A66" s="722"/>
      <c r="B66" s="724"/>
      <c r="C66" s="79" t="s">
        <v>201</v>
      </c>
      <c r="D66" s="365">
        <v>12110</v>
      </c>
      <c r="E66" s="354">
        <v>12110</v>
      </c>
    </row>
    <row r="67" spans="1:5" s="40" customFormat="1" ht="15" customHeight="1" x14ac:dyDescent="0.25">
      <c r="A67" s="722"/>
      <c r="B67" s="724"/>
      <c r="C67" s="79" t="s">
        <v>207</v>
      </c>
      <c r="D67" s="365">
        <v>5364</v>
      </c>
      <c r="E67" s="354">
        <v>5584</v>
      </c>
    </row>
    <row r="68" spans="1:5" s="40" customFormat="1" ht="15" customHeight="1" x14ac:dyDescent="0.25">
      <c r="A68" s="722"/>
      <c r="B68" s="724"/>
      <c r="C68" s="79" t="s">
        <v>440</v>
      </c>
      <c r="D68" s="365"/>
      <c r="E68" s="354"/>
    </row>
    <row r="69" spans="1:5" s="40" customFormat="1" ht="15" customHeight="1" x14ac:dyDescent="0.25">
      <c r="A69" s="722"/>
      <c r="B69" s="724"/>
      <c r="C69" s="79" t="s">
        <v>203</v>
      </c>
      <c r="D69" s="365">
        <f>SUM(D64:D68)</f>
        <v>32336</v>
      </c>
      <c r="E69" s="354">
        <f>SUM(E64:E68)</f>
        <v>32601</v>
      </c>
    </row>
    <row r="70" spans="1:5" s="40" customFormat="1" ht="15" customHeight="1" x14ac:dyDescent="0.25">
      <c r="A70" s="723"/>
      <c r="B70" s="725"/>
      <c r="C70" s="299" t="s">
        <v>206</v>
      </c>
      <c r="D70" s="367">
        <v>6</v>
      </c>
      <c r="E70" s="351">
        <v>6</v>
      </c>
    </row>
    <row r="71" spans="1:5" s="40" customFormat="1" ht="15" customHeight="1" x14ac:dyDescent="0.25">
      <c r="A71" s="712" t="s">
        <v>95</v>
      </c>
      <c r="B71" s="714" t="s">
        <v>418</v>
      </c>
      <c r="C71" s="310" t="s">
        <v>201</v>
      </c>
      <c r="D71" s="365">
        <v>750</v>
      </c>
      <c r="E71" s="354">
        <v>750</v>
      </c>
    </row>
    <row r="72" spans="1:5" s="40" customFormat="1" ht="15" customHeight="1" x14ac:dyDescent="0.25">
      <c r="A72" s="716"/>
      <c r="B72" s="717"/>
      <c r="C72" s="357" t="s">
        <v>203</v>
      </c>
      <c r="D72" s="367">
        <f>SUM(D71)</f>
        <v>750</v>
      </c>
      <c r="E72" s="351">
        <f>SUM(E71)</f>
        <v>750</v>
      </c>
    </row>
    <row r="73" spans="1:5" s="40" customFormat="1" ht="15" customHeight="1" x14ac:dyDescent="0.25">
      <c r="A73" s="712" t="s">
        <v>96</v>
      </c>
      <c r="B73" s="714" t="s">
        <v>419</v>
      </c>
      <c r="C73" s="310" t="s">
        <v>202</v>
      </c>
      <c r="D73" s="365">
        <v>805</v>
      </c>
      <c r="E73" s="354">
        <v>805</v>
      </c>
    </row>
    <row r="74" spans="1:5" s="40" customFormat="1" ht="15" customHeight="1" x14ac:dyDescent="0.25">
      <c r="A74" s="716"/>
      <c r="B74" s="717"/>
      <c r="C74" s="357" t="s">
        <v>203</v>
      </c>
      <c r="D74" s="367">
        <f>SUM(D73)</f>
        <v>805</v>
      </c>
      <c r="E74" s="351">
        <f>SUM(E73)</f>
        <v>805</v>
      </c>
    </row>
    <row r="75" spans="1:5" s="40" customFormat="1" ht="15" customHeight="1" x14ac:dyDescent="0.25">
      <c r="A75" s="712" t="s">
        <v>97</v>
      </c>
      <c r="B75" s="714" t="s">
        <v>421</v>
      </c>
      <c r="C75" s="310" t="s">
        <v>201</v>
      </c>
      <c r="D75" s="365">
        <v>825</v>
      </c>
      <c r="E75" s="354">
        <v>825</v>
      </c>
    </row>
    <row r="76" spans="1:5" s="40" customFormat="1" ht="15" customHeight="1" x14ac:dyDescent="0.25">
      <c r="A76" s="716"/>
      <c r="B76" s="717"/>
      <c r="C76" s="357" t="s">
        <v>203</v>
      </c>
      <c r="D76" s="367">
        <f>SUM(D75)</f>
        <v>825</v>
      </c>
      <c r="E76" s="351">
        <f>SUM(E75)</f>
        <v>825</v>
      </c>
    </row>
    <row r="77" spans="1:5" s="40" customFormat="1" ht="15" customHeight="1" x14ac:dyDescent="0.25">
      <c r="A77" s="712" t="s">
        <v>98</v>
      </c>
      <c r="B77" s="714" t="s">
        <v>422</v>
      </c>
      <c r="C77" s="310" t="s">
        <v>201</v>
      </c>
      <c r="D77" s="365">
        <v>1989</v>
      </c>
      <c r="E77" s="354">
        <v>1989</v>
      </c>
    </row>
    <row r="78" spans="1:5" s="40" customFormat="1" ht="15" customHeight="1" x14ac:dyDescent="0.25">
      <c r="A78" s="718"/>
      <c r="B78" s="738"/>
      <c r="C78" s="310" t="s">
        <v>202</v>
      </c>
      <c r="D78" s="365"/>
      <c r="E78" s="354"/>
    </row>
    <row r="79" spans="1:5" s="40" customFormat="1" ht="15" customHeight="1" x14ac:dyDescent="0.25">
      <c r="A79" s="716"/>
      <c r="B79" s="717"/>
      <c r="C79" s="357" t="s">
        <v>203</v>
      </c>
      <c r="D79" s="367">
        <f>SUM(D77:D78)</f>
        <v>1989</v>
      </c>
      <c r="E79" s="351">
        <f>SUM(E77:E78)</f>
        <v>1989</v>
      </c>
    </row>
    <row r="80" spans="1:5" s="40" customFormat="1" ht="15" customHeight="1" x14ac:dyDescent="0.25">
      <c r="A80" s="712" t="s">
        <v>99</v>
      </c>
      <c r="B80" s="714" t="s">
        <v>420</v>
      </c>
      <c r="C80" s="310" t="s">
        <v>201</v>
      </c>
      <c r="D80" s="365">
        <v>150</v>
      </c>
      <c r="E80" s="354">
        <v>150</v>
      </c>
    </row>
    <row r="81" spans="1:5" s="40" customFormat="1" ht="15" customHeight="1" x14ac:dyDescent="0.25">
      <c r="A81" s="716"/>
      <c r="B81" s="717"/>
      <c r="C81" s="357" t="s">
        <v>203</v>
      </c>
      <c r="D81" s="367">
        <f>SUM(D80)</f>
        <v>150</v>
      </c>
      <c r="E81" s="351">
        <f>SUM(E80)</f>
        <v>150</v>
      </c>
    </row>
    <row r="82" spans="1:5" s="40" customFormat="1" ht="15" customHeight="1" x14ac:dyDescent="0.25">
      <c r="A82" s="726" t="s">
        <v>100</v>
      </c>
      <c r="B82" s="729" t="s">
        <v>429</v>
      </c>
      <c r="C82" s="310" t="s">
        <v>204</v>
      </c>
      <c r="D82" s="365">
        <v>100</v>
      </c>
      <c r="E82" s="354">
        <v>165</v>
      </c>
    </row>
    <row r="83" spans="1:5" s="40" customFormat="1" ht="15" customHeight="1" x14ac:dyDescent="0.25">
      <c r="A83" s="727"/>
      <c r="B83" s="730"/>
      <c r="C83" s="310" t="s">
        <v>205</v>
      </c>
      <c r="D83" s="365">
        <v>25</v>
      </c>
      <c r="E83" s="354">
        <v>41</v>
      </c>
    </row>
    <row r="84" spans="1:5" s="40" customFormat="1" ht="15" customHeight="1" x14ac:dyDescent="0.25">
      <c r="A84" s="727"/>
      <c r="B84" s="730"/>
      <c r="C84" s="310" t="s">
        <v>201</v>
      </c>
      <c r="D84" s="365">
        <v>581</v>
      </c>
      <c r="E84" s="354">
        <v>500</v>
      </c>
    </row>
    <row r="85" spans="1:5" s="40" customFormat="1" ht="15" customHeight="1" x14ac:dyDescent="0.25">
      <c r="A85" s="727"/>
      <c r="B85" s="730"/>
      <c r="C85" s="310" t="s">
        <v>82</v>
      </c>
      <c r="D85" s="365">
        <v>245</v>
      </c>
      <c r="E85" s="354">
        <v>283</v>
      </c>
    </row>
    <row r="86" spans="1:5" s="40" customFormat="1" ht="15" customHeight="1" x14ac:dyDescent="0.25">
      <c r="A86" s="735"/>
      <c r="B86" s="734"/>
      <c r="C86" s="357" t="s">
        <v>203</v>
      </c>
      <c r="D86" s="367">
        <f>SUM(D82:D85)</f>
        <v>951</v>
      </c>
      <c r="E86" s="351">
        <f>SUM(E82:E85)</f>
        <v>989</v>
      </c>
    </row>
    <row r="87" spans="1:5" s="40" customFormat="1" ht="15" customHeight="1" x14ac:dyDescent="0.25">
      <c r="A87" s="726" t="s">
        <v>101</v>
      </c>
      <c r="B87" s="729" t="s">
        <v>430</v>
      </c>
      <c r="C87" s="358" t="s">
        <v>204</v>
      </c>
      <c r="D87" s="366">
        <v>5430</v>
      </c>
      <c r="E87" s="353">
        <v>3876</v>
      </c>
    </row>
    <row r="88" spans="1:5" s="40" customFormat="1" ht="15" customHeight="1" x14ac:dyDescent="0.25">
      <c r="A88" s="727"/>
      <c r="B88" s="730"/>
      <c r="C88" s="310" t="s">
        <v>205</v>
      </c>
      <c r="D88" s="365">
        <v>1529</v>
      </c>
      <c r="E88" s="354">
        <v>1109</v>
      </c>
    </row>
    <row r="89" spans="1:5" s="40" customFormat="1" ht="15" customHeight="1" x14ac:dyDescent="0.25">
      <c r="A89" s="727"/>
      <c r="B89" s="730"/>
      <c r="C89" s="310" t="s">
        <v>201</v>
      </c>
      <c r="D89" s="365">
        <v>29526</v>
      </c>
      <c r="E89" s="354">
        <v>31500</v>
      </c>
    </row>
    <row r="90" spans="1:5" s="40" customFormat="1" ht="15" customHeight="1" x14ac:dyDescent="0.25">
      <c r="A90" s="727"/>
      <c r="B90" s="730"/>
      <c r="C90" s="310" t="s">
        <v>202</v>
      </c>
      <c r="D90" s="365">
        <v>80</v>
      </c>
      <c r="E90" s="354">
        <v>80</v>
      </c>
    </row>
    <row r="91" spans="1:5" s="40" customFormat="1" ht="15" customHeight="1" x14ac:dyDescent="0.25">
      <c r="A91" s="727"/>
      <c r="B91" s="730"/>
      <c r="C91" s="310" t="s">
        <v>82</v>
      </c>
      <c r="D91" s="365">
        <v>4487</v>
      </c>
      <c r="E91" s="354">
        <v>4487</v>
      </c>
    </row>
    <row r="92" spans="1:5" s="40" customFormat="1" ht="15" customHeight="1" x14ac:dyDescent="0.25">
      <c r="A92" s="727"/>
      <c r="B92" s="730"/>
      <c r="C92" s="310" t="s">
        <v>203</v>
      </c>
      <c r="D92" s="365">
        <f>SUM(D87:D91)</f>
        <v>41052</v>
      </c>
      <c r="E92" s="354">
        <f>SUM(E87:E91)</f>
        <v>41052</v>
      </c>
    </row>
    <row r="93" spans="1:5" s="40" customFormat="1" ht="15" customHeight="1" x14ac:dyDescent="0.25">
      <c r="A93" s="727"/>
      <c r="B93" s="730"/>
      <c r="C93" s="310" t="s">
        <v>206</v>
      </c>
      <c r="D93" s="365">
        <v>3</v>
      </c>
      <c r="E93" s="354">
        <v>3</v>
      </c>
    </row>
    <row r="94" spans="1:5" s="40" customFormat="1" ht="15" customHeight="1" x14ac:dyDescent="0.25">
      <c r="A94" s="736" t="s">
        <v>102</v>
      </c>
      <c r="B94" s="737" t="s">
        <v>400</v>
      </c>
      <c r="C94" s="76" t="s">
        <v>201</v>
      </c>
      <c r="D94" s="425">
        <v>540</v>
      </c>
      <c r="E94" s="493">
        <v>540</v>
      </c>
    </row>
    <row r="95" spans="1:5" s="40" customFormat="1" ht="15" customHeight="1" x14ac:dyDescent="0.25">
      <c r="A95" s="722"/>
      <c r="B95" s="724"/>
      <c r="C95" s="79" t="s">
        <v>82</v>
      </c>
      <c r="D95" s="365"/>
      <c r="E95" s="354"/>
    </row>
    <row r="96" spans="1:5" s="40" customFormat="1" ht="15" customHeight="1" x14ac:dyDescent="0.25">
      <c r="A96" s="722"/>
      <c r="B96" s="724"/>
      <c r="C96" s="79" t="s">
        <v>203</v>
      </c>
      <c r="D96" s="365">
        <f>SUM(D94:D94)</f>
        <v>540</v>
      </c>
      <c r="E96" s="354">
        <f>SUM(E94:E94)</f>
        <v>540</v>
      </c>
    </row>
    <row r="97" spans="1:5" s="40" customFormat="1" ht="15" customHeight="1" x14ac:dyDescent="0.25">
      <c r="A97" s="726" t="s">
        <v>103</v>
      </c>
      <c r="B97" s="729" t="s">
        <v>427</v>
      </c>
      <c r="C97" s="358" t="s">
        <v>204</v>
      </c>
      <c r="D97" s="440">
        <v>303</v>
      </c>
      <c r="E97" s="353">
        <v>303</v>
      </c>
    </row>
    <row r="98" spans="1:5" s="40" customFormat="1" ht="15" customHeight="1" x14ac:dyDescent="0.25">
      <c r="A98" s="727"/>
      <c r="B98" s="730"/>
      <c r="C98" s="310" t="s">
        <v>205</v>
      </c>
      <c r="D98" s="439">
        <v>74</v>
      </c>
      <c r="E98" s="354">
        <v>74</v>
      </c>
    </row>
    <row r="99" spans="1:5" s="40" customFormat="1" ht="15" customHeight="1" x14ac:dyDescent="0.25">
      <c r="A99" s="727"/>
      <c r="B99" s="730"/>
      <c r="C99" s="310" t="s">
        <v>201</v>
      </c>
      <c r="D99" s="439">
        <v>230</v>
      </c>
      <c r="E99" s="354">
        <v>230</v>
      </c>
    </row>
    <row r="100" spans="1:5" s="40" customFormat="1" ht="15" customHeight="1" x14ac:dyDescent="0.25">
      <c r="A100" s="727"/>
      <c r="B100" s="730"/>
      <c r="C100" s="310" t="s">
        <v>82</v>
      </c>
      <c r="D100" s="439">
        <v>117</v>
      </c>
      <c r="E100" s="354">
        <v>117</v>
      </c>
    </row>
    <row r="101" spans="1:5" s="40" customFormat="1" ht="15" customHeight="1" thickBot="1" x14ac:dyDescent="0.3">
      <c r="A101" s="728"/>
      <c r="B101" s="731"/>
      <c r="C101" s="369" t="s">
        <v>203</v>
      </c>
      <c r="D101" s="441">
        <f>SUM(D97:D100)</f>
        <v>724</v>
      </c>
      <c r="E101" s="359">
        <f>SUM(E97:E100)</f>
        <v>724</v>
      </c>
    </row>
    <row r="102" spans="1:5" s="40" customFormat="1" ht="6.75" customHeight="1" thickTop="1" x14ac:dyDescent="0.25">
      <c r="A102" s="481"/>
      <c r="B102" s="360"/>
      <c r="C102" s="59"/>
      <c r="D102" s="316"/>
      <c r="E102" s="316"/>
    </row>
    <row r="103" spans="1:5" s="40" customFormat="1" ht="6.75" customHeight="1" thickBot="1" x14ac:dyDescent="0.3">
      <c r="A103" s="368"/>
      <c r="B103" s="311"/>
      <c r="C103" s="361"/>
      <c r="D103" s="362"/>
      <c r="E103" s="362"/>
    </row>
    <row r="104" spans="1:5" s="40" customFormat="1" ht="15" customHeight="1" thickTop="1" x14ac:dyDescent="0.25">
      <c r="A104" s="726" t="s">
        <v>104</v>
      </c>
      <c r="B104" s="729" t="s">
        <v>428</v>
      </c>
      <c r="C104" s="358" t="s">
        <v>204</v>
      </c>
      <c r="D104" s="440">
        <v>4860</v>
      </c>
      <c r="E104" s="353">
        <v>4860</v>
      </c>
    </row>
    <row r="105" spans="1:5" s="40" customFormat="1" ht="15" customHeight="1" x14ac:dyDescent="0.25">
      <c r="A105" s="727"/>
      <c r="B105" s="730"/>
      <c r="C105" s="310" t="s">
        <v>205</v>
      </c>
      <c r="D105" s="439">
        <v>1336</v>
      </c>
      <c r="E105" s="354">
        <v>1336</v>
      </c>
    </row>
    <row r="106" spans="1:5" s="40" customFormat="1" ht="15" customHeight="1" x14ac:dyDescent="0.25">
      <c r="A106" s="727"/>
      <c r="B106" s="730"/>
      <c r="C106" s="310" t="s">
        <v>201</v>
      </c>
      <c r="D106" s="439">
        <v>5309</v>
      </c>
      <c r="E106" s="354">
        <v>5598</v>
      </c>
    </row>
    <row r="107" spans="1:5" s="40" customFormat="1" ht="15" customHeight="1" x14ac:dyDescent="0.25">
      <c r="A107" s="727"/>
      <c r="B107" s="730"/>
      <c r="C107" s="310" t="s">
        <v>82</v>
      </c>
      <c r="D107" s="439">
        <v>12899</v>
      </c>
      <c r="E107" s="354">
        <v>13592</v>
      </c>
    </row>
    <row r="108" spans="1:5" s="40" customFormat="1" ht="15" customHeight="1" x14ac:dyDescent="0.25">
      <c r="A108" s="727"/>
      <c r="B108" s="730"/>
      <c r="C108" s="310" t="s">
        <v>81</v>
      </c>
      <c r="D108" s="439"/>
      <c r="E108" s="354"/>
    </row>
    <row r="109" spans="1:5" s="40" customFormat="1" ht="15" customHeight="1" x14ac:dyDescent="0.25">
      <c r="A109" s="727"/>
      <c r="B109" s="730"/>
      <c r="C109" s="310" t="s">
        <v>203</v>
      </c>
      <c r="D109" s="439">
        <f>SUM(D104:D108)</f>
        <v>24404</v>
      </c>
      <c r="E109" s="354">
        <f>SUM(E104:E108)</f>
        <v>25386</v>
      </c>
    </row>
    <row r="110" spans="1:5" s="40" customFormat="1" ht="15" customHeight="1" x14ac:dyDescent="0.25">
      <c r="A110" s="735"/>
      <c r="B110" s="734"/>
      <c r="C110" s="357" t="s">
        <v>206</v>
      </c>
      <c r="D110" s="438">
        <v>2</v>
      </c>
      <c r="E110" s="351">
        <v>2</v>
      </c>
    </row>
    <row r="111" spans="1:5" s="40" customFormat="1" ht="15" customHeight="1" x14ac:dyDescent="0.25">
      <c r="A111" s="722" t="s">
        <v>105</v>
      </c>
      <c r="B111" s="724" t="s">
        <v>402</v>
      </c>
      <c r="C111" s="79" t="s">
        <v>201</v>
      </c>
      <c r="D111" s="439">
        <v>1270</v>
      </c>
      <c r="E111" s="354">
        <v>1270</v>
      </c>
    </row>
    <row r="112" spans="1:5" s="40" customFormat="1" ht="15" customHeight="1" x14ac:dyDescent="0.25">
      <c r="A112" s="723"/>
      <c r="B112" s="725"/>
      <c r="C112" s="299" t="s">
        <v>203</v>
      </c>
      <c r="D112" s="438">
        <f>SUM(D111)</f>
        <v>1270</v>
      </c>
      <c r="E112" s="351">
        <f>SUM(E111)</f>
        <v>1270</v>
      </c>
    </row>
    <row r="113" spans="1:5" s="40" customFormat="1" ht="15" customHeight="1" x14ac:dyDescent="0.25">
      <c r="A113" s="726" t="s">
        <v>106</v>
      </c>
      <c r="B113" s="729" t="s">
        <v>426</v>
      </c>
      <c r="C113" s="310" t="s">
        <v>202</v>
      </c>
      <c r="D113" s="439">
        <v>6739</v>
      </c>
      <c r="E113" s="354">
        <v>6829</v>
      </c>
    </row>
    <row r="114" spans="1:5" s="40" customFormat="1" ht="15" customHeight="1" x14ac:dyDescent="0.25">
      <c r="A114" s="735"/>
      <c r="B114" s="734"/>
      <c r="C114" s="357" t="s">
        <v>203</v>
      </c>
      <c r="D114" s="438">
        <f>SUM(D113)</f>
        <v>6739</v>
      </c>
      <c r="E114" s="351">
        <f>SUM(E113)</f>
        <v>6829</v>
      </c>
    </row>
    <row r="115" spans="1:5" s="40" customFormat="1" ht="15" customHeight="1" x14ac:dyDescent="0.25">
      <c r="A115" s="712" t="s">
        <v>107</v>
      </c>
      <c r="B115" s="719" t="s">
        <v>413</v>
      </c>
      <c r="C115" s="355" t="s">
        <v>204</v>
      </c>
      <c r="D115" s="440">
        <v>200</v>
      </c>
      <c r="E115" s="353">
        <v>200</v>
      </c>
    </row>
    <row r="116" spans="1:5" s="40" customFormat="1" ht="15" customHeight="1" x14ac:dyDescent="0.25">
      <c r="A116" s="718"/>
      <c r="B116" s="720"/>
      <c r="C116" s="79" t="s">
        <v>205</v>
      </c>
      <c r="D116" s="439">
        <v>127</v>
      </c>
      <c r="E116" s="354">
        <v>127</v>
      </c>
    </row>
    <row r="117" spans="1:5" s="40" customFormat="1" ht="15" customHeight="1" x14ac:dyDescent="0.25">
      <c r="A117" s="718"/>
      <c r="B117" s="720"/>
      <c r="C117" s="79" t="s">
        <v>201</v>
      </c>
      <c r="D117" s="439">
        <v>725</v>
      </c>
      <c r="E117" s="354">
        <v>725</v>
      </c>
    </row>
    <row r="118" spans="1:5" s="40" customFormat="1" ht="15" customHeight="1" x14ac:dyDescent="0.25">
      <c r="A118" s="716"/>
      <c r="B118" s="721"/>
      <c r="C118" s="299" t="s">
        <v>203</v>
      </c>
      <c r="D118" s="438">
        <f>SUM(D115:D117)</f>
        <v>1052</v>
      </c>
      <c r="E118" s="351">
        <f>SUM(E115:E117)</f>
        <v>1052</v>
      </c>
    </row>
    <row r="119" spans="1:5" s="40" customFormat="1" ht="15" customHeight="1" x14ac:dyDescent="0.25">
      <c r="A119" s="726" t="s">
        <v>108</v>
      </c>
      <c r="B119" s="729" t="s">
        <v>423</v>
      </c>
      <c r="C119" s="370" t="s">
        <v>204</v>
      </c>
      <c r="D119" s="440">
        <v>0</v>
      </c>
      <c r="E119" s="353">
        <v>23</v>
      </c>
    </row>
    <row r="120" spans="1:5" s="40" customFormat="1" ht="15" customHeight="1" x14ac:dyDescent="0.25">
      <c r="A120" s="727"/>
      <c r="B120" s="730"/>
      <c r="C120" s="199" t="s">
        <v>211</v>
      </c>
      <c r="D120" s="439">
        <v>0</v>
      </c>
      <c r="E120" s="354">
        <v>5</v>
      </c>
    </row>
    <row r="121" spans="1:5" s="40" customFormat="1" ht="15" customHeight="1" x14ac:dyDescent="0.25">
      <c r="A121" s="727"/>
      <c r="B121" s="730"/>
      <c r="C121" s="199" t="s">
        <v>245</v>
      </c>
      <c r="D121" s="439">
        <v>0</v>
      </c>
      <c r="E121" s="354">
        <v>0</v>
      </c>
    </row>
    <row r="122" spans="1:5" s="40" customFormat="1" ht="15" customHeight="1" x14ac:dyDescent="0.25">
      <c r="A122" s="727"/>
      <c r="B122" s="730"/>
      <c r="C122" s="199" t="s">
        <v>202</v>
      </c>
      <c r="D122" s="439">
        <v>300</v>
      </c>
      <c r="E122" s="354">
        <v>178</v>
      </c>
    </row>
    <row r="123" spans="1:5" s="40" customFormat="1" ht="15" customHeight="1" x14ac:dyDescent="0.25">
      <c r="A123" s="735"/>
      <c r="B123" s="734"/>
      <c r="C123" s="371" t="s">
        <v>203</v>
      </c>
      <c r="D123" s="438">
        <f>SUM(D119:D122)</f>
        <v>300</v>
      </c>
      <c r="E123" s="351">
        <f>SUM(E119:E122)</f>
        <v>206</v>
      </c>
    </row>
    <row r="124" spans="1:5" s="40" customFormat="1" ht="15" customHeight="1" x14ac:dyDescent="0.25">
      <c r="A124" s="712" t="s">
        <v>113</v>
      </c>
      <c r="B124" s="714" t="s">
        <v>563</v>
      </c>
      <c r="C124" s="310" t="s">
        <v>210</v>
      </c>
      <c r="D124" s="439">
        <v>300</v>
      </c>
      <c r="E124" s="354">
        <v>300</v>
      </c>
    </row>
    <row r="125" spans="1:5" s="40" customFormat="1" ht="15" customHeight="1" x14ac:dyDescent="0.25">
      <c r="A125" s="716"/>
      <c r="B125" s="717"/>
      <c r="C125" s="357" t="s">
        <v>203</v>
      </c>
      <c r="D125" s="438">
        <f>SUM(D124)</f>
        <v>300</v>
      </c>
      <c r="E125" s="351">
        <f>SUM(E124)</f>
        <v>300</v>
      </c>
    </row>
    <row r="126" spans="1:5" s="40" customFormat="1" ht="15" customHeight="1" x14ac:dyDescent="0.25">
      <c r="A126" s="727" t="s">
        <v>113</v>
      </c>
      <c r="B126" s="730" t="s">
        <v>424</v>
      </c>
      <c r="C126" s="310" t="s">
        <v>210</v>
      </c>
      <c r="D126" s="439">
        <v>250</v>
      </c>
      <c r="E126" s="354">
        <v>0</v>
      </c>
    </row>
    <row r="127" spans="1:5" s="40" customFormat="1" ht="15" customHeight="1" x14ac:dyDescent="0.25">
      <c r="A127" s="727"/>
      <c r="B127" s="730"/>
      <c r="C127" s="310" t="s">
        <v>187</v>
      </c>
      <c r="D127" s="439">
        <v>610</v>
      </c>
      <c r="E127" s="354">
        <v>581</v>
      </c>
    </row>
    <row r="128" spans="1:5" s="40" customFormat="1" ht="15" customHeight="1" x14ac:dyDescent="0.25">
      <c r="A128" s="735"/>
      <c r="B128" s="734"/>
      <c r="C128" s="357" t="s">
        <v>203</v>
      </c>
      <c r="D128" s="438">
        <f>SUM(D126:D127)</f>
        <v>860</v>
      </c>
      <c r="E128" s="351">
        <f>SUM(E126:E127)</f>
        <v>581</v>
      </c>
    </row>
    <row r="129" spans="1:7" s="40" customFormat="1" ht="15" customHeight="1" x14ac:dyDescent="0.25">
      <c r="A129" s="712" t="s">
        <v>114</v>
      </c>
      <c r="B129" s="714" t="s">
        <v>425</v>
      </c>
      <c r="C129" s="358" t="s">
        <v>210</v>
      </c>
      <c r="D129" s="440">
        <v>2700</v>
      </c>
      <c r="E129" s="353">
        <v>2950</v>
      </c>
    </row>
    <row r="130" spans="1:7" s="40" customFormat="1" ht="15" customHeight="1" x14ac:dyDescent="0.25">
      <c r="A130" s="718"/>
      <c r="B130" s="738"/>
      <c r="C130" s="310" t="s">
        <v>245</v>
      </c>
      <c r="D130" s="439">
        <v>250</v>
      </c>
      <c r="E130" s="354">
        <v>250</v>
      </c>
    </row>
    <row r="131" spans="1:7" s="40" customFormat="1" ht="15" customHeight="1" x14ac:dyDescent="0.25">
      <c r="A131" s="718"/>
      <c r="B131" s="738"/>
      <c r="C131" s="310" t="s">
        <v>204</v>
      </c>
      <c r="D131" s="439">
        <v>1444</v>
      </c>
      <c r="E131" s="354">
        <v>1444</v>
      </c>
    </row>
    <row r="132" spans="1:7" s="40" customFormat="1" ht="15" customHeight="1" x14ac:dyDescent="0.25">
      <c r="A132" s="718"/>
      <c r="B132" s="738"/>
      <c r="C132" s="310" t="s">
        <v>205</v>
      </c>
      <c r="D132" s="439">
        <v>871</v>
      </c>
      <c r="E132" s="354">
        <v>871</v>
      </c>
    </row>
    <row r="133" spans="1:7" s="40" customFormat="1" ht="15" customHeight="1" x14ac:dyDescent="0.25">
      <c r="A133" s="718"/>
      <c r="B133" s="738"/>
      <c r="C133" s="310" t="s">
        <v>203</v>
      </c>
      <c r="D133" s="439">
        <f>SUM(D129:D132)</f>
        <v>5265</v>
      </c>
      <c r="E133" s="354">
        <f>SUM(E129:E132)</f>
        <v>5515</v>
      </c>
    </row>
    <row r="134" spans="1:7" s="40" customFormat="1" ht="15" customHeight="1" x14ac:dyDescent="0.25">
      <c r="A134" s="712" t="s">
        <v>115</v>
      </c>
      <c r="B134" s="714" t="s">
        <v>675</v>
      </c>
      <c r="C134" s="358" t="s">
        <v>47</v>
      </c>
      <c r="D134" s="440"/>
      <c r="E134" s="353">
        <v>100000</v>
      </c>
    </row>
    <row r="135" spans="1:7" s="40" customFormat="1" ht="15" customHeight="1" thickBot="1" x14ac:dyDescent="0.3">
      <c r="A135" s="713"/>
      <c r="B135" s="715"/>
      <c r="C135" s="369" t="s">
        <v>203</v>
      </c>
      <c r="D135" s="441">
        <f>SUM(D134)</f>
        <v>0</v>
      </c>
      <c r="E135" s="359">
        <f>SUM(E134)</f>
        <v>100000</v>
      </c>
    </row>
    <row r="136" spans="1:7" s="40" customFormat="1" ht="15" customHeight="1" thickTop="1" x14ac:dyDescent="0.25">
      <c r="A136" s="596"/>
      <c r="B136" s="360"/>
      <c r="C136" s="597"/>
      <c r="D136" s="316"/>
      <c r="E136" s="316"/>
    </row>
    <row r="137" spans="1:7" s="40" customFormat="1" ht="15" customHeight="1" x14ac:dyDescent="0.25">
      <c r="A137" s="596"/>
      <c r="B137" s="360"/>
      <c r="C137" s="597"/>
      <c r="D137" s="316"/>
      <c r="E137" s="316"/>
    </row>
    <row r="138" spans="1:7" s="40" customFormat="1" ht="15" customHeight="1" x14ac:dyDescent="0.25">
      <c r="A138" s="44"/>
      <c r="B138" s="360"/>
      <c r="C138" s="59"/>
      <c r="D138" s="316"/>
      <c r="E138" s="316"/>
    </row>
    <row r="139" spans="1:7" ht="15" customHeight="1" x14ac:dyDescent="0.25">
      <c r="B139" s="181"/>
      <c r="D139" s="182">
        <f>D60+D57+D55+D96+D112+D25+D69+D14+D30+D34+D63+D40+D118+D43+D46+D72+D74+D81+D76+D133+D123+D128+D114+D38+D125+D101+D109+D86+D92+D20+D49+D135+D79</f>
        <v>425186</v>
      </c>
      <c r="E139" s="182">
        <f>E60+E57+E55+E96+E112+E25+E69+E14+E30+E34+E63+E40+E118+E43+E46+E72+E74+E81+E76+E133+E123+E128+E114+E38+E125+E101+E109+E86+E92+E20+E49+E135+E79</f>
        <v>527738</v>
      </c>
      <c r="F139"/>
      <c r="G139"/>
    </row>
    <row r="140" spans="1:7" x14ac:dyDescent="0.25">
      <c r="D140" s="182"/>
      <c r="E140" s="182"/>
      <c r="F140" s="182"/>
      <c r="G140" s="182"/>
    </row>
  </sheetData>
  <sheetProtection selectLockedCells="1" selectUnlockedCells="1"/>
  <mergeCells count="68">
    <mergeCell ref="A22:A25"/>
    <mergeCell ref="B22:B25"/>
    <mergeCell ref="A64:A70"/>
    <mergeCell ref="B64:B70"/>
    <mergeCell ref="A44:A46"/>
    <mergeCell ref="B44:B46"/>
    <mergeCell ref="A61:A63"/>
    <mergeCell ref="B61:B63"/>
    <mergeCell ref="A26:A30"/>
    <mergeCell ref="B26:B30"/>
    <mergeCell ref="A31:A34"/>
    <mergeCell ref="B31:B34"/>
    <mergeCell ref="A39:A40"/>
    <mergeCell ref="B39:B40"/>
    <mergeCell ref="A129:A133"/>
    <mergeCell ref="B129:B133"/>
    <mergeCell ref="A75:A76"/>
    <mergeCell ref="B75:B76"/>
    <mergeCell ref="A77:A79"/>
    <mergeCell ref="B77:B79"/>
    <mergeCell ref="A115:A118"/>
    <mergeCell ref="B115:B118"/>
    <mergeCell ref="A111:A112"/>
    <mergeCell ref="B111:B112"/>
    <mergeCell ref="A126:A128"/>
    <mergeCell ref="B126:B128"/>
    <mergeCell ref="A113:A114"/>
    <mergeCell ref="B113:B114"/>
    <mergeCell ref="A119:A123"/>
    <mergeCell ref="B119:B123"/>
    <mergeCell ref="A71:A72"/>
    <mergeCell ref="B71:B72"/>
    <mergeCell ref="A94:A96"/>
    <mergeCell ref="B94:B96"/>
    <mergeCell ref="A104:A110"/>
    <mergeCell ref="B104:B110"/>
    <mergeCell ref="A97:A101"/>
    <mergeCell ref="B97:B101"/>
    <mergeCell ref="A87:A93"/>
    <mergeCell ref="B87:B93"/>
    <mergeCell ref="A82:A86"/>
    <mergeCell ref="B82:B86"/>
    <mergeCell ref="A73:A74"/>
    <mergeCell ref="B73:B74"/>
    <mergeCell ref="A80:A81"/>
    <mergeCell ref="B80:B81"/>
    <mergeCell ref="A10:A15"/>
    <mergeCell ref="B10:B15"/>
    <mergeCell ref="A4:G4"/>
    <mergeCell ref="A5:G5"/>
    <mergeCell ref="B16:B21"/>
    <mergeCell ref="A16:A21"/>
    <mergeCell ref="A134:A135"/>
    <mergeCell ref="B134:B135"/>
    <mergeCell ref="A124:A125"/>
    <mergeCell ref="B124:B125"/>
    <mergeCell ref="A35:A38"/>
    <mergeCell ref="B35:B38"/>
    <mergeCell ref="A53:A55"/>
    <mergeCell ref="B53:B55"/>
    <mergeCell ref="A41:A43"/>
    <mergeCell ref="B41:B43"/>
    <mergeCell ref="A47:A50"/>
    <mergeCell ref="B47:B50"/>
    <mergeCell ref="A58:A60"/>
    <mergeCell ref="B58:B60"/>
    <mergeCell ref="A56:A57"/>
    <mergeCell ref="B56:B57"/>
  </mergeCells>
  <phoneticPr fontId="15" type="noConversion"/>
  <pageMargins left="0.25" right="0.25" top="0.75" bottom="0.75" header="0.3" footer="0.3"/>
  <pageSetup paperSize="9" scale="98" firstPageNumber="0" orientation="portrait" r:id="rId1"/>
  <headerFooter alignWithMargins="0"/>
  <rowBreaks count="2" manualBreakCount="2">
    <brk id="51" max="5" man="1"/>
    <brk id="10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20" sqref="J20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4" width="8.7265625" style="1" customWidth="1"/>
    <col min="5" max="5" width="4.7265625" style="1" customWidth="1"/>
    <col min="6" max="6" width="30.7265625" style="1" customWidth="1"/>
    <col min="7" max="7" width="8.7265625" style="1" customWidth="1"/>
    <col min="8" max="8" width="8.7265625" customWidth="1"/>
    <col min="9" max="248" width="9.1796875" customWidth="1"/>
  </cols>
  <sheetData>
    <row r="1" spans="1:12" s="40" customFormat="1" ht="15" customHeight="1" x14ac:dyDescent="0.25">
      <c r="B1" s="59"/>
      <c r="C1" s="59"/>
      <c r="D1" s="59"/>
      <c r="E1" s="59"/>
      <c r="F1" s="59"/>
      <c r="G1" s="59"/>
      <c r="H1" s="59"/>
      <c r="I1" s="59"/>
      <c r="J1" s="59"/>
      <c r="L1" s="2" t="s">
        <v>480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L2" s="2" t="str">
        <f>'1.sz. melléklet'!G2</f>
        <v>az 1/2016. (II.    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</row>
    <row r="4" spans="1:12" s="40" customFormat="1" ht="15" customHeight="1" x14ac:dyDescent="0.25">
      <c r="A4" s="670" t="s">
        <v>510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</row>
    <row r="5" spans="1:12" s="40" customFormat="1" ht="6" customHeight="1" x14ac:dyDescent="0.25">
      <c r="A5" s="42"/>
      <c r="B5" s="43"/>
      <c r="C5" s="43"/>
      <c r="D5" s="43"/>
      <c r="E5" s="42"/>
      <c r="F5" s="42"/>
      <c r="G5" s="43"/>
    </row>
    <row r="6" spans="1:12" s="40" customFormat="1" ht="15" customHeight="1" thickBot="1" x14ac:dyDescent="0.3">
      <c r="A6" s="42"/>
      <c r="B6" s="43"/>
      <c r="C6" s="43"/>
      <c r="D6" s="43"/>
      <c r="E6" s="42"/>
      <c r="F6" s="205"/>
      <c r="H6" s="419" t="s">
        <v>0</v>
      </c>
    </row>
    <row r="7" spans="1:12" s="40" customFormat="1" ht="58.5" customHeight="1" thickTop="1" thickBot="1" x14ac:dyDescent="0.3">
      <c r="A7" s="665" t="s">
        <v>12</v>
      </c>
      <c r="B7" s="665"/>
      <c r="C7" s="485" t="s">
        <v>535</v>
      </c>
      <c r="D7" s="491" t="s">
        <v>643</v>
      </c>
      <c r="E7" s="666" t="s">
        <v>41</v>
      </c>
      <c r="F7" s="667"/>
      <c r="G7" s="485" t="s">
        <v>535</v>
      </c>
      <c r="H7" s="491" t="s">
        <v>643</v>
      </c>
    </row>
    <row r="8" spans="1:12" s="40" customFormat="1" ht="15" customHeight="1" thickTop="1" thickBot="1" x14ac:dyDescent="0.3">
      <c r="A8" s="11" t="s">
        <v>3</v>
      </c>
      <c r="B8" s="442" t="s">
        <v>4</v>
      </c>
      <c r="C8" s="13" t="s">
        <v>5</v>
      </c>
      <c r="D8" s="14" t="s">
        <v>6</v>
      </c>
      <c r="E8" s="443" t="s">
        <v>7</v>
      </c>
      <c r="F8" s="443" t="s">
        <v>8</v>
      </c>
      <c r="G8" s="13" t="s">
        <v>644</v>
      </c>
      <c r="H8" s="492" t="s">
        <v>64</v>
      </c>
    </row>
    <row r="9" spans="1:12" s="40" customFormat="1" ht="15" customHeight="1" thickTop="1" x14ac:dyDescent="0.25">
      <c r="A9" s="45" t="s">
        <v>13</v>
      </c>
      <c r="B9" s="46" t="s">
        <v>12</v>
      </c>
      <c r="C9" s="423">
        <f>'7.sz. melléklet'!D72+'8.sz. melléklet'!D33</f>
        <v>59683</v>
      </c>
      <c r="D9" s="295">
        <f>'7.sz. melléklet'!E72+'8.sz. melléklet'!E33</f>
        <v>59769</v>
      </c>
      <c r="E9" s="55" t="s">
        <v>13</v>
      </c>
      <c r="F9" s="46" t="s">
        <v>49</v>
      </c>
      <c r="G9" s="428">
        <f>'7.sz. melléklet'!D7+'8.sz. melléklet'!D8</f>
        <v>46674</v>
      </c>
      <c r="H9" s="508">
        <f>'7.sz. melléklet'!E7+'8.sz. melléklet'!E8</f>
        <v>45129</v>
      </c>
    </row>
    <row r="10" spans="1:12" s="40" customFormat="1" ht="15" customHeight="1" x14ac:dyDescent="0.25">
      <c r="A10" s="17" t="s">
        <v>14</v>
      </c>
      <c r="B10" s="292" t="s">
        <v>331</v>
      </c>
      <c r="C10" s="195">
        <f>'7.sz. melléklet'!D66</f>
        <v>48050</v>
      </c>
      <c r="D10" s="31">
        <f>'7.sz. melléklet'!E66</f>
        <v>48050</v>
      </c>
      <c r="E10" s="193" t="s">
        <v>14</v>
      </c>
      <c r="F10" s="18" t="s">
        <v>50</v>
      </c>
      <c r="G10" s="195">
        <f>'7.sz. melléklet'!D19+'8.sz. melléklet'!D17</f>
        <v>13708</v>
      </c>
      <c r="H10" s="509">
        <f>'7.sz. melléklet'!E19+'8.sz. melléklet'!E17</f>
        <v>13278</v>
      </c>
    </row>
    <row r="11" spans="1:12" s="40" customFormat="1" ht="15" customHeight="1" x14ac:dyDescent="0.25">
      <c r="A11" s="17" t="s">
        <v>51</v>
      </c>
      <c r="B11" s="292" t="s">
        <v>332</v>
      </c>
      <c r="C11" s="195">
        <f>'7.sz. melléklet'!D67</f>
        <v>29150</v>
      </c>
      <c r="D11" s="31">
        <f>'7.sz. melléklet'!E67</f>
        <v>29150</v>
      </c>
      <c r="E11" s="193" t="s">
        <v>51</v>
      </c>
      <c r="F11" s="18" t="s">
        <v>129</v>
      </c>
      <c r="G11" s="195">
        <f>'7.sz. melléklet'!D20+'8.sz. melléklet'!D18</f>
        <v>108058</v>
      </c>
      <c r="H11" s="509">
        <f>'7.sz. melléklet'!E20+'8.sz. melléklet'!E18</f>
        <v>112749</v>
      </c>
    </row>
    <row r="12" spans="1:12" s="40" customFormat="1" ht="15" customHeight="1" x14ac:dyDescent="0.25">
      <c r="A12" s="17" t="s">
        <v>52</v>
      </c>
      <c r="B12" s="292" t="s">
        <v>342</v>
      </c>
      <c r="C12" s="195">
        <f>'7.sz. melléklet'!D71</f>
        <v>300</v>
      </c>
      <c r="D12" s="31">
        <f>'7.sz. melléklet'!E71</f>
        <v>300</v>
      </c>
      <c r="E12" s="193" t="s">
        <v>52</v>
      </c>
      <c r="F12" s="18" t="s">
        <v>56</v>
      </c>
      <c r="G12" s="195">
        <f>'7.sz. melléklet'!D30</f>
        <v>3250</v>
      </c>
      <c r="H12" s="31">
        <f>'7.sz. melléklet'!E30</f>
        <v>3250</v>
      </c>
    </row>
    <row r="13" spans="1:12" s="40" customFormat="1" ht="15" customHeight="1" x14ac:dyDescent="0.25">
      <c r="A13" s="17" t="s">
        <v>54</v>
      </c>
      <c r="B13" s="51" t="s">
        <v>382</v>
      </c>
      <c r="C13" s="195">
        <f>'7.sz. melléklet'!D60</f>
        <v>63752</v>
      </c>
      <c r="D13" s="31">
        <f>'7.sz. melléklet'!E60</f>
        <v>64221</v>
      </c>
      <c r="E13" s="193" t="s">
        <v>54</v>
      </c>
      <c r="F13" s="18" t="s">
        <v>454</v>
      </c>
      <c r="G13" s="195">
        <f>'7.sz. melléklet'!D32</f>
        <v>420</v>
      </c>
      <c r="H13" s="31">
        <f>'7.sz. melléklet'!E32</f>
        <v>1037</v>
      </c>
    </row>
    <row r="14" spans="1:12" s="40" customFormat="1" ht="15" customHeight="1" x14ac:dyDescent="0.25">
      <c r="A14" s="17" t="s">
        <v>57</v>
      </c>
      <c r="B14" s="18" t="s">
        <v>23</v>
      </c>
      <c r="C14" s="195">
        <f>'7.sz. melléklet'!D61</f>
        <v>734</v>
      </c>
      <c r="D14" s="31">
        <f>'7.sz. melléklet'!E61</f>
        <v>1354</v>
      </c>
      <c r="E14" s="193" t="s">
        <v>55</v>
      </c>
      <c r="F14" s="18" t="s">
        <v>455</v>
      </c>
      <c r="G14" s="195">
        <f>'7.sz. melléklet'!D33</f>
        <v>13116</v>
      </c>
      <c r="H14" s="31">
        <f>'7.sz. melléklet'!E33</f>
        <v>12966</v>
      </c>
    </row>
    <row r="15" spans="1:12" s="40" customFormat="1" ht="15" customHeight="1" x14ac:dyDescent="0.25">
      <c r="A15" s="17" t="s">
        <v>77</v>
      </c>
      <c r="B15" s="18" t="s">
        <v>186</v>
      </c>
      <c r="C15" s="424">
        <f>'7.sz. melléklet'!D84</f>
        <v>0</v>
      </c>
      <c r="D15" s="322">
        <f>'7.sz. melléklet'!E84</f>
        <v>1046</v>
      </c>
      <c r="E15" s="193" t="s">
        <v>77</v>
      </c>
      <c r="F15" s="18" t="s">
        <v>53</v>
      </c>
      <c r="G15" s="195">
        <f>'7.sz. melléklet'!D34</f>
        <v>6444</v>
      </c>
      <c r="H15" s="31">
        <f>'7.sz. melléklet'!E34</f>
        <v>6534</v>
      </c>
    </row>
    <row r="16" spans="1:12" s="40" customFormat="1" ht="15" customHeight="1" x14ac:dyDescent="0.25">
      <c r="A16" s="78"/>
      <c r="B16" s="59"/>
      <c r="C16" s="430"/>
      <c r="D16" s="343"/>
      <c r="E16" s="193" t="s">
        <v>86</v>
      </c>
      <c r="F16" s="18" t="s">
        <v>43</v>
      </c>
      <c r="G16" s="195">
        <f>'7.sz. melléklet'!D35</f>
        <v>83159</v>
      </c>
      <c r="H16" s="31">
        <f>'7.sz. melléklet'!E35</f>
        <v>80171</v>
      </c>
    </row>
    <row r="17" spans="1:8" s="40" customFormat="1" ht="15" customHeight="1" x14ac:dyDescent="0.25">
      <c r="A17" s="53"/>
      <c r="B17" s="320"/>
      <c r="C17" s="320"/>
      <c r="D17" s="321"/>
      <c r="E17" s="432"/>
      <c r="F17" s="52" t="s">
        <v>456</v>
      </c>
      <c r="G17" s="195"/>
      <c r="H17" s="31"/>
    </row>
    <row r="18" spans="1:8" s="40" customFormat="1" ht="15" customHeight="1" x14ac:dyDescent="0.25">
      <c r="A18" s="668" t="s">
        <v>58</v>
      </c>
      <c r="B18" s="668"/>
      <c r="C18" s="195">
        <f>SUM(C9:C17)</f>
        <v>201669</v>
      </c>
      <c r="D18" s="50">
        <f>SUM(D9:D17)</f>
        <v>203890</v>
      </c>
      <c r="E18" s="669"/>
      <c r="F18" s="669"/>
      <c r="G18" s="288"/>
      <c r="H18" s="459"/>
    </row>
    <row r="19" spans="1:8" s="40" customFormat="1" ht="15" customHeight="1" thickBot="1" x14ac:dyDescent="0.3">
      <c r="A19" s="671" t="s">
        <v>34</v>
      </c>
      <c r="B19" s="671"/>
      <c r="C19" s="425">
        <f>G20-C18</f>
        <v>73160</v>
      </c>
      <c r="D19" s="459">
        <f>H20-D18</f>
        <v>71224</v>
      </c>
      <c r="E19" s="65"/>
      <c r="F19" s="65"/>
      <c r="G19" s="65"/>
      <c r="H19" s="66"/>
    </row>
    <row r="20" spans="1:8" s="40" customFormat="1" ht="15" customHeight="1" thickTop="1" thickBot="1" x14ac:dyDescent="0.3">
      <c r="A20" s="672" t="s">
        <v>60</v>
      </c>
      <c r="B20" s="672"/>
      <c r="C20" s="426">
        <f>SUM(C18:C19)</f>
        <v>274829</v>
      </c>
      <c r="D20" s="421">
        <f>SUM(D18:D19)</f>
        <v>275114</v>
      </c>
      <c r="E20" s="673" t="s">
        <v>59</v>
      </c>
      <c r="F20" s="674"/>
      <c r="G20" s="426">
        <f>SUM(G9:G19)</f>
        <v>274829</v>
      </c>
      <c r="H20" s="192">
        <f>SUM(H9:H19)</f>
        <v>275114</v>
      </c>
    </row>
    <row r="21" spans="1:8" s="40" customFormat="1" ht="15" customHeight="1" thickTop="1" x14ac:dyDescent="0.25">
      <c r="A21" s="45" t="s">
        <v>13</v>
      </c>
      <c r="B21" s="46" t="s">
        <v>21</v>
      </c>
      <c r="C21" s="290">
        <f>'7.sz. melléklet'!D81</f>
        <v>2800</v>
      </c>
      <c r="D21" s="463">
        <f>'7.sz. melléklet'!E81</f>
        <v>2800</v>
      </c>
      <c r="E21" s="433" t="s">
        <v>13</v>
      </c>
      <c r="F21" s="323" t="s">
        <v>207</v>
      </c>
      <c r="G21" s="200">
        <f>'7.sz. melléklet'!D36+'8.sz. melléklet'!D25</f>
        <v>149476</v>
      </c>
      <c r="H21" s="510">
        <f>'7.sz. melléklet'!E36+'8.sz. melléklet'!E25</f>
        <v>150822</v>
      </c>
    </row>
    <row r="22" spans="1:8" s="40" customFormat="1" ht="15" customHeight="1" x14ac:dyDescent="0.25">
      <c r="A22" s="45" t="s">
        <v>14</v>
      </c>
      <c r="B22" s="18" t="s">
        <v>390</v>
      </c>
      <c r="C22" s="195">
        <f>'7.sz. melléklet'!D87</f>
        <v>3793</v>
      </c>
      <c r="D22" s="464">
        <f>'7.sz. melléklet'!E87</f>
        <v>3793</v>
      </c>
      <c r="E22" s="434" t="s">
        <v>14</v>
      </c>
      <c r="F22" s="324" t="s">
        <v>308</v>
      </c>
      <c r="G22" s="185">
        <f>'7.sz. melléklet'!D43</f>
        <v>0</v>
      </c>
      <c r="H22" s="468">
        <f>'7.sz. melléklet'!E43</f>
        <v>591</v>
      </c>
    </row>
    <row r="23" spans="1:8" s="40" customFormat="1" ht="15" customHeight="1" x14ac:dyDescent="0.25">
      <c r="A23" s="45" t="s">
        <v>51</v>
      </c>
      <c r="B23" s="18" t="s">
        <v>391</v>
      </c>
      <c r="C23" s="195">
        <f>'7.sz. melléklet'!D64</f>
        <v>0</v>
      </c>
      <c r="D23" s="464">
        <f>'7.sz. melléklet'!E64</f>
        <v>0</v>
      </c>
      <c r="E23" s="435" t="s">
        <v>51</v>
      </c>
      <c r="F23" s="46" t="s">
        <v>457</v>
      </c>
      <c r="G23" s="429">
        <f>'7.sz. melléklet'!D46</f>
        <v>375</v>
      </c>
      <c r="H23" s="463">
        <f>'7.sz. melléklet'!E46</f>
        <v>375</v>
      </c>
    </row>
    <row r="24" spans="1:8" s="40" customFormat="1" ht="15" customHeight="1" x14ac:dyDescent="0.25">
      <c r="A24" s="45" t="s">
        <v>52</v>
      </c>
      <c r="B24" s="51" t="s">
        <v>389</v>
      </c>
      <c r="C24" s="195">
        <f>'7.sz. melléklet'!D63</f>
        <v>0</v>
      </c>
      <c r="D24" s="464">
        <f>'7.sz. melléklet'!E63</f>
        <v>0</v>
      </c>
      <c r="E24" s="434" t="s">
        <v>52</v>
      </c>
      <c r="F24" s="46" t="s">
        <v>458</v>
      </c>
      <c r="G24" s="325"/>
      <c r="H24" s="50"/>
    </row>
    <row r="25" spans="1:8" s="40" customFormat="1" ht="15" customHeight="1" x14ac:dyDescent="0.25">
      <c r="A25" s="63" t="s">
        <v>61</v>
      </c>
      <c r="B25" s="52"/>
      <c r="C25" s="195">
        <f>SUM(C21:C24)</f>
        <v>6593</v>
      </c>
      <c r="D25" s="464">
        <f>SUM(D21:D24)</f>
        <v>6593</v>
      </c>
      <c r="E25" s="59"/>
      <c r="F25" s="59"/>
      <c r="G25" s="59"/>
      <c r="H25" s="62"/>
    </row>
    <row r="26" spans="1:8" s="40" customFormat="1" ht="15" customHeight="1" thickBot="1" x14ac:dyDescent="0.3">
      <c r="A26" s="64" t="s">
        <v>34</v>
      </c>
      <c r="B26" s="57"/>
      <c r="C26" s="427">
        <f>G27-C25</f>
        <v>143258</v>
      </c>
      <c r="D26" s="465">
        <f>H27-D25</f>
        <v>145195</v>
      </c>
      <c r="E26" s="65"/>
      <c r="F26" s="65"/>
      <c r="G26" s="65"/>
      <c r="H26" s="66"/>
    </row>
    <row r="27" spans="1:8" s="40" customFormat="1" ht="15" customHeight="1" thickTop="1" thickBot="1" x14ac:dyDescent="0.3">
      <c r="A27" s="672" t="s">
        <v>62</v>
      </c>
      <c r="B27" s="672"/>
      <c r="C27" s="426">
        <f>SUM(C25:C26)</f>
        <v>149851</v>
      </c>
      <c r="D27" s="466">
        <f>SUM(D25:D26)</f>
        <v>151788</v>
      </c>
      <c r="E27" s="673" t="s">
        <v>63</v>
      </c>
      <c r="F27" s="674"/>
      <c r="G27" s="426">
        <f>SUM(G21:G25)</f>
        <v>149851</v>
      </c>
      <c r="H27" s="421">
        <f>SUM(H21:H25)</f>
        <v>151788</v>
      </c>
    </row>
    <row r="28" spans="1:8" s="40" customFormat="1" ht="15" customHeight="1" thickTop="1" thickBot="1" x14ac:dyDescent="0.3">
      <c r="A28" s="662" t="s">
        <v>118</v>
      </c>
      <c r="B28" s="662"/>
      <c r="C28" s="197">
        <f>C20+C27</f>
        <v>424680</v>
      </c>
      <c r="D28" s="467">
        <f>D20+D27</f>
        <v>426902</v>
      </c>
      <c r="E28" s="663" t="s">
        <v>118</v>
      </c>
      <c r="F28" s="664"/>
      <c r="G28" s="197">
        <f>G20+G27</f>
        <v>424680</v>
      </c>
      <c r="H28" s="460">
        <f>H20+H27</f>
        <v>426902</v>
      </c>
    </row>
    <row r="29" spans="1:8" s="40" customFormat="1" ht="15" customHeight="1" thickTop="1" thickBot="1" x14ac:dyDescent="0.3">
      <c r="A29" s="45" t="s">
        <v>13</v>
      </c>
      <c r="B29" s="64" t="s">
        <v>34</v>
      </c>
      <c r="C29" s="290">
        <f>G29</f>
        <v>2365</v>
      </c>
      <c r="D29" s="290">
        <f>H29</f>
        <v>102695</v>
      </c>
      <c r="E29" s="433" t="s">
        <v>13</v>
      </c>
      <c r="F29" s="323" t="s">
        <v>47</v>
      </c>
      <c r="G29" s="200">
        <f>'1.sz. melléklet'!C41</f>
        <v>2365</v>
      </c>
      <c r="H29" s="200">
        <f>'1.sz. melléklet'!D41</f>
        <v>102695</v>
      </c>
    </row>
    <row r="30" spans="1:8" s="40" customFormat="1" ht="15" customHeight="1" thickTop="1" thickBot="1" x14ac:dyDescent="0.3">
      <c r="A30" s="672" t="s">
        <v>682</v>
      </c>
      <c r="B30" s="672"/>
      <c r="C30" s="426">
        <f>SUM(C29)</f>
        <v>2365</v>
      </c>
      <c r="D30" s="466">
        <f>SUM(D29)</f>
        <v>102695</v>
      </c>
      <c r="E30" s="673" t="s">
        <v>683</v>
      </c>
      <c r="F30" s="674"/>
      <c r="G30" s="426">
        <f>SUM(G29)</f>
        <v>2365</v>
      </c>
      <c r="H30" s="421">
        <f>SUM(H29)</f>
        <v>102695</v>
      </c>
    </row>
    <row r="31" spans="1:8" s="40" customFormat="1" ht="15" customHeight="1" thickTop="1" thickBot="1" x14ac:dyDescent="0.3">
      <c r="A31" s="662" t="s">
        <v>118</v>
      </c>
      <c r="B31" s="662"/>
      <c r="C31" s="197">
        <f>C28+C30</f>
        <v>427045</v>
      </c>
      <c r="D31" s="467">
        <f>D28+D30</f>
        <v>529597</v>
      </c>
      <c r="E31" s="663" t="s">
        <v>118</v>
      </c>
      <c r="F31" s="664"/>
      <c r="G31" s="197">
        <f t="shared" ref="G31:H31" si="0">G28+G30</f>
        <v>427045</v>
      </c>
      <c r="H31" s="460">
        <f t="shared" si="0"/>
        <v>529597</v>
      </c>
    </row>
    <row r="32" spans="1:8" s="40" customFormat="1" ht="15" customHeight="1" thickTop="1" x14ac:dyDescent="0.25"/>
    <row r="33" spans="1:8" s="40" customFormat="1" ht="15" customHeight="1" x14ac:dyDescent="0.25">
      <c r="A33" s="68"/>
      <c r="B33" s="68"/>
      <c r="C33" s="1"/>
      <c r="D33" s="1"/>
      <c r="E33" s="68"/>
      <c r="F33" s="68"/>
      <c r="G33" s="1"/>
      <c r="H33"/>
    </row>
    <row r="36" spans="1:8" x14ac:dyDescent="0.25">
      <c r="E36"/>
      <c r="F36"/>
      <c r="G36"/>
    </row>
    <row r="37" spans="1:8" x14ac:dyDescent="0.25">
      <c r="E37"/>
      <c r="F37"/>
      <c r="G37"/>
    </row>
    <row r="38" spans="1:8" x14ac:dyDescent="0.25">
      <c r="E38"/>
      <c r="F38"/>
      <c r="G38"/>
    </row>
    <row r="39" spans="1:8" x14ac:dyDescent="0.25">
      <c r="E39"/>
      <c r="F39"/>
      <c r="G39"/>
    </row>
    <row r="40" spans="1:8" x14ac:dyDescent="0.25">
      <c r="E40"/>
      <c r="F40"/>
      <c r="G40"/>
    </row>
    <row r="41" spans="1:8" x14ac:dyDescent="0.25">
      <c r="E41"/>
      <c r="F41"/>
      <c r="G41"/>
    </row>
    <row r="42" spans="1:8" x14ac:dyDescent="0.25">
      <c r="E42"/>
      <c r="F42"/>
      <c r="G42"/>
    </row>
    <row r="43" spans="1:8" x14ac:dyDescent="0.25">
      <c r="E43"/>
      <c r="F43"/>
      <c r="G43"/>
    </row>
    <row r="44" spans="1:8" x14ac:dyDescent="0.25">
      <c r="E44"/>
      <c r="F44"/>
      <c r="G44"/>
    </row>
  </sheetData>
  <sheetProtection selectLockedCells="1" selectUnlockedCells="1"/>
  <mergeCells count="16">
    <mergeCell ref="A4:L4"/>
    <mergeCell ref="A28:B28"/>
    <mergeCell ref="E28:F28"/>
    <mergeCell ref="A19:B19"/>
    <mergeCell ref="A20:B20"/>
    <mergeCell ref="E20:F20"/>
    <mergeCell ref="A27:B27"/>
    <mergeCell ref="E27:F27"/>
    <mergeCell ref="A31:B31"/>
    <mergeCell ref="E31:F31"/>
    <mergeCell ref="A7:B7"/>
    <mergeCell ref="E7:F7"/>
    <mergeCell ref="A18:B18"/>
    <mergeCell ref="E18:F18"/>
    <mergeCell ref="A30:B30"/>
    <mergeCell ref="E30:F30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/>
  </sheetViews>
  <sheetFormatPr defaultRowHeight="12.5" x14ac:dyDescent="0.25"/>
  <cols>
    <col min="1" max="1" width="5.7265625" style="1" customWidth="1"/>
    <col min="2" max="2" width="40.7265625" style="1" customWidth="1"/>
    <col min="3" max="5" width="9.7265625" style="1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481</v>
      </c>
    </row>
    <row r="2" spans="1:7" s="40" customFormat="1" ht="15" customHeight="1" x14ac:dyDescent="0.25">
      <c r="B2" s="3"/>
      <c r="C2" s="2"/>
      <c r="D2" s="503"/>
      <c r="E2" s="503"/>
      <c r="F2" s="2"/>
      <c r="G2" s="2" t="str">
        <f>'1.sz. melléklet'!G2</f>
        <v>az 1/2016. (II.    .) önkormányzati rendelethez</v>
      </c>
    </row>
    <row r="3" spans="1:7" s="40" customFormat="1" ht="15" customHeight="1" x14ac:dyDescent="0.25">
      <c r="A3" s="42"/>
      <c r="B3" s="43"/>
      <c r="C3" s="43"/>
      <c r="D3" s="43"/>
    </row>
    <row r="4" spans="1:7" s="40" customFormat="1" ht="15" customHeight="1" x14ac:dyDescent="0.25">
      <c r="A4" s="677" t="s">
        <v>536</v>
      </c>
      <c r="B4" s="677"/>
      <c r="C4" s="677"/>
      <c r="D4" s="677"/>
      <c r="E4" s="677"/>
      <c r="F4" s="677"/>
      <c r="G4" s="677"/>
    </row>
    <row r="5" spans="1:7" s="40" customFormat="1" ht="15" customHeight="1" x14ac:dyDescent="0.25">
      <c r="A5" s="70"/>
      <c r="B5" s="70"/>
      <c r="C5" s="70"/>
      <c r="D5" s="70"/>
      <c r="E5" s="70"/>
      <c r="F5" s="39"/>
    </row>
    <row r="6" spans="1:7" s="40" customFormat="1" ht="15" customHeight="1" thickBot="1" x14ac:dyDescent="0.3">
      <c r="A6" s="71"/>
      <c r="B6" s="71"/>
      <c r="C6" s="452"/>
      <c r="D6" s="462"/>
      <c r="E6" s="6" t="s">
        <v>0</v>
      </c>
      <c r="F6" s="39"/>
    </row>
    <row r="7" spans="1:7" s="40" customFormat="1" ht="23.5" thickTop="1" x14ac:dyDescent="0.25">
      <c r="A7" s="7" t="s">
        <v>1</v>
      </c>
      <c r="B7" s="8" t="s">
        <v>2</v>
      </c>
      <c r="C7" s="9" t="s">
        <v>535</v>
      </c>
      <c r="D7" s="9" t="s">
        <v>616</v>
      </c>
      <c r="E7" s="10" t="s">
        <v>617</v>
      </c>
      <c r="F7" s="39"/>
    </row>
    <row r="8" spans="1:7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06" t="s">
        <v>7</v>
      </c>
      <c r="F8" s="39"/>
    </row>
    <row r="9" spans="1:7" s="40" customFormat="1" ht="15" customHeight="1" thickTop="1" x14ac:dyDescent="0.25">
      <c r="A9" s="676" t="s">
        <v>10</v>
      </c>
      <c r="B9" s="676"/>
      <c r="C9" s="676"/>
      <c r="D9" s="676"/>
      <c r="E9" s="676"/>
      <c r="F9" s="39"/>
    </row>
    <row r="10" spans="1:7" s="279" customFormat="1" ht="15" customHeight="1" x14ac:dyDescent="0.25">
      <c r="A10" s="267" t="s">
        <v>65</v>
      </c>
      <c r="B10" s="268" t="s">
        <v>12</v>
      </c>
      <c r="C10" s="269">
        <f>'7.sz. melléklet'!D72+'8.sz. melléklet'!D33</f>
        <v>59683</v>
      </c>
      <c r="D10" s="269">
        <f>'7.sz. melléklet'!E72+'8.sz. melléklet'!E33</f>
        <v>59769</v>
      </c>
      <c r="E10" s="74">
        <f>D10/C10</f>
        <v>1.0014409463331266</v>
      </c>
      <c r="F10" s="278"/>
    </row>
    <row r="11" spans="1:7" s="40" customFormat="1" ht="15" customHeight="1" x14ac:dyDescent="0.25">
      <c r="A11" s="280" t="s">
        <v>18</v>
      </c>
      <c r="B11" s="281" t="s">
        <v>15</v>
      </c>
      <c r="C11" s="282">
        <f>SUM(C12:C14)</f>
        <v>77500</v>
      </c>
      <c r="D11" s="282">
        <f>SUM(D12:D14)</f>
        <v>77500</v>
      </c>
      <c r="E11" s="74">
        <f>D11/C11</f>
        <v>1</v>
      </c>
      <c r="F11" s="39"/>
    </row>
    <row r="12" spans="1:7" s="40" customFormat="1" ht="15" customHeight="1" x14ac:dyDescent="0.25">
      <c r="A12" s="78"/>
      <c r="B12" s="85" t="s">
        <v>376</v>
      </c>
      <c r="C12" s="271">
        <f>'7.sz. melléklet'!D66</f>
        <v>48050</v>
      </c>
      <c r="D12" s="271">
        <f>'7.sz. melléklet'!E66</f>
        <v>48050</v>
      </c>
      <c r="E12" s="270"/>
      <c r="F12" s="39"/>
    </row>
    <row r="13" spans="1:7" s="40" customFormat="1" ht="15" customHeight="1" x14ac:dyDescent="0.25">
      <c r="A13" s="78"/>
      <c r="B13" s="85" t="s">
        <v>375</v>
      </c>
      <c r="C13" s="271">
        <f>'7.sz. melléklet'!D67</f>
        <v>29150</v>
      </c>
      <c r="D13" s="271">
        <f>'7.sz. melléklet'!E67</f>
        <v>29150</v>
      </c>
      <c r="E13" s="270"/>
      <c r="F13" s="39"/>
    </row>
    <row r="14" spans="1:7" s="40" customFormat="1" ht="15" customHeight="1" x14ac:dyDescent="0.25">
      <c r="A14" s="53"/>
      <c r="B14" s="90" t="s">
        <v>374</v>
      </c>
      <c r="C14" s="91">
        <f>'7.sz. melléklet'!D71</f>
        <v>300</v>
      </c>
      <c r="D14" s="91">
        <f>'7.sz. melléklet'!E71</f>
        <v>300</v>
      </c>
      <c r="E14" s="270"/>
      <c r="F14" s="39"/>
    </row>
    <row r="15" spans="1:7" s="40" customFormat="1" ht="15" customHeight="1" x14ac:dyDescent="0.25">
      <c r="A15" s="81" t="s">
        <v>66</v>
      </c>
      <c r="B15" s="82" t="s">
        <v>321</v>
      </c>
      <c r="C15" s="83">
        <f>C16+C32</f>
        <v>64486</v>
      </c>
      <c r="D15" s="83">
        <f>D16+D32</f>
        <v>65575</v>
      </c>
      <c r="E15" s="74">
        <f>D15/C15</f>
        <v>1.0168873864094532</v>
      </c>
      <c r="F15" s="39"/>
    </row>
    <row r="16" spans="1:7" s="40" customFormat="1" ht="15" customHeight="1" x14ac:dyDescent="0.25">
      <c r="A16" s="75"/>
      <c r="B16" s="76" t="s">
        <v>378</v>
      </c>
      <c r="C16" s="56">
        <f>SUM(C17:C31)</f>
        <v>63752</v>
      </c>
      <c r="D16" s="56">
        <f>SUM(D17:D31)</f>
        <v>64221</v>
      </c>
      <c r="E16" s="77">
        <f>D16/C16</f>
        <v>1.0073566319488017</v>
      </c>
      <c r="F16" s="39"/>
    </row>
    <row r="17" spans="1:7" s="40" customFormat="1" ht="15" customHeight="1" x14ac:dyDescent="0.25">
      <c r="A17" s="78"/>
      <c r="B17" s="85" t="s">
        <v>628</v>
      </c>
      <c r="C17" s="273">
        <v>16185</v>
      </c>
      <c r="D17" s="273">
        <v>16185</v>
      </c>
      <c r="E17" s="270"/>
      <c r="F17" s="39"/>
    </row>
    <row r="18" spans="1:7" s="40" customFormat="1" ht="15" customHeight="1" x14ac:dyDescent="0.25">
      <c r="A18" s="78"/>
      <c r="B18" s="85" t="s">
        <v>629</v>
      </c>
      <c r="C18" s="273">
        <v>3632</v>
      </c>
      <c r="D18" s="273">
        <v>3632</v>
      </c>
      <c r="E18" s="270"/>
      <c r="F18" s="39"/>
    </row>
    <row r="19" spans="1:7" s="40" customFormat="1" ht="15" customHeight="1" x14ac:dyDescent="0.25">
      <c r="A19" s="78"/>
      <c r="B19" s="85" t="s">
        <v>630</v>
      </c>
      <c r="C19" s="273">
        <v>24093</v>
      </c>
      <c r="D19" s="273">
        <v>24093</v>
      </c>
      <c r="E19" s="270"/>
      <c r="F19" s="469"/>
    </row>
    <row r="20" spans="1:7" s="40" customFormat="1" ht="15" customHeight="1" x14ac:dyDescent="0.25">
      <c r="A20" s="78"/>
      <c r="B20" s="275" t="s">
        <v>631</v>
      </c>
      <c r="C20" s="273">
        <v>135</v>
      </c>
      <c r="D20" s="273">
        <v>135</v>
      </c>
      <c r="E20" s="270"/>
      <c r="F20" s="469"/>
      <c r="G20" s="175"/>
    </row>
    <row r="21" spans="1:7" s="40" customFormat="1" ht="15" customHeight="1" x14ac:dyDescent="0.25">
      <c r="A21" s="78"/>
      <c r="B21" s="275" t="s">
        <v>640</v>
      </c>
      <c r="C21" s="273">
        <v>56</v>
      </c>
      <c r="D21" s="273">
        <v>56</v>
      </c>
      <c r="E21" s="270"/>
      <c r="F21" s="469"/>
      <c r="G21" s="175"/>
    </row>
    <row r="22" spans="1:7" s="40" customFormat="1" ht="23" x14ac:dyDescent="0.25">
      <c r="A22" s="78"/>
      <c r="B22" s="274" t="s">
        <v>641</v>
      </c>
      <c r="C22" s="273">
        <v>11304</v>
      </c>
      <c r="D22" s="273">
        <v>11304</v>
      </c>
      <c r="E22" s="270"/>
      <c r="F22" s="39"/>
    </row>
    <row r="23" spans="1:7" s="40" customFormat="1" ht="23" x14ac:dyDescent="0.25">
      <c r="A23" s="78"/>
      <c r="B23" s="274" t="s">
        <v>642</v>
      </c>
      <c r="C23" s="273">
        <v>1520</v>
      </c>
      <c r="D23" s="273">
        <v>1520</v>
      </c>
      <c r="E23" s="270"/>
      <c r="F23" s="39"/>
    </row>
    <row r="24" spans="1:7" s="40" customFormat="1" ht="15" customHeight="1" x14ac:dyDescent="0.25">
      <c r="A24" s="78"/>
      <c r="B24" s="274" t="s">
        <v>632</v>
      </c>
      <c r="C24" s="273">
        <v>55</v>
      </c>
      <c r="D24" s="273">
        <v>55</v>
      </c>
      <c r="E24" s="270"/>
      <c r="F24" s="39"/>
    </row>
    <row r="25" spans="1:7" s="40" customFormat="1" ht="15" customHeight="1" x14ac:dyDescent="0.25">
      <c r="A25" s="78"/>
      <c r="B25" s="85" t="s">
        <v>633</v>
      </c>
      <c r="C25" s="273">
        <v>1094</v>
      </c>
      <c r="D25" s="273">
        <v>1094</v>
      </c>
      <c r="E25" s="270"/>
      <c r="F25" s="39"/>
    </row>
    <row r="26" spans="1:7" s="40" customFormat="1" ht="15" customHeight="1" x14ac:dyDescent="0.25">
      <c r="A26" s="78"/>
      <c r="B26" s="85" t="s">
        <v>634</v>
      </c>
      <c r="C26" s="273">
        <v>4478</v>
      </c>
      <c r="D26" s="273">
        <v>4478</v>
      </c>
      <c r="E26" s="270"/>
      <c r="F26" s="39"/>
    </row>
    <row r="27" spans="1:7" s="40" customFormat="1" ht="15" customHeight="1" x14ac:dyDescent="0.25">
      <c r="A27" s="78"/>
      <c r="B27" s="85" t="s">
        <v>635</v>
      </c>
      <c r="C27" s="470">
        <v>0</v>
      </c>
      <c r="D27" s="470">
        <v>0</v>
      </c>
      <c r="E27" s="270"/>
      <c r="F27" s="39"/>
    </row>
    <row r="28" spans="1:7" s="40" customFormat="1" ht="15" customHeight="1" x14ac:dyDescent="0.25">
      <c r="A28" s="78"/>
      <c r="B28" s="85" t="s">
        <v>636</v>
      </c>
      <c r="C28" s="273">
        <v>1200</v>
      </c>
      <c r="D28" s="273">
        <v>1200</v>
      </c>
      <c r="E28" s="270"/>
      <c r="F28" s="39"/>
    </row>
    <row r="29" spans="1:7" s="40" customFormat="1" ht="15" customHeight="1" x14ac:dyDescent="0.25">
      <c r="A29" s="78"/>
      <c r="B29" s="275" t="s">
        <v>637</v>
      </c>
      <c r="C29" s="487">
        <v>0</v>
      </c>
      <c r="D29" s="487">
        <v>313</v>
      </c>
      <c r="E29" s="270"/>
      <c r="F29" s="39"/>
    </row>
    <row r="30" spans="1:7" s="40" customFormat="1" ht="15" customHeight="1" x14ac:dyDescent="0.25">
      <c r="A30" s="78"/>
      <c r="B30" s="275" t="s">
        <v>638</v>
      </c>
      <c r="C30" s="488">
        <v>0</v>
      </c>
      <c r="D30" s="488">
        <v>0</v>
      </c>
      <c r="E30" s="486"/>
      <c r="F30" s="39"/>
    </row>
    <row r="31" spans="1:7" s="40" customFormat="1" ht="15" customHeight="1" x14ac:dyDescent="0.25">
      <c r="A31" s="78"/>
      <c r="B31" s="275" t="s">
        <v>639</v>
      </c>
      <c r="C31" s="488">
        <v>0</v>
      </c>
      <c r="D31" s="488">
        <v>156</v>
      </c>
      <c r="E31" s="486"/>
      <c r="F31" s="39"/>
    </row>
    <row r="32" spans="1:7" s="40" customFormat="1" ht="15" customHeight="1" x14ac:dyDescent="0.25">
      <c r="A32" s="53"/>
      <c r="B32" s="46" t="s">
        <v>379</v>
      </c>
      <c r="C32" s="80">
        <f>'7.sz. melléklet'!D61</f>
        <v>734</v>
      </c>
      <c r="D32" s="80">
        <f>'7.sz. melléklet'!E61</f>
        <v>1354</v>
      </c>
      <c r="E32" s="128">
        <f>D32/C32</f>
        <v>1.8446866485013624</v>
      </c>
      <c r="F32" s="39"/>
    </row>
    <row r="33" spans="1:6" s="272" customFormat="1" ht="15" customHeight="1" x14ac:dyDescent="0.25">
      <c r="A33" s="86" t="s">
        <v>67</v>
      </c>
      <c r="B33" s="26" t="s">
        <v>366</v>
      </c>
      <c r="C33" s="27">
        <f>'7.sz. melléklet'!D84</f>
        <v>0</v>
      </c>
      <c r="D33" s="27">
        <f>'7.sz. melléklet'!E84</f>
        <v>1046</v>
      </c>
      <c r="E33" s="87"/>
      <c r="F33" s="39"/>
    </row>
    <row r="34" spans="1:6" s="40" customFormat="1" ht="15" customHeight="1" x14ac:dyDescent="0.25">
      <c r="A34" s="653" t="s">
        <v>68</v>
      </c>
      <c r="B34" s="653"/>
      <c r="C34" s="29">
        <f>C10+C11+C15+C33</f>
        <v>201669</v>
      </c>
      <c r="D34" s="29">
        <f>D10+D11+D15+D33</f>
        <v>203890</v>
      </c>
      <c r="E34" s="88">
        <f>D34/C34</f>
        <v>1.011013095716248</v>
      </c>
      <c r="F34" s="39"/>
    </row>
    <row r="35" spans="1:6" s="40" customFormat="1" ht="15" customHeight="1" x14ac:dyDescent="0.25">
      <c r="A35" s="75" t="s">
        <v>26</v>
      </c>
      <c r="B35" s="76" t="s">
        <v>69</v>
      </c>
      <c r="C35" s="56">
        <f>SUM(C36)</f>
        <v>73160</v>
      </c>
      <c r="D35" s="56">
        <f>SUM(D36)</f>
        <v>71224</v>
      </c>
      <c r="E35" s="89">
        <f>D35/C35</f>
        <v>0.97353745215965004</v>
      </c>
      <c r="F35" s="39"/>
    </row>
    <row r="36" spans="1:6" s="40" customFormat="1" ht="15" customHeight="1" thickBot="1" x14ac:dyDescent="0.3">
      <c r="A36" s="283"/>
      <c r="B36" s="284" t="s">
        <v>70</v>
      </c>
      <c r="C36" s="285">
        <f>'2.sz. melléklet'!C19</f>
        <v>73160</v>
      </c>
      <c r="D36" s="285">
        <f>'2.sz. melléklet'!D19</f>
        <v>71224</v>
      </c>
      <c r="E36" s="489">
        <f>D36/C36</f>
        <v>0.97353745215965004</v>
      </c>
      <c r="F36" s="39"/>
    </row>
    <row r="37" spans="1:6" s="40" customFormat="1" ht="15" customHeight="1" thickTop="1" thickBot="1" x14ac:dyDescent="0.3">
      <c r="A37" s="675" t="s">
        <v>71</v>
      </c>
      <c r="B37" s="675"/>
      <c r="C37" s="67">
        <f>C35+C34</f>
        <v>274829</v>
      </c>
      <c r="D37" s="67">
        <f>D35+D34</f>
        <v>275114</v>
      </c>
      <c r="E37" s="95">
        <f>D37/C37</f>
        <v>1.0010370084670832</v>
      </c>
      <c r="F37" s="39"/>
    </row>
    <row r="38" spans="1:6" ht="13" thickTop="1" x14ac:dyDescent="0.25"/>
  </sheetData>
  <sheetProtection selectLockedCells="1" selectUnlockedCells="1"/>
  <mergeCells count="4">
    <mergeCell ref="A34:B34"/>
    <mergeCell ref="A37:B37"/>
    <mergeCell ref="A9:E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3" t="s">
        <v>482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677" t="s">
        <v>537</v>
      </c>
      <c r="B4" s="677"/>
      <c r="C4" s="677"/>
      <c r="D4" s="677"/>
      <c r="E4" s="677"/>
      <c r="F4" s="677"/>
      <c r="G4" s="677"/>
      <c r="H4" s="677"/>
    </row>
    <row r="5" spans="1:8" s="40" customFormat="1" ht="15" customHeight="1" x14ac:dyDescent="0.25">
      <c r="A5" s="677" t="s">
        <v>72</v>
      </c>
      <c r="B5" s="677"/>
      <c r="C5" s="677"/>
      <c r="D5" s="677"/>
      <c r="E5" s="677"/>
      <c r="F5" s="677"/>
      <c r="G5" s="677"/>
      <c r="H5" s="677"/>
    </row>
    <row r="6" spans="1:8" s="40" customFormat="1" ht="15" customHeight="1" x14ac:dyDescent="0.25">
      <c r="A6" s="43"/>
      <c r="B6" s="71"/>
      <c r="C6" s="71"/>
      <c r="D6" s="71"/>
      <c r="E6" s="71"/>
      <c r="F6" s="71"/>
    </row>
    <row r="7" spans="1:8" s="40" customFormat="1" ht="15" customHeight="1" thickBot="1" x14ac:dyDescent="0.3">
      <c r="A7" s="43"/>
      <c r="B7" s="43"/>
      <c r="C7" s="43"/>
      <c r="D7" s="43"/>
      <c r="E7" s="43"/>
      <c r="F7" s="418" t="s">
        <v>0</v>
      </c>
    </row>
    <row r="8" spans="1:8" s="40" customFormat="1" ht="23.5" thickTop="1" x14ac:dyDescent="0.25">
      <c r="A8" s="7" t="s">
        <v>1</v>
      </c>
      <c r="B8" s="8" t="s">
        <v>2</v>
      </c>
      <c r="C8" s="9" t="s">
        <v>246</v>
      </c>
      <c r="D8" s="9" t="s">
        <v>535</v>
      </c>
      <c r="E8" s="9" t="s">
        <v>616</v>
      </c>
      <c r="F8" s="10" t="s">
        <v>617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06" t="s">
        <v>8</v>
      </c>
    </row>
    <row r="10" spans="1:8" s="40" customFormat="1" ht="15" customHeight="1" thickTop="1" x14ac:dyDescent="0.25">
      <c r="A10" s="679" t="s">
        <v>40</v>
      </c>
      <c r="B10" s="679"/>
      <c r="C10" s="679"/>
      <c r="D10" s="679"/>
      <c r="E10" s="679"/>
      <c r="F10" s="679"/>
    </row>
    <row r="11" spans="1:8" s="40" customFormat="1" ht="15" customHeight="1" x14ac:dyDescent="0.25">
      <c r="A11" s="78" t="s">
        <v>13</v>
      </c>
      <c r="B11" s="61" t="s">
        <v>123</v>
      </c>
      <c r="C11" s="61" t="s">
        <v>247</v>
      </c>
      <c r="D11" s="80">
        <f>'7.sz. melléklet'!D7+'8.sz. melléklet'!D8</f>
        <v>46674</v>
      </c>
      <c r="E11" s="80">
        <f>'7.sz. melléklet'!E7+'8.sz. melléklet'!E8</f>
        <v>45129</v>
      </c>
      <c r="F11" s="77">
        <f t="shared" ref="F11:F19" si="0">E11/D11</f>
        <v>0.9668980588764623</v>
      </c>
    </row>
    <row r="12" spans="1:8" s="40" customFormat="1" ht="15" customHeight="1" x14ac:dyDescent="0.25">
      <c r="A12" s="78" t="s">
        <v>14</v>
      </c>
      <c r="B12" s="61" t="s">
        <v>50</v>
      </c>
      <c r="C12" s="61" t="s">
        <v>257</v>
      </c>
      <c r="D12" s="80">
        <f>'7.sz. melléklet'!D19+'8.sz. melléklet'!D17</f>
        <v>13708</v>
      </c>
      <c r="E12" s="80">
        <f>'7.sz. melléklet'!E19+'8.sz. melléklet'!E17</f>
        <v>13278</v>
      </c>
      <c r="F12" s="77">
        <f t="shared" si="0"/>
        <v>0.96863145608403856</v>
      </c>
    </row>
    <row r="13" spans="1:8" s="40" customFormat="1" ht="15" customHeight="1" x14ac:dyDescent="0.25">
      <c r="A13" s="78" t="s">
        <v>51</v>
      </c>
      <c r="B13" s="61" t="s">
        <v>129</v>
      </c>
      <c r="C13" s="61" t="s">
        <v>258</v>
      </c>
      <c r="D13" s="80">
        <f>'7.sz. melléklet'!D20+'8.sz. melléklet'!D18</f>
        <v>108058</v>
      </c>
      <c r="E13" s="80">
        <f>'7.sz. melléklet'!E20+'8.sz. melléklet'!E18</f>
        <v>112749</v>
      </c>
      <c r="F13" s="77">
        <f t="shared" si="0"/>
        <v>1.043411871402395</v>
      </c>
    </row>
    <row r="14" spans="1:8" s="40" customFormat="1" ht="15" customHeight="1" x14ac:dyDescent="0.25">
      <c r="A14" s="78" t="s">
        <v>52</v>
      </c>
      <c r="B14" s="61" t="s">
        <v>383</v>
      </c>
      <c r="C14" s="61" t="s">
        <v>281</v>
      </c>
      <c r="D14" s="80">
        <f>'7.sz. melléklet'!D30</f>
        <v>3250</v>
      </c>
      <c r="E14" s="80">
        <f>'7.sz. melléklet'!E30</f>
        <v>3250</v>
      </c>
      <c r="F14" s="77">
        <f t="shared" si="0"/>
        <v>1</v>
      </c>
    </row>
    <row r="15" spans="1:8" s="40" customFormat="1" ht="15" customHeight="1" x14ac:dyDescent="0.25">
      <c r="A15" s="78" t="s">
        <v>54</v>
      </c>
      <c r="B15" s="79" t="s">
        <v>454</v>
      </c>
      <c r="C15" s="319" t="s">
        <v>441</v>
      </c>
      <c r="D15" s="80">
        <f>'7.sz. melléklet'!D32</f>
        <v>420</v>
      </c>
      <c r="E15" s="80">
        <f>'7.sz. melléklet'!E32</f>
        <v>1037</v>
      </c>
      <c r="F15" s="77">
        <f t="shared" si="0"/>
        <v>2.4690476190476192</v>
      </c>
    </row>
    <row r="16" spans="1:8" s="40" customFormat="1" ht="15" customHeight="1" x14ac:dyDescent="0.25">
      <c r="A16" s="78" t="s">
        <v>55</v>
      </c>
      <c r="B16" s="61" t="s">
        <v>387</v>
      </c>
      <c r="C16" s="61" t="s">
        <v>286</v>
      </c>
      <c r="D16" s="80">
        <f>'7.sz. melléklet'!D33</f>
        <v>13116</v>
      </c>
      <c r="E16" s="80">
        <f>'7.sz. melléklet'!E33</f>
        <v>12966</v>
      </c>
      <c r="F16" s="77">
        <f t="shared" si="0"/>
        <v>0.98856358645928633</v>
      </c>
    </row>
    <row r="17" spans="1:6" s="40" customFormat="1" ht="15" customHeight="1" x14ac:dyDescent="0.25">
      <c r="A17" s="78" t="s">
        <v>77</v>
      </c>
      <c r="B17" s="61" t="s">
        <v>74</v>
      </c>
      <c r="C17" s="61" t="s">
        <v>287</v>
      </c>
      <c r="D17" s="80">
        <f>'7.sz. melléklet'!D34</f>
        <v>6444</v>
      </c>
      <c r="E17" s="80">
        <f>'7.sz. melléklet'!E34</f>
        <v>6534</v>
      </c>
      <c r="F17" s="77">
        <f t="shared" si="0"/>
        <v>1.0139664804469273</v>
      </c>
    </row>
    <row r="18" spans="1:6" s="40" customFormat="1" ht="15" customHeight="1" x14ac:dyDescent="0.25">
      <c r="A18" s="656" t="s">
        <v>75</v>
      </c>
      <c r="B18" s="656"/>
      <c r="C18" s="296"/>
      <c r="D18" s="190">
        <f>SUM(D11:D17)</f>
        <v>191670</v>
      </c>
      <c r="E18" s="190">
        <f>SUM(E11:E17)</f>
        <v>194943</v>
      </c>
      <c r="F18" s="239">
        <f t="shared" si="0"/>
        <v>1.0170762247613085</v>
      </c>
    </row>
    <row r="19" spans="1:6" s="40" customFormat="1" ht="15" customHeight="1" x14ac:dyDescent="0.25">
      <c r="A19" s="78" t="s">
        <v>86</v>
      </c>
      <c r="B19" s="61" t="s">
        <v>44</v>
      </c>
      <c r="C19" s="61" t="s">
        <v>478</v>
      </c>
      <c r="D19" s="80">
        <f>'7.sz. melléklet'!D35</f>
        <v>83159</v>
      </c>
      <c r="E19" s="80">
        <f>'7.sz. melléklet'!E35</f>
        <v>80171</v>
      </c>
      <c r="F19" s="77">
        <f t="shared" si="0"/>
        <v>0.9640688319965367</v>
      </c>
    </row>
    <row r="20" spans="1:6" s="40" customFormat="1" ht="15" customHeight="1" x14ac:dyDescent="0.25">
      <c r="A20" s="53"/>
      <c r="B20" s="96" t="s">
        <v>76</v>
      </c>
      <c r="C20" s="96"/>
      <c r="D20" s="191"/>
      <c r="E20" s="191"/>
      <c r="F20" s="97"/>
    </row>
    <row r="21" spans="1:6" s="40" customFormat="1" ht="15" customHeight="1" thickBot="1" x14ac:dyDescent="0.3">
      <c r="A21" s="98" t="s">
        <v>87</v>
      </c>
      <c r="B21" s="65" t="s">
        <v>78</v>
      </c>
      <c r="C21" s="65"/>
      <c r="D21" s="240">
        <v>22</v>
      </c>
      <c r="E21" s="240">
        <v>22</v>
      </c>
      <c r="F21" s="66"/>
    </row>
    <row r="22" spans="1:6" ht="15" customHeight="1" thickTop="1" thickBot="1" x14ac:dyDescent="0.3">
      <c r="A22" s="678" t="s">
        <v>79</v>
      </c>
      <c r="B22" s="678"/>
      <c r="C22" s="265"/>
      <c r="D22" s="293">
        <f>SUM(D18:D19)</f>
        <v>274829</v>
      </c>
      <c r="E22" s="293">
        <f>SUM(E18:E19)</f>
        <v>275114</v>
      </c>
      <c r="F22" s="294">
        <f>E22/D22</f>
        <v>1.0010370084670832</v>
      </c>
    </row>
    <row r="23" spans="1:6" ht="15" customHeight="1" thickTop="1" x14ac:dyDescent="0.25"/>
  </sheetData>
  <sheetProtection selectLockedCells="1" selectUnlockedCells="1"/>
  <mergeCells count="5">
    <mergeCell ref="A18:B18"/>
    <mergeCell ref="A22:B22"/>
    <mergeCell ref="A10:F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/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500" t="s">
        <v>483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670" t="s">
        <v>80</v>
      </c>
      <c r="B4" s="670"/>
      <c r="C4" s="670"/>
      <c r="D4" s="670"/>
      <c r="E4" s="670"/>
      <c r="F4" s="670"/>
      <c r="G4" s="670"/>
      <c r="H4" s="670"/>
    </row>
    <row r="5" spans="1:8" s="40" customFormat="1" ht="15" customHeight="1" x14ac:dyDescent="0.25">
      <c r="A5" s="670" t="s">
        <v>511</v>
      </c>
      <c r="B5" s="670"/>
      <c r="C5" s="670"/>
      <c r="D5" s="670"/>
      <c r="E5" s="670"/>
      <c r="F5" s="670"/>
      <c r="G5" s="670"/>
      <c r="H5" s="670"/>
    </row>
    <row r="6" spans="1:8" s="40" customFormat="1" ht="15" customHeight="1" x14ac:dyDescent="0.25">
      <c r="A6" s="43"/>
      <c r="B6" s="43"/>
      <c r="C6" s="43"/>
      <c r="D6" s="43"/>
      <c r="E6" s="43"/>
    </row>
    <row r="7" spans="1:8" s="40" customFormat="1" ht="15" customHeight="1" thickBot="1" x14ac:dyDescent="0.3">
      <c r="A7" s="42"/>
      <c r="B7" s="42"/>
      <c r="C7" s="42"/>
      <c r="D7" s="99"/>
      <c r="E7" s="99"/>
      <c r="F7" s="418" t="s">
        <v>0</v>
      </c>
    </row>
    <row r="8" spans="1:8" s="40" customFormat="1" ht="23.5" thickTop="1" x14ac:dyDescent="0.25">
      <c r="A8" s="7" t="s">
        <v>1</v>
      </c>
      <c r="B8" s="8" t="s">
        <v>2</v>
      </c>
      <c r="C8" s="9" t="s">
        <v>246</v>
      </c>
      <c r="D8" s="9" t="s">
        <v>535</v>
      </c>
      <c r="E8" s="9" t="s">
        <v>616</v>
      </c>
      <c r="F8" s="10" t="s">
        <v>617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06" t="s">
        <v>8</v>
      </c>
    </row>
    <row r="10" spans="1:8" s="40" customFormat="1" ht="15" customHeight="1" thickTop="1" x14ac:dyDescent="0.25">
      <c r="A10" s="53" t="s">
        <v>13</v>
      </c>
      <c r="B10" s="46" t="s">
        <v>308</v>
      </c>
      <c r="C10" s="46" t="s">
        <v>309</v>
      </c>
      <c r="D10" s="47">
        <f>'7.sz. melléklet'!D43</f>
        <v>0</v>
      </c>
      <c r="E10" s="47">
        <f>'7.sz. melléklet'!E43</f>
        <v>591</v>
      </c>
      <c r="F10" s="20"/>
    </row>
    <row r="11" spans="1:8" s="40" customFormat="1" ht="15" customHeight="1" x14ac:dyDescent="0.25">
      <c r="A11" s="248" t="s">
        <v>14</v>
      </c>
      <c r="B11" s="297" t="s">
        <v>207</v>
      </c>
      <c r="C11" s="297" t="s">
        <v>289</v>
      </c>
      <c r="D11" s="298">
        <f>'7.sz. melléklet'!D36+'8.sz. melléklet'!D25</f>
        <v>149476</v>
      </c>
      <c r="E11" s="298">
        <f>'7.sz. melléklet'!E36+'8.sz. melléklet'!E25</f>
        <v>150822</v>
      </c>
      <c r="F11" s="20">
        <f t="shared" ref="F11:F14" si="0">E11/D11</f>
        <v>1.0090047900666328</v>
      </c>
      <c r="H11" s="175"/>
    </row>
    <row r="12" spans="1:8" s="40" customFormat="1" ht="15" customHeight="1" x14ac:dyDescent="0.25">
      <c r="A12" s="78" t="s">
        <v>51</v>
      </c>
      <c r="B12" s="299" t="s">
        <v>140</v>
      </c>
      <c r="C12" s="299" t="s">
        <v>316</v>
      </c>
      <c r="D12" s="300">
        <f>'7.sz. melléklet'!D46</f>
        <v>375</v>
      </c>
      <c r="E12" s="300">
        <f>'7.sz. melléklet'!E46</f>
        <v>375</v>
      </c>
      <c r="F12" s="20">
        <f t="shared" si="0"/>
        <v>1</v>
      </c>
      <c r="G12" s="175"/>
    </row>
    <row r="13" spans="1:8" s="40" customFormat="1" ht="15" customHeight="1" thickBot="1" x14ac:dyDescent="0.3">
      <c r="A13" s="34" t="s">
        <v>52</v>
      </c>
      <c r="B13" s="46" t="s">
        <v>45</v>
      </c>
      <c r="C13" s="79"/>
      <c r="D13" s="326"/>
      <c r="E13" s="326"/>
      <c r="F13" s="327"/>
    </row>
    <row r="14" spans="1:8" s="40" customFormat="1" ht="15" customHeight="1" thickTop="1" thickBot="1" x14ac:dyDescent="0.3">
      <c r="A14" s="678" t="s">
        <v>83</v>
      </c>
      <c r="B14" s="678"/>
      <c r="C14" s="249"/>
      <c r="D14" s="67">
        <f>SUM(D10:D13)</f>
        <v>149851</v>
      </c>
      <c r="E14" s="67">
        <f>SUM(E10:E13)</f>
        <v>151788</v>
      </c>
      <c r="F14" s="95">
        <f t="shared" si="0"/>
        <v>1.0129261733321766</v>
      </c>
    </row>
    <row r="15" spans="1:8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zoomScaleNormal="100" zoomScaleSheetLayoutView="75" workbookViewId="0">
      <selection activeCell="J1" sqref="J1"/>
    </sheetView>
  </sheetViews>
  <sheetFormatPr defaultRowHeight="12.5" x14ac:dyDescent="0.25"/>
  <cols>
    <col min="1" max="1" width="5.7265625" customWidth="1"/>
    <col min="2" max="2" width="35.26953125" customWidth="1"/>
    <col min="3" max="10" width="8.7265625" customWidth="1"/>
    <col min="11" max="12" width="7.7265625" customWidth="1"/>
  </cols>
  <sheetData>
    <row r="1" spans="1:12" s="43" customFormat="1" ht="11.5" x14ac:dyDescent="0.25">
      <c r="B1" s="59"/>
      <c r="C1" s="59"/>
      <c r="D1" s="597"/>
      <c r="E1" s="59"/>
      <c r="J1" s="41" t="s">
        <v>484</v>
      </c>
    </row>
    <row r="2" spans="1:12" s="43" customFormat="1" ht="11.5" x14ac:dyDescent="0.25">
      <c r="A2" s="3"/>
      <c r="B2" s="3"/>
      <c r="C2" s="3"/>
      <c r="D2" s="3"/>
      <c r="E2" s="3"/>
      <c r="J2" s="2" t="str">
        <f>'1.sz. melléklet'!G2</f>
        <v>az 1/2016. (II.    .) önkormányzati rendelethez</v>
      </c>
    </row>
    <row r="3" spans="1:12" s="43" customFormat="1" ht="6.75" customHeight="1" x14ac:dyDescent="0.25">
      <c r="A3" s="42"/>
    </row>
    <row r="4" spans="1:12" s="43" customFormat="1" ht="11.5" x14ac:dyDescent="0.25">
      <c r="A4" s="670" t="s">
        <v>549</v>
      </c>
      <c r="B4" s="670"/>
      <c r="C4" s="670"/>
      <c r="D4" s="670"/>
      <c r="E4" s="670"/>
      <c r="F4" s="670"/>
      <c r="G4" s="670"/>
      <c r="H4" s="670"/>
      <c r="I4" s="670"/>
      <c r="J4" s="670"/>
    </row>
    <row r="5" spans="1:12" s="43" customFormat="1" ht="12" thickBot="1" x14ac:dyDescent="0.3">
      <c r="J5" s="6" t="s">
        <v>0</v>
      </c>
      <c r="L5" s="6"/>
    </row>
    <row r="6" spans="1:12" s="43" customFormat="1" ht="21.5" thickTop="1" x14ac:dyDescent="0.25">
      <c r="A6" s="374" t="s">
        <v>84</v>
      </c>
      <c r="B6" s="375" t="s">
        <v>85</v>
      </c>
      <c r="C6" s="376" t="s">
        <v>538</v>
      </c>
      <c r="D6" s="377" t="s">
        <v>672</v>
      </c>
      <c r="E6" s="484" t="s">
        <v>617</v>
      </c>
      <c r="F6" s="379" t="s">
        <v>539</v>
      </c>
      <c r="G6" s="379" t="s">
        <v>673</v>
      </c>
      <c r="H6" s="484" t="s">
        <v>617</v>
      </c>
      <c r="I6" s="380" t="s">
        <v>213</v>
      </c>
      <c r="J6" s="378" t="s">
        <v>214</v>
      </c>
    </row>
    <row r="7" spans="1:12" s="43" customFormat="1" ht="12" thickBot="1" x14ac:dyDescent="0.3">
      <c r="A7" s="381" t="s">
        <v>3</v>
      </c>
      <c r="B7" s="382" t="s">
        <v>4</v>
      </c>
      <c r="C7" s="383" t="s">
        <v>5</v>
      </c>
      <c r="D7" s="621" t="s">
        <v>6</v>
      </c>
      <c r="E7" s="384" t="s">
        <v>7</v>
      </c>
      <c r="F7" s="385" t="s">
        <v>8</v>
      </c>
      <c r="G7" s="382" t="s">
        <v>9</v>
      </c>
      <c r="H7" s="386" t="s">
        <v>64</v>
      </c>
      <c r="I7" s="387" t="s">
        <v>11</v>
      </c>
      <c r="J7" s="388" t="s">
        <v>178</v>
      </c>
    </row>
    <row r="8" spans="1:12" s="43" customFormat="1" ht="21.5" thickTop="1" x14ac:dyDescent="0.25">
      <c r="A8" s="107" t="s">
        <v>13</v>
      </c>
      <c r="B8" s="108" t="s">
        <v>405</v>
      </c>
      <c r="C8" s="116"/>
      <c r="D8" s="116"/>
      <c r="E8" s="389"/>
      <c r="F8" s="109">
        <v>21975</v>
      </c>
      <c r="G8" s="109">
        <v>21975</v>
      </c>
      <c r="H8" s="622">
        <f>G8/F8</f>
        <v>1</v>
      </c>
      <c r="I8" s="206" t="s">
        <v>215</v>
      </c>
      <c r="J8" s="207"/>
    </row>
    <row r="9" spans="1:12" s="43" customFormat="1" ht="11.5" x14ac:dyDescent="0.25">
      <c r="A9" s="110" t="s">
        <v>14</v>
      </c>
      <c r="B9" s="117" t="s">
        <v>431</v>
      </c>
      <c r="C9" s="112">
        <v>127</v>
      </c>
      <c r="D9" s="112">
        <v>127</v>
      </c>
      <c r="E9" s="390">
        <f>D9/C9</f>
        <v>1</v>
      </c>
      <c r="F9" s="112">
        <v>1512</v>
      </c>
      <c r="G9" s="112">
        <v>1512</v>
      </c>
      <c r="H9" s="391">
        <f t="shared" ref="H9:H26" si="0">G9/F9</f>
        <v>1</v>
      </c>
      <c r="I9" s="208" t="s">
        <v>215</v>
      </c>
      <c r="J9" s="209"/>
    </row>
    <row r="10" spans="1:12" s="43" customFormat="1" ht="21" x14ac:dyDescent="0.25">
      <c r="A10" s="110" t="s">
        <v>51</v>
      </c>
      <c r="B10" s="307" t="s">
        <v>403</v>
      </c>
      <c r="C10" s="112">
        <v>7018</v>
      </c>
      <c r="D10" s="112">
        <v>7018</v>
      </c>
      <c r="E10" s="390">
        <f t="shared" ref="E10:E13" si="1">D10/C10</f>
        <v>1</v>
      </c>
      <c r="F10" s="112">
        <v>81398</v>
      </c>
      <c r="G10" s="112">
        <v>83384</v>
      </c>
      <c r="H10" s="391">
        <f t="shared" si="0"/>
        <v>1.0243986338730682</v>
      </c>
      <c r="I10" s="208" t="s">
        <v>215</v>
      </c>
      <c r="J10" s="209"/>
    </row>
    <row r="11" spans="1:12" s="43" customFormat="1" ht="12.75" customHeight="1" x14ac:dyDescent="0.25">
      <c r="A11" s="110" t="s">
        <v>52</v>
      </c>
      <c r="B11" s="307" t="s">
        <v>406</v>
      </c>
      <c r="C11" s="112">
        <v>1944</v>
      </c>
      <c r="D11" s="112">
        <v>2389</v>
      </c>
      <c r="E11" s="390">
        <f t="shared" si="1"/>
        <v>1.2289094650205761</v>
      </c>
      <c r="F11" s="112">
        <v>11259</v>
      </c>
      <c r="G11" s="112">
        <v>12629</v>
      </c>
      <c r="H11" s="391">
        <f t="shared" si="0"/>
        <v>1.1216804334310329</v>
      </c>
      <c r="I11" s="208" t="s">
        <v>215</v>
      </c>
      <c r="J11" s="209"/>
    </row>
    <row r="12" spans="1:12" s="43" customFormat="1" ht="11.5" x14ac:dyDescent="0.25">
      <c r="A12" s="110" t="s">
        <v>54</v>
      </c>
      <c r="B12" s="307" t="s">
        <v>407</v>
      </c>
      <c r="C12" s="112">
        <v>1905</v>
      </c>
      <c r="D12" s="112">
        <v>1905</v>
      </c>
      <c r="E12" s="390">
        <f t="shared" si="1"/>
        <v>1</v>
      </c>
      <c r="F12" s="112">
        <v>11900</v>
      </c>
      <c r="G12" s="112">
        <v>11900</v>
      </c>
      <c r="H12" s="391">
        <f t="shared" si="0"/>
        <v>1</v>
      </c>
      <c r="I12" s="208" t="s">
        <v>215</v>
      </c>
      <c r="J12" s="209"/>
    </row>
    <row r="13" spans="1:12" s="43" customFormat="1" ht="21" x14ac:dyDescent="0.25">
      <c r="A13" s="110" t="s">
        <v>55</v>
      </c>
      <c r="B13" s="111" t="s">
        <v>411</v>
      </c>
      <c r="C13" s="112">
        <v>141252</v>
      </c>
      <c r="D13" s="112">
        <v>64559</v>
      </c>
      <c r="E13" s="390">
        <f t="shared" si="1"/>
        <v>0.45704839577492706</v>
      </c>
      <c r="F13" s="112">
        <v>2815</v>
      </c>
      <c r="G13" s="112">
        <v>3762</v>
      </c>
      <c r="H13" s="391">
        <f t="shared" si="0"/>
        <v>1.3364120781527531</v>
      </c>
      <c r="I13" s="208" t="s">
        <v>215</v>
      </c>
      <c r="J13" s="209"/>
    </row>
    <row r="14" spans="1:12" s="43" customFormat="1" ht="11.5" x14ac:dyDescent="0.25">
      <c r="A14" s="110" t="s">
        <v>57</v>
      </c>
      <c r="B14" s="111" t="s">
        <v>412</v>
      </c>
      <c r="C14" s="112"/>
      <c r="D14" s="112"/>
      <c r="E14" s="389"/>
      <c r="F14" s="112">
        <v>10612</v>
      </c>
      <c r="G14" s="112">
        <v>10612</v>
      </c>
      <c r="H14" s="391">
        <f t="shared" si="0"/>
        <v>1</v>
      </c>
      <c r="I14" s="208" t="s">
        <v>215</v>
      </c>
      <c r="J14" s="209"/>
    </row>
    <row r="15" spans="1:12" s="43" customFormat="1" ht="12.75" customHeight="1" x14ac:dyDescent="0.25">
      <c r="A15" s="110" t="s">
        <v>77</v>
      </c>
      <c r="B15" s="111" t="s">
        <v>414</v>
      </c>
      <c r="C15" s="112"/>
      <c r="D15" s="112"/>
      <c r="E15" s="390"/>
      <c r="F15" s="112">
        <v>270</v>
      </c>
      <c r="G15" s="112">
        <v>270</v>
      </c>
      <c r="H15" s="391">
        <f t="shared" si="0"/>
        <v>1</v>
      </c>
      <c r="I15" s="208" t="s">
        <v>215</v>
      </c>
      <c r="J15" s="209"/>
    </row>
    <row r="16" spans="1:12" s="43" customFormat="1" ht="12.75" customHeight="1" x14ac:dyDescent="0.25">
      <c r="A16" s="110" t="s">
        <v>86</v>
      </c>
      <c r="B16" s="111" t="s">
        <v>415</v>
      </c>
      <c r="C16" s="112"/>
      <c r="D16" s="112"/>
      <c r="E16" s="390"/>
      <c r="F16" s="112">
        <v>730</v>
      </c>
      <c r="G16" s="112">
        <v>730</v>
      </c>
      <c r="H16" s="391">
        <f t="shared" si="0"/>
        <v>1</v>
      </c>
      <c r="I16" s="208" t="s">
        <v>215</v>
      </c>
      <c r="J16" s="209"/>
    </row>
    <row r="17" spans="1:10" s="43" customFormat="1" ht="12.75" customHeight="1" x14ac:dyDescent="0.25">
      <c r="A17" s="110" t="s">
        <v>87</v>
      </c>
      <c r="B17" s="111" t="s">
        <v>409</v>
      </c>
      <c r="C17" s="112"/>
      <c r="D17" s="112"/>
      <c r="E17" s="244"/>
      <c r="F17" s="112"/>
      <c r="G17" s="112"/>
      <c r="H17" s="391"/>
      <c r="I17" s="208"/>
      <c r="J17" s="209" t="s">
        <v>215</v>
      </c>
    </row>
    <row r="18" spans="1:10" s="43" customFormat="1" ht="11.5" x14ac:dyDescent="0.25">
      <c r="A18" s="110" t="s">
        <v>88</v>
      </c>
      <c r="B18" s="117" t="s">
        <v>473</v>
      </c>
      <c r="C18" s="112"/>
      <c r="D18" s="112">
        <v>254</v>
      </c>
      <c r="E18" s="244"/>
      <c r="F18" s="112">
        <v>808</v>
      </c>
      <c r="G18" s="112">
        <v>793</v>
      </c>
      <c r="H18" s="391">
        <f t="shared" si="0"/>
        <v>0.98143564356435642</v>
      </c>
      <c r="I18" s="208" t="s">
        <v>215</v>
      </c>
      <c r="J18" s="209"/>
    </row>
    <row r="19" spans="1:10" s="43" customFormat="1" ht="11.5" x14ac:dyDescent="0.25">
      <c r="A19" s="110" t="s">
        <v>89</v>
      </c>
      <c r="B19" s="307" t="s">
        <v>399</v>
      </c>
      <c r="C19" s="112"/>
      <c r="D19" s="112">
        <v>95</v>
      </c>
      <c r="E19" s="392"/>
      <c r="F19" s="112">
        <v>43722</v>
      </c>
      <c r="G19" s="112">
        <v>43722</v>
      </c>
      <c r="H19" s="391">
        <f t="shared" si="0"/>
        <v>1</v>
      </c>
      <c r="I19" s="208" t="s">
        <v>215</v>
      </c>
      <c r="J19" s="209"/>
    </row>
    <row r="20" spans="1:10" s="43" customFormat="1" ht="11.5" x14ac:dyDescent="0.25">
      <c r="A20" s="110" t="s">
        <v>90</v>
      </c>
      <c r="B20" s="307" t="s">
        <v>408</v>
      </c>
      <c r="C20" s="112"/>
      <c r="D20" s="112"/>
      <c r="E20" s="390"/>
      <c r="F20" s="112"/>
      <c r="G20" s="112"/>
      <c r="H20" s="391"/>
      <c r="I20" s="208"/>
      <c r="J20" s="209" t="s">
        <v>215</v>
      </c>
    </row>
    <row r="21" spans="1:10" s="43" customFormat="1" ht="21" x14ac:dyDescent="0.25">
      <c r="A21" s="110" t="s">
        <v>91</v>
      </c>
      <c r="B21" s="307" t="s">
        <v>398</v>
      </c>
      <c r="C21" s="112"/>
      <c r="D21" s="112"/>
      <c r="E21" s="393"/>
      <c r="F21" s="112">
        <v>1400</v>
      </c>
      <c r="G21" s="112">
        <v>1400</v>
      </c>
      <c r="H21" s="391">
        <f t="shared" si="0"/>
        <v>1</v>
      </c>
      <c r="I21" s="208" t="s">
        <v>215</v>
      </c>
      <c r="J21" s="209"/>
    </row>
    <row r="22" spans="1:10" s="43" customFormat="1" ht="12.75" customHeight="1" x14ac:dyDescent="0.25">
      <c r="A22" s="110" t="s">
        <v>92</v>
      </c>
      <c r="B22" s="307" t="s">
        <v>397</v>
      </c>
      <c r="C22" s="394">
        <v>7620</v>
      </c>
      <c r="D22" s="394">
        <v>8571</v>
      </c>
      <c r="E22" s="390">
        <f>D22/C22</f>
        <v>1.1248031496062991</v>
      </c>
      <c r="F22" s="112">
        <v>1620</v>
      </c>
      <c r="G22" s="112">
        <v>1620</v>
      </c>
      <c r="H22" s="391">
        <f t="shared" si="0"/>
        <v>1</v>
      </c>
      <c r="I22" s="208" t="s">
        <v>215</v>
      </c>
      <c r="J22" s="209"/>
    </row>
    <row r="23" spans="1:10" s="43" customFormat="1" ht="12.75" customHeight="1" x14ac:dyDescent="0.25">
      <c r="A23" s="110" t="s">
        <v>93</v>
      </c>
      <c r="B23" s="111" t="s">
        <v>410</v>
      </c>
      <c r="C23" s="112"/>
      <c r="D23" s="112"/>
      <c r="E23" s="390"/>
      <c r="F23" s="112">
        <v>12708</v>
      </c>
      <c r="G23" s="112">
        <v>12708</v>
      </c>
      <c r="H23" s="391">
        <f t="shared" si="0"/>
        <v>1</v>
      </c>
      <c r="I23" s="208" t="s">
        <v>215</v>
      </c>
      <c r="J23" s="209"/>
    </row>
    <row r="24" spans="1:10" s="43" customFormat="1" ht="12.75" customHeight="1" x14ac:dyDescent="0.25">
      <c r="A24" s="110" t="s">
        <v>94</v>
      </c>
      <c r="B24" s="307" t="s">
        <v>404</v>
      </c>
      <c r="C24" s="112">
        <v>0</v>
      </c>
      <c r="D24" s="112">
        <v>0</v>
      </c>
      <c r="E24" s="390"/>
      <c r="F24" s="112">
        <v>32336</v>
      </c>
      <c r="G24" s="112">
        <v>32601</v>
      </c>
      <c r="H24" s="391">
        <f t="shared" si="0"/>
        <v>1.0081952003958436</v>
      </c>
      <c r="I24" s="208" t="s">
        <v>215</v>
      </c>
      <c r="J24" s="209"/>
    </row>
    <row r="25" spans="1:10" s="43" customFormat="1" ht="12.75" customHeight="1" x14ac:dyDescent="0.25">
      <c r="A25" s="110" t="s">
        <v>95</v>
      </c>
      <c r="B25" s="111" t="s">
        <v>418</v>
      </c>
      <c r="C25" s="112"/>
      <c r="D25" s="112"/>
      <c r="E25" s="390"/>
      <c r="F25" s="112">
        <v>750</v>
      </c>
      <c r="G25" s="112">
        <v>750</v>
      </c>
      <c r="H25" s="391">
        <f t="shared" si="0"/>
        <v>1</v>
      </c>
      <c r="I25" s="208" t="s">
        <v>215</v>
      </c>
      <c r="J25" s="209"/>
    </row>
    <row r="26" spans="1:10" s="43" customFormat="1" ht="12.75" customHeight="1" thickBot="1" x14ac:dyDescent="0.3">
      <c r="A26" s="395" t="s">
        <v>96</v>
      </c>
      <c r="B26" s="396" t="s">
        <v>419</v>
      </c>
      <c r="C26" s="119"/>
      <c r="D26" s="119"/>
      <c r="E26" s="397"/>
      <c r="F26" s="119">
        <v>805</v>
      </c>
      <c r="G26" s="119">
        <v>805</v>
      </c>
      <c r="H26" s="398">
        <f t="shared" si="0"/>
        <v>1</v>
      </c>
      <c r="I26" s="363" t="s">
        <v>215</v>
      </c>
      <c r="J26" s="399"/>
    </row>
    <row r="27" spans="1:10" s="43" customFormat="1" ht="6.75" customHeight="1" thickTop="1" x14ac:dyDescent="0.25">
      <c r="A27" s="103"/>
      <c r="B27" s="400"/>
      <c r="C27" s="401"/>
      <c r="D27" s="401"/>
      <c r="E27" s="402"/>
      <c r="F27" s="401"/>
      <c r="G27" s="401"/>
      <c r="H27" s="403"/>
      <c r="I27" s="404"/>
      <c r="J27" s="404"/>
    </row>
    <row r="28" spans="1:10" s="43" customFormat="1" ht="6.75" customHeight="1" thickBot="1" x14ac:dyDescent="0.3">
      <c r="A28" s="331"/>
      <c r="B28" s="405"/>
      <c r="C28" s="406"/>
      <c r="D28" s="406"/>
      <c r="E28" s="113"/>
      <c r="F28" s="406"/>
      <c r="G28" s="406"/>
      <c r="H28" s="407"/>
      <c r="I28" s="408"/>
      <c r="J28" s="408"/>
    </row>
    <row r="29" spans="1:10" s="43" customFormat="1" ht="12" thickTop="1" x14ac:dyDescent="0.25">
      <c r="A29" s="114" t="s">
        <v>97</v>
      </c>
      <c r="B29" s="115" t="s">
        <v>421</v>
      </c>
      <c r="C29" s="116"/>
      <c r="D29" s="116"/>
      <c r="E29" s="409"/>
      <c r="F29" s="116">
        <v>825</v>
      </c>
      <c r="G29" s="116">
        <v>825</v>
      </c>
      <c r="H29" s="410">
        <f t="shared" ref="H29:H52" si="2">G29/F29</f>
        <v>1</v>
      </c>
      <c r="I29" s="212" t="s">
        <v>215</v>
      </c>
      <c r="J29" s="213"/>
    </row>
    <row r="30" spans="1:10" s="43" customFormat="1" ht="12.75" customHeight="1" x14ac:dyDescent="0.25">
      <c r="A30" s="110" t="s">
        <v>98</v>
      </c>
      <c r="B30" s="111" t="s">
        <v>422</v>
      </c>
      <c r="C30" s="112">
        <v>563</v>
      </c>
      <c r="D30" s="112">
        <v>563</v>
      </c>
      <c r="E30" s="390">
        <f t="shared" ref="E30:E41" si="3">D30/C30</f>
        <v>1</v>
      </c>
      <c r="F30" s="112">
        <v>1989</v>
      </c>
      <c r="G30" s="112">
        <v>1989</v>
      </c>
      <c r="H30" s="391">
        <f t="shared" si="2"/>
        <v>1</v>
      </c>
      <c r="I30" s="208" t="s">
        <v>215</v>
      </c>
      <c r="J30" s="209"/>
    </row>
    <row r="31" spans="1:10" s="43" customFormat="1" ht="12.75" customHeight="1" x14ac:dyDescent="0.25">
      <c r="A31" s="110" t="s">
        <v>99</v>
      </c>
      <c r="B31" s="111" t="s">
        <v>420</v>
      </c>
      <c r="C31" s="112"/>
      <c r="D31" s="112"/>
      <c r="E31" s="390"/>
      <c r="F31" s="112">
        <v>150</v>
      </c>
      <c r="G31" s="112">
        <v>150</v>
      </c>
      <c r="H31" s="391">
        <f t="shared" si="2"/>
        <v>1</v>
      </c>
      <c r="I31" s="208" t="s">
        <v>215</v>
      </c>
      <c r="J31" s="209"/>
    </row>
    <row r="32" spans="1:10" s="43" customFormat="1" ht="12.75" customHeight="1" x14ac:dyDescent="0.25">
      <c r="A32" s="110" t="s">
        <v>100</v>
      </c>
      <c r="B32" s="117" t="s">
        <v>429</v>
      </c>
      <c r="C32" s="112"/>
      <c r="D32" s="112"/>
      <c r="E32" s="390"/>
      <c r="F32" s="112">
        <v>951</v>
      </c>
      <c r="G32" s="112">
        <v>989</v>
      </c>
      <c r="H32" s="391">
        <f t="shared" si="2"/>
        <v>1.0399579390115667</v>
      </c>
      <c r="I32" s="208" t="s">
        <v>215</v>
      </c>
      <c r="J32" s="209"/>
    </row>
    <row r="33" spans="1:10" s="43" customFormat="1" ht="12.75" customHeight="1" x14ac:dyDescent="0.25">
      <c r="A33" s="110" t="s">
        <v>101</v>
      </c>
      <c r="B33" s="411" t="s">
        <v>430</v>
      </c>
      <c r="C33" s="309">
        <v>41487</v>
      </c>
      <c r="D33" s="309">
        <v>41487</v>
      </c>
      <c r="E33" s="409">
        <f t="shared" si="3"/>
        <v>1</v>
      </c>
      <c r="F33" s="309">
        <v>41052</v>
      </c>
      <c r="G33" s="309">
        <v>41052</v>
      </c>
      <c r="H33" s="391">
        <f t="shared" si="2"/>
        <v>1</v>
      </c>
      <c r="I33" s="208"/>
      <c r="J33" s="209" t="s">
        <v>215</v>
      </c>
    </row>
    <row r="34" spans="1:10" s="43" customFormat="1" ht="12.75" customHeight="1" x14ac:dyDescent="0.25">
      <c r="A34" s="110" t="s">
        <v>102</v>
      </c>
      <c r="B34" s="308" t="s">
        <v>400</v>
      </c>
      <c r="C34" s="116">
        <v>707</v>
      </c>
      <c r="D34" s="116">
        <v>707</v>
      </c>
      <c r="E34" s="409">
        <f t="shared" si="3"/>
        <v>1</v>
      </c>
      <c r="F34" s="116">
        <v>540</v>
      </c>
      <c r="G34" s="116">
        <v>540</v>
      </c>
      <c r="H34" s="391">
        <f t="shared" si="2"/>
        <v>1</v>
      </c>
      <c r="I34" s="212"/>
      <c r="J34" s="213" t="s">
        <v>215</v>
      </c>
    </row>
    <row r="35" spans="1:10" s="43" customFormat="1" ht="12.75" customHeight="1" x14ac:dyDescent="0.25">
      <c r="A35" s="110" t="s">
        <v>103</v>
      </c>
      <c r="B35" s="411" t="s">
        <v>427</v>
      </c>
      <c r="C35" s="309"/>
      <c r="D35" s="309"/>
      <c r="E35" s="244"/>
      <c r="F35" s="309">
        <v>724</v>
      </c>
      <c r="G35" s="309">
        <v>724</v>
      </c>
      <c r="H35" s="391">
        <f t="shared" si="2"/>
        <v>1</v>
      </c>
      <c r="I35" s="208" t="s">
        <v>215</v>
      </c>
      <c r="J35" s="209"/>
    </row>
    <row r="36" spans="1:10" s="43" customFormat="1" ht="11.5" x14ac:dyDescent="0.25">
      <c r="A36" s="110" t="s">
        <v>104</v>
      </c>
      <c r="B36" s="118" t="s">
        <v>428</v>
      </c>
      <c r="C36" s="116">
        <v>140</v>
      </c>
      <c r="D36" s="116">
        <v>140</v>
      </c>
      <c r="E36" s="412">
        <f t="shared" si="3"/>
        <v>1</v>
      </c>
      <c r="F36" s="116">
        <v>24404</v>
      </c>
      <c r="G36" s="116">
        <v>25385</v>
      </c>
      <c r="H36" s="391">
        <f t="shared" si="2"/>
        <v>1.0401983281429275</v>
      </c>
      <c r="I36" s="208" t="s">
        <v>215</v>
      </c>
      <c r="J36" s="213"/>
    </row>
    <row r="37" spans="1:10" s="43" customFormat="1" ht="11.5" x14ac:dyDescent="0.25">
      <c r="A37" s="110" t="s">
        <v>105</v>
      </c>
      <c r="B37" s="115" t="s">
        <v>402</v>
      </c>
      <c r="C37" s="116">
        <v>635</v>
      </c>
      <c r="D37" s="116">
        <v>635</v>
      </c>
      <c r="E37" s="412">
        <f t="shared" si="3"/>
        <v>1</v>
      </c>
      <c r="F37" s="116">
        <v>1270</v>
      </c>
      <c r="G37" s="116">
        <v>1270</v>
      </c>
      <c r="H37" s="391">
        <f t="shared" si="2"/>
        <v>1</v>
      </c>
      <c r="I37" s="208"/>
      <c r="J37" s="213" t="s">
        <v>215</v>
      </c>
    </row>
    <row r="38" spans="1:10" s="43" customFormat="1" ht="11.5" x14ac:dyDescent="0.25">
      <c r="A38" s="110" t="s">
        <v>106</v>
      </c>
      <c r="B38" s="117" t="s">
        <v>426</v>
      </c>
      <c r="C38" s="18">
        <v>3661</v>
      </c>
      <c r="D38" s="18">
        <v>3661</v>
      </c>
      <c r="E38" s="390">
        <f t="shared" si="3"/>
        <v>1</v>
      </c>
      <c r="F38" s="112">
        <v>6739</v>
      </c>
      <c r="G38" s="112">
        <v>6829</v>
      </c>
      <c r="H38" s="391">
        <f t="shared" si="2"/>
        <v>1.0133550971954295</v>
      </c>
      <c r="I38" s="208"/>
      <c r="J38" s="213" t="s">
        <v>215</v>
      </c>
    </row>
    <row r="39" spans="1:10" s="43" customFormat="1" ht="12.75" customHeight="1" x14ac:dyDescent="0.25">
      <c r="A39" s="110" t="s">
        <v>107</v>
      </c>
      <c r="B39" s="111" t="s">
        <v>413</v>
      </c>
      <c r="C39" s="112"/>
      <c r="D39" s="112"/>
      <c r="E39" s="390"/>
      <c r="F39" s="112">
        <v>1052</v>
      </c>
      <c r="G39" s="112">
        <v>1052</v>
      </c>
      <c r="H39" s="391">
        <f t="shared" si="2"/>
        <v>1</v>
      </c>
      <c r="I39" s="208"/>
      <c r="J39" s="209" t="s">
        <v>215</v>
      </c>
    </row>
    <row r="40" spans="1:10" s="43" customFormat="1" ht="12.75" customHeight="1" x14ac:dyDescent="0.25">
      <c r="A40" s="110" t="s">
        <v>108</v>
      </c>
      <c r="B40" s="111" t="s">
        <v>416</v>
      </c>
      <c r="C40" s="112"/>
      <c r="D40" s="112"/>
      <c r="E40" s="390"/>
      <c r="F40" s="112">
        <v>14291</v>
      </c>
      <c r="G40" s="112">
        <v>14291</v>
      </c>
      <c r="H40" s="391">
        <f t="shared" si="2"/>
        <v>1</v>
      </c>
      <c r="I40" s="208" t="s">
        <v>215</v>
      </c>
      <c r="J40" s="209"/>
    </row>
    <row r="41" spans="1:10" s="43" customFormat="1" ht="11.5" x14ac:dyDescent="0.25">
      <c r="A41" s="110" t="s">
        <v>109</v>
      </c>
      <c r="B41" s="307" t="s">
        <v>417</v>
      </c>
      <c r="C41" s="112">
        <v>1203</v>
      </c>
      <c r="D41" s="112">
        <v>1203</v>
      </c>
      <c r="E41" s="390">
        <f t="shared" si="3"/>
        <v>1</v>
      </c>
      <c r="F41" s="112">
        <v>5460</v>
      </c>
      <c r="G41" s="112">
        <v>5460</v>
      </c>
      <c r="H41" s="391">
        <f t="shared" si="2"/>
        <v>1</v>
      </c>
      <c r="I41" s="208" t="s">
        <v>215</v>
      </c>
      <c r="J41" s="209"/>
    </row>
    <row r="42" spans="1:10" s="43" customFormat="1" ht="12.75" customHeight="1" x14ac:dyDescent="0.25">
      <c r="A42" s="110" t="s">
        <v>110</v>
      </c>
      <c r="B42" s="111" t="s">
        <v>401</v>
      </c>
      <c r="C42" s="112"/>
      <c r="D42" s="112"/>
      <c r="E42" s="390"/>
      <c r="F42" s="112">
        <v>1094</v>
      </c>
      <c r="G42" s="112">
        <v>1094</v>
      </c>
      <c r="H42" s="391">
        <f t="shared" si="2"/>
        <v>1</v>
      </c>
      <c r="I42" s="208" t="s">
        <v>215</v>
      </c>
      <c r="J42" s="209"/>
    </row>
    <row r="43" spans="1:10" s="43" customFormat="1" ht="12.75" customHeight="1" x14ac:dyDescent="0.25">
      <c r="A43" s="110" t="s">
        <v>111</v>
      </c>
      <c r="B43" s="111" t="s">
        <v>423</v>
      </c>
      <c r="C43" s="18"/>
      <c r="D43" s="18"/>
      <c r="E43" s="390"/>
      <c r="F43" s="112">
        <v>300</v>
      </c>
      <c r="G43" s="112">
        <v>207</v>
      </c>
      <c r="H43" s="391">
        <f t="shared" si="2"/>
        <v>0.69</v>
      </c>
      <c r="I43" s="208" t="s">
        <v>215</v>
      </c>
      <c r="J43" s="209"/>
    </row>
    <row r="44" spans="1:10" s="43" customFormat="1" ht="12.75" customHeight="1" x14ac:dyDescent="0.25">
      <c r="A44" s="110" t="s">
        <v>112</v>
      </c>
      <c r="B44" s="111" t="s">
        <v>563</v>
      </c>
      <c r="C44" s="18"/>
      <c r="D44" s="18"/>
      <c r="E44" s="244"/>
      <c r="F44" s="112">
        <v>300</v>
      </c>
      <c r="G44" s="112">
        <v>300</v>
      </c>
      <c r="H44" s="391">
        <f t="shared" si="2"/>
        <v>1</v>
      </c>
      <c r="I44" s="208" t="s">
        <v>215</v>
      </c>
      <c r="J44" s="209"/>
    </row>
    <row r="45" spans="1:10" s="43" customFormat="1" ht="12.75" customHeight="1" x14ac:dyDescent="0.25">
      <c r="A45" s="110" t="s">
        <v>113</v>
      </c>
      <c r="B45" s="115" t="s">
        <v>424</v>
      </c>
      <c r="C45" s="18"/>
      <c r="D45" s="18"/>
      <c r="E45" s="390"/>
      <c r="F45" s="116">
        <v>860</v>
      </c>
      <c r="G45" s="116">
        <v>241</v>
      </c>
      <c r="H45" s="391">
        <f t="shared" ref="H45" si="4">G45/F45</f>
        <v>0.2802325581395349</v>
      </c>
      <c r="I45" s="208" t="s">
        <v>215</v>
      </c>
      <c r="J45" s="209"/>
    </row>
    <row r="46" spans="1:10" s="43" customFormat="1" ht="12.75" customHeight="1" x14ac:dyDescent="0.25">
      <c r="A46" s="110" t="s">
        <v>114</v>
      </c>
      <c r="B46" s="115" t="s">
        <v>676</v>
      </c>
      <c r="C46" s="18"/>
      <c r="D46" s="18"/>
      <c r="E46" s="390"/>
      <c r="F46" s="116">
        <v>860</v>
      </c>
      <c r="G46" s="116">
        <v>340</v>
      </c>
      <c r="H46" s="391">
        <f t="shared" si="2"/>
        <v>0.39534883720930231</v>
      </c>
      <c r="I46" s="208" t="s">
        <v>215</v>
      </c>
      <c r="J46" s="209"/>
    </row>
    <row r="47" spans="1:10" s="43" customFormat="1" ht="11.5" x14ac:dyDescent="0.25">
      <c r="A47" s="110" t="s">
        <v>115</v>
      </c>
      <c r="B47" s="625" t="s">
        <v>425</v>
      </c>
      <c r="C47" s="119"/>
      <c r="D47" s="119"/>
      <c r="E47" s="397"/>
      <c r="F47" s="119">
        <v>5265</v>
      </c>
      <c r="G47" s="119">
        <v>5515</v>
      </c>
      <c r="H47" s="398">
        <f t="shared" si="2"/>
        <v>1.0474833808167141</v>
      </c>
      <c r="I47" s="599" t="s">
        <v>215</v>
      </c>
      <c r="J47" s="399"/>
    </row>
    <row r="48" spans="1:10" s="43" customFormat="1" ht="21" x14ac:dyDescent="0.25">
      <c r="A48" s="636" t="s">
        <v>116</v>
      </c>
      <c r="B48" s="626" t="s">
        <v>674</v>
      </c>
      <c r="C48" s="627"/>
      <c r="D48" s="627">
        <v>77500</v>
      </c>
      <c r="E48" s="628"/>
      <c r="F48" s="627"/>
      <c r="G48" s="627"/>
      <c r="H48" s="629"/>
      <c r="I48" s="208" t="s">
        <v>215</v>
      </c>
      <c r="J48" s="209"/>
    </row>
    <row r="49" spans="1:10" s="43" customFormat="1" ht="12" thickBot="1" x14ac:dyDescent="0.3">
      <c r="A49" s="630" t="s">
        <v>117</v>
      </c>
      <c r="B49" s="623" t="s">
        <v>675</v>
      </c>
      <c r="C49" s="109"/>
      <c r="D49" s="109">
        <v>100000</v>
      </c>
      <c r="E49" s="412"/>
      <c r="F49" s="109"/>
      <c r="G49" s="109">
        <v>100000</v>
      </c>
      <c r="H49" s="624"/>
      <c r="I49" s="210"/>
      <c r="J49" s="211" t="s">
        <v>215</v>
      </c>
    </row>
    <row r="50" spans="1:10" s="43" customFormat="1" ht="15" customHeight="1" thickTop="1" x14ac:dyDescent="0.25">
      <c r="A50" s="680" t="s">
        <v>118</v>
      </c>
      <c r="B50" s="680"/>
      <c r="C50" s="120">
        <f>SUM(C8:C47)</f>
        <v>208262</v>
      </c>
      <c r="D50" s="120">
        <f>SUM(D8:D49)</f>
        <v>310814</v>
      </c>
      <c r="E50" s="413">
        <f t="shared" ref="E50:E52" si="5">D50/C50</f>
        <v>1.4924182039930471</v>
      </c>
      <c r="F50" s="120">
        <f>SUM(F8:F47)</f>
        <v>344746</v>
      </c>
      <c r="G50" s="120">
        <f>SUM(G8:G49)</f>
        <v>449426</v>
      </c>
      <c r="H50" s="121">
        <f t="shared" si="2"/>
        <v>1.3036438421330487</v>
      </c>
      <c r="I50" s="212"/>
      <c r="J50" s="213"/>
    </row>
    <row r="51" spans="1:10" s="43" customFormat="1" ht="15" customHeight="1" thickBot="1" x14ac:dyDescent="0.3">
      <c r="A51" s="681" t="s">
        <v>119</v>
      </c>
      <c r="B51" s="681"/>
      <c r="C51" s="122">
        <f>'7.sz. melléklet'!D90+'8.sz. melléklet'!D38</f>
        <v>218783</v>
      </c>
      <c r="D51" s="122">
        <f>'7.sz. melléklet'!E92+'8.sz. melléklet'!E38</f>
        <v>218783</v>
      </c>
      <c r="E51" s="414">
        <f t="shared" si="5"/>
        <v>1</v>
      </c>
      <c r="F51" s="415">
        <f>'7.sz. melléklet'!D35</f>
        <v>83159</v>
      </c>
      <c r="G51" s="415">
        <f>'7.sz. melléklet'!E35</f>
        <v>80171</v>
      </c>
      <c r="H51" s="431">
        <f t="shared" si="2"/>
        <v>0.9640688319965367</v>
      </c>
      <c r="I51" s="210"/>
      <c r="J51" s="211"/>
    </row>
    <row r="52" spans="1:10" s="43" customFormat="1" ht="15" customHeight="1" thickTop="1" thickBot="1" x14ac:dyDescent="0.3">
      <c r="A52" s="682" t="s">
        <v>120</v>
      </c>
      <c r="B52" s="682"/>
      <c r="C52" s="633">
        <f>SUM(C50:C51)</f>
        <v>427045</v>
      </c>
      <c r="D52" s="633">
        <f>SUM(D50:D51)</f>
        <v>529597</v>
      </c>
      <c r="E52" s="634">
        <f t="shared" si="5"/>
        <v>1.2401433104239601</v>
      </c>
      <c r="F52" s="633">
        <f>SUM(F50:F51)</f>
        <v>427905</v>
      </c>
      <c r="G52" s="633">
        <f>SUM(G50:G51)</f>
        <v>529597</v>
      </c>
      <c r="H52" s="635">
        <f t="shared" si="2"/>
        <v>1.2376508804524369</v>
      </c>
      <c r="I52" s="631"/>
      <c r="J52" s="632"/>
    </row>
    <row r="53" spans="1:10" s="40" customFormat="1" ht="13" thickTop="1" x14ac:dyDescent="0.25"/>
    <row r="54" spans="1:10" s="40" customFormat="1" x14ac:dyDescent="0.25"/>
    <row r="55" spans="1:10" s="40" customFormat="1" x14ac:dyDescent="0.25"/>
    <row r="56" spans="1:10" s="40" customFormat="1" x14ac:dyDescent="0.25"/>
    <row r="57" spans="1:10" s="40" customFormat="1" x14ac:dyDescent="0.25"/>
    <row r="58" spans="1:10" s="40" customFormat="1" x14ac:dyDescent="0.25"/>
    <row r="59" spans="1:10" s="40" customFormat="1" x14ac:dyDescent="0.25"/>
    <row r="60" spans="1:10" s="40" customFormat="1" x14ac:dyDescent="0.25"/>
    <row r="61" spans="1:10" s="40" customFormat="1" x14ac:dyDescent="0.25"/>
    <row r="62" spans="1:10" s="40" customFormat="1" x14ac:dyDescent="0.25"/>
    <row r="63" spans="1:10" s="40" customFormat="1" x14ac:dyDescent="0.25"/>
    <row r="64" spans="1:10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J4"/>
    <mergeCell ref="A50:B50"/>
    <mergeCell ref="A51:B51"/>
    <mergeCell ref="A52:B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Normal="100" workbookViewId="0"/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4" width="9.7265625" style="1" customWidth="1"/>
    <col min="5" max="5" width="9.7265625" customWidth="1"/>
  </cols>
  <sheetData>
    <row r="1" spans="1:8" ht="15" customHeight="1" x14ac:dyDescent="0.25">
      <c r="B1" s="3"/>
      <c r="C1" s="3"/>
      <c r="D1" s="3"/>
      <c r="E1" s="3"/>
      <c r="H1" s="2" t="s">
        <v>485</v>
      </c>
    </row>
    <row r="2" spans="1:8" ht="15" customHeight="1" x14ac:dyDescent="0.25">
      <c r="A2" s="3"/>
      <c r="B2" s="3"/>
      <c r="C2" s="3"/>
      <c r="D2" s="3"/>
      <c r="H2" s="2" t="str">
        <f>'1.sz. melléklet'!G2</f>
        <v>az 1/2016. (II.    .) önkormányzati rendelethez</v>
      </c>
    </row>
    <row r="3" spans="1:8" ht="15" customHeight="1" x14ac:dyDescent="0.25">
      <c r="A3" s="670" t="s">
        <v>121</v>
      </c>
      <c r="B3" s="670"/>
      <c r="C3" s="670"/>
      <c r="D3" s="670"/>
      <c r="E3" s="670"/>
      <c r="F3" s="670"/>
      <c r="G3" s="670"/>
      <c r="H3" s="670"/>
    </row>
    <row r="4" spans="1:8" ht="12.75" customHeight="1" thickBot="1" x14ac:dyDescent="0.3">
      <c r="A4" s="42"/>
      <c r="B4" s="99"/>
      <c r="C4" s="99"/>
      <c r="D4" s="41"/>
      <c r="E4" s="41"/>
      <c r="F4" s="6" t="s">
        <v>0</v>
      </c>
    </row>
    <row r="5" spans="1:8" ht="35" thickTop="1" x14ac:dyDescent="0.25">
      <c r="A5" s="7" t="s">
        <v>1</v>
      </c>
      <c r="B5" s="8" t="s">
        <v>2</v>
      </c>
      <c r="C5" s="9" t="s">
        <v>246</v>
      </c>
      <c r="D5" s="9" t="s">
        <v>535</v>
      </c>
      <c r="E5" s="9" t="s">
        <v>616</v>
      </c>
      <c r="F5" s="10" t="s">
        <v>617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06" t="s">
        <v>8</v>
      </c>
    </row>
    <row r="7" spans="1:8" ht="15" customHeight="1" thickTop="1" x14ac:dyDescent="0.25">
      <c r="A7" s="124" t="s">
        <v>13</v>
      </c>
      <c r="B7" s="125" t="s">
        <v>123</v>
      </c>
      <c r="C7" s="125" t="s">
        <v>247</v>
      </c>
      <c r="D7" s="126">
        <f>D8+D15</f>
        <v>35374</v>
      </c>
      <c r="E7" s="126">
        <f>E8+E15</f>
        <v>33829</v>
      </c>
      <c r="F7" s="127">
        <f t="shared" ref="F7:F12" si="0">E7/D7</f>
        <v>0.95632385367784245</v>
      </c>
    </row>
    <row r="8" spans="1:8" ht="15" customHeight="1" x14ac:dyDescent="0.25">
      <c r="A8" s="21" t="s">
        <v>124</v>
      </c>
      <c r="B8" s="18" t="s">
        <v>248</v>
      </c>
      <c r="C8" s="18" t="s">
        <v>249</v>
      </c>
      <c r="D8" s="19">
        <f>SUM(D9:D14)</f>
        <v>23576</v>
      </c>
      <c r="E8" s="19">
        <f>SUM(E9:E14)</f>
        <v>21943</v>
      </c>
      <c r="F8" s="128">
        <f t="shared" si="0"/>
        <v>0.93073464540210382</v>
      </c>
    </row>
    <row r="9" spans="1:8" ht="15" customHeight="1" x14ac:dyDescent="0.25">
      <c r="A9" s="129"/>
      <c r="B9" s="22" t="s">
        <v>250</v>
      </c>
      <c r="C9" s="22" t="s">
        <v>251</v>
      </c>
      <c r="D9" s="23">
        <v>20509</v>
      </c>
      <c r="E9" s="23">
        <v>18674</v>
      </c>
      <c r="F9" s="92">
        <f t="shared" si="0"/>
        <v>0.91052708566970597</v>
      </c>
    </row>
    <row r="10" spans="1:8" ht="15" customHeight="1" x14ac:dyDescent="0.25">
      <c r="A10" s="129"/>
      <c r="B10" s="22" t="s">
        <v>559</v>
      </c>
      <c r="C10" s="22" t="s">
        <v>560</v>
      </c>
      <c r="D10" s="23">
        <v>744</v>
      </c>
      <c r="E10" s="23">
        <v>744</v>
      </c>
      <c r="F10" s="92">
        <f t="shared" si="0"/>
        <v>1</v>
      </c>
    </row>
    <row r="11" spans="1:8" ht="15" customHeight="1" x14ac:dyDescent="0.25">
      <c r="A11" s="129"/>
      <c r="B11" s="22" t="s">
        <v>561</v>
      </c>
      <c r="C11" s="22" t="s">
        <v>438</v>
      </c>
      <c r="D11" s="23">
        <v>62</v>
      </c>
      <c r="E11" s="23">
        <v>62</v>
      </c>
      <c r="F11" s="92">
        <f t="shared" si="0"/>
        <v>1</v>
      </c>
    </row>
    <row r="12" spans="1:8" ht="15" customHeight="1" x14ac:dyDescent="0.25">
      <c r="A12" s="129"/>
      <c r="B12" s="22" t="s">
        <v>562</v>
      </c>
      <c r="C12" s="22" t="s">
        <v>252</v>
      </c>
      <c r="D12" s="23">
        <v>1742</v>
      </c>
      <c r="E12" s="23">
        <v>1742</v>
      </c>
      <c r="F12" s="92">
        <f t="shared" si="0"/>
        <v>1</v>
      </c>
    </row>
    <row r="13" spans="1:8" ht="15" customHeight="1" x14ac:dyDescent="0.25">
      <c r="A13" s="129"/>
      <c r="B13" s="22" t="s">
        <v>621</v>
      </c>
      <c r="C13" s="22" t="s">
        <v>433</v>
      </c>
      <c r="D13" s="23">
        <v>0</v>
      </c>
      <c r="E13" s="23">
        <v>45</v>
      </c>
      <c r="F13" s="92"/>
    </row>
    <row r="14" spans="1:8" ht="15" customHeight="1" x14ac:dyDescent="0.25">
      <c r="A14" s="129"/>
      <c r="B14" s="22" t="s">
        <v>622</v>
      </c>
      <c r="C14" s="22" t="s">
        <v>439</v>
      </c>
      <c r="D14" s="23">
        <v>519</v>
      </c>
      <c r="E14" s="23">
        <v>676</v>
      </c>
      <c r="F14" s="92">
        <f t="shared" ref="F14:F36" si="1">E14/D14</f>
        <v>1.3025048169556841</v>
      </c>
    </row>
    <row r="15" spans="1:8" ht="15" customHeight="1" x14ac:dyDescent="0.25">
      <c r="A15" s="21" t="s">
        <v>125</v>
      </c>
      <c r="B15" s="18" t="s">
        <v>127</v>
      </c>
      <c r="C15" s="18" t="s">
        <v>253</v>
      </c>
      <c r="D15" s="19">
        <f>SUM(D16:D18)</f>
        <v>11798</v>
      </c>
      <c r="E15" s="19">
        <f>SUM(E16:E18)</f>
        <v>11886</v>
      </c>
      <c r="F15" s="128">
        <f t="shared" si="1"/>
        <v>1.0074588913375149</v>
      </c>
    </row>
    <row r="16" spans="1:8" ht="15" customHeight="1" x14ac:dyDescent="0.25">
      <c r="A16" s="129"/>
      <c r="B16" s="22" t="s">
        <v>274</v>
      </c>
      <c r="C16" s="22" t="s">
        <v>254</v>
      </c>
      <c r="D16" s="23">
        <v>6564</v>
      </c>
      <c r="E16" s="23">
        <v>6564</v>
      </c>
      <c r="F16" s="92">
        <f t="shared" si="1"/>
        <v>1</v>
      </c>
    </row>
    <row r="17" spans="1:6" ht="15" customHeight="1" x14ac:dyDescent="0.25">
      <c r="A17" s="129"/>
      <c r="B17" s="22" t="s">
        <v>275</v>
      </c>
      <c r="C17" s="22" t="s">
        <v>255</v>
      </c>
      <c r="D17" s="23">
        <v>2505</v>
      </c>
      <c r="E17" s="23">
        <v>2593</v>
      </c>
      <c r="F17" s="84">
        <f t="shared" si="1"/>
        <v>1.0351297405189621</v>
      </c>
    </row>
    <row r="18" spans="1:6" ht="15" customHeight="1" x14ac:dyDescent="0.25">
      <c r="A18" s="129"/>
      <c r="B18" s="22" t="s">
        <v>276</v>
      </c>
      <c r="C18" s="22" t="s">
        <v>256</v>
      </c>
      <c r="D18" s="23">
        <v>2729</v>
      </c>
      <c r="E18" s="23">
        <v>2729</v>
      </c>
      <c r="F18" s="84">
        <f t="shared" si="1"/>
        <v>1</v>
      </c>
    </row>
    <row r="19" spans="1:6" ht="15" customHeight="1" x14ac:dyDescent="0.25">
      <c r="A19" s="28" t="s">
        <v>14</v>
      </c>
      <c r="B19" s="130" t="s">
        <v>205</v>
      </c>
      <c r="C19" s="130" t="s">
        <v>257</v>
      </c>
      <c r="D19" s="29">
        <v>10717</v>
      </c>
      <c r="E19" s="29">
        <v>10287</v>
      </c>
      <c r="F19" s="127">
        <f t="shared" si="1"/>
        <v>0.95987683120276202</v>
      </c>
    </row>
    <row r="20" spans="1:6" ht="15" customHeight="1" x14ac:dyDescent="0.25">
      <c r="A20" s="28" t="s">
        <v>51</v>
      </c>
      <c r="B20" s="130" t="s">
        <v>129</v>
      </c>
      <c r="C20" s="130" t="s">
        <v>258</v>
      </c>
      <c r="D20" s="29">
        <f>SUM(D21:D25)</f>
        <v>101504</v>
      </c>
      <c r="E20" s="29">
        <f>SUM(E21:E25)</f>
        <v>106195</v>
      </c>
      <c r="F20" s="127">
        <f t="shared" si="1"/>
        <v>1.0462149274905423</v>
      </c>
    </row>
    <row r="21" spans="1:6" ht="15" customHeight="1" x14ac:dyDescent="0.25">
      <c r="A21" s="21" t="s">
        <v>128</v>
      </c>
      <c r="B21" s="18" t="s">
        <v>259</v>
      </c>
      <c r="C21" s="18" t="s">
        <v>265</v>
      </c>
      <c r="D21" s="19">
        <v>13496</v>
      </c>
      <c r="E21" s="19">
        <v>13496</v>
      </c>
      <c r="F21" s="128">
        <f t="shared" si="1"/>
        <v>1</v>
      </c>
    </row>
    <row r="22" spans="1:6" ht="15" customHeight="1" x14ac:dyDescent="0.25">
      <c r="A22" s="21" t="s">
        <v>130</v>
      </c>
      <c r="B22" s="18" t="s">
        <v>260</v>
      </c>
      <c r="C22" s="18" t="s">
        <v>266</v>
      </c>
      <c r="D22" s="19">
        <v>2065</v>
      </c>
      <c r="E22" s="19">
        <v>2065</v>
      </c>
      <c r="F22" s="128">
        <f t="shared" si="1"/>
        <v>1</v>
      </c>
    </row>
    <row r="23" spans="1:6" ht="15" customHeight="1" x14ac:dyDescent="0.25">
      <c r="A23" s="21" t="s">
        <v>261</v>
      </c>
      <c r="B23" s="18" t="s">
        <v>262</v>
      </c>
      <c r="C23" s="18" t="s">
        <v>267</v>
      </c>
      <c r="D23" s="19">
        <v>59766</v>
      </c>
      <c r="E23" s="19">
        <v>63994</v>
      </c>
      <c r="F23" s="128">
        <f t="shared" si="1"/>
        <v>1.0707425626610447</v>
      </c>
    </row>
    <row r="24" spans="1:6" ht="15" customHeight="1" x14ac:dyDescent="0.25">
      <c r="A24" s="21" t="s">
        <v>263</v>
      </c>
      <c r="B24" s="18" t="s">
        <v>264</v>
      </c>
      <c r="C24" s="18" t="s">
        <v>268</v>
      </c>
      <c r="D24" s="19">
        <v>315</v>
      </c>
      <c r="E24" s="19">
        <v>315</v>
      </c>
      <c r="F24" s="128">
        <f t="shared" si="1"/>
        <v>1</v>
      </c>
    </row>
    <row r="25" spans="1:6" ht="15" customHeight="1" x14ac:dyDescent="0.25">
      <c r="A25" s="21" t="s">
        <v>269</v>
      </c>
      <c r="B25" s="18" t="s">
        <v>270</v>
      </c>
      <c r="C25" s="18" t="s">
        <v>271</v>
      </c>
      <c r="D25" s="19">
        <f>SUM(D26:D29)</f>
        <v>25862</v>
      </c>
      <c r="E25" s="19">
        <f>SUM(E26:E29)</f>
        <v>26325</v>
      </c>
      <c r="F25" s="128">
        <f t="shared" si="1"/>
        <v>1.0179027144072383</v>
      </c>
    </row>
    <row r="26" spans="1:6" ht="15" customHeight="1" x14ac:dyDescent="0.25">
      <c r="A26" s="129"/>
      <c r="B26" s="22" t="s">
        <v>272</v>
      </c>
      <c r="C26" s="22" t="s">
        <v>273</v>
      </c>
      <c r="D26" s="23">
        <v>16732</v>
      </c>
      <c r="E26" s="23">
        <v>17195</v>
      </c>
      <c r="F26" s="92">
        <f t="shared" si="1"/>
        <v>1.0276715276117618</v>
      </c>
    </row>
    <row r="27" spans="1:6" ht="15" customHeight="1" x14ac:dyDescent="0.25">
      <c r="A27" s="129"/>
      <c r="B27" s="257" t="s">
        <v>277</v>
      </c>
      <c r="C27" s="22" t="s">
        <v>278</v>
      </c>
      <c r="D27" s="23">
        <v>8620</v>
      </c>
      <c r="E27" s="23">
        <v>8620</v>
      </c>
      <c r="F27" s="92">
        <f t="shared" si="1"/>
        <v>1</v>
      </c>
    </row>
    <row r="28" spans="1:6" ht="15" customHeight="1" x14ac:dyDescent="0.25">
      <c r="A28" s="129"/>
      <c r="B28" s="257" t="s">
        <v>513</v>
      </c>
      <c r="C28" s="22" t="s">
        <v>514</v>
      </c>
      <c r="D28" s="23">
        <v>30</v>
      </c>
      <c r="E28" s="23">
        <v>30</v>
      </c>
      <c r="F28" s="92">
        <f t="shared" si="1"/>
        <v>1</v>
      </c>
    </row>
    <row r="29" spans="1:6" ht="15" customHeight="1" x14ac:dyDescent="0.25">
      <c r="A29" s="129"/>
      <c r="B29" s="257" t="s">
        <v>512</v>
      </c>
      <c r="C29" s="22" t="s">
        <v>279</v>
      </c>
      <c r="D29" s="23">
        <v>480</v>
      </c>
      <c r="E29" s="23">
        <v>480</v>
      </c>
      <c r="F29" s="92">
        <f t="shared" si="1"/>
        <v>1</v>
      </c>
    </row>
    <row r="30" spans="1:6" ht="15" customHeight="1" x14ac:dyDescent="0.25">
      <c r="A30" s="28" t="s">
        <v>52</v>
      </c>
      <c r="B30" s="130" t="s">
        <v>280</v>
      </c>
      <c r="C30" s="130" t="s">
        <v>281</v>
      </c>
      <c r="D30" s="29">
        <v>3250</v>
      </c>
      <c r="E30" s="29">
        <v>3250</v>
      </c>
      <c r="F30" s="127">
        <f t="shared" si="1"/>
        <v>1</v>
      </c>
    </row>
    <row r="31" spans="1:6" s="258" customFormat="1" ht="15" customHeight="1" x14ac:dyDescent="0.25">
      <c r="A31" s="28" t="s">
        <v>54</v>
      </c>
      <c r="B31" s="130" t="s">
        <v>282</v>
      </c>
      <c r="C31" s="130" t="s">
        <v>283</v>
      </c>
      <c r="D31" s="29">
        <f>SUM(D32:D35)</f>
        <v>103139</v>
      </c>
      <c r="E31" s="29">
        <f>SUM(E32:E35)</f>
        <v>100708</v>
      </c>
      <c r="F31" s="127">
        <f t="shared" si="1"/>
        <v>0.97642986649085217</v>
      </c>
    </row>
    <row r="32" spans="1:6" s="258" customFormat="1" ht="15" customHeight="1" x14ac:dyDescent="0.25">
      <c r="A32" s="21" t="s">
        <v>240</v>
      </c>
      <c r="B32" s="18" t="s">
        <v>440</v>
      </c>
      <c r="C32" s="18" t="s">
        <v>441</v>
      </c>
      <c r="D32" s="19">
        <v>420</v>
      </c>
      <c r="E32" s="19">
        <v>1037</v>
      </c>
      <c r="F32" s="127">
        <f t="shared" si="1"/>
        <v>2.4690476190476192</v>
      </c>
    </row>
    <row r="33" spans="1:6" s="258" customFormat="1" ht="15" customHeight="1" x14ac:dyDescent="0.25">
      <c r="A33" s="21" t="s">
        <v>242</v>
      </c>
      <c r="B33" s="18" t="s">
        <v>284</v>
      </c>
      <c r="C33" s="18" t="s">
        <v>286</v>
      </c>
      <c r="D33" s="19">
        <v>13116</v>
      </c>
      <c r="E33" s="19">
        <v>12966</v>
      </c>
      <c r="F33" s="128">
        <f t="shared" si="1"/>
        <v>0.98856358645928633</v>
      </c>
    </row>
    <row r="34" spans="1:6" s="258" customFormat="1" ht="15" customHeight="1" x14ac:dyDescent="0.25">
      <c r="A34" s="21" t="s">
        <v>288</v>
      </c>
      <c r="B34" s="18" t="s">
        <v>285</v>
      </c>
      <c r="C34" s="18" t="s">
        <v>287</v>
      </c>
      <c r="D34" s="19">
        <v>6444</v>
      </c>
      <c r="E34" s="19">
        <v>6534</v>
      </c>
      <c r="F34" s="128">
        <f t="shared" si="1"/>
        <v>1.0139664804469273</v>
      </c>
    </row>
    <row r="35" spans="1:6" s="258" customFormat="1" ht="15" customHeight="1" x14ac:dyDescent="0.25">
      <c r="A35" s="21" t="s">
        <v>442</v>
      </c>
      <c r="B35" s="18" t="s">
        <v>43</v>
      </c>
      <c r="C35" s="18" t="s">
        <v>478</v>
      </c>
      <c r="D35" s="19">
        <v>83159</v>
      </c>
      <c r="E35" s="19">
        <v>80171</v>
      </c>
      <c r="F35" s="128">
        <f t="shared" si="1"/>
        <v>0.9640688319965367</v>
      </c>
    </row>
    <row r="36" spans="1:6" s="258" customFormat="1" ht="15" customHeight="1" x14ac:dyDescent="0.25">
      <c r="A36" s="28" t="s">
        <v>55</v>
      </c>
      <c r="B36" s="130" t="s">
        <v>207</v>
      </c>
      <c r="C36" s="130" t="s">
        <v>289</v>
      </c>
      <c r="D36" s="29">
        <f>SUM(D37:D42)</f>
        <v>149476</v>
      </c>
      <c r="E36" s="29">
        <f>SUM(E37:E42)</f>
        <v>150822</v>
      </c>
      <c r="F36" s="127">
        <f t="shared" si="1"/>
        <v>1.0090047900666328</v>
      </c>
    </row>
    <row r="37" spans="1:6" s="258" customFormat="1" ht="15" customHeight="1" x14ac:dyDescent="0.25">
      <c r="A37" s="262" t="s">
        <v>290</v>
      </c>
      <c r="B37" s="76" t="s">
        <v>291</v>
      </c>
      <c r="C37" s="76" t="s">
        <v>292</v>
      </c>
      <c r="D37" s="56">
        <v>0</v>
      </c>
      <c r="E37" s="56">
        <v>0</v>
      </c>
      <c r="F37" s="128"/>
    </row>
    <row r="38" spans="1:6" s="258" customFormat="1" ht="15" customHeight="1" x14ac:dyDescent="0.25">
      <c r="A38" s="262" t="s">
        <v>293</v>
      </c>
      <c r="B38" s="76" t="s">
        <v>294</v>
      </c>
      <c r="C38" s="76" t="s">
        <v>295</v>
      </c>
      <c r="D38" s="56">
        <v>90759</v>
      </c>
      <c r="E38" s="56">
        <v>91119</v>
      </c>
      <c r="F38" s="128">
        <f>E38/D38</f>
        <v>1.0039665487720226</v>
      </c>
    </row>
    <row r="39" spans="1:6" s="258" customFormat="1" ht="15" customHeight="1" x14ac:dyDescent="0.25">
      <c r="A39" s="262" t="s">
        <v>296</v>
      </c>
      <c r="B39" s="76" t="s">
        <v>297</v>
      </c>
      <c r="C39" s="76" t="s">
        <v>298</v>
      </c>
      <c r="D39" s="56">
        <v>412</v>
      </c>
      <c r="E39" s="56">
        <v>1232</v>
      </c>
      <c r="F39" s="128">
        <f>E39/D39</f>
        <v>2.9902912621359223</v>
      </c>
    </row>
    <row r="40" spans="1:6" s="264" customFormat="1" ht="15" customHeight="1" x14ac:dyDescent="0.3">
      <c r="A40" s="262" t="s">
        <v>299</v>
      </c>
      <c r="B40" s="76" t="s">
        <v>300</v>
      </c>
      <c r="C40" s="76" t="s">
        <v>301</v>
      </c>
      <c r="D40" s="56">
        <v>16709</v>
      </c>
      <c r="E40" s="56">
        <v>16589</v>
      </c>
      <c r="F40" s="128">
        <f>E40/D40</f>
        <v>0.99281824166616794</v>
      </c>
    </row>
    <row r="41" spans="1:6" s="258" customFormat="1" ht="15" customHeight="1" x14ac:dyDescent="0.25">
      <c r="A41" s="262" t="s">
        <v>302</v>
      </c>
      <c r="B41" s="76" t="s">
        <v>303</v>
      </c>
      <c r="C41" s="76" t="s">
        <v>304</v>
      </c>
      <c r="D41" s="56">
        <v>14500</v>
      </c>
      <c r="E41" s="56">
        <v>14500</v>
      </c>
      <c r="F41" s="128">
        <f>E41/D41</f>
        <v>1</v>
      </c>
    </row>
    <row r="42" spans="1:6" s="258" customFormat="1" ht="15" customHeight="1" x14ac:dyDescent="0.25">
      <c r="A42" s="262" t="s">
        <v>305</v>
      </c>
      <c r="B42" s="76" t="s">
        <v>306</v>
      </c>
      <c r="C42" s="76" t="s">
        <v>307</v>
      </c>
      <c r="D42" s="56">
        <v>27096</v>
      </c>
      <c r="E42" s="56">
        <v>27382</v>
      </c>
      <c r="F42" s="128">
        <f>E42/D42</f>
        <v>1.0105550634780041</v>
      </c>
    </row>
    <row r="43" spans="1:6" s="264" customFormat="1" ht="15" customHeight="1" x14ac:dyDescent="0.3">
      <c r="A43" s="263" t="s">
        <v>57</v>
      </c>
      <c r="B43" s="260" t="s">
        <v>308</v>
      </c>
      <c r="C43" s="260" t="s">
        <v>309</v>
      </c>
      <c r="D43" s="261">
        <f>SUM(D44:D45)</f>
        <v>0</v>
      </c>
      <c r="E43" s="261">
        <f>SUM(E44:E45)</f>
        <v>591</v>
      </c>
      <c r="F43" s="128"/>
    </row>
    <row r="44" spans="1:6" s="258" customFormat="1" ht="15" customHeight="1" x14ac:dyDescent="0.25">
      <c r="A44" s="262" t="s">
        <v>310</v>
      </c>
      <c r="B44" s="76" t="s">
        <v>311</v>
      </c>
      <c r="C44" s="76" t="s">
        <v>312</v>
      </c>
      <c r="D44" s="56">
        <v>0</v>
      </c>
      <c r="E44" s="56">
        <v>465</v>
      </c>
      <c r="F44" s="128"/>
    </row>
    <row r="45" spans="1:6" s="258" customFormat="1" ht="15" customHeight="1" x14ac:dyDescent="0.25">
      <c r="A45" s="262" t="s">
        <v>313</v>
      </c>
      <c r="B45" s="76" t="s">
        <v>314</v>
      </c>
      <c r="C45" s="76" t="s">
        <v>315</v>
      </c>
      <c r="D45" s="56">
        <v>0</v>
      </c>
      <c r="E45" s="56">
        <v>126</v>
      </c>
      <c r="F45" s="128"/>
    </row>
    <row r="46" spans="1:6" s="258" customFormat="1" ht="15" customHeight="1" x14ac:dyDescent="0.25">
      <c r="A46" s="259" t="s">
        <v>77</v>
      </c>
      <c r="B46" s="260" t="s">
        <v>140</v>
      </c>
      <c r="C46" s="260" t="s">
        <v>316</v>
      </c>
      <c r="D46" s="261">
        <f>SUM(D47:D47)</f>
        <v>375</v>
      </c>
      <c r="E46" s="261">
        <f>SUM(E47:E47)</f>
        <v>375</v>
      </c>
      <c r="F46" s="127">
        <f>E46/D46</f>
        <v>1</v>
      </c>
    </row>
    <row r="47" spans="1:6" s="258" customFormat="1" ht="15" customHeight="1" x14ac:dyDescent="0.25">
      <c r="A47" s="312" t="s">
        <v>317</v>
      </c>
      <c r="B47" s="297" t="s">
        <v>318</v>
      </c>
      <c r="C47" s="297" t="s">
        <v>319</v>
      </c>
      <c r="D47" s="298">
        <v>375</v>
      </c>
      <c r="E47" s="298">
        <v>375</v>
      </c>
      <c r="F47" s="128">
        <f>E47/D47</f>
        <v>1</v>
      </c>
    </row>
    <row r="48" spans="1:6" s="258" customFormat="1" ht="15" customHeight="1" x14ac:dyDescent="0.25">
      <c r="A48" s="313" t="s">
        <v>86</v>
      </c>
      <c r="B48" s="444" t="s">
        <v>47</v>
      </c>
      <c r="C48" s="504" t="s">
        <v>498</v>
      </c>
      <c r="D48" s="505">
        <f>SUM(D50:D51)</f>
        <v>21351</v>
      </c>
      <c r="E48" s="505">
        <f>SUM(E49:E51)</f>
        <v>121681</v>
      </c>
      <c r="F48" s="127">
        <f>E48/D48</f>
        <v>5.6990773265889185</v>
      </c>
    </row>
    <row r="49" spans="1:8" s="258" customFormat="1" ht="15" customHeight="1" x14ac:dyDescent="0.25">
      <c r="A49" s="447" t="s">
        <v>494</v>
      </c>
      <c r="B49" s="448" t="s">
        <v>624</v>
      </c>
      <c r="C49" s="310" t="s">
        <v>625</v>
      </c>
      <c r="D49" s="80">
        <v>0</v>
      </c>
      <c r="E49" s="80">
        <v>100000</v>
      </c>
      <c r="F49" s="128"/>
    </row>
    <row r="50" spans="1:8" s="258" customFormat="1" ht="15" customHeight="1" x14ac:dyDescent="0.25">
      <c r="A50" s="447" t="s">
        <v>496</v>
      </c>
      <c r="B50" s="448" t="s">
        <v>495</v>
      </c>
      <c r="C50" s="448" t="s">
        <v>497</v>
      </c>
      <c r="D50" s="449">
        <v>2365</v>
      </c>
      <c r="E50" s="449">
        <v>2695</v>
      </c>
      <c r="F50" s="128">
        <f>E50/D50</f>
        <v>1.1395348837209303</v>
      </c>
    </row>
    <row r="51" spans="1:8" ht="15" customHeight="1" thickBot="1" x14ac:dyDescent="0.3">
      <c r="A51" s="238" t="s">
        <v>623</v>
      </c>
      <c r="B51" s="445" t="s">
        <v>435</v>
      </c>
      <c r="C51" s="445" t="s">
        <v>436</v>
      </c>
      <c r="D51" s="446">
        <v>18986</v>
      </c>
      <c r="E51" s="446">
        <v>18986</v>
      </c>
      <c r="F51" s="128">
        <f>E51/D51</f>
        <v>1</v>
      </c>
    </row>
    <row r="52" spans="1:8" ht="15" customHeight="1" thickTop="1" thickBot="1" x14ac:dyDescent="0.3">
      <c r="A52" s="678" t="s">
        <v>131</v>
      </c>
      <c r="B52" s="678"/>
      <c r="C52" s="249"/>
      <c r="D52" s="101">
        <f>D7+D19+D20+D30+D31+D36+D43+D46+D48</f>
        <v>425186</v>
      </c>
      <c r="E52" s="101">
        <f>E7+E19+E20+E30+E31+E36+E43+E46+E48</f>
        <v>527738</v>
      </c>
      <c r="F52" s="133">
        <f>E52/D52</f>
        <v>1.2411932660059362</v>
      </c>
    </row>
    <row r="53" spans="1:8" ht="15" customHeight="1" thickTop="1" x14ac:dyDescent="0.25">
      <c r="A53" s="43"/>
      <c r="B53" s="43"/>
      <c r="C53" s="43"/>
      <c r="D53" s="43"/>
      <c r="E53" s="69"/>
      <c r="H53" s="2" t="s">
        <v>680</v>
      </c>
    </row>
    <row r="54" spans="1:8" ht="15" customHeight="1" x14ac:dyDescent="0.25">
      <c r="B54" s="41"/>
      <c r="C54" s="41"/>
      <c r="D54" s="41"/>
      <c r="H54" s="2" t="str">
        <f>'1.sz. melléklet'!G2</f>
        <v>az 1/2016. (II.    .) önkormányzati rendelethez</v>
      </c>
    </row>
    <row r="55" spans="1:8" ht="15" customHeight="1" x14ac:dyDescent="0.25">
      <c r="A55" s="670" t="s">
        <v>132</v>
      </c>
      <c r="B55" s="670"/>
      <c r="C55" s="670"/>
      <c r="D55" s="670"/>
      <c r="E55" s="670"/>
      <c r="F55" s="670"/>
      <c r="G55" s="670"/>
      <c r="H55" s="670"/>
    </row>
    <row r="56" spans="1:8" ht="13" thickBot="1" x14ac:dyDescent="0.3">
      <c r="A56" s="43"/>
      <c r="B56" s="134"/>
      <c r="C56" s="134"/>
      <c r="D56" s="41"/>
      <c r="E56" s="41"/>
      <c r="F56" s="420" t="s">
        <v>0</v>
      </c>
    </row>
    <row r="57" spans="1:8" ht="35" thickTop="1" x14ac:dyDescent="0.25">
      <c r="A57" s="7" t="s">
        <v>1</v>
      </c>
      <c r="B57" s="8" t="s">
        <v>2</v>
      </c>
      <c r="C57" s="9" t="s">
        <v>246</v>
      </c>
      <c r="D57" s="9" t="s">
        <v>535</v>
      </c>
      <c r="E57" s="9" t="s">
        <v>616</v>
      </c>
      <c r="F57" s="10" t="s">
        <v>617</v>
      </c>
    </row>
    <row r="58" spans="1:8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106" t="s">
        <v>8</v>
      </c>
    </row>
    <row r="59" spans="1:8" ht="15" customHeight="1" thickTop="1" x14ac:dyDescent="0.25">
      <c r="A59" s="124" t="s">
        <v>320</v>
      </c>
      <c r="B59" s="125" t="s">
        <v>321</v>
      </c>
      <c r="C59" s="250" t="s">
        <v>322</v>
      </c>
      <c r="D59" s="194">
        <f>SUM(D60:D61)</f>
        <v>64486</v>
      </c>
      <c r="E59" s="194">
        <f>SUM(E60:E61)</f>
        <v>65575</v>
      </c>
      <c r="F59" s="30">
        <f>E59/D59</f>
        <v>1.0168873864094532</v>
      </c>
    </row>
    <row r="60" spans="1:8" ht="15" customHeight="1" x14ac:dyDescent="0.25">
      <c r="A60" s="21" t="s">
        <v>124</v>
      </c>
      <c r="B60" s="18" t="s">
        <v>323</v>
      </c>
      <c r="C60" s="251" t="s">
        <v>324</v>
      </c>
      <c r="D60" s="56">
        <v>63752</v>
      </c>
      <c r="E60" s="56">
        <v>64221</v>
      </c>
      <c r="F60" s="20">
        <f>E60/D60</f>
        <v>1.0073566319488017</v>
      </c>
    </row>
    <row r="61" spans="1:8" ht="15" customHeight="1" x14ac:dyDescent="0.25">
      <c r="A61" s="21" t="s">
        <v>125</v>
      </c>
      <c r="B61" s="18" t="s">
        <v>326</v>
      </c>
      <c r="C61" s="287" t="s">
        <v>325</v>
      </c>
      <c r="D61" s="185">
        <v>734</v>
      </c>
      <c r="E61" s="185">
        <v>1354</v>
      </c>
      <c r="F61" s="20">
        <f>E61/D61</f>
        <v>1.8446866485013624</v>
      </c>
    </row>
    <row r="62" spans="1:8" ht="15" customHeight="1" x14ac:dyDescent="0.25">
      <c r="A62" s="28" t="s">
        <v>14</v>
      </c>
      <c r="B62" s="252" t="s">
        <v>327</v>
      </c>
      <c r="C62" s="291" t="s">
        <v>328</v>
      </c>
      <c r="D62" s="188">
        <f>SUM(D63:D64)</f>
        <v>0</v>
      </c>
      <c r="E62" s="188">
        <f>SUM(E63:E64)</f>
        <v>0</v>
      </c>
      <c r="F62" s="127"/>
    </row>
    <row r="63" spans="1:8" s="286" customFormat="1" ht="15" customHeight="1" x14ac:dyDescent="0.25">
      <c r="A63" s="21" t="s">
        <v>16</v>
      </c>
      <c r="B63" s="18" t="s">
        <v>381</v>
      </c>
      <c r="C63" s="289" t="s">
        <v>380</v>
      </c>
      <c r="D63" s="47"/>
      <c r="E63" s="47"/>
      <c r="F63" s="20"/>
    </row>
    <row r="64" spans="1:8" ht="15" customHeight="1" x14ac:dyDescent="0.25">
      <c r="A64" s="21" t="s">
        <v>17</v>
      </c>
      <c r="B64" s="18" t="s">
        <v>329</v>
      </c>
      <c r="C64" s="251" t="s">
        <v>330</v>
      </c>
      <c r="D64" s="19"/>
      <c r="E64" s="19"/>
      <c r="F64" s="20"/>
    </row>
    <row r="65" spans="1:6" ht="15" customHeight="1" x14ac:dyDescent="0.25">
      <c r="A65" s="28" t="s">
        <v>51</v>
      </c>
      <c r="B65" s="130" t="s">
        <v>15</v>
      </c>
      <c r="C65" s="252" t="s">
        <v>333</v>
      </c>
      <c r="D65" s="196">
        <f>D66+D67+D71</f>
        <v>77500</v>
      </c>
      <c r="E65" s="196">
        <f>E66+E67+E71</f>
        <v>77500</v>
      </c>
      <c r="F65" s="30">
        <f t="shared" ref="F65:F77" si="2">E65/D65</f>
        <v>1</v>
      </c>
    </row>
    <row r="66" spans="1:6" ht="15" customHeight="1" x14ac:dyDescent="0.25">
      <c r="A66" s="21" t="s">
        <v>128</v>
      </c>
      <c r="B66" s="18" t="s">
        <v>331</v>
      </c>
      <c r="C66" s="251" t="s">
        <v>334</v>
      </c>
      <c r="D66" s="19">
        <v>48050</v>
      </c>
      <c r="E66" s="19">
        <v>48050</v>
      </c>
      <c r="F66" s="20">
        <f t="shared" si="2"/>
        <v>1</v>
      </c>
    </row>
    <row r="67" spans="1:6" ht="15" customHeight="1" x14ac:dyDescent="0.25">
      <c r="A67" s="21" t="s">
        <v>130</v>
      </c>
      <c r="B67" s="18" t="s">
        <v>332</v>
      </c>
      <c r="C67" s="251" t="s">
        <v>335</v>
      </c>
      <c r="D67" s="195">
        <f>SUM(D68:D70)</f>
        <v>29150</v>
      </c>
      <c r="E67" s="195">
        <f>SUM(E68:E70)</f>
        <v>29150</v>
      </c>
      <c r="F67" s="20">
        <f t="shared" si="2"/>
        <v>1</v>
      </c>
    </row>
    <row r="68" spans="1:6" ht="15" customHeight="1" x14ac:dyDescent="0.25">
      <c r="A68" s="38"/>
      <c r="B68" s="22" t="s">
        <v>336</v>
      </c>
      <c r="C68" s="253" t="s">
        <v>337</v>
      </c>
      <c r="D68" s="23">
        <v>13000</v>
      </c>
      <c r="E68" s="23">
        <v>13000</v>
      </c>
      <c r="F68" s="24">
        <f t="shared" si="2"/>
        <v>1</v>
      </c>
    </row>
    <row r="69" spans="1:6" ht="15" customHeight="1" x14ac:dyDescent="0.25">
      <c r="A69" s="38"/>
      <c r="B69" s="22" t="s">
        <v>338</v>
      </c>
      <c r="C69" s="253" t="s">
        <v>339</v>
      </c>
      <c r="D69" s="23">
        <v>1600</v>
      </c>
      <c r="E69" s="23">
        <v>1600</v>
      </c>
      <c r="F69" s="24">
        <f t="shared" si="2"/>
        <v>1</v>
      </c>
    </row>
    <row r="70" spans="1:6" ht="15" customHeight="1" x14ac:dyDescent="0.25">
      <c r="A70" s="38"/>
      <c r="B70" s="22" t="s">
        <v>340</v>
      </c>
      <c r="C70" s="253" t="s">
        <v>341</v>
      </c>
      <c r="D70" s="23">
        <v>14550</v>
      </c>
      <c r="E70" s="23">
        <v>14550</v>
      </c>
      <c r="F70" s="24">
        <f t="shared" si="2"/>
        <v>1</v>
      </c>
    </row>
    <row r="71" spans="1:6" s="258" customFormat="1" ht="15" customHeight="1" x14ac:dyDescent="0.25">
      <c r="A71" s="21" t="s">
        <v>261</v>
      </c>
      <c r="B71" s="18" t="s">
        <v>342</v>
      </c>
      <c r="C71" s="251" t="s">
        <v>343</v>
      </c>
      <c r="D71" s="19">
        <v>300</v>
      </c>
      <c r="E71" s="19">
        <v>300</v>
      </c>
      <c r="F71" s="20">
        <f t="shared" si="2"/>
        <v>1</v>
      </c>
    </row>
    <row r="72" spans="1:6" ht="15" customHeight="1" x14ac:dyDescent="0.25">
      <c r="A72" s="28" t="s">
        <v>52</v>
      </c>
      <c r="B72" s="130" t="s">
        <v>12</v>
      </c>
      <c r="C72" s="252" t="s">
        <v>345</v>
      </c>
      <c r="D72" s="196">
        <f>SUM(D73:D80)</f>
        <v>58480</v>
      </c>
      <c r="E72" s="196">
        <f>SUM(E73:E80)</f>
        <v>58566</v>
      </c>
      <c r="F72" s="30">
        <f t="shared" si="2"/>
        <v>1.0014705882352941</v>
      </c>
    </row>
    <row r="73" spans="1:6" s="258" customFormat="1" ht="15" customHeight="1" x14ac:dyDescent="0.25">
      <c r="A73" s="21" t="s">
        <v>236</v>
      </c>
      <c r="B73" s="18" t="s">
        <v>344</v>
      </c>
      <c r="C73" s="251" t="s">
        <v>346</v>
      </c>
      <c r="D73" s="19">
        <v>300</v>
      </c>
      <c r="E73" s="19">
        <v>300</v>
      </c>
      <c r="F73" s="20">
        <f t="shared" si="2"/>
        <v>1</v>
      </c>
    </row>
    <row r="74" spans="1:6" s="258" customFormat="1" ht="15" customHeight="1" x14ac:dyDescent="0.25">
      <c r="A74" s="21" t="s">
        <v>237</v>
      </c>
      <c r="B74" s="18" t="s">
        <v>347</v>
      </c>
      <c r="C74" s="251" t="s">
        <v>348</v>
      </c>
      <c r="D74" s="19">
        <v>33353</v>
      </c>
      <c r="E74" s="19">
        <v>33353</v>
      </c>
      <c r="F74" s="20">
        <f t="shared" si="2"/>
        <v>1</v>
      </c>
    </row>
    <row r="75" spans="1:6" s="258" customFormat="1" ht="15" customHeight="1" x14ac:dyDescent="0.25">
      <c r="A75" s="21" t="s">
        <v>238</v>
      </c>
      <c r="B75" s="18" t="s">
        <v>350</v>
      </c>
      <c r="C75" s="251" t="s">
        <v>349</v>
      </c>
      <c r="D75" s="19">
        <v>4700</v>
      </c>
      <c r="E75" s="19">
        <v>4700</v>
      </c>
      <c r="F75" s="20">
        <f t="shared" si="2"/>
        <v>1</v>
      </c>
    </row>
    <row r="76" spans="1:6" s="258" customFormat="1" ht="15" customHeight="1" x14ac:dyDescent="0.25">
      <c r="A76" s="21" t="s">
        <v>352</v>
      </c>
      <c r="B76" s="18" t="s">
        <v>351</v>
      </c>
      <c r="C76" s="251" t="s">
        <v>365</v>
      </c>
      <c r="D76" s="19">
        <v>6000</v>
      </c>
      <c r="E76" s="19">
        <v>6000</v>
      </c>
      <c r="F76" s="20">
        <f t="shared" si="2"/>
        <v>1</v>
      </c>
    </row>
    <row r="77" spans="1:6" s="258" customFormat="1" ht="15" customHeight="1" x14ac:dyDescent="0.25">
      <c r="A77" s="21" t="s">
        <v>353</v>
      </c>
      <c r="B77" s="18" t="s">
        <v>356</v>
      </c>
      <c r="C77" s="251" t="s">
        <v>363</v>
      </c>
      <c r="D77" s="19">
        <v>12677</v>
      </c>
      <c r="E77" s="19">
        <v>12677</v>
      </c>
      <c r="F77" s="20">
        <f t="shared" si="2"/>
        <v>1</v>
      </c>
    </row>
    <row r="78" spans="1:6" s="258" customFormat="1" ht="15" customHeight="1" x14ac:dyDescent="0.25">
      <c r="A78" s="21" t="s">
        <v>355</v>
      </c>
      <c r="B78" s="18" t="s">
        <v>444</v>
      </c>
      <c r="C78" s="251" t="s">
        <v>445</v>
      </c>
      <c r="D78" s="19">
        <v>0</v>
      </c>
      <c r="E78" s="19">
        <v>0</v>
      </c>
      <c r="F78" s="20"/>
    </row>
    <row r="79" spans="1:6" s="258" customFormat="1" ht="15" customHeight="1" x14ac:dyDescent="0.25">
      <c r="A79" s="21" t="s">
        <v>357</v>
      </c>
      <c r="B79" s="18" t="s">
        <v>358</v>
      </c>
      <c r="C79" s="251" t="s">
        <v>362</v>
      </c>
      <c r="D79" s="19">
        <v>1450</v>
      </c>
      <c r="E79" s="19">
        <v>1457</v>
      </c>
      <c r="F79" s="20">
        <f>E79/D79</f>
        <v>1.0048275862068965</v>
      </c>
    </row>
    <row r="80" spans="1:6" s="258" customFormat="1" ht="15" customHeight="1" x14ac:dyDescent="0.25">
      <c r="A80" s="21" t="s">
        <v>359</v>
      </c>
      <c r="B80" s="18" t="s">
        <v>360</v>
      </c>
      <c r="C80" s="251" t="s">
        <v>361</v>
      </c>
      <c r="D80" s="19">
        <v>0</v>
      </c>
      <c r="E80" s="19">
        <v>79</v>
      </c>
      <c r="F80" s="20"/>
    </row>
    <row r="81" spans="1:6" ht="15" customHeight="1" x14ac:dyDescent="0.25">
      <c r="A81" s="28" t="s">
        <v>54</v>
      </c>
      <c r="B81" s="130" t="s">
        <v>446</v>
      </c>
      <c r="C81" s="252" t="s">
        <v>447</v>
      </c>
      <c r="D81" s="317">
        <f t="shared" ref="D81" si="3">SUM(D82:D83)</f>
        <v>2800</v>
      </c>
      <c r="E81" s="317">
        <f t="shared" ref="E81" si="4">SUM(E82:E83)</f>
        <v>2800</v>
      </c>
      <c r="F81" s="30">
        <f t="shared" ref="F81:F83" si="5">E81/D81</f>
        <v>1</v>
      </c>
    </row>
    <row r="82" spans="1:6" ht="15" customHeight="1" x14ac:dyDescent="0.25">
      <c r="A82" s="21" t="s">
        <v>240</v>
      </c>
      <c r="B82" s="43" t="s">
        <v>540</v>
      </c>
      <c r="C82" s="251" t="s">
        <v>541</v>
      </c>
      <c r="D82" s="49">
        <v>0</v>
      </c>
      <c r="E82" s="49">
        <v>0</v>
      </c>
      <c r="F82" s="20"/>
    </row>
    <row r="83" spans="1:6" ht="15" customHeight="1" x14ac:dyDescent="0.25">
      <c r="A83" s="21" t="s">
        <v>242</v>
      </c>
      <c r="B83" s="18" t="s">
        <v>448</v>
      </c>
      <c r="C83" s="251" t="s">
        <v>449</v>
      </c>
      <c r="D83" s="49">
        <v>2800</v>
      </c>
      <c r="E83" s="49">
        <v>2800</v>
      </c>
      <c r="F83" s="30">
        <f t="shared" si="5"/>
        <v>1</v>
      </c>
    </row>
    <row r="84" spans="1:6" s="264" customFormat="1" ht="15" customHeight="1" x14ac:dyDescent="0.3">
      <c r="A84" s="28" t="s">
        <v>55</v>
      </c>
      <c r="B84" s="136" t="s">
        <v>366</v>
      </c>
      <c r="C84" s="254" t="s">
        <v>367</v>
      </c>
      <c r="D84" s="196">
        <f>SUM(D85:D86)</f>
        <v>0</v>
      </c>
      <c r="E84" s="196">
        <f>SUM(E85:E86)</f>
        <v>1046</v>
      </c>
      <c r="F84" s="30"/>
    </row>
    <row r="85" spans="1:6" ht="23" x14ac:dyDescent="0.25">
      <c r="A85" s="21" t="s">
        <v>290</v>
      </c>
      <c r="B85" s="51" t="s">
        <v>450</v>
      </c>
      <c r="C85" s="255" t="s">
        <v>451</v>
      </c>
      <c r="D85" s="49">
        <v>0</v>
      </c>
      <c r="E85" s="49">
        <v>0</v>
      </c>
      <c r="F85" s="30"/>
    </row>
    <row r="86" spans="1:6" ht="15" customHeight="1" x14ac:dyDescent="0.25">
      <c r="A86" s="21" t="s">
        <v>293</v>
      </c>
      <c r="B86" s="51" t="s">
        <v>368</v>
      </c>
      <c r="C86" s="255" t="s">
        <v>369</v>
      </c>
      <c r="D86" s="19">
        <v>0</v>
      </c>
      <c r="E86" s="19">
        <v>1046</v>
      </c>
      <c r="F86" s="20"/>
    </row>
    <row r="87" spans="1:6" ht="15" customHeight="1" x14ac:dyDescent="0.25">
      <c r="A87" s="28" t="s">
        <v>57</v>
      </c>
      <c r="B87" s="136" t="s">
        <v>370</v>
      </c>
      <c r="C87" s="254" t="s">
        <v>372</v>
      </c>
      <c r="D87" s="196">
        <f>SUM(D88:D89)</f>
        <v>3793</v>
      </c>
      <c r="E87" s="196">
        <f>SUM(E88:E89)</f>
        <v>3793</v>
      </c>
      <c r="F87" s="30">
        <f>E87/D87</f>
        <v>1</v>
      </c>
    </row>
    <row r="88" spans="1:6" ht="23" x14ac:dyDescent="0.25">
      <c r="A88" s="21" t="s">
        <v>310</v>
      </c>
      <c r="B88" s="51" t="s">
        <v>464</v>
      </c>
      <c r="C88" s="255" t="s">
        <v>463</v>
      </c>
      <c r="D88" s="19">
        <v>3661</v>
      </c>
      <c r="E88" s="19">
        <v>3661</v>
      </c>
      <c r="F88" s="20">
        <f>E88/D88</f>
        <v>1</v>
      </c>
    </row>
    <row r="89" spans="1:6" ht="15" customHeight="1" x14ac:dyDescent="0.25">
      <c r="A89" s="21" t="s">
        <v>313</v>
      </c>
      <c r="B89" s="51" t="s">
        <v>371</v>
      </c>
      <c r="C89" s="255" t="s">
        <v>373</v>
      </c>
      <c r="D89" s="19">
        <v>132</v>
      </c>
      <c r="E89" s="19">
        <v>132</v>
      </c>
      <c r="F89" s="20">
        <f>E89/D89</f>
        <v>1</v>
      </c>
    </row>
    <row r="90" spans="1:6" ht="15" customHeight="1" x14ac:dyDescent="0.25">
      <c r="A90" s="332" t="s">
        <v>77</v>
      </c>
      <c r="B90" s="333" t="s">
        <v>465</v>
      </c>
      <c r="C90" s="334" t="s">
        <v>466</v>
      </c>
      <c r="D90" s="335">
        <f>SUM(D92:D93)</f>
        <v>218127</v>
      </c>
      <c r="E90" s="335">
        <f>SUM(E91:E93)</f>
        <v>318458</v>
      </c>
      <c r="F90" s="336">
        <f>E90/D90</f>
        <v>1.4599659831199256</v>
      </c>
    </row>
    <row r="91" spans="1:6" ht="15" customHeight="1" x14ac:dyDescent="0.25">
      <c r="A91" s="21" t="s">
        <v>317</v>
      </c>
      <c r="B91" s="340" t="s">
        <v>394</v>
      </c>
      <c r="C91" s="506" t="s">
        <v>627</v>
      </c>
      <c r="D91" s="507"/>
      <c r="E91" s="507">
        <v>100000</v>
      </c>
      <c r="F91" s="346"/>
    </row>
    <row r="92" spans="1:6" ht="15" customHeight="1" x14ac:dyDescent="0.25">
      <c r="A92" s="21" t="s">
        <v>443</v>
      </c>
      <c r="B92" s="340" t="s">
        <v>467</v>
      </c>
      <c r="C92" s="341" t="s">
        <v>386</v>
      </c>
      <c r="D92" s="342">
        <v>218127</v>
      </c>
      <c r="E92" s="342">
        <v>218127</v>
      </c>
      <c r="F92" s="346">
        <f>E92/D92</f>
        <v>1</v>
      </c>
    </row>
    <row r="93" spans="1:6" ht="15" customHeight="1" thickBot="1" x14ac:dyDescent="0.3">
      <c r="A93" s="21" t="s">
        <v>626</v>
      </c>
      <c r="B93" s="338" t="s">
        <v>468</v>
      </c>
      <c r="C93" s="339" t="s">
        <v>469</v>
      </c>
      <c r="D93" s="180">
        <v>0</v>
      </c>
      <c r="E93" s="180">
        <v>331</v>
      </c>
      <c r="F93" s="337"/>
    </row>
    <row r="94" spans="1:6" ht="15" customHeight="1" thickTop="1" thickBot="1" x14ac:dyDescent="0.3">
      <c r="A94" s="678" t="s">
        <v>134</v>
      </c>
      <c r="B94" s="678"/>
      <c r="C94" s="256"/>
      <c r="D94" s="197">
        <f t="shared" ref="D94" si="6">D59+D62+D65+D72+D84+D87+D90+D81</f>
        <v>425186</v>
      </c>
      <c r="E94" s="197">
        <f>E59+E62+E65+E72+E84+E87+E90+E81</f>
        <v>527738</v>
      </c>
      <c r="F94" s="133">
        <f>E94/D94</f>
        <v>1.2411932660059362</v>
      </c>
    </row>
    <row r="95" spans="1:6" ht="15" customHeight="1" thickTop="1" x14ac:dyDescent="0.25"/>
  </sheetData>
  <sheetProtection selectLockedCells="1" selectUnlockedCells="1"/>
  <mergeCells count="4">
    <mergeCell ref="A94:B94"/>
    <mergeCell ref="A52:B52"/>
    <mergeCell ref="A3:H3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5" width="9.7265625" customWidth="1"/>
  </cols>
  <sheetData>
    <row r="1" spans="1:8" s="138" customFormat="1" ht="15" customHeight="1" x14ac:dyDescent="0.25">
      <c r="A1" s="3"/>
      <c r="B1" s="3"/>
      <c r="C1" s="3"/>
      <c r="D1" s="3"/>
      <c r="E1" s="3"/>
      <c r="F1" s="3"/>
      <c r="G1" s="3"/>
      <c r="H1" s="2" t="s">
        <v>486</v>
      </c>
    </row>
    <row r="2" spans="1:8" s="1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</row>
    <row r="4" spans="1:8" s="40" customFormat="1" ht="15" customHeight="1" x14ac:dyDescent="0.25">
      <c r="A4" s="670" t="s">
        <v>135</v>
      </c>
      <c r="B4" s="670"/>
      <c r="C4" s="670"/>
      <c r="D4" s="670"/>
      <c r="E4" s="670"/>
      <c r="F4" s="670"/>
      <c r="G4" s="670"/>
      <c r="H4" s="670"/>
    </row>
    <row r="5" spans="1:8" ht="15" customHeight="1" thickBot="1" x14ac:dyDescent="0.35">
      <c r="A5" s="139"/>
      <c r="B5" s="140"/>
      <c r="C5" s="140"/>
      <c r="F5" s="6" t="s">
        <v>0</v>
      </c>
    </row>
    <row r="6" spans="1:8" ht="35" thickTop="1" x14ac:dyDescent="0.25">
      <c r="A6" s="7" t="s">
        <v>1</v>
      </c>
      <c r="B6" s="8" t="s">
        <v>2</v>
      </c>
      <c r="C6" s="9" t="s">
        <v>246</v>
      </c>
      <c r="D6" s="9" t="s">
        <v>535</v>
      </c>
      <c r="E6" s="9" t="s">
        <v>616</v>
      </c>
      <c r="F6" s="10" t="s">
        <v>617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06" t="s">
        <v>8</v>
      </c>
    </row>
    <row r="8" spans="1:8" s="40" customFormat="1" ht="15" customHeight="1" thickTop="1" x14ac:dyDescent="0.25">
      <c r="A8" s="124" t="s">
        <v>13</v>
      </c>
      <c r="B8" s="125" t="s">
        <v>123</v>
      </c>
      <c r="C8" s="125" t="s">
        <v>247</v>
      </c>
      <c r="D8" s="29">
        <f>D9+D14</f>
        <v>11300</v>
      </c>
      <c r="E8" s="29">
        <f>E9+E14</f>
        <v>11300</v>
      </c>
      <c r="F8" s="127">
        <f>E8/D8</f>
        <v>1</v>
      </c>
    </row>
    <row r="9" spans="1:8" s="40" customFormat="1" ht="15" customHeight="1" x14ac:dyDescent="0.25">
      <c r="A9" s="21" t="s">
        <v>124</v>
      </c>
      <c r="B9" s="18" t="s">
        <v>248</v>
      </c>
      <c r="C9" s="18" t="s">
        <v>249</v>
      </c>
      <c r="D9" s="19">
        <f>SUM(D10:D13)</f>
        <v>10994</v>
      </c>
      <c r="E9" s="19">
        <f>SUM(E10:E13)</f>
        <v>10994</v>
      </c>
      <c r="F9" s="128">
        <f t="shared" ref="F9:F24" si="0">E9/D9</f>
        <v>1</v>
      </c>
    </row>
    <row r="10" spans="1:8" s="40" customFormat="1" ht="15" customHeight="1" x14ac:dyDescent="0.25">
      <c r="A10" s="129"/>
      <c r="B10" s="22" t="s">
        <v>250</v>
      </c>
      <c r="C10" s="22" t="s">
        <v>251</v>
      </c>
      <c r="D10" s="23">
        <v>10194</v>
      </c>
      <c r="E10" s="23">
        <v>9894</v>
      </c>
      <c r="F10" s="92">
        <f t="shared" si="0"/>
        <v>0.97057092407298406</v>
      </c>
    </row>
    <row r="11" spans="1:8" s="40" customFormat="1" ht="15" customHeight="1" x14ac:dyDescent="0.25">
      <c r="A11" s="129"/>
      <c r="B11" s="22" t="s">
        <v>620</v>
      </c>
      <c r="C11" s="22" t="s">
        <v>560</v>
      </c>
      <c r="D11" s="23"/>
      <c r="E11" s="23">
        <v>300</v>
      </c>
      <c r="F11" s="92"/>
    </row>
    <row r="12" spans="1:8" s="40" customFormat="1" ht="15" customHeight="1" x14ac:dyDescent="0.25">
      <c r="A12" s="129"/>
      <c r="B12" s="22" t="s">
        <v>618</v>
      </c>
      <c r="C12" s="22" t="s">
        <v>252</v>
      </c>
      <c r="D12" s="23">
        <v>440</v>
      </c>
      <c r="E12" s="23">
        <v>440</v>
      </c>
      <c r="F12" s="92">
        <f t="shared" si="0"/>
        <v>1</v>
      </c>
    </row>
    <row r="13" spans="1:8" s="40" customFormat="1" ht="15" customHeight="1" x14ac:dyDescent="0.25">
      <c r="A13" s="129"/>
      <c r="B13" s="22" t="s">
        <v>619</v>
      </c>
      <c r="C13" s="22" t="s">
        <v>433</v>
      </c>
      <c r="D13" s="23">
        <v>360</v>
      </c>
      <c r="E13" s="23">
        <v>360</v>
      </c>
      <c r="F13" s="92">
        <f t="shared" si="0"/>
        <v>1</v>
      </c>
    </row>
    <row r="14" spans="1:8" s="40" customFormat="1" ht="15" customHeight="1" x14ac:dyDescent="0.25">
      <c r="A14" s="21" t="s">
        <v>125</v>
      </c>
      <c r="B14" s="18" t="s">
        <v>127</v>
      </c>
      <c r="C14" s="18" t="s">
        <v>253</v>
      </c>
      <c r="D14" s="19">
        <f>SUM(D15:D16)</f>
        <v>306</v>
      </c>
      <c r="E14" s="19">
        <f>SUM(E15:E16)</f>
        <v>306</v>
      </c>
      <c r="F14" s="92">
        <f t="shared" si="0"/>
        <v>1</v>
      </c>
    </row>
    <row r="15" spans="1:8" s="40" customFormat="1" ht="34.5" x14ac:dyDescent="0.25">
      <c r="A15" s="129"/>
      <c r="B15" s="318" t="s">
        <v>452</v>
      </c>
      <c r="C15" s="22" t="s">
        <v>255</v>
      </c>
      <c r="D15" s="23">
        <v>281</v>
      </c>
      <c r="E15" s="23">
        <v>281</v>
      </c>
      <c r="F15" s="92">
        <f t="shared" si="0"/>
        <v>1</v>
      </c>
    </row>
    <row r="16" spans="1:8" s="40" customFormat="1" ht="15" customHeight="1" x14ac:dyDescent="0.25">
      <c r="A16" s="129"/>
      <c r="B16" s="22" t="s">
        <v>453</v>
      </c>
      <c r="C16" s="22" t="s">
        <v>256</v>
      </c>
      <c r="D16" s="23">
        <v>25</v>
      </c>
      <c r="E16" s="23">
        <v>25</v>
      </c>
      <c r="F16" s="92">
        <f t="shared" si="0"/>
        <v>1</v>
      </c>
    </row>
    <row r="17" spans="1:8" s="40" customFormat="1" ht="15" customHeight="1" x14ac:dyDescent="0.25">
      <c r="A17" s="28" t="s">
        <v>14</v>
      </c>
      <c r="B17" s="130" t="s">
        <v>205</v>
      </c>
      <c r="C17" s="130" t="s">
        <v>257</v>
      </c>
      <c r="D17" s="29">
        <v>2991</v>
      </c>
      <c r="E17" s="29">
        <v>2991</v>
      </c>
      <c r="F17" s="127">
        <f t="shared" si="0"/>
        <v>1</v>
      </c>
    </row>
    <row r="18" spans="1:8" s="40" customFormat="1" ht="15" customHeight="1" x14ac:dyDescent="0.25">
      <c r="A18" s="28" t="s">
        <v>51</v>
      </c>
      <c r="B18" s="130" t="s">
        <v>129</v>
      </c>
      <c r="C18" s="130" t="s">
        <v>258</v>
      </c>
      <c r="D18" s="29">
        <f>SUM(D19:D23)</f>
        <v>6554</v>
      </c>
      <c r="E18" s="29">
        <f>SUM(E19:E23)</f>
        <v>6554</v>
      </c>
      <c r="F18" s="127">
        <f t="shared" si="0"/>
        <v>1</v>
      </c>
    </row>
    <row r="19" spans="1:8" s="40" customFormat="1" ht="15" customHeight="1" x14ac:dyDescent="0.25">
      <c r="A19" s="21" t="s">
        <v>128</v>
      </c>
      <c r="B19" s="18" t="s">
        <v>259</v>
      </c>
      <c r="C19" s="18" t="s">
        <v>265</v>
      </c>
      <c r="D19" s="19">
        <v>730</v>
      </c>
      <c r="E19" s="19">
        <v>730</v>
      </c>
      <c r="F19" s="128">
        <f t="shared" si="0"/>
        <v>1</v>
      </c>
    </row>
    <row r="20" spans="1:8" s="40" customFormat="1" ht="15" customHeight="1" x14ac:dyDescent="0.25">
      <c r="A20" s="21" t="s">
        <v>130</v>
      </c>
      <c r="B20" s="18" t="s">
        <v>260</v>
      </c>
      <c r="C20" s="18" t="s">
        <v>266</v>
      </c>
      <c r="D20" s="19">
        <v>160</v>
      </c>
      <c r="E20" s="19">
        <v>160</v>
      </c>
      <c r="F20" s="128">
        <f t="shared" si="0"/>
        <v>1</v>
      </c>
    </row>
    <row r="21" spans="1:8" s="40" customFormat="1" ht="15" customHeight="1" x14ac:dyDescent="0.25">
      <c r="A21" s="21" t="s">
        <v>261</v>
      </c>
      <c r="B21" s="18" t="s">
        <v>262</v>
      </c>
      <c r="C21" s="18" t="s">
        <v>267</v>
      </c>
      <c r="D21" s="19">
        <v>4644</v>
      </c>
      <c r="E21" s="19">
        <v>4644</v>
      </c>
      <c r="F21" s="128">
        <f t="shared" si="0"/>
        <v>1</v>
      </c>
    </row>
    <row r="22" spans="1:8" s="40" customFormat="1" ht="15" customHeight="1" x14ac:dyDescent="0.25">
      <c r="A22" s="21" t="s">
        <v>263</v>
      </c>
      <c r="B22" s="18" t="s">
        <v>264</v>
      </c>
      <c r="C22" s="18" t="s">
        <v>268</v>
      </c>
      <c r="D22" s="19">
        <v>20</v>
      </c>
      <c r="E22" s="19">
        <v>20</v>
      </c>
      <c r="F22" s="128">
        <f t="shared" si="0"/>
        <v>1</v>
      </c>
    </row>
    <row r="23" spans="1:8" s="43" customFormat="1" ht="15" customHeight="1" x14ac:dyDescent="0.25">
      <c r="A23" s="21" t="s">
        <v>269</v>
      </c>
      <c r="B23" s="18" t="s">
        <v>270</v>
      </c>
      <c r="C23" s="18" t="s">
        <v>271</v>
      </c>
      <c r="D23" s="19">
        <f>SUM(D24:D24)</f>
        <v>1000</v>
      </c>
      <c r="E23" s="19">
        <f>SUM(E24:E24)</f>
        <v>1000</v>
      </c>
      <c r="F23" s="128">
        <f t="shared" si="0"/>
        <v>1</v>
      </c>
    </row>
    <row r="24" spans="1:8" s="40" customFormat="1" ht="15" customHeight="1" x14ac:dyDescent="0.25">
      <c r="A24" s="129"/>
      <c r="B24" s="22" t="s">
        <v>272</v>
      </c>
      <c r="C24" s="22" t="s">
        <v>273</v>
      </c>
      <c r="D24" s="23">
        <v>1000</v>
      </c>
      <c r="E24" s="23">
        <v>1000</v>
      </c>
      <c r="F24" s="92">
        <f t="shared" si="0"/>
        <v>1</v>
      </c>
    </row>
    <row r="25" spans="1:8" ht="15" customHeight="1" thickBot="1" x14ac:dyDescent="0.3">
      <c r="A25" s="131" t="s">
        <v>52</v>
      </c>
      <c r="B25" s="266" t="s">
        <v>207</v>
      </c>
      <c r="C25" s="266" t="s">
        <v>289</v>
      </c>
      <c r="D25" s="189">
        <v>0</v>
      </c>
      <c r="E25" s="189">
        <v>0</v>
      </c>
      <c r="F25" s="141"/>
      <c r="G25" s="143"/>
    </row>
    <row r="26" spans="1:8" ht="15" customHeight="1" thickTop="1" thickBot="1" x14ac:dyDescent="0.3">
      <c r="A26" s="675" t="s">
        <v>131</v>
      </c>
      <c r="B26" s="675"/>
      <c r="C26" s="265"/>
      <c r="D26" s="67">
        <f>D8+D17+D18+D25</f>
        <v>20845</v>
      </c>
      <c r="E26" s="67">
        <f>E8+E17+E18+E25</f>
        <v>20845</v>
      </c>
      <c r="F26" s="142">
        <f>E26/D26</f>
        <v>1</v>
      </c>
      <c r="G26" s="143"/>
    </row>
    <row r="27" spans="1:8" s="40" customFormat="1" ht="15" customHeight="1" thickTop="1" x14ac:dyDescent="0.25">
      <c r="A27" s="1"/>
      <c r="B27" s="1"/>
      <c r="C27" s="1"/>
      <c r="D27" s="143"/>
      <c r="E27" s="143"/>
    </row>
    <row r="28" spans="1:8" s="40" customFormat="1" ht="15" customHeight="1" x14ac:dyDescent="0.25">
      <c r="A28" s="1"/>
      <c r="B28" s="1"/>
      <c r="C28" s="1"/>
      <c r="D28" s="143"/>
      <c r="E28" s="143"/>
      <c r="F28" s="144"/>
    </row>
    <row r="29" spans="1:8" s="40" customFormat="1" ht="15" customHeight="1" x14ac:dyDescent="0.25">
      <c r="A29" s="670" t="s">
        <v>137</v>
      </c>
      <c r="B29" s="670"/>
      <c r="C29" s="670"/>
      <c r="D29" s="670"/>
      <c r="E29" s="670"/>
      <c r="F29" s="670"/>
      <c r="G29" s="670"/>
      <c r="H29" s="670"/>
    </row>
    <row r="30" spans="1:8" s="40" customFormat="1" ht="15" customHeight="1" thickBot="1" x14ac:dyDescent="0.3">
      <c r="A30" s="42"/>
      <c r="B30" s="100"/>
      <c r="C30" s="99"/>
      <c r="F30" s="6" t="s">
        <v>0</v>
      </c>
      <c r="G30" s="144"/>
    </row>
    <row r="31" spans="1:8" s="40" customFormat="1" ht="35" thickTop="1" x14ac:dyDescent="0.25">
      <c r="A31" s="7" t="s">
        <v>1</v>
      </c>
      <c r="B31" s="8" t="s">
        <v>2</v>
      </c>
      <c r="C31" s="9" t="s">
        <v>246</v>
      </c>
      <c r="D31" s="9" t="s">
        <v>535</v>
      </c>
      <c r="E31" s="9" t="s">
        <v>616</v>
      </c>
      <c r="F31" s="10" t="s">
        <v>617</v>
      </c>
      <c r="G31" s="144"/>
    </row>
    <row r="32" spans="1:8" s="272" customFormat="1" ht="15" customHeight="1" thickBot="1" x14ac:dyDescent="0.3">
      <c r="A32" s="11" t="s">
        <v>3</v>
      </c>
      <c r="B32" s="12" t="s">
        <v>4</v>
      </c>
      <c r="C32" s="13" t="s">
        <v>5</v>
      </c>
      <c r="D32" s="13" t="s">
        <v>6</v>
      </c>
      <c r="E32" s="13" t="s">
        <v>7</v>
      </c>
      <c r="F32" s="106" t="s">
        <v>8</v>
      </c>
      <c r="G32" s="144"/>
    </row>
    <row r="33" spans="1:7" s="272" customFormat="1" ht="15" customHeight="1" thickTop="1" x14ac:dyDescent="0.25">
      <c r="A33" s="124" t="s">
        <v>13</v>
      </c>
      <c r="B33" s="130" t="s">
        <v>12</v>
      </c>
      <c r="C33" s="252" t="s">
        <v>345</v>
      </c>
      <c r="D33" s="126">
        <f>SUM(D34:D36)</f>
        <v>1203</v>
      </c>
      <c r="E33" s="126">
        <f>SUM(E34:E36)</f>
        <v>1203</v>
      </c>
      <c r="F33" s="127">
        <f t="shared" ref="F33:F39" si="1">E33/D33</f>
        <v>1</v>
      </c>
      <c r="G33" s="144"/>
    </row>
    <row r="34" spans="1:7" s="272" customFormat="1" ht="15" customHeight="1" x14ac:dyDescent="0.25">
      <c r="A34" s="301" t="s">
        <v>124</v>
      </c>
      <c r="B34" s="18" t="s">
        <v>350</v>
      </c>
      <c r="C34" s="251" t="s">
        <v>349</v>
      </c>
      <c r="D34" s="47">
        <v>1200</v>
      </c>
      <c r="E34" s="47">
        <v>1200</v>
      </c>
      <c r="F34" s="128">
        <f t="shared" si="1"/>
        <v>1</v>
      </c>
      <c r="G34" s="144"/>
    </row>
    <row r="35" spans="1:7" s="272" customFormat="1" ht="15" customHeight="1" x14ac:dyDescent="0.25">
      <c r="A35" s="301" t="s">
        <v>125</v>
      </c>
      <c r="B35" s="18" t="s">
        <v>354</v>
      </c>
      <c r="C35" s="251" t="s">
        <v>364</v>
      </c>
      <c r="D35" s="47">
        <v>0</v>
      </c>
      <c r="E35" s="47">
        <v>0</v>
      </c>
      <c r="F35" s="128"/>
      <c r="G35" s="144"/>
    </row>
    <row r="36" spans="1:7" s="40" customFormat="1" ht="15" customHeight="1" x14ac:dyDescent="0.25">
      <c r="A36" s="301" t="s">
        <v>126</v>
      </c>
      <c r="B36" s="18" t="s">
        <v>358</v>
      </c>
      <c r="C36" s="251" t="s">
        <v>362</v>
      </c>
      <c r="D36" s="47">
        <v>3</v>
      </c>
      <c r="E36" s="47">
        <v>3</v>
      </c>
      <c r="F36" s="128">
        <f t="shared" si="1"/>
        <v>1</v>
      </c>
      <c r="G36" s="144"/>
    </row>
    <row r="37" spans="1:7" s="40" customFormat="1" ht="15" customHeight="1" x14ac:dyDescent="0.25">
      <c r="A37" s="28" t="s">
        <v>14</v>
      </c>
      <c r="B37" s="130" t="s">
        <v>384</v>
      </c>
      <c r="C37" s="130" t="s">
        <v>385</v>
      </c>
      <c r="D37" s="29">
        <v>18986</v>
      </c>
      <c r="E37" s="29">
        <v>18986</v>
      </c>
      <c r="F37" s="127">
        <f t="shared" si="1"/>
        <v>1</v>
      </c>
      <c r="G37" s="144"/>
    </row>
    <row r="38" spans="1:7" ht="13" thickBot="1" x14ac:dyDescent="0.3">
      <c r="A38" s="131" t="s">
        <v>51</v>
      </c>
      <c r="B38" s="137" t="s">
        <v>133</v>
      </c>
      <c r="C38" s="137" t="s">
        <v>386</v>
      </c>
      <c r="D38" s="132">
        <v>656</v>
      </c>
      <c r="E38" s="132">
        <v>656</v>
      </c>
      <c r="F38" s="141">
        <f t="shared" si="1"/>
        <v>1</v>
      </c>
    </row>
    <row r="39" spans="1:7" ht="13.5" thickTop="1" thickBot="1" x14ac:dyDescent="0.3">
      <c r="A39" s="678" t="s">
        <v>212</v>
      </c>
      <c r="B39" s="678"/>
      <c r="C39" s="265"/>
      <c r="D39" s="67">
        <f>D33+D37+D38</f>
        <v>20845</v>
      </c>
      <c r="E39" s="67">
        <f>E33+E37+E38</f>
        <v>20845</v>
      </c>
      <c r="F39" s="133">
        <f t="shared" si="1"/>
        <v>1</v>
      </c>
    </row>
    <row r="40" spans="1:7" ht="13" thickTop="1" x14ac:dyDescent="0.25"/>
  </sheetData>
  <sheetProtection selectLockedCells="1" selectUnlockedCells="1"/>
  <mergeCells count="4">
    <mergeCell ref="A26:B26"/>
    <mergeCell ref="A39:B39"/>
    <mergeCell ref="A29:H29"/>
    <mergeCell ref="A4:H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ColWidth="9.1796875" defaultRowHeight="12.5" x14ac:dyDescent="0.25"/>
  <cols>
    <col min="1" max="1" width="5.7265625" style="202" customWidth="1"/>
    <col min="2" max="2" width="37.7265625" style="202" customWidth="1"/>
    <col min="3" max="4" width="9.7265625" style="202" customWidth="1"/>
    <col min="5" max="5" width="9.7265625" style="201" customWidth="1"/>
    <col min="6" max="16384" width="9.1796875" style="201"/>
  </cols>
  <sheetData>
    <row r="1" spans="1:6" ht="15" customHeight="1" x14ac:dyDescent="0.25">
      <c r="B1" s="204"/>
      <c r="C1" s="204"/>
      <c r="D1" s="204"/>
      <c r="E1" s="204"/>
      <c r="F1" s="501" t="s">
        <v>487</v>
      </c>
    </row>
    <row r="2" spans="1:6" ht="15" customHeight="1" x14ac:dyDescent="0.25">
      <c r="B2" s="204"/>
      <c r="C2" s="204"/>
      <c r="D2" s="204"/>
      <c r="F2" s="501" t="str">
        <f>'1.sz. melléklet'!G2</f>
        <v>az 1/2016. (II.    .) önkormányzati rendelethez</v>
      </c>
    </row>
    <row r="3" spans="1:6" ht="15" customHeight="1" x14ac:dyDescent="0.25">
      <c r="A3" s="214"/>
    </row>
    <row r="4" spans="1:6" ht="15" customHeight="1" x14ac:dyDescent="0.25">
      <c r="A4" s="683" t="s">
        <v>542</v>
      </c>
      <c r="B4" s="683"/>
      <c r="C4" s="683"/>
      <c r="D4" s="683"/>
      <c r="E4" s="683"/>
      <c r="F4" s="683"/>
    </row>
    <row r="5" spans="1:6" ht="15" customHeight="1" x14ac:dyDescent="0.3">
      <c r="A5" s="215"/>
      <c r="B5" s="215"/>
      <c r="C5" s="215"/>
      <c r="D5" s="215"/>
      <c r="E5" s="216"/>
    </row>
    <row r="6" spans="1:6" ht="15" customHeight="1" thickBot="1" x14ac:dyDescent="0.3">
      <c r="A6" s="217"/>
      <c r="B6" s="217"/>
      <c r="C6" s="217"/>
      <c r="D6" s="217"/>
      <c r="E6" s="218" t="s">
        <v>0</v>
      </c>
    </row>
    <row r="7" spans="1:6" ht="23.5" thickTop="1" x14ac:dyDescent="0.25">
      <c r="A7" s="219" t="s">
        <v>73</v>
      </c>
      <c r="B7" s="220" t="s">
        <v>122</v>
      </c>
      <c r="C7" s="9" t="s">
        <v>535</v>
      </c>
      <c r="D7" s="9" t="s">
        <v>616</v>
      </c>
      <c r="E7" s="10" t="s">
        <v>617</v>
      </c>
    </row>
    <row r="8" spans="1:6" ht="15" customHeight="1" thickBot="1" x14ac:dyDescent="0.3">
      <c r="A8" s="221" t="s">
        <v>3</v>
      </c>
      <c r="B8" s="203" t="s">
        <v>4</v>
      </c>
      <c r="C8" s="13" t="s">
        <v>5</v>
      </c>
      <c r="D8" s="13" t="s">
        <v>6</v>
      </c>
      <c r="E8" s="106" t="s">
        <v>7</v>
      </c>
    </row>
    <row r="9" spans="1:6" ht="15" customHeight="1" thickTop="1" x14ac:dyDescent="0.25">
      <c r="A9" s="222" t="s">
        <v>13</v>
      </c>
      <c r="B9" s="223" t="s">
        <v>44</v>
      </c>
      <c r="C9" s="224">
        <f>'1.sz. melléklet'!C39</f>
        <v>83159</v>
      </c>
      <c r="D9" s="224">
        <f>'1.sz. melléklet'!D39</f>
        <v>80171</v>
      </c>
      <c r="E9" s="225">
        <f>D9/C9</f>
        <v>0.9640688319965367</v>
      </c>
    </row>
    <row r="10" spans="1:6" ht="15" customHeight="1" thickBot="1" x14ac:dyDescent="0.3">
      <c r="A10" s="226" t="s">
        <v>216</v>
      </c>
      <c r="B10" s="227" t="s">
        <v>432</v>
      </c>
      <c r="C10" s="224"/>
      <c r="D10" s="224"/>
      <c r="E10" s="228"/>
    </row>
    <row r="11" spans="1:6" ht="15" customHeight="1" thickTop="1" thickBot="1" x14ac:dyDescent="0.3">
      <c r="A11" s="229"/>
      <c r="B11" s="230" t="s">
        <v>203</v>
      </c>
      <c r="C11" s="231">
        <f>C9+C10</f>
        <v>83159</v>
      </c>
      <c r="D11" s="231">
        <f>D9+D10</f>
        <v>80171</v>
      </c>
      <c r="E11" s="232">
        <f>D11/C11</f>
        <v>0.9640688319965367</v>
      </c>
    </row>
    <row r="12" spans="1:6" ht="13" thickTop="1" x14ac:dyDescent="0.25"/>
    <row r="18" ht="20.149999999999999" customHeight="1" x14ac:dyDescent="0.25"/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4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15.sz. melléklet</vt:lpstr>
      <vt:lpstr>'1.sz. melléklet'!Nyomtatási_terület</vt:lpstr>
      <vt:lpstr>'11.sz. melléklet'!Nyomtatási_terület</vt:lpstr>
      <vt:lpstr>'14.sz. melléklet'!Nyomtatási_terület</vt:lpstr>
      <vt:lpstr>'15.sz.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2016-07-29T10:56:13Z</cp:lastPrinted>
  <dcterms:created xsi:type="dcterms:W3CDTF">2014-02-03T15:00:44Z</dcterms:created>
  <dcterms:modified xsi:type="dcterms:W3CDTF">2016-09-05T14:56:01Z</dcterms:modified>
</cp:coreProperties>
</file>