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 sz. melléklet " sheetId="30" r:id="rId5"/>
    <sheet name="6.sz. melléklet" sheetId="7" r:id="rId6"/>
    <sheet name="7.sz. melléklet" sheetId="8" r:id="rId7"/>
    <sheet name="8.sz. melléklet" sheetId="18" r:id="rId8"/>
    <sheet name="9.sz. melléklet" sheetId="10" r:id="rId9"/>
    <sheet name="10.sz. melléklet" sheetId="11" r:id="rId10"/>
    <sheet name="11.sz. melléklet" sheetId="31" r:id="rId11"/>
    <sheet name="12.sz melléklet" sheetId="13" r:id="rId12"/>
    <sheet name="13.sz. melléklet" sheetId="14" r:id="rId13"/>
    <sheet name="14.sz. melléklet" sheetId="25" r:id="rId14"/>
  </sheets>
  <definedNames>
    <definedName name="_xlnm.Print_Area" localSheetId="0">'1.sz. melléklet'!$A$1:$G$41</definedName>
    <definedName name="_xlnm.Print_Area" localSheetId="12">'13.sz. melléklet'!$A$1:$O$26</definedName>
    <definedName name="_xlnm.Print_Area" localSheetId="5">'6.sz. melléklet'!$A$1:$H$93</definedName>
    <definedName name="_xlnm.Print_Area" localSheetId="6">'7.sz. melléklet'!$A$1:$H$41</definedName>
    <definedName name="_xlnm.Print_Area" localSheetId="8">'9.sz. melléklet'!$A$1:$J$40</definedName>
  </definedNames>
  <calcPr calcId="181029"/>
</workbook>
</file>

<file path=xl/calcChain.xml><?xml version="1.0" encoding="utf-8"?>
<calcChain xmlns="http://schemas.openxmlformats.org/spreadsheetml/2006/main">
  <c r="G2" i="31" l="1"/>
  <c r="F22" i="31" l="1"/>
  <c r="F20" i="31"/>
  <c r="G9" i="1"/>
  <c r="G10" i="3"/>
  <c r="G52" i="30"/>
  <c r="L19" i="30"/>
  <c r="G16" i="30"/>
  <c r="H8" i="8"/>
  <c r="G9" i="11"/>
  <c r="G10" i="18"/>
  <c r="G9" i="18"/>
  <c r="F20" i="13" l="1"/>
  <c r="F21" i="13"/>
  <c r="F22" i="13"/>
  <c r="F23" i="13"/>
  <c r="F24" i="13" s="1"/>
  <c r="F10" i="13"/>
  <c r="F11" i="13"/>
  <c r="F12" i="13"/>
  <c r="F13" i="13"/>
  <c r="F18" i="13" s="1"/>
  <c r="F14" i="13"/>
  <c r="F15" i="13"/>
  <c r="F16" i="13"/>
  <c r="F17" i="13"/>
  <c r="F23" i="31"/>
  <c r="F24" i="31" s="1"/>
  <c r="F30" i="31" s="1"/>
  <c r="F32" i="31" s="1"/>
  <c r="F19" i="3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18" i="11"/>
  <c r="G17" i="11"/>
  <c r="G16" i="11"/>
  <c r="G15" i="11"/>
  <c r="G14" i="11"/>
  <c r="G13" i="11"/>
  <c r="G12" i="11"/>
  <c r="G11" i="11"/>
  <c r="G10" i="11"/>
  <c r="F38" i="11"/>
  <c r="F34" i="11"/>
  <c r="F19" i="11"/>
  <c r="G19" i="11" s="1"/>
  <c r="G37" i="10"/>
  <c r="H37" i="10"/>
  <c r="I37" i="10"/>
  <c r="J37" i="10"/>
  <c r="I16" i="10"/>
  <c r="I11" i="10"/>
  <c r="J11" i="10"/>
  <c r="I33" i="10"/>
  <c r="I26" i="10"/>
  <c r="I24" i="10"/>
  <c r="F9" i="18"/>
  <c r="F10" i="18" s="1"/>
  <c r="I21" i="10" l="1"/>
  <c r="I39" i="10" s="1"/>
  <c r="L54" i="30" l="1"/>
  <c r="L51" i="30"/>
  <c r="L47" i="30"/>
  <c r="L46" i="30"/>
  <c r="L45" i="30"/>
  <c r="L44" i="30"/>
  <c r="L42" i="30"/>
  <c r="L41" i="30"/>
  <c r="L40" i="30"/>
  <c r="L39" i="30"/>
  <c r="L38" i="30"/>
  <c r="L37" i="30"/>
  <c r="L36" i="30"/>
  <c r="L35" i="30"/>
  <c r="L34" i="30"/>
  <c r="L33" i="30"/>
  <c r="L32" i="30"/>
  <c r="L31" i="30"/>
  <c r="L27" i="30"/>
  <c r="L26" i="30"/>
  <c r="L25" i="30"/>
  <c r="L24" i="30"/>
  <c r="L23" i="30"/>
  <c r="L22" i="30"/>
  <c r="L21" i="30"/>
  <c r="L20" i="30"/>
  <c r="L18" i="30"/>
  <c r="L16" i="30"/>
  <c r="L15" i="30"/>
  <c r="L14" i="30"/>
  <c r="L13" i="30"/>
  <c r="L12" i="30"/>
  <c r="L11" i="30"/>
  <c r="L10" i="30"/>
  <c r="L9" i="30"/>
  <c r="L8" i="30"/>
  <c r="G54" i="30"/>
  <c r="G47" i="30"/>
  <c r="G46" i="30"/>
  <c r="G42" i="30"/>
  <c r="G41" i="30"/>
  <c r="G40" i="30"/>
  <c r="G39" i="30"/>
  <c r="G37" i="30"/>
  <c r="G36" i="30"/>
  <c r="G35" i="30"/>
  <c r="G32" i="30"/>
  <c r="G25" i="30"/>
  <c r="G22" i="30"/>
  <c r="G20" i="30"/>
  <c r="G18" i="30"/>
  <c r="G12" i="30"/>
  <c r="G11" i="30"/>
  <c r="G10" i="30"/>
  <c r="G9" i="30"/>
  <c r="G8" i="30"/>
  <c r="K54" i="30"/>
  <c r="K53" i="30"/>
  <c r="K55" i="30" s="1"/>
  <c r="L55" i="30" s="1"/>
  <c r="F54" i="30"/>
  <c r="F53" i="30"/>
  <c r="F55" i="30" s="1"/>
  <c r="G55" i="30" s="1"/>
  <c r="H11" i="4"/>
  <c r="D37" i="3"/>
  <c r="E37" i="3"/>
  <c r="F37" i="3"/>
  <c r="L53" i="30" l="1"/>
  <c r="G53" i="30"/>
  <c r="G37" i="3" l="1"/>
  <c r="G33" i="3"/>
  <c r="G29" i="3"/>
  <c r="G28" i="3"/>
  <c r="G41" i="1"/>
  <c r="G40" i="1"/>
  <c r="G39" i="1"/>
  <c r="G38" i="1"/>
  <c r="G37" i="1"/>
  <c r="G36" i="1"/>
  <c r="G35" i="1"/>
  <c r="G32" i="1"/>
  <c r="G31" i="1"/>
  <c r="G25" i="1"/>
  <c r="G24" i="1"/>
  <c r="G23" i="1"/>
  <c r="G22" i="1"/>
  <c r="G19" i="1"/>
  <c r="G18" i="1"/>
  <c r="G17" i="1"/>
  <c r="G16" i="1"/>
  <c r="G15" i="1"/>
  <c r="G14" i="1"/>
  <c r="G12" i="1"/>
  <c r="G11" i="1"/>
  <c r="G10" i="1"/>
  <c r="D27" i="2" l="1"/>
  <c r="E27" i="2"/>
  <c r="F27" i="2"/>
  <c r="F35" i="1"/>
  <c r="H21" i="4"/>
  <c r="H19" i="4"/>
  <c r="H18" i="4"/>
  <c r="H17" i="4"/>
  <c r="H16" i="4"/>
  <c r="H15" i="4"/>
  <c r="H14" i="4"/>
  <c r="H13" i="4"/>
  <c r="H12" i="4"/>
  <c r="G21" i="4"/>
  <c r="G11" i="4"/>
  <c r="G12" i="4"/>
  <c r="G13" i="4"/>
  <c r="G14" i="4"/>
  <c r="G15" i="4"/>
  <c r="G16" i="4"/>
  <c r="G17" i="4"/>
  <c r="G18" i="4"/>
  <c r="G19" i="4"/>
  <c r="F11" i="3"/>
  <c r="F28" i="3"/>
  <c r="F29" i="3"/>
  <c r="F30" i="3"/>
  <c r="F31" i="3"/>
  <c r="F32" i="3"/>
  <c r="F33" i="3"/>
  <c r="F34" i="3"/>
  <c r="F36" i="3"/>
  <c r="D28" i="2"/>
  <c r="E28" i="2"/>
  <c r="E29" i="2" s="1"/>
  <c r="D20" i="2"/>
  <c r="E20" i="2"/>
  <c r="F20" i="2"/>
  <c r="D21" i="2"/>
  <c r="E21" i="2"/>
  <c r="F21" i="2"/>
  <c r="D22" i="2"/>
  <c r="E22" i="2"/>
  <c r="F22" i="2"/>
  <c r="D23" i="2"/>
  <c r="E23" i="2"/>
  <c r="F23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24" i="2"/>
  <c r="E26" i="2" s="1"/>
  <c r="E17" i="2"/>
  <c r="E19" i="2" s="1"/>
  <c r="L9" i="2"/>
  <c r="L10" i="2"/>
  <c r="L11" i="2"/>
  <c r="L12" i="2"/>
  <c r="L19" i="2" s="1"/>
  <c r="L30" i="2" s="1"/>
  <c r="L13" i="2"/>
  <c r="L14" i="2"/>
  <c r="L15" i="2"/>
  <c r="L16" i="2"/>
  <c r="L20" i="2"/>
  <c r="L21" i="2"/>
  <c r="L22" i="2"/>
  <c r="L26" i="2" s="1"/>
  <c r="L27" i="2"/>
  <c r="L29" i="2" s="1"/>
  <c r="F36" i="1"/>
  <c r="F38" i="1"/>
  <c r="F37" i="1" s="1"/>
  <c r="F40" i="1"/>
  <c r="F19" i="1"/>
  <c r="D21" i="1"/>
  <c r="E21" i="1"/>
  <c r="F21" i="1"/>
  <c r="D27" i="1"/>
  <c r="E27" i="1"/>
  <c r="F27" i="1"/>
  <c r="D26" i="1"/>
  <c r="E26" i="1"/>
  <c r="F26" i="1"/>
  <c r="F31" i="1"/>
  <c r="F24" i="1"/>
  <c r="F22" i="1"/>
  <c r="F20" i="1"/>
  <c r="F16" i="1"/>
  <c r="F17" i="1"/>
  <c r="F18" i="1"/>
  <c r="F13" i="1"/>
  <c r="F14" i="1"/>
  <c r="F10" i="1"/>
  <c r="F11" i="1"/>
  <c r="F10" i="3" l="1"/>
  <c r="G11" i="3"/>
  <c r="F35" i="3"/>
  <c r="G35" i="3" s="1"/>
  <c r="G36" i="3"/>
  <c r="E30" i="2"/>
  <c r="F38" i="3" l="1"/>
  <c r="G38" i="3" s="1"/>
  <c r="D82" i="7"/>
  <c r="E82" i="7"/>
  <c r="F82" i="7"/>
  <c r="G82" i="7"/>
  <c r="G67" i="7"/>
  <c r="H91" i="7"/>
  <c r="H89" i="7"/>
  <c r="H88" i="7"/>
  <c r="H81" i="7"/>
  <c r="H78" i="7"/>
  <c r="H77" i="7"/>
  <c r="H76" i="7"/>
  <c r="H75" i="7"/>
  <c r="H74" i="7"/>
  <c r="H73" i="7"/>
  <c r="H71" i="7"/>
  <c r="H70" i="7"/>
  <c r="H69" i="7"/>
  <c r="H68" i="7"/>
  <c r="H66" i="7"/>
  <c r="H64" i="7"/>
  <c r="H61" i="7"/>
  <c r="H60" i="7"/>
  <c r="H51" i="7"/>
  <c r="H50" i="7"/>
  <c r="H44" i="7"/>
  <c r="H42" i="7"/>
  <c r="H40" i="7"/>
  <c r="H39" i="7"/>
  <c r="H37" i="7"/>
  <c r="H35" i="7"/>
  <c r="H34" i="7"/>
  <c r="H33" i="7"/>
  <c r="H32" i="7"/>
  <c r="H30" i="7"/>
  <c r="H29" i="7"/>
  <c r="H28" i="7"/>
  <c r="H27" i="7"/>
  <c r="H26" i="7"/>
  <c r="H24" i="7"/>
  <c r="H23" i="7"/>
  <c r="H22" i="7"/>
  <c r="H21" i="7"/>
  <c r="H19" i="7"/>
  <c r="H18" i="7"/>
  <c r="H17" i="7"/>
  <c r="H16" i="7"/>
  <c r="H14" i="7"/>
  <c r="H13" i="7"/>
  <c r="H12" i="7"/>
  <c r="H11" i="7"/>
  <c r="H9" i="7"/>
  <c r="H9" i="8"/>
  <c r="H28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41" i="8"/>
  <c r="H40" i="8"/>
  <c r="H39" i="8"/>
  <c r="H38" i="8"/>
  <c r="H37" i="8"/>
  <c r="H36" i="8"/>
  <c r="H35" i="8"/>
  <c r="G35" i="8"/>
  <c r="G41" i="8" s="1"/>
  <c r="G24" i="8"/>
  <c r="G19" i="8" s="1"/>
  <c r="G15" i="8"/>
  <c r="G9" i="8"/>
  <c r="G8" i="8" l="1"/>
  <c r="G28" i="8" s="1"/>
  <c r="G90" i="7"/>
  <c r="G87" i="7"/>
  <c r="G85" i="7"/>
  <c r="G72" i="7"/>
  <c r="G65" i="7"/>
  <c r="G62" i="7"/>
  <c r="G59" i="7"/>
  <c r="G49" i="7"/>
  <c r="G45" i="7"/>
  <c r="G41" i="7"/>
  <c r="G36" i="7"/>
  <c r="G31" i="7"/>
  <c r="G25" i="7"/>
  <c r="G15" i="7"/>
  <c r="G8" i="7"/>
  <c r="G38" i="10"/>
  <c r="G20" i="7" l="1"/>
  <c r="G93" i="7"/>
  <c r="G7" i="7"/>
  <c r="J16" i="10"/>
  <c r="G52" i="7" l="1"/>
  <c r="J54" i="30"/>
  <c r="E54" i="30"/>
  <c r="K27" i="2" l="1"/>
  <c r="K10" i="2"/>
  <c r="K12" i="2"/>
  <c r="K13" i="2"/>
  <c r="K14" i="2"/>
  <c r="K15" i="2"/>
  <c r="K16" i="2"/>
  <c r="E28" i="3"/>
  <c r="E30" i="3"/>
  <c r="E32" i="3"/>
  <c r="F19" i="4"/>
  <c r="F12" i="4"/>
  <c r="F14" i="4"/>
  <c r="F15" i="4"/>
  <c r="F16" i="4"/>
  <c r="F17" i="4"/>
  <c r="E40" i="1"/>
  <c r="E38" i="1"/>
  <c r="E24" i="1"/>
  <c r="E16" i="1"/>
  <c r="E18" i="1"/>
  <c r="E13" i="1"/>
  <c r="E14" i="1"/>
  <c r="E10" i="1"/>
  <c r="E11" i="1"/>
  <c r="F12" i="1"/>
  <c r="F9" i="1" l="1"/>
  <c r="E23" i="13"/>
  <c r="E22" i="13"/>
  <c r="E17" i="13"/>
  <c r="E16" i="13"/>
  <c r="E10" i="13"/>
  <c r="E38" i="11"/>
  <c r="E34" i="11"/>
  <c r="E19" i="11"/>
  <c r="J33" i="10"/>
  <c r="J26" i="10"/>
  <c r="J24" i="10"/>
  <c r="F35" i="8"/>
  <c r="F24" i="8"/>
  <c r="F15" i="8"/>
  <c r="F8" i="8" s="1"/>
  <c r="F9" i="8"/>
  <c r="F90" i="7"/>
  <c r="F87" i="7"/>
  <c r="F85" i="7"/>
  <c r="F72" i="7"/>
  <c r="F67" i="7"/>
  <c r="F65" i="7" s="1"/>
  <c r="E12" i="13" s="1"/>
  <c r="F62" i="7"/>
  <c r="F59" i="7"/>
  <c r="F49" i="7"/>
  <c r="F45" i="7"/>
  <c r="K22" i="2" s="1"/>
  <c r="F41" i="7"/>
  <c r="F36" i="7"/>
  <c r="F31" i="7"/>
  <c r="F25" i="7"/>
  <c r="F15" i="7"/>
  <c r="F8" i="7"/>
  <c r="J53" i="30"/>
  <c r="E53" i="30"/>
  <c r="E11" i="3"/>
  <c r="F29" i="2"/>
  <c r="F41" i="8" l="1"/>
  <c r="F19" i="8"/>
  <c r="E15" i="13"/>
  <c r="E34" i="3"/>
  <c r="F7" i="7"/>
  <c r="E22" i="1"/>
  <c r="E19" i="1"/>
  <c r="E33" i="3"/>
  <c r="E31" i="3"/>
  <c r="E17" i="1"/>
  <c r="E11" i="13"/>
  <c r="E36" i="1"/>
  <c r="K20" i="2"/>
  <c r="F20" i="7"/>
  <c r="K21" i="2"/>
  <c r="E20" i="1"/>
  <c r="E14" i="13"/>
  <c r="E36" i="3"/>
  <c r="E13" i="13"/>
  <c r="F93" i="7"/>
  <c r="E21" i="13"/>
  <c r="J21" i="10"/>
  <c r="J39" i="10" s="1"/>
  <c r="F28" i="8"/>
  <c r="D54" i="30"/>
  <c r="E18" i="13" l="1"/>
  <c r="F11" i="4"/>
  <c r="K9" i="2"/>
  <c r="F52" i="7"/>
  <c r="K11" i="2"/>
  <c r="F13" i="4"/>
  <c r="F24" i="2"/>
  <c r="D22" i="13"/>
  <c r="E20" i="31"/>
  <c r="E23" i="31"/>
  <c r="D20" i="31"/>
  <c r="D23" i="31"/>
  <c r="J55" i="30" l="1"/>
  <c r="E9" i="1"/>
  <c r="E10" i="3"/>
  <c r="E31" i="1"/>
  <c r="E55" i="30"/>
  <c r="K29" i="2"/>
  <c r="E12" i="1"/>
  <c r="D34" i="11"/>
  <c r="D19" i="11"/>
  <c r="C34" i="11"/>
  <c r="C19" i="11"/>
  <c r="E37" i="1" l="1"/>
  <c r="E9" i="18"/>
  <c r="E35" i="8"/>
  <c r="E24" i="8"/>
  <c r="E15" i="8"/>
  <c r="E9" i="8"/>
  <c r="E10" i="18" l="1"/>
  <c r="E19" i="8"/>
  <c r="E41" i="8"/>
  <c r="E8" i="8"/>
  <c r="E28" i="8" l="1"/>
  <c r="H16" i="10"/>
  <c r="H11" i="10"/>
  <c r="H21" i="10" s="1"/>
  <c r="H26" i="10"/>
  <c r="H24" i="10"/>
  <c r="H54" i="30" l="1"/>
  <c r="C54" i="30"/>
  <c r="H53" i="30"/>
  <c r="C53" i="30"/>
  <c r="H55" i="30" l="1"/>
  <c r="C55" i="30"/>
  <c r="D11" i="3" l="1"/>
  <c r="C11" i="3"/>
  <c r="D28" i="3"/>
  <c r="C27" i="2"/>
  <c r="C26" i="1"/>
  <c r="D35" i="8"/>
  <c r="D24" i="8"/>
  <c r="D15" i="8"/>
  <c r="D9" i="8"/>
  <c r="D19" i="8" l="1"/>
  <c r="D8" i="8"/>
  <c r="D28" i="8" l="1"/>
  <c r="C28" i="3"/>
  <c r="D90" i="7"/>
  <c r="H90" i="7" s="1"/>
  <c r="D87" i="7"/>
  <c r="D85" i="7"/>
  <c r="D72" i="7"/>
  <c r="D67" i="7"/>
  <c r="D62" i="7"/>
  <c r="H62" i="7" s="1"/>
  <c r="D59" i="7"/>
  <c r="H59" i="7" s="1"/>
  <c r="H67" i="7" l="1"/>
  <c r="F15" i="1" s="1"/>
  <c r="H87" i="7"/>
  <c r="H72" i="7"/>
  <c r="D65" i="7"/>
  <c r="H65" i="7" s="1"/>
  <c r="D19" i="31"/>
  <c r="D49" i="7"/>
  <c r="H49" i="7" s="1"/>
  <c r="D45" i="7"/>
  <c r="D41" i="7"/>
  <c r="H41" i="7" s="1"/>
  <c r="D36" i="7"/>
  <c r="D31" i="7"/>
  <c r="H31" i="7" s="1"/>
  <c r="D25" i="7"/>
  <c r="H25" i="7" s="1"/>
  <c r="D15" i="7"/>
  <c r="H15" i="7" s="1"/>
  <c r="D8" i="7"/>
  <c r="H8" i="7" s="1"/>
  <c r="F23" i="1" l="1"/>
  <c r="F32" i="1" s="1"/>
  <c r="H36" i="7"/>
  <c r="D20" i="7"/>
  <c r="H20" i="7" s="1"/>
  <c r="D7" i="7"/>
  <c r="H7" i="7" s="1"/>
  <c r="C10" i="13"/>
  <c r="C11" i="13"/>
  <c r="C12" i="13"/>
  <c r="C13" i="13"/>
  <c r="C14" i="13"/>
  <c r="C15" i="13"/>
  <c r="C16" i="13"/>
  <c r="C17" i="13"/>
  <c r="C21" i="13"/>
  <c r="C22" i="13"/>
  <c r="C23" i="13"/>
  <c r="C18" i="13" l="1"/>
  <c r="C32" i="3" l="1"/>
  <c r="C30" i="3"/>
  <c r="C20" i="2"/>
  <c r="D13" i="1"/>
  <c r="C13" i="1"/>
  <c r="E62" i="7"/>
  <c r="C10" i="3" l="1"/>
  <c r="C34" i="3" l="1"/>
  <c r="C33" i="3"/>
  <c r="D93" i="7" l="1"/>
  <c r="H93" i="7" s="1"/>
  <c r="C31" i="3"/>
  <c r="C29" i="3" s="1"/>
  <c r="C35" i="3" s="1"/>
  <c r="D52" i="7"/>
  <c r="H52" i="7" s="1"/>
  <c r="J27" i="2" l="1"/>
  <c r="I27" i="2"/>
  <c r="D40" i="1"/>
  <c r="C40" i="1"/>
  <c r="E87" i="7" l="1"/>
  <c r="E45" i="7"/>
  <c r="F26" i="2" l="1"/>
  <c r="I18" i="13"/>
  <c r="H18" i="13"/>
  <c r="I54" i="30" l="1"/>
  <c r="C24" i="1"/>
  <c r="C27" i="1"/>
  <c r="C31" i="1" l="1"/>
  <c r="E36" i="7" l="1"/>
  <c r="H24" i="13" l="1"/>
  <c r="G18" i="13"/>
  <c r="I53" i="30"/>
  <c r="O14" i="14" l="1"/>
  <c r="D38" i="11" l="1"/>
  <c r="C38" i="11"/>
  <c r="D53" i="30"/>
  <c r="J29" i="2" l="1"/>
  <c r="I29" i="2"/>
  <c r="C28" i="2" s="1"/>
  <c r="D29" i="2" l="1"/>
  <c r="C29" i="2" l="1"/>
  <c r="E90" i="7" l="1"/>
  <c r="E67" i="7" l="1"/>
  <c r="E49" i="7"/>
  <c r="E19" i="31" l="1"/>
  <c r="E24" i="31" s="1"/>
  <c r="E30" i="31" s="1"/>
  <c r="E32" i="31" s="1"/>
  <c r="D16" i="13"/>
  <c r="D23" i="13"/>
  <c r="D10" i="13"/>
  <c r="D17" i="13"/>
  <c r="E29" i="3" l="1"/>
  <c r="E15" i="1"/>
  <c r="J10" i="2"/>
  <c r="J12" i="2"/>
  <c r="J13" i="2"/>
  <c r="J14" i="2"/>
  <c r="J15" i="2"/>
  <c r="J16" i="2"/>
  <c r="D24" i="1"/>
  <c r="D31" i="1" l="1"/>
  <c r="C22" i="1"/>
  <c r="I20" i="2"/>
  <c r="I21" i="2"/>
  <c r="E8" i="7"/>
  <c r="E15" i="7"/>
  <c r="E25" i="7"/>
  <c r="D12" i="4"/>
  <c r="D14" i="4"/>
  <c r="D15" i="4"/>
  <c r="D16" i="4"/>
  <c r="D17" i="4"/>
  <c r="E41" i="7"/>
  <c r="J22" i="2"/>
  <c r="D19" i="4"/>
  <c r="E72" i="7"/>
  <c r="D31" i="3"/>
  <c r="E85" i="7"/>
  <c r="I10" i="2"/>
  <c r="I12" i="2"/>
  <c r="I13" i="2"/>
  <c r="I14" i="2"/>
  <c r="I15" i="2"/>
  <c r="I16" i="2"/>
  <c r="C10" i="2"/>
  <c r="C12" i="2"/>
  <c r="C13" i="2"/>
  <c r="C14" i="2"/>
  <c r="D22" i="1"/>
  <c r="E12" i="4"/>
  <c r="E14" i="4"/>
  <c r="E15" i="4"/>
  <c r="E16" i="4"/>
  <c r="E17" i="4"/>
  <c r="C38" i="1"/>
  <c r="C16" i="1"/>
  <c r="C18" i="1"/>
  <c r="C10" i="1"/>
  <c r="C11" i="1"/>
  <c r="C14" i="1"/>
  <c r="G11" i="10"/>
  <c r="G16" i="10"/>
  <c r="O22" i="14"/>
  <c r="D38" i="1"/>
  <c r="E31" i="7"/>
  <c r="E31" i="10"/>
  <c r="E59" i="7"/>
  <c r="E19" i="4"/>
  <c r="D30" i="3"/>
  <c r="D32" i="3"/>
  <c r="D10" i="2"/>
  <c r="D12" i="2"/>
  <c r="D13" i="2"/>
  <c r="D14" i="2"/>
  <c r="D16" i="1"/>
  <c r="D18" i="1"/>
  <c r="D10" i="1"/>
  <c r="D11" i="1"/>
  <c r="D14" i="1"/>
  <c r="N2" i="30"/>
  <c r="C21" i="2"/>
  <c r="G24" i="10"/>
  <c r="O13" i="14"/>
  <c r="O10" i="14"/>
  <c r="G26" i="10"/>
  <c r="L2" i="2"/>
  <c r="G2" i="3"/>
  <c r="H2" i="4"/>
  <c r="H54" i="7"/>
  <c r="H2" i="7"/>
  <c r="H2" i="8"/>
  <c r="G2" i="18"/>
  <c r="J2" i="10"/>
  <c r="G2" i="11"/>
  <c r="O19" i="14"/>
  <c r="O20" i="14"/>
  <c r="O21" i="14"/>
  <c r="O23" i="14"/>
  <c r="O18" i="14"/>
  <c r="O11" i="14"/>
  <c r="O12" i="14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J2" i="13"/>
  <c r="G24" i="13"/>
  <c r="I24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E23" i="1" l="1"/>
  <c r="E35" i="3"/>
  <c r="F17" i="2"/>
  <c r="F19" i="2" s="1"/>
  <c r="F30" i="2" s="1"/>
  <c r="O24" i="14"/>
  <c r="J21" i="2"/>
  <c r="E20" i="7"/>
  <c r="J11" i="2" s="1"/>
  <c r="D37" i="1"/>
  <c r="G27" i="10"/>
  <c r="G33" i="10" s="1"/>
  <c r="H27" i="10"/>
  <c r="H33" i="10" s="1"/>
  <c r="H39" i="10" s="1"/>
  <c r="D9" i="1"/>
  <c r="D12" i="1"/>
  <c r="C12" i="1"/>
  <c r="C9" i="1"/>
  <c r="I11" i="2"/>
  <c r="M24" i="25"/>
  <c r="J24" i="25"/>
  <c r="I24" i="25"/>
  <c r="F24" i="25"/>
  <c r="E24" i="25"/>
  <c r="C21" i="1"/>
  <c r="I55" i="30"/>
  <c r="N25" i="14"/>
  <c r="J25" i="14"/>
  <c r="E25" i="14"/>
  <c r="I25" i="14"/>
  <c r="F25" i="14"/>
  <c r="K25" i="14"/>
  <c r="H25" i="14"/>
  <c r="G25" i="14"/>
  <c r="M25" i="14"/>
  <c r="G24" i="25"/>
  <c r="K24" i="25"/>
  <c r="D13" i="13"/>
  <c r="C19" i="1"/>
  <c r="L25" i="14"/>
  <c r="D25" i="14"/>
  <c r="D24" i="25"/>
  <c r="H24" i="25"/>
  <c r="L24" i="25"/>
  <c r="N24" i="25"/>
  <c r="O23" i="25"/>
  <c r="C24" i="25"/>
  <c r="O16" i="25"/>
  <c r="D15" i="13"/>
  <c r="C20" i="1"/>
  <c r="C22" i="2"/>
  <c r="J20" i="2"/>
  <c r="D21" i="13"/>
  <c r="D15" i="2"/>
  <c r="D11" i="13"/>
  <c r="D14" i="13"/>
  <c r="C23" i="2"/>
  <c r="I22" i="2"/>
  <c r="I26" i="2" s="1"/>
  <c r="D55" i="30"/>
  <c r="C9" i="2"/>
  <c r="D24" i="31"/>
  <c r="D30" i="31" s="1"/>
  <c r="D32" i="31" s="1"/>
  <c r="D13" i="4"/>
  <c r="G21" i="10"/>
  <c r="D10" i="3"/>
  <c r="D19" i="1"/>
  <c r="D34" i="3"/>
  <c r="D20" i="1"/>
  <c r="D9" i="2"/>
  <c r="D33" i="3"/>
  <c r="D36" i="1"/>
  <c r="E7" i="7"/>
  <c r="C9" i="18"/>
  <c r="C37" i="1"/>
  <c r="D29" i="3"/>
  <c r="D9" i="18"/>
  <c r="C15" i="2"/>
  <c r="C11" i="2"/>
  <c r="D11" i="2"/>
  <c r="D17" i="1"/>
  <c r="C17" i="1"/>
  <c r="C36" i="1"/>
  <c r="E65" i="7"/>
  <c r="C10" i="18" l="1"/>
  <c r="E32" i="1"/>
  <c r="E38" i="3"/>
  <c r="K26" i="2"/>
  <c r="D12" i="13"/>
  <c r="D18" i="13" s="1"/>
  <c r="J26" i="2"/>
  <c r="E13" i="4"/>
  <c r="D10" i="18"/>
  <c r="D15" i="1"/>
  <c r="D23" i="1" s="1"/>
  <c r="D24" i="2"/>
  <c r="C24" i="2"/>
  <c r="C25" i="2" s="1"/>
  <c r="G39" i="10"/>
  <c r="D11" i="4"/>
  <c r="E11" i="4"/>
  <c r="I9" i="2"/>
  <c r="I19" i="2" s="1"/>
  <c r="I30" i="2" s="1"/>
  <c r="O24" i="25"/>
  <c r="O15" i="14"/>
  <c r="O16" i="14" s="1"/>
  <c r="C16" i="14"/>
  <c r="C25" i="14" s="1"/>
  <c r="O25" i="14" s="1"/>
  <c r="E52" i="7"/>
  <c r="J9" i="2"/>
  <c r="J19" i="2" s="1"/>
  <c r="D35" i="3"/>
  <c r="D17" i="2"/>
  <c r="C17" i="2"/>
  <c r="E93" i="7"/>
  <c r="C15" i="1"/>
  <c r="J30" i="2" l="1"/>
  <c r="D18" i="4"/>
  <c r="C35" i="1" s="1"/>
  <c r="C39" i="1" s="1"/>
  <c r="C23" i="1"/>
  <c r="F18" i="4"/>
  <c r="K19" i="2"/>
  <c r="K30" i="2" s="1"/>
  <c r="E18" i="4"/>
  <c r="C20" i="13"/>
  <c r="C24" i="13" s="1"/>
  <c r="C18" i="2"/>
  <c r="C37" i="3" s="1"/>
  <c r="C26" i="2"/>
  <c r="D26" i="2"/>
  <c r="F39" i="1" l="1"/>
  <c r="F41" i="1" s="1"/>
  <c r="D21" i="4"/>
  <c r="C36" i="3"/>
  <c r="F21" i="4"/>
  <c r="E35" i="1"/>
  <c r="D35" i="1"/>
  <c r="D20" i="13" s="1"/>
  <c r="D24" i="13" s="1"/>
  <c r="E21" i="4"/>
  <c r="D36" i="3"/>
  <c r="C41" i="1"/>
  <c r="C19" i="2"/>
  <c r="C30" i="2" s="1"/>
  <c r="D19" i="2"/>
  <c r="D30" i="2" s="1"/>
  <c r="E20" i="13" l="1"/>
  <c r="E24" i="13" s="1"/>
  <c r="E39" i="1"/>
  <c r="C38" i="3"/>
  <c r="D39" i="1"/>
  <c r="D41" i="1" s="1"/>
  <c r="D38" i="3"/>
  <c r="E41" i="1" l="1"/>
  <c r="C32" i="1"/>
  <c r="D32" i="1"/>
</calcChain>
</file>

<file path=xl/sharedStrings.xml><?xml version="1.0" encoding="utf-8"?>
<sst xmlns="http://schemas.openxmlformats.org/spreadsheetml/2006/main" count="1179" uniqueCount="575">
  <si>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</si>
  <si>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</si>
  <si>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</si>
  <si>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</si>
  <si>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</si>
  <si>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</si>
  <si>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</si>
  <si>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</si>
  <si>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</si>
  <si>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</si>
  <si>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</si>
  <si>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</si>
  <si>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</si>
  <si>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</si>
  <si>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</si>
  <si>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</si>
  <si>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</si>
  <si>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</si>
  <si>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</si>
  <si>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</si>
  <si>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</si>
  <si>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</si>
  <si>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</si>
  <si>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</si>
  <si>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</si>
  <si>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</si>
  <si>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</si>
  <si>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</si>
  <si>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</si>
  <si>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</si>
  <si>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</si>
  <si>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</si>
  <si>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</si>
  <si>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</si>
  <si>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</si>
  <si>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</si>
  <si>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</si>
  <si>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</si>
  <si>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</si>
  <si>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</si>
  <si>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</si>
  <si>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</si>
  <si>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</si>
  <si>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</si>
  <si>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</si>
  <si>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</si>
  <si>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</si>
  <si>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</si>
  <si>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</si>
  <si>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</si>
  <si>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</si>
  <si>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</si>
  <si>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</si>
  <si>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</si>
  <si>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</si>
  <si>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</si>
  <si>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</si>
  <si>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</si>
  <si>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</si>
  <si>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</si>
  <si>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</si>
  <si>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</si>
  <si>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</si>
  <si>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</si>
  <si>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</si>
  <si>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</si>
  <si>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</si>
  <si>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</si>
  <si>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</si>
  <si>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</si>
  <si>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</si>
  <si>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</si>
  <si>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</si>
  <si>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</si>
  <si>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</si>
  <si>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</si>
  <si>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</si>
  <si>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</si>
  <si>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</si>
  <si>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</si>
  <si>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</si>
  <si>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</si>
  <si>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</si>
  <si>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</si>
  <si>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</si>
  <si>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</si>
  <si>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</si>
  <si>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</si>
  <si>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</si>
  <si>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</si>
  <si>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</si>
  <si>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</si>
  <si>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</si>
  <si>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</si>
  <si>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</si>
  <si>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</si>
  <si>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</si>
  <si>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</si>
  <si>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</si>
  <si>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</si>
  <si>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</si>
  <si>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</si>
  <si>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</si>
  <si>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</si>
  <si>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</si>
  <si>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</si>
  <si>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</si>
  <si>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</si>
  <si>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</si>
  <si>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</si>
  <si>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</si>
  <si>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</si>
  <si>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</si>
  <si>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</si>
  <si>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</si>
  <si>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</si>
  <si>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</si>
  <si>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</si>
  <si>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</si>
  <si>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</si>
  <si>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</si>
  <si>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</si>
  <si>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</si>
  <si>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</si>
  <si>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</si>
  <si>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</si>
  <si>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</si>
  <si>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</si>
  <si>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</si>
  <si>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</si>
  <si>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</si>
  <si>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</si>
  <si>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</si>
  <si>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</si>
  <si>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</si>
  <si>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</si>
  <si>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</si>
  <si>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</si>
  <si>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</si>
  <si>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</si>
  <si>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</si>
  <si>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</si>
  <si>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</si>
  <si>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</si>
  <si>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</si>
  <si>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</si>
  <si>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</si>
  <si>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</si>
  <si>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</si>
  <si>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</si>
  <si>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</si>
  <si>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</si>
  <si>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</si>
  <si>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</si>
  <si>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</si>
  <si>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</si>
  <si>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</si>
  <si>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</si>
  <si>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</si>
  <si>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</si>
  <si>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</si>
  <si>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</si>
  <si>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</si>
  <si>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</si>
  <si>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</si>
  <si>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</si>
  <si>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</si>
  <si>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</si>
  <si>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</si>
  <si>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</si>
  <si>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</si>
  <si>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</si>
  <si>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</si>
  <si>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</si>
  <si>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</si>
  <si>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</si>
  <si>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</si>
  <si>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</si>
  <si>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</si>
  <si>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</si>
  <si>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</si>
  <si>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</si>
  <si>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</si>
  <si>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</si>
  <si>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</si>
  <si>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</si>
  <si>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</si>
  <si>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</si>
  <si>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</si>
  <si>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</si>
  <si>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</si>
  <si>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</si>
  <si>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</si>
  <si>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</si>
  <si>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</si>
  <si>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</si>
  <si>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</si>
  <si>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</si>
  <si>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</si>
  <si>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</si>
  <si>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</si>
  <si>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</si>
  <si>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</si>
  <si>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</si>
  <si>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</si>
  <si>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</si>
  <si>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</si>
  <si>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</si>
  <si>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</si>
  <si>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</si>
  <si>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</si>
  <si>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</si>
  <si>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</si>
  <si>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</si>
  <si>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</si>
  <si>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</si>
  <si>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</si>
  <si>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</si>
  <si>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</si>
  <si>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</si>
  <si>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</si>
  <si>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</si>
  <si>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</si>
  <si>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</si>
  <si>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</si>
  <si>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</si>
  <si>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</si>
  <si>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</si>
  <si>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</si>
  <si>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</si>
  <si>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</si>
  <si>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</si>
  <si>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</si>
  <si>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</si>
  <si>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</si>
  <si>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</si>
  <si>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</si>
  <si>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</si>
  <si>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</si>
  <si>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</si>
  <si>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</si>
  <si>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</si>
  <si>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</si>
  <si>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</si>
  <si>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</si>
  <si>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</si>
  <si>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</si>
  <si>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</si>
  <si>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</si>
  <si>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</si>
  <si>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</si>
  <si>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</si>
  <si>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</si>
  <si>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</si>
  <si>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</si>
  <si>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</si>
  <si>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</si>
  <si>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</si>
  <si>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</si>
  <si>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</si>
  <si>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</si>
  <si>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</si>
  <si>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</si>
  <si>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</si>
  <si>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</si>
  <si>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</si>
  <si>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</si>
  <si>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</si>
  <si>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</si>
  <si>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</si>
  <si>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</si>
  <si>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</si>
  <si>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</si>
  <si>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</si>
  <si>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</si>
  <si>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</si>
  <si>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</si>
  <si>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</si>
  <si>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</si>
  <si>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</si>
  <si>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</si>
  <si>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</si>
  <si>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</si>
  <si>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</si>
  <si>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</si>
  <si>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</si>
  <si>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</si>
  <si>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</si>
  <si>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</si>
  <si>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</si>
  <si>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</si>
  <si>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</si>
  <si>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</si>
  <si>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</si>
  <si>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</si>
  <si>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</si>
  <si>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</si>
  <si>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</si>
  <si>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</si>
  <si>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</si>
  <si>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</si>
  <si>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</si>
  <si>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</si>
  <si>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</si>
  <si>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</si>
  <si>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</si>
  <si>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</si>
  <si>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</si>
  <si>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</si>
  <si>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</si>
  <si>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</si>
  <si>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</si>
  <si>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</si>
  <si>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</si>
  <si>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</si>
  <si>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</si>
  <si>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</si>
  <si>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</si>
  <si>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</si>
  <si>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</si>
  <si>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</si>
  <si>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</si>
  <si>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</si>
  <si>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</si>
  <si>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</si>
  <si>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</si>
  <si>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</si>
  <si>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</si>
  <si>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</si>
  <si>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</si>
  <si>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</si>
  <si>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</si>
  <si>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</si>
  <si>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</si>
  <si>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</si>
  <si>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</si>
  <si>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</si>
  <si>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</si>
  <si>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</si>
  <si>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</si>
  <si>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</si>
  <si>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</si>
  <si>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</si>
  <si>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</si>
  <si>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</si>
  <si>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</si>
  <si>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</si>
  <si>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</si>
  <si>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</si>
  <si>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</si>
  <si>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</si>
  <si>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</si>
  <si>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</si>
  <si>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</si>
  <si>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</si>
  <si>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</si>
  <si>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</si>
  <si>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</si>
  <si>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</si>
  <si>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</si>
  <si>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</si>
  <si>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</si>
  <si>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</si>
  <si>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</si>
  <si>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</si>
  <si>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</si>
  <si>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</si>
  <si>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</si>
  <si>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</si>
  <si>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</si>
  <si>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</si>
  <si>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</si>
  <si>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</si>
  <si>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</si>
  <si>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</si>
  <si>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</si>
  <si>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</si>
  <si>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</si>
  <si>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</si>
  <si>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</si>
  <si>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</si>
  <si>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</si>
  <si>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</si>
  <si>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</si>
  <si>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</si>
  <si>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</si>
  <si>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</si>
  <si>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</si>
  <si>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</si>
  <si>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</si>
  <si>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</si>
  <si>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</si>
  <si>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</si>
  <si>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</si>
  <si>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</si>
  <si>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</si>
  <si>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</si>
  <si>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</si>
  <si>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</si>
  <si>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</si>
  <si>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</si>
  <si>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</si>
  <si>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</si>
  <si>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</si>
  <si>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</si>
  <si>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</si>
  <si>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</si>
  <si>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</si>
  <si>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</si>
  <si>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</si>
  <si>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</si>
  <si>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</si>
  <si>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</si>
  <si>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</si>
  <si>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</si>
  <si>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</si>
  <si>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</si>
  <si>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</si>
  <si>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</si>
  <si>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</si>
  <si>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</si>
  <si>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</si>
  <si>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</si>
  <si>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</si>
  <si>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</si>
  <si>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</si>
  <si>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</si>
  <si>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</si>
  <si>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</si>
  <si>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</si>
  <si>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</si>
  <si>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</si>
  <si>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</si>
  <si>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</si>
  <si>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</si>
  <si>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</si>
  <si>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</si>
  <si>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</si>
  <si>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</si>
  <si>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</si>
  <si>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1.1.4. Béren kívüli juttatások</t>
  </si>
  <si>
    <t>Gyermekjóléti szolgáltatás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</si>
  <si>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</si>
  <si>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</si>
  <si>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</si>
  <si>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</si>
  <si>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</si>
  <si>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</si>
  <si>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8.3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</si>
  <si>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</si>
  <si>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</si>
  <si>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</si>
  <si>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</si>
  <si>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Civil szervezetek tagdíjai</t>
  </si>
  <si>
    <t>Házi segítségnyújtás</t>
  </si>
  <si>
    <t>K1102</t>
  </si>
  <si>
    <t>Felhalmozási célú önkormányzati támogatások</t>
  </si>
  <si>
    <t>Általános forgalmi adó visszatérítése</t>
  </si>
  <si>
    <t>B407</t>
  </si>
  <si>
    <t>Polgármesteri illetmény támogatása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</si>
  <si>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</si>
  <si>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</si>
  <si>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</si>
  <si>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</si>
  <si>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</si>
  <si>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</si>
  <si>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</si>
  <si>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</si>
  <si>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</si>
  <si>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</si>
  <si>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</si>
  <si>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</si>
  <si>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</si>
  <si>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</si>
  <si>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</si>
  <si>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</si>
  <si>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</si>
  <si>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</si>
  <si>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</si>
  <si>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</si>
  <si>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</si>
  <si>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</si>
  <si>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</si>
  <si>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</si>
  <si>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</si>
  <si>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</si>
  <si>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</si>
  <si>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</si>
  <si>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</si>
  <si>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</si>
  <si>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</si>
  <si>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</si>
  <si>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082094 Közművelődés - kulturális alapú gazdaságfejlesztés</t>
  </si>
  <si>
    <t>1.1.3 Készenléti, ügyeleti, helyettesítési díj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</si>
  <si>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</si>
  <si>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</si>
  <si>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</si>
  <si>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</si>
  <si>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</si>
  <si>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</si>
  <si>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</si>
  <si>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1.1.3. Jubileumi jutalom</t>
  </si>
  <si>
    <t>K1106</t>
  </si>
  <si>
    <t>1.10 Gyermekétkeztetés támogatása</t>
  </si>
  <si>
    <t>1.11 Hozzájárulás a pénzbeli szociális ellátáshoz</t>
  </si>
  <si>
    <t>1.12 Könyvtári,közművelődési feladatok támogatása</t>
  </si>
  <si>
    <t>2022. évi eredeti előirányzat</t>
  </si>
  <si>
    <t>086010 Határon túli magyarok egyéb támogatásai</t>
  </si>
  <si>
    <t>Egyéb működési és felhalmozási célú támogatások államháztartáson belülre</t>
  </si>
  <si>
    <t>Balatonakali Polgárőr Egyesület</t>
  </si>
  <si>
    <t>42.</t>
  </si>
  <si>
    <t>43.</t>
  </si>
  <si>
    <t>2020. évi előirányzat</t>
  </si>
  <si>
    <t>Ellátási díjak</t>
  </si>
  <si>
    <t>B405</t>
  </si>
  <si>
    <t>Balatonakali Önkormányzat 2020. évi kiadásai</t>
  </si>
  <si>
    <t>Balatonakali Önkormányzat 2020. évi bevételei</t>
  </si>
  <si>
    <t>4.9</t>
  </si>
  <si>
    <t>Biztosító által fizetett kártérítés</t>
  </si>
  <si>
    <t>B410</t>
  </si>
  <si>
    <t>1.1.6. Foglalkoztatottak egyéb személyi juttatásai</t>
  </si>
  <si>
    <t>3.5.4 Egyéb dologi kiadások</t>
  </si>
  <si>
    <t>7.3</t>
  </si>
  <si>
    <t>Egyéb tárgyi eszközök felújítása</t>
  </si>
  <si>
    <t>K73</t>
  </si>
  <si>
    <t>Napközi otthonos Óvoda 2020. évi kiadásai</t>
  </si>
  <si>
    <t>Balatonakali Önkormányzat 2020. évi költségvetési összesített konszolidált főösszesítő</t>
  </si>
  <si>
    <t>Balatonakali Önkormányzat 2020. évi összesített konszolidált működési bevételei</t>
  </si>
  <si>
    <t>Balatonakali Önkormányzat 2020. évi összesített konszolidált működési kiadásai,</t>
  </si>
  <si>
    <t>Balatonakali Önkormányzat 2020. évi összesített konszolidált költségvetés kormányzati funkciónként</t>
  </si>
  <si>
    <t>Balatonakali Önkormányzat 2020. évi tartaléka</t>
  </si>
  <si>
    <t>2020. évi támogatása</t>
  </si>
  <si>
    <t>1.7 Helyi önkormányzatok kiegészítő támogatásai</t>
  </si>
  <si>
    <t>1.8 Önkormányzat egyes köznevelési feladatainak támogatása - óvodapedagógusok bértámogatása</t>
  </si>
  <si>
    <t>1.9 Önkormányzat egyes köznevelési feladatainak támogatása - óvodaműködtetés támogatása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</si>
  <si>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</si>
  <si>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</si>
  <si>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</si>
  <si>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Kistérségi társulat tagdíj, belső ellenőrzés</t>
  </si>
  <si>
    <t>2020. évi eredeti előirányzat</t>
  </si>
  <si>
    <t xml:space="preserve">2021. évi eredeti előirányzat </t>
  </si>
  <si>
    <t>2023. évi eredeti előirányzat</t>
  </si>
  <si>
    <t>Balatonakali Önkormányzat 2020. évi előirányzat felhasználási (likviditási) ütemterve</t>
  </si>
  <si>
    <t>Balatonakali Óvoda 2020. évi előirányzat-felhasználási ütemterve</t>
  </si>
  <si>
    <t>Napközi otthonos Óvoda 2020. évi bevételei</t>
  </si>
  <si>
    <t>mód./eredet előirányzat (%)</t>
  </si>
  <si>
    <t>Bevétel 2020. évi előir.</t>
  </si>
  <si>
    <t>Bevétel 2020. évi mód. előir.</t>
  </si>
  <si>
    <t>Kiadás 2020. évi előir.</t>
  </si>
  <si>
    <t>Kiadás 2020. évi mód. előir.</t>
  </si>
  <si>
    <r>
      <t>2020. évi mód.előir. (</t>
    </r>
    <r>
      <rPr>
        <sz val="8"/>
        <rFont val="Times New Roman"/>
        <family val="1"/>
        <charset val="238"/>
      </rPr>
      <t>2020.VII.8.)</t>
    </r>
  </si>
  <si>
    <r>
      <t xml:space="preserve">2020. évi mód. előir. </t>
    </r>
    <r>
      <rPr>
        <sz val="8"/>
        <rFont val="Times New Roman"/>
        <family val="1"/>
        <charset val="238"/>
      </rPr>
      <t>(2020.VII.8)</t>
    </r>
  </si>
  <si>
    <r>
      <t xml:space="preserve">2020. évi mód. előir. </t>
    </r>
    <r>
      <rPr>
        <sz val="8"/>
        <rFont val="Times New Roman"/>
        <family val="1"/>
        <charset val="238"/>
      </rPr>
      <t xml:space="preserve">(2020.VII.8.) </t>
    </r>
  </si>
  <si>
    <t>1.15 Szociális célú tüzelőanyag támogatás</t>
  </si>
  <si>
    <t>Működési célú költségvetési támogatások és kiegészítő támogatások</t>
  </si>
  <si>
    <t>Elszámolásból származó bevételek</t>
  </si>
  <si>
    <t>Idegenforgalmi adóhoz kapcsolódó kiegészítő támogatás</t>
  </si>
  <si>
    <t>Szociális célú tüzelőanyag</t>
  </si>
  <si>
    <t>1.13 Lakossági víz- és csatornaszolgáltatás támogatása</t>
  </si>
  <si>
    <t>1.14 Idegenforgalmi adóhoz kapcsolodó kiegészítő támogatás</t>
  </si>
  <si>
    <t>1.16 Elszámolásból származó bevételek</t>
  </si>
  <si>
    <r>
      <t>2020. évi mód.előir. (</t>
    </r>
    <r>
      <rPr>
        <sz val="8"/>
        <rFont val="Times New Roman"/>
        <family val="1"/>
        <charset val="238"/>
      </rPr>
      <t>2020.XII.1.)</t>
    </r>
  </si>
  <si>
    <r>
      <t>2020. évi mód.előir. (</t>
    </r>
    <r>
      <rPr>
        <sz val="8"/>
        <rFont val="Times New Roman"/>
        <family val="1"/>
        <charset val="238"/>
      </rPr>
      <t>2021.)</t>
    </r>
  </si>
  <si>
    <t>K1103</t>
  </si>
  <si>
    <t>1.1.2. Céljuttatás, projekt prémium</t>
  </si>
  <si>
    <t>1.1.2. Céljuttatás, projektprémium</t>
  </si>
  <si>
    <t>Egyéb tárgyi eszközök értékesítése</t>
  </si>
  <si>
    <t>B53</t>
  </si>
  <si>
    <r>
      <t xml:space="preserve">2020. évi mód. előir. </t>
    </r>
    <r>
      <rPr>
        <sz val="8"/>
        <rFont val="Times New Roman"/>
        <family val="1"/>
        <charset val="238"/>
      </rPr>
      <t>(2020.XII.1.)</t>
    </r>
  </si>
  <si>
    <r>
      <t xml:space="preserve">2020. évi mód. előir. </t>
    </r>
    <r>
      <rPr>
        <sz val="8"/>
        <rFont val="Times New Roman"/>
        <family val="1"/>
        <charset val="238"/>
      </rPr>
      <t>(2021.)</t>
    </r>
  </si>
  <si>
    <t>Lakossági víz- és csatornaszolgáltatás támogatása</t>
  </si>
  <si>
    <r>
      <t xml:space="preserve">2020. évi mód. előir. </t>
    </r>
    <r>
      <rPr>
        <sz val="8"/>
        <rFont val="Times New Roman"/>
        <family val="1"/>
        <charset val="238"/>
      </rPr>
      <t xml:space="preserve">(2020.XII.1.) </t>
    </r>
  </si>
  <si>
    <r>
      <t xml:space="preserve">2020. évi mód. előir. </t>
    </r>
    <r>
      <rPr>
        <sz val="8"/>
        <rFont val="Times New Roman"/>
        <family val="1"/>
        <charset val="238"/>
      </rPr>
      <t xml:space="preserve">(2021.) </t>
    </r>
  </si>
  <si>
    <t>az …./2021. (V....) önkormányzati rendelethez</t>
  </si>
  <si>
    <t>6. melléklet folytatása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</si>
</sst>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24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64"/>
      </top>
      <bottom style="double">
        <color indexed="8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/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/>
      <bottom style="thin">
        <color indexed="8"/>
      </bottom>
      <diagonal style="thin">
        <color indexed="64"/>
      </diagonal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thin">
        <color indexed="8"/>
      </left>
      <right style="double">
        <color indexed="8"/>
      </right>
      <top style="double">
        <color indexed="64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double">
        <color indexed="8"/>
      </bottom>
      <diagonal style="thin">
        <color indexed="8"/>
      </diagonal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76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3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78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/>
    </xf>
    <xf numFmtId="0" fontId="2" fillId="0" borderId="79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7" xfId="1" applyNumberFormat="1" applyFont="1" applyBorder="1" applyAlignment="1">
      <alignment horizontal="right" vertical="center"/>
    </xf>
    <xf numFmtId="0" fontId="2" fillId="3" borderId="67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7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vertical="center"/>
    </xf>
    <xf numFmtId="3" fontId="2" fillId="0" borderId="59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0" borderId="61" xfId="1" applyFont="1" applyBorder="1" applyAlignment="1">
      <alignment vertical="center"/>
    </xf>
    <xf numFmtId="0" fontId="2" fillId="0" borderId="62" xfId="1" applyFont="1" applyBorder="1" applyAlignment="1">
      <alignment vertical="center"/>
    </xf>
    <xf numFmtId="0" fontId="2" fillId="0" borderId="62" xfId="1" applyFont="1" applyBorder="1" applyAlignment="1">
      <alignment horizontal="right" vertical="center"/>
    </xf>
    <xf numFmtId="0" fontId="2" fillId="0" borderId="63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5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3" xfId="0" applyNumberFormat="1" applyFont="1" applyBorder="1" applyAlignment="1">
      <alignment horizontal="center" vertical="center"/>
    </xf>
    <xf numFmtId="49" fontId="2" fillId="0" borderId="93" xfId="0" applyNumberFormat="1" applyFont="1" applyBorder="1" applyAlignment="1">
      <alignment horizontal="center" vertical="center"/>
    </xf>
    <xf numFmtId="9" fontId="5" fillId="0" borderId="97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3" fontId="7" fillId="2" borderId="99" xfId="0" applyNumberFormat="1" applyFont="1" applyFill="1" applyBorder="1" applyAlignment="1">
      <alignment vertical="center"/>
    </xf>
    <xf numFmtId="9" fontId="7" fillId="2" borderId="100" xfId="0" applyNumberFormat="1" applyFont="1" applyFill="1" applyBorder="1" applyAlignment="1">
      <alignment horizontal="right" vertical="center"/>
    </xf>
    <xf numFmtId="0" fontId="7" fillId="2" borderId="102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3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3" xfId="0" applyNumberFormat="1" applyFont="1" applyBorder="1" applyAlignment="1">
      <alignment horizontal="center" vertical="center"/>
    </xf>
    <xf numFmtId="49" fontId="7" fillId="0" borderId="103" xfId="0" applyNumberFormat="1" applyFont="1" applyBorder="1" applyAlignment="1">
      <alignment horizontal="center" vertical="center"/>
    </xf>
    <xf numFmtId="0" fontId="16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4" xfId="0" applyFont="1" applyBorder="1" applyAlignment="1">
      <alignment vertical="center"/>
    </xf>
    <xf numFmtId="0" fontId="5" fillId="0" borderId="101" xfId="0" applyFont="1" applyBorder="1" applyAlignment="1">
      <alignment horizontal="center" vertical="center" wrapText="1"/>
    </xf>
    <xf numFmtId="0" fontId="5" fillId="0" borderId="105" xfId="0" applyFont="1" applyBorder="1" applyAlignment="1">
      <alignment vertical="center"/>
    </xf>
    <xf numFmtId="3" fontId="5" fillId="0" borderId="105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7" fillId="0" borderId="106" xfId="0" applyFont="1" applyBorder="1"/>
    <xf numFmtId="3" fontId="6" fillId="0" borderId="106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vertical="center"/>
    </xf>
    <xf numFmtId="3" fontId="5" fillId="0" borderId="108" xfId="0" applyNumberFormat="1" applyFont="1" applyBorder="1" applyAlignment="1">
      <alignment horizontal="right" vertical="center"/>
    </xf>
    <xf numFmtId="0" fontId="2" fillId="0" borderId="109" xfId="0" applyFont="1" applyBorder="1" applyAlignment="1">
      <alignment horizontal="center" vertical="center"/>
    </xf>
    <xf numFmtId="0" fontId="6" fillId="0" borderId="99" xfId="0" applyFont="1" applyBorder="1" applyAlignment="1">
      <alignment vertical="center"/>
    </xf>
    <xf numFmtId="3" fontId="6" fillId="0" borderId="99" xfId="0" applyNumberFormat="1" applyFont="1" applyBorder="1" applyAlignment="1">
      <alignment horizontal="right" vertical="center"/>
    </xf>
    <xf numFmtId="0" fontId="13" fillId="0" borderId="0" xfId="0" applyFont="1"/>
    <xf numFmtId="0" fontId="2" fillId="0" borderId="110" xfId="0" applyFont="1" applyBorder="1" applyAlignment="1">
      <alignment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12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3" xfId="0" applyNumberFormat="1" applyFont="1" applyFill="1" applyBorder="1" applyAlignment="1">
      <alignment horizontal="right" vertical="center"/>
    </xf>
    <xf numFmtId="9" fontId="7" fillId="2" borderId="114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3" fontId="2" fillId="0" borderId="105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3" fontId="7" fillId="0" borderId="116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5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0" fontId="2" fillId="0" borderId="93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/>
    </xf>
    <xf numFmtId="0" fontId="7" fillId="0" borderId="105" xfId="0" applyFont="1" applyBorder="1" applyAlignment="1">
      <alignment vertical="center" wrapText="1"/>
    </xf>
    <xf numFmtId="0" fontId="7" fillId="0" borderId="124" xfId="0" applyFont="1" applyBorder="1" applyAlignment="1">
      <alignment vertical="center" wrapText="1"/>
    </xf>
    <xf numFmtId="3" fontId="7" fillId="0" borderId="105" xfId="0" applyNumberFormat="1" applyFont="1" applyBorder="1" applyAlignment="1">
      <alignment horizontal="right" vertical="center"/>
    </xf>
    <xf numFmtId="9" fontId="7" fillId="0" borderId="98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2" xfId="0" applyFont="1" applyBorder="1" applyAlignment="1">
      <alignment vertical="center" wrapText="1"/>
    </xf>
    <xf numFmtId="0" fontId="5" fillId="0" borderId="103" xfId="0" applyFont="1" applyBorder="1" applyAlignment="1">
      <alignment horizontal="center" vertical="center"/>
    </xf>
    <xf numFmtId="0" fontId="2" fillId="0" borderId="80" xfId="0" applyFont="1" applyBorder="1" applyAlignment="1">
      <alignment vertical="center"/>
    </xf>
    <xf numFmtId="3" fontId="2" fillId="0" borderId="125" xfId="0" applyNumberFormat="1" applyFont="1" applyBorder="1" applyAlignment="1">
      <alignment horizontal="right" vertical="center"/>
    </xf>
    <xf numFmtId="0" fontId="2" fillId="0" borderId="117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3" fontId="2" fillId="0" borderId="12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justify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0" fontId="3" fillId="0" borderId="124" xfId="0" applyFont="1" applyBorder="1" applyAlignment="1">
      <alignment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3" xfId="0" applyNumberFormat="1" applyFont="1" applyBorder="1" applyAlignment="1">
      <alignment vertical="center"/>
    </xf>
    <xf numFmtId="3" fontId="2" fillId="0" borderId="134" xfId="0" applyNumberFormat="1" applyFont="1" applyBorder="1" applyAlignment="1">
      <alignment horizontal="right" vertical="center"/>
    </xf>
    <xf numFmtId="3" fontId="7" fillId="0" borderId="135" xfId="0" applyNumberFormat="1" applyFont="1" applyBorder="1" applyAlignment="1">
      <alignment horizontal="right" vertical="center"/>
    </xf>
    <xf numFmtId="3" fontId="2" fillId="0" borderId="136" xfId="0" applyNumberFormat="1" applyFont="1" applyBorder="1" applyAlignment="1">
      <alignment horizontal="right" vertical="center"/>
    </xf>
    <xf numFmtId="3" fontId="2" fillId="0" borderId="137" xfId="0" applyNumberFormat="1" applyFont="1" applyBorder="1" applyAlignment="1">
      <alignment horizontal="right" vertical="center"/>
    </xf>
    <xf numFmtId="3" fontId="2" fillId="0" borderId="82" xfId="0" applyNumberFormat="1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4" xfId="0" applyNumberFormat="1" applyFont="1" applyBorder="1" applyAlignment="1">
      <alignment horizontal="center" vertical="center"/>
    </xf>
    <xf numFmtId="0" fontId="2" fillId="0" borderId="138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9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46" xfId="0" applyBorder="1" applyAlignment="1">
      <alignment vertical="center"/>
    </xf>
    <xf numFmtId="0" fontId="2" fillId="0" borderId="102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47" xfId="0" applyFont="1" applyBorder="1" applyAlignment="1">
      <alignment horizontal="center" vertical="center" wrapText="1"/>
    </xf>
    <xf numFmtId="0" fontId="0" fillId="0" borderId="64" xfId="0" applyBorder="1" applyAlignment="1">
      <alignment vertical="center"/>
    </xf>
    <xf numFmtId="0" fontId="0" fillId="0" borderId="67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8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1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18" xfId="0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5" xfId="0" applyFont="1" applyBorder="1" applyAlignment="1">
      <alignment horizontal="center" vertical="center"/>
    </xf>
    <xf numFmtId="0" fontId="2" fillId="0" borderId="149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62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3" fontId="6" fillId="0" borderId="106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166" xfId="0" applyNumberFormat="1" applyFont="1" applyBorder="1" applyAlignment="1">
      <alignment horizontal="right" vertical="center"/>
    </xf>
    <xf numFmtId="0" fontId="2" fillId="0" borderId="167" xfId="0" applyFont="1" applyBorder="1" applyAlignment="1">
      <alignment vertical="center"/>
    </xf>
    <xf numFmtId="3" fontId="7" fillId="0" borderId="168" xfId="0" applyNumberFormat="1" applyFont="1" applyBorder="1" applyAlignment="1">
      <alignment horizontal="right" vertical="center"/>
    </xf>
    <xf numFmtId="0" fontId="7" fillId="2" borderId="102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153" xfId="0" applyNumberFormat="1" applyFont="1" applyBorder="1" applyAlignment="1">
      <alignment vertical="center"/>
    </xf>
    <xf numFmtId="49" fontId="6" fillId="0" borderId="10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44" xfId="0" applyNumberFormat="1" applyFont="1" applyBorder="1" applyAlignment="1">
      <alignment horizontal="center" vertical="center"/>
    </xf>
    <xf numFmtId="0" fontId="7" fillId="0" borderId="138" xfId="0" applyFont="1" applyBorder="1" applyAlignment="1">
      <alignment vertical="center"/>
    </xf>
    <xf numFmtId="3" fontId="7" fillId="0" borderId="12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3" fontId="2" fillId="0" borderId="171" xfId="0" applyNumberFormat="1" applyFont="1" applyBorder="1" applyAlignment="1">
      <alignment horizontal="right" vertical="center"/>
    </xf>
    <xf numFmtId="3" fontId="2" fillId="0" borderId="172" xfId="0" applyNumberFormat="1" applyFont="1" applyBorder="1" applyAlignment="1">
      <alignment vertical="center"/>
    </xf>
    <xf numFmtId="3" fontId="2" fillId="0" borderId="173" xfId="0" applyNumberFormat="1" applyFont="1" applyBorder="1" applyAlignment="1">
      <alignment vertical="center"/>
    </xf>
    <xf numFmtId="3" fontId="7" fillId="2" borderId="174" xfId="0" applyNumberFormat="1" applyFont="1" applyFill="1" applyBorder="1" applyAlignment="1">
      <alignment vertical="center"/>
    </xf>
    <xf numFmtId="3" fontId="2" fillId="0" borderId="169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6" xfId="0" applyNumberFormat="1" applyFont="1" applyBorder="1" applyAlignment="1">
      <alignment horizontal="right" vertical="center" wrapText="1"/>
    </xf>
    <xf numFmtId="9" fontId="2" fillId="0" borderId="177" xfId="0" applyNumberFormat="1" applyFont="1" applyBorder="1" applyAlignment="1">
      <alignment horizontal="right" vertical="center" wrapText="1"/>
    </xf>
    <xf numFmtId="9" fontId="2" fillId="0" borderId="175" xfId="0" applyNumberFormat="1" applyFont="1" applyBorder="1" applyAlignment="1">
      <alignment horizontal="right" vertical="center" wrapText="1"/>
    </xf>
    <xf numFmtId="3" fontId="2" fillId="0" borderId="178" xfId="0" applyNumberFormat="1" applyFont="1" applyBorder="1" applyAlignment="1">
      <alignment horizontal="right" vertical="center" wrapText="1"/>
    </xf>
    <xf numFmtId="3" fontId="2" fillId="0" borderId="180" xfId="0" applyNumberFormat="1" applyFont="1" applyBorder="1" applyAlignment="1">
      <alignment horizontal="right" vertical="center" wrapText="1"/>
    </xf>
    <xf numFmtId="9" fontId="2" fillId="0" borderId="179" xfId="0" applyNumberFormat="1" applyFont="1" applyBorder="1" applyAlignment="1">
      <alignment horizontal="right" vertical="center" wrapText="1"/>
    </xf>
    <xf numFmtId="3" fontId="2" fillId="0" borderId="182" xfId="0" applyNumberFormat="1" applyFont="1" applyBorder="1" applyAlignment="1">
      <alignment horizontal="right" vertical="center" wrapText="1"/>
    </xf>
    <xf numFmtId="9" fontId="2" fillId="0" borderId="181" xfId="0" applyNumberFormat="1" applyFont="1" applyBorder="1" applyAlignment="1">
      <alignment horizontal="right" vertical="center" wrapText="1"/>
    </xf>
    <xf numFmtId="3" fontId="2" fillId="0" borderId="183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right" vertical="center" wrapText="1"/>
    </xf>
    <xf numFmtId="0" fontId="2" fillId="0" borderId="176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05" xfId="0" applyFont="1" applyBorder="1" applyAlignment="1">
      <alignment horizontal="left" vertical="center" wrapText="1"/>
    </xf>
    <xf numFmtId="3" fontId="2" fillId="0" borderId="185" xfId="0" applyNumberFormat="1" applyFont="1" applyBorder="1" applyAlignment="1">
      <alignment horizontal="right" vertical="center" wrapText="1"/>
    </xf>
    <xf numFmtId="9" fontId="2" fillId="0" borderId="117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vertical="center"/>
    </xf>
    <xf numFmtId="0" fontId="2" fillId="0" borderId="18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84" xfId="0" applyFont="1" applyBorder="1" applyAlignment="1">
      <alignment vertical="center"/>
    </xf>
    <xf numFmtId="3" fontId="2" fillId="0" borderId="69" xfId="0" applyNumberFormat="1" applyFont="1" applyBorder="1" applyAlignment="1">
      <alignment horizontal="right" vertical="center" wrapText="1"/>
    </xf>
    <xf numFmtId="49" fontId="2" fillId="0" borderId="92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3" fontId="2" fillId="0" borderId="16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80" xfId="0" applyNumberFormat="1" applyFont="1" applyBorder="1" applyAlignment="1">
      <alignment horizontal="right" vertical="center"/>
    </xf>
    <xf numFmtId="3" fontId="3" fillId="0" borderId="82" xfId="0" applyNumberFormat="1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126" xfId="0" applyFont="1" applyBorder="1" applyAlignment="1">
      <alignment vertical="center"/>
    </xf>
    <xf numFmtId="0" fontId="2" fillId="0" borderId="84" xfId="0" applyFont="1" applyFill="1" applyBorder="1" applyAlignment="1">
      <alignment vertical="center"/>
    </xf>
    <xf numFmtId="0" fontId="2" fillId="0" borderId="121" xfId="0" applyFont="1" applyBorder="1" applyAlignment="1">
      <alignment vertical="center"/>
    </xf>
    <xf numFmtId="3" fontId="2" fillId="0" borderId="164" xfId="0" applyNumberFormat="1" applyFont="1" applyBorder="1" applyAlignment="1">
      <alignment horizontal="right" vertical="center"/>
    </xf>
    <xf numFmtId="0" fontId="2" fillId="0" borderId="14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6" xfId="0" applyFont="1" applyFill="1" applyBorder="1" applyAlignment="1">
      <alignment vertical="center"/>
    </xf>
    <xf numFmtId="0" fontId="6" fillId="3" borderId="86" xfId="0" applyFont="1" applyFill="1" applyBorder="1" applyAlignment="1">
      <alignment vertical="center"/>
    </xf>
    <xf numFmtId="3" fontId="15" fillId="3" borderId="86" xfId="0" applyNumberFormat="1" applyFont="1" applyFill="1" applyBorder="1" applyAlignment="1">
      <alignment vertical="center"/>
    </xf>
    <xf numFmtId="0" fontId="2" fillId="3" borderId="91" xfId="0" applyFont="1" applyFill="1" applyBorder="1" applyAlignment="1">
      <alignment vertical="center"/>
    </xf>
    <xf numFmtId="3" fontId="2" fillId="3" borderId="165" xfId="0" applyNumberFormat="1" applyFont="1" applyFill="1" applyBorder="1" applyAlignment="1">
      <alignment vertical="center"/>
    </xf>
    <xf numFmtId="49" fontId="2" fillId="0" borderId="119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15" fillId="3" borderId="86" xfId="0" applyFont="1" applyFill="1" applyBorder="1" applyAlignment="1">
      <alignment vertical="center"/>
    </xf>
    <xf numFmtId="3" fontId="2" fillId="3" borderId="165" xfId="0" applyNumberFormat="1" applyFont="1" applyFill="1" applyBorder="1" applyAlignment="1">
      <alignment horizontal="right" vertical="center"/>
    </xf>
    <xf numFmtId="0" fontId="2" fillId="0" borderId="95" xfId="0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0" fontId="15" fillId="0" borderId="95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88" xfId="0" applyFont="1" applyBorder="1" applyAlignment="1">
      <alignment vertical="center"/>
    </xf>
    <xf numFmtId="3" fontId="15" fillId="0" borderId="84" xfId="0" applyNumberFormat="1" applyFont="1" applyBorder="1" applyAlignment="1">
      <alignment horizontal="right" vertical="center"/>
    </xf>
    <xf numFmtId="0" fontId="2" fillId="3" borderId="86" xfId="0" applyFont="1" applyFill="1" applyBorder="1" applyAlignment="1">
      <alignment vertical="center"/>
    </xf>
    <xf numFmtId="0" fontId="2" fillId="0" borderId="139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9" fillId="0" borderId="27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2" fillId="0" borderId="149" xfId="0" applyNumberFormat="1" applyFont="1" applyBorder="1" applyAlignment="1">
      <alignment horizontal="right" vertical="center"/>
    </xf>
    <xf numFmtId="9" fontId="2" fillId="0" borderId="156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38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8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90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91" xfId="1" applyFont="1" applyBorder="1" applyAlignment="1">
      <alignment horizontal="center" vertical="center"/>
    </xf>
    <xf numFmtId="0" fontId="8" fillId="0" borderId="192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77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6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7" fillId="0" borderId="193" xfId="0" applyFont="1" applyBorder="1" applyAlignment="1">
      <alignment horizontal="center" vertical="center"/>
    </xf>
    <xf numFmtId="0" fontId="7" fillId="0" borderId="194" xfId="0" applyFont="1" applyBorder="1" applyAlignment="1">
      <alignment vertical="center"/>
    </xf>
    <xf numFmtId="3" fontId="7" fillId="0" borderId="19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3" fontId="15" fillId="0" borderId="0" xfId="0" applyNumberFormat="1" applyFont="1" applyBorder="1"/>
    <xf numFmtId="9" fontId="2" fillId="0" borderId="196" xfId="0" applyNumberFormat="1" applyFont="1" applyBorder="1" applyAlignment="1">
      <alignment horizontal="right" vertical="center"/>
    </xf>
    <xf numFmtId="0" fontId="4" fillId="0" borderId="0" xfId="0" applyFont="1"/>
    <xf numFmtId="0" fontId="20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2" fillId="0" borderId="8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15" fillId="0" borderId="0" xfId="0" applyNumberFormat="1" applyFont="1"/>
    <xf numFmtId="3" fontId="15" fillId="0" borderId="0" xfId="0" applyNumberFormat="1" applyFont="1" applyAlignment="1">
      <alignment vertical="center"/>
    </xf>
    <xf numFmtId="3" fontId="15" fillId="0" borderId="20" xfId="0" applyNumberFormat="1" applyFont="1" applyBorder="1" applyAlignment="1">
      <alignment vertical="center"/>
    </xf>
    <xf numFmtId="3" fontId="15" fillId="0" borderId="88" xfId="0" applyNumberFormat="1" applyFont="1" applyBorder="1" applyAlignment="1">
      <alignment vertical="center"/>
    </xf>
    <xf numFmtId="3" fontId="15" fillId="0" borderId="90" xfId="0" applyNumberFormat="1" applyFont="1" applyBorder="1" applyAlignment="1">
      <alignment horizontal="right" vertical="center"/>
    </xf>
    <xf numFmtId="0" fontId="2" fillId="0" borderId="56" xfId="0" applyFont="1" applyBorder="1"/>
    <xf numFmtId="0" fontId="3" fillId="0" borderId="197" xfId="0" applyFont="1" applyBorder="1" applyAlignment="1">
      <alignment vertical="center" wrapText="1"/>
    </xf>
    <xf numFmtId="3" fontId="2" fillId="0" borderId="122" xfId="0" applyNumberFormat="1" applyFont="1" applyBorder="1" applyAlignment="1">
      <alignment horizontal="right" vertical="center" wrapText="1"/>
    </xf>
    <xf numFmtId="3" fontId="2" fillId="0" borderId="195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2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88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6" fillId="0" borderId="200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6" fillId="0" borderId="134" xfId="0" applyFont="1" applyBorder="1" applyAlignment="1">
      <alignment vertical="center"/>
    </xf>
    <xf numFmtId="0" fontId="7" fillId="0" borderId="199" xfId="0" applyFont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149" xfId="0" applyNumberFormat="1" applyFont="1" applyBorder="1" applyAlignment="1">
      <alignment horizontal="right" vertical="center"/>
    </xf>
    <xf numFmtId="0" fontId="7" fillId="0" borderId="133" xfId="0" applyFont="1" applyBorder="1" applyAlignment="1">
      <alignment vertical="center" wrapText="1"/>
    </xf>
    <xf numFmtId="0" fontId="7" fillId="0" borderId="201" xfId="0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0" fontId="2" fillId="0" borderId="116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8" fillId="0" borderId="139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8" xfId="0" applyNumberFormat="1" applyFont="1" applyBorder="1" applyAlignment="1">
      <alignment horizontal="right" vertical="center"/>
    </xf>
    <xf numFmtId="3" fontId="2" fillId="0" borderId="89" xfId="0" applyNumberFormat="1" applyFont="1" applyBorder="1" applyAlignment="1">
      <alignment horizontal="right" vertical="center"/>
    </xf>
    <xf numFmtId="3" fontId="2" fillId="0" borderId="121" xfId="0" applyNumberFormat="1" applyFont="1" applyBorder="1" applyAlignment="1">
      <alignment horizontal="right" vertical="center"/>
    </xf>
    <xf numFmtId="3" fontId="2" fillId="0" borderId="90" xfId="0" applyNumberFormat="1" applyFont="1" applyBorder="1" applyAlignment="1">
      <alignment horizontal="right" vertical="center"/>
    </xf>
    <xf numFmtId="3" fontId="2" fillId="3" borderId="91" xfId="0" applyNumberFormat="1" applyFont="1" applyFill="1" applyBorder="1" applyAlignment="1">
      <alignment vertical="center"/>
    </xf>
    <xf numFmtId="3" fontId="2" fillId="3" borderId="91" xfId="0" applyNumberFormat="1" applyFont="1" applyFill="1" applyBorder="1" applyAlignment="1">
      <alignment horizontal="right" vertical="center"/>
    </xf>
    <xf numFmtId="3" fontId="2" fillId="0" borderId="88" xfId="0" applyNumberFormat="1" applyFont="1" applyFill="1" applyBorder="1" applyAlignment="1">
      <alignment horizontal="right" vertical="center"/>
    </xf>
    <xf numFmtId="0" fontId="2" fillId="0" borderId="14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9" fontId="2" fillId="0" borderId="130" xfId="0" applyNumberFormat="1" applyFont="1" applyBorder="1" applyAlignment="1">
      <alignment horizontal="right" vertical="center" wrapText="1"/>
    </xf>
    <xf numFmtId="9" fontId="2" fillId="0" borderId="205" xfId="0" applyNumberFormat="1" applyFont="1" applyBorder="1" applyAlignment="1">
      <alignment horizontal="right" vertical="center" wrapText="1"/>
    </xf>
    <xf numFmtId="9" fontId="2" fillId="0" borderId="129" xfId="0" applyNumberFormat="1" applyFont="1" applyBorder="1" applyAlignment="1">
      <alignment horizontal="right" vertical="center" wrapText="1"/>
    </xf>
    <xf numFmtId="9" fontId="2" fillId="0" borderId="131" xfId="0" applyNumberFormat="1" applyFont="1" applyBorder="1" applyAlignment="1">
      <alignment horizontal="right" vertical="center" wrapText="1"/>
    </xf>
    <xf numFmtId="9" fontId="2" fillId="0" borderId="186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right" vertical="center" wrapText="1"/>
    </xf>
    <xf numFmtId="9" fontId="6" fillId="0" borderId="175" xfId="0" applyNumberFormat="1" applyFont="1" applyBorder="1" applyAlignment="1">
      <alignment horizontal="right" vertical="center"/>
    </xf>
    <xf numFmtId="9" fontId="7" fillId="0" borderId="179" xfId="0" applyNumberFormat="1" applyFont="1" applyBorder="1" applyAlignment="1">
      <alignment horizontal="right" vertical="center"/>
    </xf>
    <xf numFmtId="3" fontId="2" fillId="0" borderId="204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52" xfId="0" applyNumberFormat="1" applyFont="1" applyBorder="1" applyAlignment="1">
      <alignment horizontal="center" vertical="center" wrapText="1"/>
    </xf>
    <xf numFmtId="3" fontId="2" fillId="0" borderId="136" xfId="0" applyNumberFormat="1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 wrapText="1"/>
    </xf>
    <xf numFmtId="0" fontId="2" fillId="0" borderId="132" xfId="0" applyFont="1" applyBorder="1" applyAlignment="1">
      <alignment horizontal="center" vertical="center" wrapText="1"/>
    </xf>
    <xf numFmtId="0" fontId="2" fillId="0" borderId="135" xfId="0" applyFont="1" applyBorder="1" applyAlignment="1">
      <alignment horizontal="center" vertical="center" wrapText="1"/>
    </xf>
    <xf numFmtId="9" fontId="2" fillId="0" borderId="175" xfId="0" applyNumberFormat="1" applyFont="1" applyBorder="1" applyAlignment="1">
      <alignment horizontal="right" vertical="center"/>
    </xf>
    <xf numFmtId="9" fontId="2" fillId="0" borderId="178" xfId="0" applyNumberFormat="1" applyFont="1" applyBorder="1" applyAlignment="1">
      <alignment horizontal="right" vertical="center"/>
    </xf>
    <xf numFmtId="9" fontId="2" fillId="0" borderId="206" xfId="0" applyNumberFormat="1" applyFont="1" applyBorder="1" applyAlignment="1">
      <alignment horizontal="right" vertical="center"/>
    </xf>
    <xf numFmtId="9" fontId="2" fillId="0" borderId="207" xfId="0" applyNumberFormat="1" applyFont="1" applyBorder="1" applyAlignment="1">
      <alignment horizontal="right" vertical="center"/>
    </xf>
    <xf numFmtId="9" fontId="6" fillId="0" borderId="206" xfId="0" applyNumberFormat="1" applyFont="1" applyBorder="1" applyAlignment="1">
      <alignment horizontal="right" vertical="center"/>
    </xf>
    <xf numFmtId="9" fontId="7" fillId="0" borderId="175" xfId="0" applyNumberFormat="1" applyFont="1" applyBorder="1" applyAlignment="1">
      <alignment horizontal="right" vertical="center"/>
    </xf>
    <xf numFmtId="3" fontId="2" fillId="0" borderId="208" xfId="0" applyNumberFormat="1" applyFont="1" applyBorder="1" applyAlignment="1">
      <alignment vertical="center"/>
    </xf>
    <xf numFmtId="0" fontId="2" fillId="0" borderId="111" xfId="0" applyFont="1" applyBorder="1" applyAlignment="1">
      <alignment horizontal="center" vertical="center"/>
    </xf>
    <xf numFmtId="0" fontId="2" fillId="0" borderId="20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210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horizontal="right" vertical="center"/>
    </xf>
    <xf numFmtId="3" fontId="7" fillId="0" borderId="212" xfId="0" applyNumberFormat="1" applyFont="1" applyBorder="1" applyAlignment="1">
      <alignment horizontal="right" vertical="center"/>
    </xf>
    <xf numFmtId="3" fontId="7" fillId="2" borderId="212" xfId="0" applyNumberFormat="1" applyFont="1" applyFill="1" applyBorder="1" applyAlignment="1">
      <alignment horizontal="right" vertical="center"/>
    </xf>
    <xf numFmtId="3" fontId="2" fillId="0" borderId="202" xfId="0" applyNumberFormat="1" applyFont="1" applyBorder="1" applyAlignment="1">
      <alignment horizontal="right" vertical="center"/>
    </xf>
    <xf numFmtId="3" fontId="2" fillId="0" borderId="213" xfId="0" applyNumberFormat="1" applyFont="1" applyBorder="1" applyAlignment="1">
      <alignment vertical="center"/>
    </xf>
    <xf numFmtId="3" fontId="7" fillId="2" borderId="135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5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3" fontId="2" fillId="0" borderId="148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65" xfId="0" applyFont="1" applyBorder="1" applyAlignment="1">
      <alignment vertical="center"/>
    </xf>
    <xf numFmtId="3" fontId="2" fillId="0" borderId="65" xfId="0" applyNumberFormat="1" applyFont="1" applyBorder="1" applyAlignment="1">
      <alignment horizontal="right" vertical="center"/>
    </xf>
    <xf numFmtId="3" fontId="2" fillId="3" borderId="214" xfId="0" applyNumberFormat="1" applyFont="1" applyFill="1" applyBorder="1" applyAlignment="1">
      <alignment vertical="center"/>
    </xf>
    <xf numFmtId="3" fontId="2" fillId="3" borderId="214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9" fontId="5" fillId="0" borderId="175" xfId="0" applyNumberFormat="1" applyFont="1" applyBorder="1" applyAlignment="1">
      <alignment horizontal="right" vertical="center"/>
    </xf>
    <xf numFmtId="9" fontId="5" fillId="0" borderId="178" xfId="0" applyNumberFormat="1" applyFont="1" applyBorder="1" applyAlignment="1">
      <alignment horizontal="right" vertical="center"/>
    </xf>
    <xf numFmtId="9" fontId="5" fillId="0" borderId="215" xfId="0" applyNumberFormat="1" applyFont="1" applyBorder="1" applyAlignment="1">
      <alignment horizontal="right" vertical="center"/>
    </xf>
    <xf numFmtId="3" fontId="5" fillId="0" borderId="216" xfId="0" applyNumberFormat="1" applyFont="1" applyBorder="1" applyAlignment="1">
      <alignment vertical="center"/>
    </xf>
    <xf numFmtId="3" fontId="2" fillId="0" borderId="217" xfId="0" applyNumberFormat="1" applyFont="1" applyBorder="1" applyAlignment="1">
      <alignment vertical="center"/>
    </xf>
    <xf numFmtId="3" fontId="2" fillId="0" borderId="206" xfId="0" applyNumberFormat="1" applyFont="1" applyBorder="1" applyAlignment="1">
      <alignment horizontal="right" vertical="center"/>
    </xf>
    <xf numFmtId="3" fontId="2" fillId="0" borderId="218" xfId="0" applyNumberFormat="1" applyFont="1" applyBorder="1" applyAlignment="1">
      <alignment vertical="center"/>
    </xf>
    <xf numFmtId="3" fontId="2" fillId="0" borderId="220" xfId="0" applyNumberFormat="1" applyFont="1" applyBorder="1" applyAlignment="1">
      <alignment horizontal="right" vertical="center"/>
    </xf>
    <xf numFmtId="3" fontId="2" fillId="0" borderId="221" xfId="0" applyNumberFormat="1" applyFont="1" applyBorder="1" applyAlignment="1">
      <alignment horizontal="right" vertical="center"/>
    </xf>
    <xf numFmtId="3" fontId="2" fillId="0" borderId="222" xfId="0" applyNumberFormat="1" applyFont="1" applyBorder="1" applyAlignment="1">
      <alignment horizontal="right" vertical="center"/>
    </xf>
    <xf numFmtId="3" fontId="7" fillId="0" borderId="219" xfId="0" applyNumberFormat="1" applyFont="1" applyBorder="1" applyAlignment="1">
      <alignment horizontal="right" vertical="center"/>
    </xf>
    <xf numFmtId="164" fontId="6" fillId="0" borderId="31" xfId="0" applyNumberFormat="1" applyFont="1" applyBorder="1" applyAlignment="1">
      <alignment horizontal="left" vertical="center" wrapText="1"/>
    </xf>
    <xf numFmtId="3" fontId="14" fillId="0" borderId="0" xfId="0" applyNumberFormat="1" applyFont="1" applyAlignment="1">
      <alignment vertical="center"/>
    </xf>
    <xf numFmtId="0" fontId="2" fillId="0" borderId="223" xfId="0" applyFont="1" applyBorder="1" applyAlignment="1">
      <alignment horizontal="center" vertical="center" wrapText="1"/>
    </xf>
    <xf numFmtId="0" fontId="2" fillId="0" borderId="145" xfId="0" applyFont="1" applyBorder="1" applyAlignment="1">
      <alignment vertical="center"/>
    </xf>
    <xf numFmtId="3" fontId="2" fillId="0" borderId="227" xfId="0" applyNumberFormat="1" applyFont="1" applyBorder="1" applyAlignment="1">
      <alignment horizontal="right" vertical="center"/>
    </xf>
    <xf numFmtId="49" fontId="7" fillId="2" borderId="85" xfId="0" applyNumberFormat="1" applyFont="1" applyFill="1" applyBorder="1" applyAlignment="1">
      <alignment horizontal="center" vertical="center"/>
    </xf>
    <xf numFmtId="9" fontId="2" fillId="0" borderId="228" xfId="0" applyNumberFormat="1" applyFont="1" applyFill="1" applyBorder="1" applyAlignment="1">
      <alignment horizontal="right" vertical="center"/>
    </xf>
    <xf numFmtId="9" fontId="2" fillId="2" borderId="229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2" fillId="0" borderId="198" xfId="0" applyNumberFormat="1" applyFont="1" applyBorder="1" applyAlignment="1">
      <alignment horizontal="right" vertical="center"/>
    </xf>
    <xf numFmtId="0" fontId="2" fillId="0" borderId="231" xfId="0" applyFont="1" applyBorder="1" applyAlignment="1">
      <alignment horizontal="center" vertical="center" wrapText="1"/>
    </xf>
    <xf numFmtId="3" fontId="7" fillId="0" borderId="230" xfId="0" applyNumberFormat="1" applyFont="1" applyBorder="1" applyAlignment="1">
      <alignment horizontal="right" vertical="center"/>
    </xf>
    <xf numFmtId="3" fontId="7" fillId="2" borderId="230" xfId="0" applyNumberFormat="1" applyFont="1" applyFill="1" applyBorder="1" applyAlignment="1">
      <alignment horizontal="right" vertical="center"/>
    </xf>
    <xf numFmtId="0" fontId="2" fillId="0" borderId="232" xfId="0" applyFont="1" applyBorder="1" applyAlignment="1">
      <alignment horizontal="center" vertical="center" wrapText="1"/>
    </xf>
    <xf numFmtId="3" fontId="2" fillId="0" borderId="233" xfId="0" applyNumberFormat="1" applyFont="1" applyBorder="1" applyAlignment="1">
      <alignment vertical="center"/>
    </xf>
    <xf numFmtId="3" fontId="2" fillId="0" borderId="225" xfId="0" applyNumberFormat="1" applyFont="1" applyBorder="1" applyAlignment="1">
      <alignment horizontal="right" vertical="center"/>
    </xf>
    <xf numFmtId="3" fontId="2" fillId="0" borderId="226" xfId="0" applyNumberFormat="1" applyFont="1" applyBorder="1" applyAlignment="1">
      <alignment horizontal="right" vertical="center"/>
    </xf>
    <xf numFmtId="3" fontId="2" fillId="0" borderId="224" xfId="0" applyNumberFormat="1" applyFont="1" applyBorder="1" applyAlignment="1">
      <alignment vertical="center"/>
    </xf>
    <xf numFmtId="3" fontId="7" fillId="2" borderId="219" xfId="0" applyNumberFormat="1" applyFont="1" applyFill="1" applyBorder="1" applyAlignment="1">
      <alignment horizontal="right" vertical="center"/>
    </xf>
    <xf numFmtId="3" fontId="2" fillId="0" borderId="234" xfId="0" applyNumberFormat="1" applyFont="1" applyBorder="1" applyAlignment="1">
      <alignment horizontal="right" vertical="center"/>
    </xf>
    <xf numFmtId="3" fontId="2" fillId="0" borderId="235" xfId="0" applyNumberFormat="1" applyFont="1" applyBorder="1" applyAlignment="1">
      <alignment horizontal="right" vertical="center"/>
    </xf>
    <xf numFmtId="3" fontId="2" fillId="0" borderId="236" xfId="0" applyNumberFormat="1" applyFont="1" applyBorder="1" applyAlignment="1">
      <alignment horizontal="right" vertical="center"/>
    </xf>
    <xf numFmtId="0" fontId="2" fillId="0" borderId="237" xfId="0" applyFont="1" applyBorder="1" applyAlignment="1">
      <alignment vertical="center"/>
    </xf>
    <xf numFmtId="3" fontId="7" fillId="0" borderId="238" xfId="0" applyNumberFormat="1" applyFont="1" applyBorder="1" applyAlignment="1">
      <alignment horizontal="right" vertical="center"/>
    </xf>
    <xf numFmtId="3" fontId="2" fillId="0" borderId="239" xfId="0" applyNumberFormat="1" applyFont="1" applyBorder="1" applyAlignment="1">
      <alignment horizontal="right" vertical="center"/>
    </xf>
    <xf numFmtId="3" fontId="2" fillId="0" borderId="240" xfId="0" applyNumberFormat="1" applyFont="1" applyBorder="1" applyAlignment="1">
      <alignment horizontal="right" vertical="center"/>
    </xf>
    <xf numFmtId="3" fontId="2" fillId="0" borderId="81" xfId="0" applyNumberFormat="1" applyFont="1" applyBorder="1" applyAlignment="1">
      <alignment horizontal="right" vertical="center"/>
    </xf>
    <xf numFmtId="0" fontId="2" fillId="0" borderId="81" xfId="0" applyFont="1" applyBorder="1" applyAlignment="1">
      <alignment vertical="center"/>
    </xf>
    <xf numFmtId="3" fontId="2" fillId="0" borderId="241" xfId="0" applyNumberFormat="1" applyFont="1" applyBorder="1" applyAlignment="1">
      <alignment vertical="center"/>
    </xf>
    <xf numFmtId="3" fontId="2" fillId="0" borderId="242" xfId="0" applyNumberFormat="1" applyFont="1" applyBorder="1" applyAlignment="1">
      <alignment horizontal="right" vertical="center"/>
    </xf>
    <xf numFmtId="3" fontId="7" fillId="2" borderId="238" xfId="0" applyNumberFormat="1" applyFont="1" applyFill="1" applyBorder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3" fontId="2" fillId="0" borderId="243" xfId="0" applyNumberFormat="1" applyFont="1" applyBorder="1" applyAlignment="1">
      <alignment horizontal="right" vertical="center"/>
    </xf>
    <xf numFmtId="3" fontId="7" fillId="2" borderId="212" xfId="0" applyNumberFormat="1" applyFont="1" applyFill="1" applyBorder="1" applyAlignment="1">
      <alignment vertical="center"/>
    </xf>
    <xf numFmtId="3" fontId="2" fillId="0" borderId="244" xfId="0" applyNumberFormat="1" applyFont="1" applyBorder="1" applyAlignment="1">
      <alignment horizontal="right" vertical="center"/>
    </xf>
    <xf numFmtId="3" fontId="2" fillId="0" borderId="245" xfId="0" applyNumberFormat="1" applyFont="1" applyBorder="1" applyAlignment="1">
      <alignment vertical="center"/>
    </xf>
    <xf numFmtId="0" fontId="10" fillId="0" borderId="0" xfId="0" applyFont="1" applyBorder="1" applyAlignment="1"/>
    <xf numFmtId="3" fontId="2" fillId="0" borderId="110" xfId="0" applyNumberFormat="1" applyFont="1" applyBorder="1" applyAlignment="1">
      <alignment horizontal="right" vertical="center" wrapText="1"/>
    </xf>
    <xf numFmtId="3" fontId="2" fillId="3" borderId="246" xfId="0" applyNumberFormat="1" applyFont="1" applyFill="1" applyBorder="1" applyAlignment="1">
      <alignment horizontal="right" vertical="center"/>
    </xf>
    <xf numFmtId="0" fontId="2" fillId="0" borderId="239" xfId="0" applyFont="1" applyBorder="1" applyAlignment="1">
      <alignment horizontal="center" vertical="center" wrapText="1"/>
    </xf>
    <xf numFmtId="0" fontId="2" fillId="0" borderId="212" xfId="0" applyFont="1" applyBorder="1" applyAlignment="1">
      <alignment horizontal="center" vertical="center" wrapText="1"/>
    </xf>
    <xf numFmtId="3" fontId="2" fillId="0" borderId="243" xfId="0" applyNumberFormat="1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 wrapText="1"/>
    </xf>
    <xf numFmtId="3" fontId="2" fillId="0" borderId="247" xfId="0" applyNumberFormat="1" applyFont="1" applyBorder="1" applyAlignment="1">
      <alignment horizontal="center" vertical="center" wrapText="1"/>
    </xf>
    <xf numFmtId="3" fontId="2" fillId="0" borderId="56" xfId="0" applyNumberFormat="1" applyFont="1" applyBorder="1" applyAlignment="1">
      <alignment horizontal="center" vertical="center" wrapText="1"/>
    </xf>
    <xf numFmtId="3" fontId="2" fillId="0" borderId="248" xfId="0" applyNumberFormat="1" applyFont="1" applyBorder="1" applyAlignment="1">
      <alignment vertical="center"/>
    </xf>
    <xf numFmtId="3" fontId="2" fillId="0" borderId="226" xfId="0" applyNumberFormat="1" applyFont="1" applyBorder="1" applyAlignment="1">
      <alignment horizontal="center" vertical="center" wrapText="1"/>
    </xf>
    <xf numFmtId="0" fontId="7" fillId="2" borderId="11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1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7" fillId="0" borderId="152" xfId="0" applyFont="1" applyBorder="1" applyAlignment="1">
      <alignment horizontal="right" vertical="center"/>
    </xf>
    <xf numFmtId="0" fontId="7" fillId="0" borderId="168" xfId="0" applyFont="1" applyBorder="1" applyAlignment="1">
      <alignment horizontal="right" vertical="center"/>
    </xf>
    <xf numFmtId="0" fontId="7" fillId="0" borderId="102" xfId="0" applyFont="1" applyBorder="1" applyAlignment="1">
      <alignment horizontal="right" vertical="center"/>
    </xf>
    <xf numFmtId="0" fontId="7" fillId="2" borderId="152" xfId="0" applyFont="1" applyFill="1" applyBorder="1" applyAlignment="1">
      <alignment horizontal="right" vertical="center"/>
    </xf>
    <xf numFmtId="0" fontId="2" fillId="0" borderId="103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52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5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52" xfId="0" applyFont="1" applyFill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203" xfId="0" applyFont="1" applyBorder="1" applyAlignment="1">
      <alignment horizontal="center" vertical="center"/>
    </xf>
    <xf numFmtId="0" fontId="2" fillId="0" borderId="204" xfId="0" applyFont="1" applyBorder="1" applyAlignment="1">
      <alignment horizontal="center" vertical="center"/>
    </xf>
    <xf numFmtId="0" fontId="5" fillId="0" borderId="15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89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5" fillId="0" borderId="158" xfId="0" applyFont="1" applyBorder="1" applyAlignment="1">
      <alignment horizontal="left" vertical="center"/>
    </xf>
    <xf numFmtId="0" fontId="5" fillId="0" borderId="95" xfId="0" applyFont="1" applyBorder="1" applyAlignment="1">
      <alignment horizontal="left" vertical="center"/>
    </xf>
    <xf numFmtId="0" fontId="5" fillId="0" borderId="120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12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2" borderId="152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9" xfId="0" applyFont="1" applyBorder="1" applyAlignment="1">
      <alignment horizontal="center" vertical="center"/>
    </xf>
    <xf numFmtId="0" fontId="7" fillId="0" borderId="187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0" xfId="0" applyFont="1" applyBorder="1" applyAlignment="1">
      <alignment horizontal="center" vertical="center"/>
    </xf>
    <xf numFmtId="0" fontId="7" fillId="0" borderId="16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117" xfId="1" applyFont="1" applyBorder="1" applyAlignment="1">
      <alignment horizontal="right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9.5546875" style="1" customWidth="1"/>
    <col min="3" max="5" width="11.109375" style="1" bestFit="1" customWidth="1"/>
    <col min="6" max="6" width="11.109375" style="1" customWidth="1"/>
    <col min="7" max="7" width="9.6640625" style="1" customWidth="1"/>
    <col min="8" max="9" width="9.5546875" customWidth="1"/>
  </cols>
  <sheetData>
    <row r="1" spans="1:9" s="1" customFormat="1" ht="15" customHeight="1" x14ac:dyDescent="0.25">
      <c r="B1" s="2"/>
      <c r="C1" s="2"/>
      <c r="D1" s="548"/>
      <c r="E1" s="609"/>
      <c r="F1" s="631"/>
      <c r="G1" s="2" t="s">
        <v>407</v>
      </c>
    </row>
    <row r="2" spans="1:9" s="1" customFormat="1" ht="15" customHeight="1" x14ac:dyDescent="0.25">
      <c r="A2" s="3"/>
      <c r="B2" s="3"/>
      <c r="C2" s="3"/>
      <c r="D2" s="3"/>
      <c r="E2" s="3"/>
      <c r="F2" s="3"/>
      <c r="G2" s="534" t="s">
        <v>573</v>
      </c>
    </row>
    <row r="3" spans="1:9" s="1" customFormat="1" ht="15" customHeight="1" x14ac:dyDescent="0.25">
      <c r="A3" s="4"/>
    </row>
    <row r="4" spans="1:9" s="1" customFormat="1" ht="15" customHeight="1" x14ac:dyDescent="0.25">
      <c r="A4" s="701" t="s">
        <v>526</v>
      </c>
      <c r="B4" s="701"/>
      <c r="C4" s="701"/>
      <c r="D4" s="701"/>
      <c r="E4" s="701"/>
      <c r="F4" s="701"/>
      <c r="G4" s="701"/>
      <c r="H4" s="701"/>
      <c r="I4" s="3"/>
    </row>
    <row r="5" spans="1:9" s="1" customFormat="1" ht="15" customHeight="1" thickBot="1" x14ac:dyDescent="0.3">
      <c r="A5" s="5"/>
      <c r="B5" s="5"/>
      <c r="C5" s="5"/>
      <c r="D5" s="5"/>
      <c r="E5" s="607"/>
      <c r="F5" s="630"/>
      <c r="G5" s="346" t="s">
        <v>190</v>
      </c>
    </row>
    <row r="6" spans="1:9" ht="51" customHeight="1" thickTop="1" x14ac:dyDescent="0.25">
      <c r="A6" s="7" t="s">
        <v>1</v>
      </c>
      <c r="B6" s="8" t="s">
        <v>2</v>
      </c>
      <c r="C6" s="9" t="s">
        <v>512</v>
      </c>
      <c r="D6" s="9" t="s">
        <v>550</v>
      </c>
      <c r="E6" s="9" t="s">
        <v>561</v>
      </c>
      <c r="F6" s="9" t="s">
        <v>562</v>
      </c>
      <c r="G6" s="386" t="s">
        <v>545</v>
      </c>
    </row>
    <row r="7" spans="1:9" ht="15" customHeight="1" thickBot="1" x14ac:dyDescent="0.3">
      <c r="A7" s="10" t="s">
        <v>3</v>
      </c>
      <c r="B7" s="11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3" t="s">
        <v>9</v>
      </c>
      <c r="H7" s="14"/>
    </row>
    <row r="8" spans="1:9" ht="15" customHeight="1" thickTop="1" x14ac:dyDescent="0.25">
      <c r="A8" s="703" t="s">
        <v>10</v>
      </c>
      <c r="B8" s="704"/>
      <c r="C8" s="704"/>
      <c r="D8" s="704"/>
      <c r="E8" s="704"/>
      <c r="F8" s="704"/>
      <c r="G8" s="705"/>
      <c r="H8" s="14"/>
    </row>
    <row r="9" spans="1:9" ht="15" customHeight="1" x14ac:dyDescent="0.25">
      <c r="A9" s="23" t="s">
        <v>11</v>
      </c>
      <c r="B9" s="24" t="s">
        <v>470</v>
      </c>
      <c r="C9" s="25">
        <f>SUM(C10:C11)</f>
        <v>85404388</v>
      </c>
      <c r="D9" s="25">
        <f t="shared" ref="D9:E9" si="0">SUM(D10:D11)</f>
        <v>81627921</v>
      </c>
      <c r="E9" s="25">
        <f t="shared" si="0"/>
        <v>85602075</v>
      </c>
      <c r="F9" s="25">
        <f t="shared" ref="F9" si="1">SUM(F10:F11)</f>
        <v>91501107</v>
      </c>
      <c r="G9" s="78">
        <f>F9/C9</f>
        <v>1.0713864842635485</v>
      </c>
      <c r="H9" s="14"/>
    </row>
    <row r="10" spans="1:9" ht="15" customHeight="1" x14ac:dyDescent="0.25">
      <c r="A10" s="16" t="s">
        <v>13</v>
      </c>
      <c r="B10" s="17" t="s">
        <v>286</v>
      </c>
      <c r="C10" s="18">
        <f>'6.sz. melléklet'!D60</f>
        <v>68304478</v>
      </c>
      <c r="D10" s="18">
        <f>'6.sz. melléklet'!E60</f>
        <v>64528011</v>
      </c>
      <c r="E10" s="18">
        <f>'6.sz. melléklet'!F60</f>
        <v>68216801</v>
      </c>
      <c r="F10" s="18">
        <f>'6.sz. melléklet'!G60</f>
        <v>82896040</v>
      </c>
      <c r="G10" s="116">
        <f t="shared" ref="G10:G12" si="2">F10/C10</f>
        <v>1.213625261875217</v>
      </c>
      <c r="H10" s="14"/>
    </row>
    <row r="11" spans="1:9" ht="24" x14ac:dyDescent="0.25">
      <c r="A11" s="16" t="s">
        <v>14</v>
      </c>
      <c r="B11" s="46" t="s">
        <v>472</v>
      </c>
      <c r="C11" s="18">
        <f>'6.sz. melléklet'!D61</f>
        <v>17099910</v>
      </c>
      <c r="D11" s="18">
        <f>'6.sz. melléklet'!E61</f>
        <v>17099910</v>
      </c>
      <c r="E11" s="18">
        <f>'6.sz. melléklet'!F61</f>
        <v>17385274</v>
      </c>
      <c r="F11" s="18">
        <f>'6.sz. melléklet'!G61</f>
        <v>8605067</v>
      </c>
      <c r="G11" s="116">
        <f t="shared" si="2"/>
        <v>0.50322294093945519</v>
      </c>
      <c r="H11" s="14"/>
    </row>
    <row r="12" spans="1:9" ht="24" x14ac:dyDescent="0.25">
      <c r="A12" s="23" t="s">
        <v>19</v>
      </c>
      <c r="B12" s="501" t="s">
        <v>471</v>
      </c>
      <c r="C12" s="25">
        <f>SUM(C13:C14)</f>
        <v>136908866</v>
      </c>
      <c r="D12" s="25">
        <f t="shared" ref="D12:E12" si="3">SUM(D13:D14)</f>
        <v>185494871</v>
      </c>
      <c r="E12" s="25">
        <f t="shared" si="3"/>
        <v>185494871</v>
      </c>
      <c r="F12" s="25">
        <f t="shared" ref="F12" si="4">SUM(F13:F14)</f>
        <v>195878115</v>
      </c>
      <c r="G12" s="78">
        <f t="shared" si="2"/>
        <v>1.4307189937574971</v>
      </c>
      <c r="H12" s="14"/>
    </row>
    <row r="13" spans="1:9" ht="15" customHeight="1" x14ac:dyDescent="0.25">
      <c r="A13" s="16" t="s">
        <v>13</v>
      </c>
      <c r="B13" s="17" t="s">
        <v>456</v>
      </c>
      <c r="C13" s="18">
        <f>'6.sz. melléklet'!D63</f>
        <v>0</v>
      </c>
      <c r="D13" s="18">
        <f>'6.sz. melléklet'!E63</f>
        <v>0</v>
      </c>
      <c r="E13" s="18">
        <f>'6.sz. melléklet'!F63</f>
        <v>0</v>
      </c>
      <c r="F13" s="18">
        <f>'6.sz. melléklet'!G63</f>
        <v>195000</v>
      </c>
      <c r="G13" s="632"/>
      <c r="H13" s="14"/>
    </row>
    <row r="14" spans="1:9" ht="24" x14ac:dyDescent="0.25">
      <c r="A14" s="16" t="s">
        <v>14</v>
      </c>
      <c r="B14" s="46" t="s">
        <v>473</v>
      </c>
      <c r="C14" s="18">
        <f>'6.sz. melléklet'!D64</f>
        <v>136908866</v>
      </c>
      <c r="D14" s="18">
        <f>'6.sz. melléklet'!E64</f>
        <v>185494871</v>
      </c>
      <c r="E14" s="18">
        <f>'6.sz. melléklet'!F64</f>
        <v>185494871</v>
      </c>
      <c r="F14" s="18">
        <f>'6.sz. melléklet'!G64</f>
        <v>195683115</v>
      </c>
      <c r="G14" s="116">
        <f t="shared" ref="G14:G19" si="5">F14/C14</f>
        <v>1.4292946886288578</v>
      </c>
      <c r="H14" s="14"/>
    </row>
    <row r="15" spans="1:9" ht="15" customHeight="1" x14ac:dyDescent="0.25">
      <c r="A15" s="23" t="s">
        <v>20</v>
      </c>
      <c r="B15" s="66" t="s">
        <v>15</v>
      </c>
      <c r="C15" s="67">
        <f>SUM(C16:C18)</f>
        <v>106000000</v>
      </c>
      <c r="D15" s="67">
        <f>SUM(D16:D18)</f>
        <v>82500000</v>
      </c>
      <c r="E15" s="67">
        <f>SUM(E16:E18)</f>
        <v>82500000</v>
      </c>
      <c r="F15" s="67">
        <f>SUM(F16:F18)</f>
        <v>78345766</v>
      </c>
      <c r="G15" s="78">
        <f t="shared" si="5"/>
        <v>0.73911099999999996</v>
      </c>
      <c r="H15" s="14"/>
    </row>
    <row r="16" spans="1:9" ht="15" customHeight="1" x14ac:dyDescent="0.25">
      <c r="A16" s="262" t="s">
        <v>13</v>
      </c>
      <c r="B16" s="263" t="s">
        <v>294</v>
      </c>
      <c r="C16" s="162">
        <f>'6.sz. melléklet'!D66</f>
        <v>63000000</v>
      </c>
      <c r="D16" s="162">
        <f>'6.sz. melléklet'!E66</f>
        <v>63000000</v>
      </c>
      <c r="E16" s="162">
        <f>'6.sz. melléklet'!F66</f>
        <v>63000000</v>
      </c>
      <c r="F16" s="162">
        <f>'6.sz. melléklet'!G66</f>
        <v>57612853</v>
      </c>
      <c r="G16" s="86">
        <f t="shared" si="5"/>
        <v>0.91448973015873014</v>
      </c>
      <c r="H16" s="14"/>
    </row>
    <row r="17" spans="1:8" ht="15" customHeight="1" x14ac:dyDescent="0.25">
      <c r="A17" s="262" t="s">
        <v>14</v>
      </c>
      <c r="B17" s="263" t="s">
        <v>295</v>
      </c>
      <c r="C17" s="162">
        <f>'6.sz. melléklet'!D67</f>
        <v>42500000</v>
      </c>
      <c r="D17" s="162">
        <f>'6.sz. melléklet'!E67</f>
        <v>19000000</v>
      </c>
      <c r="E17" s="162">
        <f>'6.sz. melléklet'!F67</f>
        <v>19000000</v>
      </c>
      <c r="F17" s="162">
        <f>'6.sz. melléklet'!G67</f>
        <v>20174312</v>
      </c>
      <c r="G17" s="86">
        <f t="shared" si="5"/>
        <v>0.47468969411764705</v>
      </c>
      <c r="H17" s="14"/>
    </row>
    <row r="18" spans="1:8" ht="15" customHeight="1" x14ac:dyDescent="0.25">
      <c r="A18" s="262" t="s">
        <v>42</v>
      </c>
      <c r="B18" s="263" t="s">
        <v>305</v>
      </c>
      <c r="C18" s="162">
        <f>'6.sz. melléklet'!D71</f>
        <v>500000</v>
      </c>
      <c r="D18" s="162">
        <f>'6.sz. melléklet'!E71</f>
        <v>500000</v>
      </c>
      <c r="E18" s="162">
        <f>'6.sz. melléklet'!F71</f>
        <v>500000</v>
      </c>
      <c r="F18" s="162">
        <f>'6.sz. melléklet'!G71</f>
        <v>558601</v>
      </c>
      <c r="G18" s="86">
        <f t="shared" si="5"/>
        <v>1.117202</v>
      </c>
      <c r="H18" s="14"/>
    </row>
    <row r="19" spans="1:8" ht="15" customHeight="1" x14ac:dyDescent="0.25">
      <c r="A19" s="23" t="s">
        <v>21</v>
      </c>
      <c r="B19" s="15" t="s">
        <v>12</v>
      </c>
      <c r="C19" s="25">
        <f>'6.sz. melléklet'!D72+'7.sz. melléklet'!D35</f>
        <v>76522544</v>
      </c>
      <c r="D19" s="25">
        <f>'6.sz. melléklet'!E72+'7.sz. melléklet'!E35</f>
        <v>63675006</v>
      </c>
      <c r="E19" s="25">
        <f>'6.sz. melléklet'!F72+'7.sz. melléklet'!F35</f>
        <v>63674852</v>
      </c>
      <c r="F19" s="25">
        <f>'6.sz. melléklet'!G72+'7.sz. melléklet'!G35</f>
        <v>81615740</v>
      </c>
      <c r="G19" s="78">
        <f t="shared" si="5"/>
        <v>1.0665581112933202</v>
      </c>
      <c r="H19" s="14"/>
    </row>
    <row r="20" spans="1:8" ht="15" customHeight="1" x14ac:dyDescent="0.25">
      <c r="A20" s="23" t="s">
        <v>22</v>
      </c>
      <c r="B20" s="24" t="s">
        <v>389</v>
      </c>
      <c r="C20" s="25">
        <f>'6.sz. melléklet'!D82</f>
        <v>0</v>
      </c>
      <c r="D20" s="25">
        <f>'6.sz. melléklet'!E82</f>
        <v>0</v>
      </c>
      <c r="E20" s="25">
        <f>'6.sz. melléklet'!F82</f>
        <v>0</v>
      </c>
      <c r="F20" s="25">
        <f>'6.sz. melléklet'!G82</f>
        <v>24796850</v>
      </c>
      <c r="G20" s="632"/>
      <c r="H20" s="14"/>
    </row>
    <row r="21" spans="1:8" ht="15" customHeight="1" x14ac:dyDescent="0.25">
      <c r="A21" s="487" t="s">
        <v>474</v>
      </c>
      <c r="B21" s="24" t="s">
        <v>23</v>
      </c>
      <c r="C21" s="25">
        <f>'6.sz. melléklet'!D85</f>
        <v>0</v>
      </c>
      <c r="D21" s="25">
        <f>'6.sz. melléklet'!E85</f>
        <v>0</v>
      </c>
      <c r="E21" s="25">
        <f>'6.sz. melléklet'!F85</f>
        <v>0</v>
      </c>
      <c r="F21" s="25">
        <f>'6.sz. melléklet'!G85</f>
        <v>0</v>
      </c>
      <c r="G21" s="633"/>
      <c r="H21" s="14"/>
    </row>
    <row r="22" spans="1:8" ht="15" customHeight="1" x14ac:dyDescent="0.25">
      <c r="A22" s="487" t="s">
        <v>27</v>
      </c>
      <c r="B22" s="24" t="s">
        <v>24</v>
      </c>
      <c r="C22" s="25">
        <f>'6.sz. melléklet'!D87</f>
        <v>3813490</v>
      </c>
      <c r="D22" s="25">
        <f>'6.sz. melléklet'!E87</f>
        <v>3813490</v>
      </c>
      <c r="E22" s="25">
        <f>'6.sz. melléklet'!F87</f>
        <v>3813490</v>
      </c>
      <c r="F22" s="25">
        <f>'6.sz. melléklet'!G87</f>
        <v>3960490</v>
      </c>
      <c r="G22" s="78">
        <f t="shared" ref="G22:G25" si="6">F22/C22</f>
        <v>1.0385473673721446</v>
      </c>
      <c r="H22" s="14"/>
    </row>
    <row r="23" spans="1:8" ht="15" customHeight="1" x14ac:dyDescent="0.25">
      <c r="A23" s="693" t="s">
        <v>26</v>
      </c>
      <c r="B23" s="693"/>
      <c r="C23" s="27">
        <f>C19+C15+C9+C20+C12+C21+C22</f>
        <v>408649288</v>
      </c>
      <c r="D23" s="27">
        <f t="shared" ref="D23:E23" si="7">D19+D15+D9+D20+D12+D21+D22</f>
        <v>417111288</v>
      </c>
      <c r="E23" s="27">
        <f t="shared" si="7"/>
        <v>421085288</v>
      </c>
      <c r="F23" s="27">
        <f t="shared" ref="F23" si="8">F19+F15+F9+F20+F12+F21+F22</f>
        <v>476098068</v>
      </c>
      <c r="G23" s="115">
        <f t="shared" si="6"/>
        <v>1.1650529732478085</v>
      </c>
      <c r="H23" s="14"/>
    </row>
    <row r="24" spans="1:8" ht="15" customHeight="1" x14ac:dyDescent="0.25">
      <c r="A24" s="702" t="s">
        <v>27</v>
      </c>
      <c r="B24" s="24" t="s">
        <v>28</v>
      </c>
      <c r="C24" s="700">
        <f>'6.sz. melléklet'!D91+'7.sz. melléklet'!D39</f>
        <v>126246712</v>
      </c>
      <c r="D24" s="700">
        <f>'6.sz. melléklet'!E91+'7.sz. melléklet'!E39</f>
        <v>126246712</v>
      </c>
      <c r="E24" s="700">
        <f>'6.sz. melléklet'!F91+'7.sz. melléklet'!F39</f>
        <v>126246712</v>
      </c>
      <c r="F24" s="700">
        <f>'6.sz. melléklet'!G91+'7.sz. melléklet'!G39</f>
        <v>126246711</v>
      </c>
      <c r="G24" s="696">
        <f t="shared" si="6"/>
        <v>0.99999999207900159</v>
      </c>
      <c r="H24" s="695"/>
    </row>
    <row r="25" spans="1:8" ht="15" customHeight="1" x14ac:dyDescent="0.25">
      <c r="A25" s="702"/>
      <c r="B25" s="24" t="s">
        <v>29</v>
      </c>
      <c r="C25" s="700"/>
      <c r="D25" s="700"/>
      <c r="E25" s="700"/>
      <c r="F25" s="700"/>
      <c r="G25" s="696" t="e">
        <f t="shared" si="6"/>
        <v>#DIV/0!</v>
      </c>
      <c r="H25" s="695"/>
    </row>
    <row r="26" spans="1:8" ht="15" customHeight="1" x14ac:dyDescent="0.25">
      <c r="A26" s="307" t="s">
        <v>344</v>
      </c>
      <c r="B26" s="24" t="s">
        <v>404</v>
      </c>
      <c r="C26" s="544">
        <f>'6.sz. melléklet'!D92</f>
        <v>0</v>
      </c>
      <c r="D26" s="651">
        <f>'6.sz. melléklet'!E92</f>
        <v>0</v>
      </c>
      <c r="E26" s="651">
        <f>'6.sz. melléklet'!F92</f>
        <v>0</v>
      </c>
      <c r="F26" s="651">
        <f>'6.sz. melléklet'!G92</f>
        <v>2230873</v>
      </c>
      <c r="G26" s="634"/>
      <c r="H26" s="290"/>
    </row>
    <row r="27" spans="1:8" ht="15" customHeight="1" x14ac:dyDescent="0.25">
      <c r="A27" s="283" t="s">
        <v>30</v>
      </c>
      <c r="B27" s="24" t="s">
        <v>488</v>
      </c>
      <c r="C27" s="160">
        <f t="shared" ref="C27:F27" si="9">SUM(C28:C30)</f>
        <v>0</v>
      </c>
      <c r="D27" s="160">
        <f t="shared" si="9"/>
        <v>0</v>
      </c>
      <c r="E27" s="160">
        <f t="shared" si="9"/>
        <v>0</v>
      </c>
      <c r="F27" s="160">
        <f t="shared" si="9"/>
        <v>0</v>
      </c>
      <c r="G27" s="635"/>
      <c r="H27" s="695"/>
    </row>
    <row r="28" spans="1:8" ht="15" customHeight="1" x14ac:dyDescent="0.25">
      <c r="A28" s="41" t="s">
        <v>13</v>
      </c>
      <c r="B28" s="17" t="s">
        <v>489</v>
      </c>
      <c r="C28" s="409"/>
      <c r="D28" s="410"/>
      <c r="E28" s="410"/>
      <c r="F28" s="410"/>
      <c r="G28" s="636"/>
      <c r="H28" s="695"/>
    </row>
    <row r="29" spans="1:8" ht="15" customHeight="1" x14ac:dyDescent="0.25">
      <c r="A29" s="16" t="s">
        <v>14</v>
      </c>
      <c r="B29" s="17" t="s">
        <v>345</v>
      </c>
      <c r="C29" s="409"/>
      <c r="D29" s="410"/>
      <c r="E29" s="410"/>
      <c r="F29" s="410"/>
      <c r="G29" s="637"/>
      <c r="H29" s="14"/>
    </row>
    <row r="30" spans="1:8" ht="15" customHeight="1" x14ac:dyDescent="0.25">
      <c r="A30" s="16" t="s">
        <v>42</v>
      </c>
      <c r="B30" s="17" t="s">
        <v>346</v>
      </c>
      <c r="C30" s="407"/>
      <c r="D30" s="408"/>
      <c r="E30" s="408"/>
      <c r="F30" s="408"/>
      <c r="G30" s="637"/>
      <c r="H30" s="14"/>
    </row>
    <row r="31" spans="1:8" ht="15" customHeight="1" x14ac:dyDescent="0.25">
      <c r="A31" s="693" t="s">
        <v>31</v>
      </c>
      <c r="B31" s="693"/>
      <c r="C31" s="27">
        <f>SUM(C24:C27)</f>
        <v>126246712</v>
      </c>
      <c r="D31" s="27">
        <f>SUM(D24:D27)</f>
        <v>126246712</v>
      </c>
      <c r="E31" s="27">
        <f>SUM(E24:E27)</f>
        <v>126246712</v>
      </c>
      <c r="F31" s="27">
        <f>SUM(F24:F27)</f>
        <v>128477584</v>
      </c>
      <c r="G31" s="82">
        <f t="shared" ref="G31:G32" si="10">F31/C31</f>
        <v>1.0176707334762112</v>
      </c>
      <c r="H31" s="14"/>
    </row>
    <row r="32" spans="1:8" ht="15" customHeight="1" x14ac:dyDescent="0.25">
      <c r="A32" s="694" t="s">
        <v>32</v>
      </c>
      <c r="B32" s="694"/>
      <c r="C32" s="30">
        <f>C31+C23</f>
        <v>534896000</v>
      </c>
      <c r="D32" s="30">
        <f>D31+D23</f>
        <v>543358000</v>
      </c>
      <c r="E32" s="30">
        <f>E31+E23</f>
        <v>547332000</v>
      </c>
      <c r="F32" s="30">
        <f>F31+F23</f>
        <v>604575652</v>
      </c>
      <c r="G32" s="159">
        <f t="shared" si="10"/>
        <v>1.1302676632466873</v>
      </c>
      <c r="H32" s="14"/>
    </row>
    <row r="33" spans="1:9" ht="15" customHeight="1" x14ac:dyDescent="0.25">
      <c r="A33" s="31"/>
      <c r="B33" s="32"/>
      <c r="C33" s="49"/>
      <c r="D33" s="49"/>
      <c r="E33" s="49"/>
      <c r="F33" s="49"/>
      <c r="G33" s="33"/>
      <c r="H33" s="14"/>
    </row>
    <row r="34" spans="1:9" ht="15" customHeight="1" x14ac:dyDescent="0.25">
      <c r="A34" s="697" t="s">
        <v>33</v>
      </c>
      <c r="B34" s="698"/>
      <c r="C34" s="698"/>
      <c r="D34" s="698"/>
      <c r="E34" s="698"/>
      <c r="F34" s="698"/>
      <c r="G34" s="699"/>
      <c r="H34" s="14"/>
    </row>
    <row r="35" spans="1:9" ht="15" customHeight="1" x14ac:dyDescent="0.25">
      <c r="A35" s="34" t="s">
        <v>11</v>
      </c>
      <c r="B35" s="15" t="s">
        <v>34</v>
      </c>
      <c r="C35" s="344">
        <f>'4.sz. melléklet'!D18</f>
        <v>228507018</v>
      </c>
      <c r="D35" s="344">
        <f>'4.sz. melléklet'!E18</f>
        <v>210153037</v>
      </c>
      <c r="E35" s="344">
        <f>'4.sz. melléklet'!F18</f>
        <v>211501037</v>
      </c>
      <c r="F35" s="344">
        <f>'4.sz. melléklet'!G18</f>
        <v>214181554</v>
      </c>
      <c r="G35" s="78">
        <f t="shared" ref="G35:G40" si="11">F35/C35</f>
        <v>0.93730842875031528</v>
      </c>
      <c r="H35" s="14"/>
      <c r="I35" s="170"/>
    </row>
    <row r="36" spans="1:9" ht="15" customHeight="1" x14ac:dyDescent="0.25">
      <c r="A36" s="23" t="s">
        <v>19</v>
      </c>
      <c r="B36" s="24" t="s">
        <v>35</v>
      </c>
      <c r="C36" s="25">
        <f>'6.sz. melléklet'!D36+'6.sz. melléklet'!D41+'6.sz. melléklet'!D45+'7.sz. melléklet'!D27</f>
        <v>254874234</v>
      </c>
      <c r="D36" s="25">
        <f>'6.sz. melléklet'!E36+'6.sz. melléklet'!E41+'6.sz. melléklet'!E45+'7.sz. melléklet'!E27</f>
        <v>287628148</v>
      </c>
      <c r="E36" s="25">
        <f>'6.sz. melléklet'!F36+'6.sz. melléklet'!F41+'6.sz. melléklet'!F45+'7.sz. melléklet'!F27</f>
        <v>287628148</v>
      </c>
      <c r="F36" s="25">
        <f>'6.sz. melléklet'!G36+'6.sz. melléklet'!G41+'6.sz. melléklet'!G45+'7.sz. melléklet'!G27</f>
        <v>287628148</v>
      </c>
      <c r="G36" s="78">
        <f t="shared" si="11"/>
        <v>1.1285101027513045</v>
      </c>
      <c r="H36" s="14"/>
    </row>
    <row r="37" spans="1:9" ht="15" customHeight="1" x14ac:dyDescent="0.25">
      <c r="A37" s="23" t="s">
        <v>20</v>
      </c>
      <c r="B37" s="24" t="s">
        <v>36</v>
      </c>
      <c r="C37" s="160">
        <f>SUM(C38:C38)</f>
        <v>48782569</v>
      </c>
      <c r="D37" s="160">
        <f>SUM(D38:D38)</f>
        <v>42844636</v>
      </c>
      <c r="E37" s="160">
        <f>SUM(E38:E38)</f>
        <v>45470636</v>
      </c>
      <c r="F37" s="160">
        <f>SUM(F38:F38)</f>
        <v>99694632</v>
      </c>
      <c r="G37" s="78">
        <f t="shared" si="11"/>
        <v>2.0436527645766258</v>
      </c>
      <c r="H37" s="14"/>
    </row>
    <row r="38" spans="1:9" ht="15" customHeight="1" x14ac:dyDescent="0.25">
      <c r="A38" s="16" t="s">
        <v>13</v>
      </c>
      <c r="B38" s="17" t="s">
        <v>37</v>
      </c>
      <c r="C38" s="18">
        <f>'6.sz. melléklet'!D35</f>
        <v>48782569</v>
      </c>
      <c r="D38" s="18">
        <f>'6.sz. melléklet'!E35</f>
        <v>42844636</v>
      </c>
      <c r="E38" s="18">
        <f>'6.sz. melléklet'!F35</f>
        <v>45470636</v>
      </c>
      <c r="F38" s="18">
        <f>'6.sz. melléklet'!G35</f>
        <v>99694632</v>
      </c>
      <c r="G38" s="116">
        <f t="shared" si="11"/>
        <v>2.0436527645766258</v>
      </c>
      <c r="H38" s="14"/>
    </row>
    <row r="39" spans="1:9" ht="15" customHeight="1" x14ac:dyDescent="0.25">
      <c r="A39" s="693" t="s">
        <v>38</v>
      </c>
      <c r="B39" s="693"/>
      <c r="C39" s="284">
        <f>C35+C36+C37</f>
        <v>532163821</v>
      </c>
      <c r="D39" s="284">
        <f>D35+D36+D37</f>
        <v>540625821</v>
      </c>
      <c r="E39" s="284">
        <f>E35+E36+E37</f>
        <v>544599821</v>
      </c>
      <c r="F39" s="284">
        <f>F35+F36+F37</f>
        <v>601504334</v>
      </c>
      <c r="G39" s="78">
        <f t="shared" si="11"/>
        <v>1.1302991865732264</v>
      </c>
      <c r="H39" s="14"/>
    </row>
    <row r="40" spans="1:9" ht="15" customHeight="1" x14ac:dyDescent="0.25">
      <c r="A40" s="307" t="s">
        <v>56</v>
      </c>
      <c r="B40" s="24" t="s">
        <v>39</v>
      </c>
      <c r="C40" s="362">
        <f>'6.sz. melléklet'!D50</f>
        <v>2732179</v>
      </c>
      <c r="D40" s="362">
        <f>'6.sz. melléklet'!E50</f>
        <v>2732179</v>
      </c>
      <c r="E40" s="362">
        <f>'6.sz. melléklet'!F50</f>
        <v>2732179</v>
      </c>
      <c r="F40" s="362">
        <f>'6.sz. melléklet'!G50</f>
        <v>3071318</v>
      </c>
      <c r="G40" s="78">
        <f t="shared" si="11"/>
        <v>1.1241276651346783</v>
      </c>
      <c r="H40" s="290"/>
    </row>
    <row r="41" spans="1:9" s="37" customFormat="1" ht="15" customHeight="1" thickBot="1" x14ac:dyDescent="0.3">
      <c r="A41" s="692" t="s">
        <v>40</v>
      </c>
      <c r="B41" s="692"/>
      <c r="C41" s="232">
        <f>C39+C40</f>
        <v>534896000</v>
      </c>
      <c r="D41" s="232">
        <f>D39+D40</f>
        <v>543358000</v>
      </c>
      <c r="E41" s="232">
        <f>E39+E40</f>
        <v>547332000</v>
      </c>
      <c r="F41" s="232">
        <f>F39+F40</f>
        <v>604575652</v>
      </c>
      <c r="G41" s="233">
        <f>F41/C41</f>
        <v>1.1302676632466873</v>
      </c>
      <c r="H41" s="36"/>
    </row>
    <row r="42" spans="1:9" ht="13.8" thickTop="1" x14ac:dyDescent="0.25"/>
  </sheetData>
  <sheetProtection selectLockedCells="1" selectUnlockedCells="1"/>
  <mergeCells count="16">
    <mergeCell ref="A4:H4"/>
    <mergeCell ref="A23:B23"/>
    <mergeCell ref="A24:A25"/>
    <mergeCell ref="D24:D25"/>
    <mergeCell ref="A8:G8"/>
    <mergeCell ref="C24:C25"/>
    <mergeCell ref="E24:E25"/>
    <mergeCell ref="A41:B41"/>
    <mergeCell ref="A31:B31"/>
    <mergeCell ref="A32:B32"/>
    <mergeCell ref="A39:B39"/>
    <mergeCell ref="H24:H25"/>
    <mergeCell ref="H27:H28"/>
    <mergeCell ref="G24:G25"/>
    <mergeCell ref="A34:G34"/>
    <mergeCell ref="F24:F25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/>
  </sheetViews>
  <sheetFormatPr defaultRowHeight="13.2" x14ac:dyDescent="0.25"/>
  <cols>
    <col min="1" max="1" width="5.6640625" style="1" customWidth="1"/>
    <col min="2" max="2" width="31.88671875" style="1" customWidth="1"/>
    <col min="3" max="7" width="9.6640625" customWidth="1"/>
    <col min="10" max="10" width="10.109375" bestFit="1" customWidth="1"/>
  </cols>
  <sheetData>
    <row r="1" spans="1:8" s="37" customFormat="1" ht="15" customHeight="1" x14ac:dyDescent="0.25">
      <c r="B1" s="3"/>
      <c r="C1" s="3"/>
      <c r="D1" s="3"/>
      <c r="E1" s="3"/>
      <c r="F1" s="3"/>
      <c r="G1" s="3" t="s">
        <v>416</v>
      </c>
    </row>
    <row r="2" spans="1:8" s="37" customFormat="1" ht="15" customHeight="1" x14ac:dyDescent="0.25">
      <c r="A2" s="3"/>
      <c r="B2" s="3"/>
      <c r="C2" s="3"/>
      <c r="D2" s="3"/>
      <c r="E2" s="3"/>
      <c r="F2" s="3"/>
      <c r="G2" s="2" t="str">
        <f>'1.sz. melléklet'!G2</f>
        <v>az …./2021. (V....) önkormányzati rendelethez</v>
      </c>
    </row>
    <row r="3" spans="1:8" s="37" customFormat="1" ht="15" customHeight="1" x14ac:dyDescent="0.25">
      <c r="A3" s="40"/>
      <c r="B3" s="40"/>
    </row>
    <row r="4" spans="1:8" ht="15" customHeight="1" thickBot="1" x14ac:dyDescent="0.3">
      <c r="G4" s="6" t="s">
        <v>190</v>
      </c>
    </row>
    <row r="5" spans="1:8" ht="36.6" thickTop="1" x14ac:dyDescent="0.25">
      <c r="A5" s="130" t="s">
        <v>62</v>
      </c>
      <c r="B5" s="133" t="s">
        <v>116</v>
      </c>
      <c r="C5" s="9" t="s">
        <v>512</v>
      </c>
      <c r="D5" s="9" t="s">
        <v>550</v>
      </c>
      <c r="E5" s="9" t="s">
        <v>561</v>
      </c>
      <c r="F5" s="9" t="s">
        <v>562</v>
      </c>
      <c r="G5" s="386" t="s">
        <v>545</v>
      </c>
      <c r="H5" s="135"/>
    </row>
    <row r="6" spans="1:8" ht="15" customHeight="1" thickBot="1" x14ac:dyDescent="0.3">
      <c r="A6" s="131" t="s">
        <v>3</v>
      </c>
      <c r="B6" s="134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3" t="s">
        <v>9</v>
      </c>
      <c r="H6" s="135"/>
    </row>
    <row r="7" spans="1:8" ht="6" customHeight="1" thickTop="1" x14ac:dyDescent="0.25">
      <c r="A7" s="37"/>
      <c r="B7" s="136"/>
      <c r="C7" s="135"/>
      <c r="D7" s="482"/>
      <c r="E7" s="482"/>
      <c r="F7" s="482"/>
      <c r="G7" s="135"/>
      <c r="H7" s="135"/>
    </row>
    <row r="8" spans="1:8" ht="15" customHeight="1" thickBot="1" x14ac:dyDescent="0.3">
      <c r="A8" s="508" t="s">
        <v>508</v>
      </c>
      <c r="B8" s="508"/>
      <c r="C8" s="60"/>
      <c r="D8" s="483"/>
      <c r="E8" s="483"/>
      <c r="F8" s="483"/>
      <c r="G8" s="60"/>
      <c r="H8" s="37"/>
    </row>
    <row r="9" spans="1:8" ht="15" customHeight="1" thickTop="1" x14ac:dyDescent="0.25">
      <c r="A9" s="137" t="s">
        <v>13</v>
      </c>
      <c r="B9" s="138" t="s">
        <v>119</v>
      </c>
      <c r="C9" s="44">
        <v>16640850</v>
      </c>
      <c r="D9" s="44">
        <v>16640850</v>
      </c>
      <c r="E9" s="44">
        <v>16640850</v>
      </c>
      <c r="F9" s="44">
        <v>16640850</v>
      </c>
      <c r="G9" s="116">
        <f>F9/C9</f>
        <v>1</v>
      </c>
      <c r="H9" s="37"/>
    </row>
    <row r="10" spans="1:8" ht="15" customHeight="1" x14ac:dyDescent="0.25">
      <c r="A10" s="296" t="s">
        <v>14</v>
      </c>
      <c r="B10" s="138" t="s">
        <v>120</v>
      </c>
      <c r="C10" s="44">
        <v>19239000</v>
      </c>
      <c r="D10" s="44">
        <v>18724000</v>
      </c>
      <c r="E10" s="44">
        <v>19172000</v>
      </c>
      <c r="F10" s="44">
        <v>19222348</v>
      </c>
      <c r="G10" s="116">
        <f t="shared" ref="G10:G19" si="0">F10/C10</f>
        <v>0.99913446644836013</v>
      </c>
      <c r="H10" s="37"/>
    </row>
    <row r="11" spans="1:8" ht="15" customHeight="1" x14ac:dyDescent="0.25">
      <c r="A11" s="297" t="s">
        <v>42</v>
      </c>
      <c r="B11" s="138" t="s">
        <v>396</v>
      </c>
      <c r="C11" s="44">
        <v>80000</v>
      </c>
      <c r="D11" s="44">
        <v>80000</v>
      </c>
      <c r="E11" s="44">
        <v>80000</v>
      </c>
      <c r="F11" s="44">
        <v>80000</v>
      </c>
      <c r="G11" s="116">
        <f t="shared" si="0"/>
        <v>1</v>
      </c>
      <c r="H11" s="37"/>
    </row>
    <row r="12" spans="1:8" ht="15" customHeight="1" x14ac:dyDescent="0.25">
      <c r="A12" s="298" t="s">
        <v>43</v>
      </c>
      <c r="B12" s="138" t="s">
        <v>397</v>
      </c>
      <c r="C12" s="44">
        <v>1200000</v>
      </c>
      <c r="D12" s="44">
        <v>1200000</v>
      </c>
      <c r="E12" s="44">
        <v>1200000</v>
      </c>
      <c r="F12" s="44">
        <v>1200000</v>
      </c>
      <c r="G12" s="116">
        <f t="shared" si="0"/>
        <v>1</v>
      </c>
      <c r="H12" s="37"/>
    </row>
    <row r="13" spans="1:8" ht="15" customHeight="1" x14ac:dyDescent="0.25">
      <c r="A13" s="297" t="s">
        <v>44</v>
      </c>
      <c r="B13" s="138" t="s">
        <v>121</v>
      </c>
      <c r="C13" s="44">
        <v>745000</v>
      </c>
      <c r="D13" s="44">
        <v>745000</v>
      </c>
      <c r="E13" s="44">
        <v>745000</v>
      </c>
      <c r="F13" s="44">
        <v>745000</v>
      </c>
      <c r="G13" s="116">
        <f t="shared" si="0"/>
        <v>1</v>
      </c>
      <c r="H13" s="37"/>
    </row>
    <row r="14" spans="1:8" ht="15" customHeight="1" x14ac:dyDescent="0.25">
      <c r="A14" s="41" t="s">
        <v>45</v>
      </c>
      <c r="B14" s="138" t="s">
        <v>538</v>
      </c>
      <c r="C14" s="44">
        <v>350000</v>
      </c>
      <c r="D14" s="44">
        <v>350000</v>
      </c>
      <c r="E14" s="44">
        <v>350000</v>
      </c>
      <c r="F14" s="44">
        <v>350000</v>
      </c>
      <c r="G14" s="116">
        <f t="shared" si="0"/>
        <v>1</v>
      </c>
      <c r="H14" s="37"/>
    </row>
    <row r="15" spans="1:8" ht="15" customHeight="1" x14ac:dyDescent="0.25">
      <c r="A15" s="381" t="s">
        <v>46</v>
      </c>
      <c r="B15" s="138" t="s">
        <v>441</v>
      </c>
      <c r="C15" s="44">
        <v>250000</v>
      </c>
      <c r="D15" s="44">
        <v>250000</v>
      </c>
      <c r="E15" s="44">
        <v>250000</v>
      </c>
      <c r="F15" s="44">
        <v>250000</v>
      </c>
      <c r="G15" s="116">
        <f t="shared" si="0"/>
        <v>1</v>
      </c>
      <c r="H15" s="37"/>
    </row>
    <row r="16" spans="1:8" ht="15" customHeight="1" x14ac:dyDescent="0.25">
      <c r="A16" s="41" t="s">
        <v>64</v>
      </c>
      <c r="B16" s="138" t="s">
        <v>454</v>
      </c>
      <c r="C16" s="44">
        <v>260000</v>
      </c>
      <c r="D16" s="44">
        <v>260000</v>
      </c>
      <c r="E16" s="44">
        <v>260000</v>
      </c>
      <c r="F16" s="44">
        <v>260000</v>
      </c>
      <c r="G16" s="116">
        <f t="shared" si="0"/>
        <v>1</v>
      </c>
      <c r="H16" s="37"/>
    </row>
    <row r="17" spans="1:9" ht="15" customHeight="1" x14ac:dyDescent="0.25">
      <c r="A17" s="381" t="s">
        <v>68</v>
      </c>
      <c r="B17" s="139" t="s">
        <v>398</v>
      </c>
      <c r="C17" s="485">
        <v>440000</v>
      </c>
      <c r="D17" s="485">
        <v>440000</v>
      </c>
      <c r="E17" s="485">
        <v>440000</v>
      </c>
      <c r="F17" s="485">
        <v>440000</v>
      </c>
      <c r="G17" s="486">
        <f t="shared" si="0"/>
        <v>1</v>
      </c>
      <c r="H17" s="37"/>
      <c r="I17" s="170"/>
    </row>
    <row r="18" spans="1:9" ht="15" customHeight="1" thickBot="1" x14ac:dyDescent="0.3">
      <c r="A18" s="381" t="s">
        <v>69</v>
      </c>
      <c r="B18" s="139" t="s">
        <v>463</v>
      </c>
      <c r="C18" s="543">
        <v>288000</v>
      </c>
      <c r="D18" s="543">
        <v>288000</v>
      </c>
      <c r="E18" s="543">
        <v>288000</v>
      </c>
      <c r="F18" s="543">
        <v>288000</v>
      </c>
      <c r="G18" s="525">
        <f t="shared" si="0"/>
        <v>1</v>
      </c>
      <c r="H18" s="37"/>
    </row>
    <row r="19" spans="1:9" ht="15" customHeight="1" thickTop="1" thickBot="1" x14ac:dyDescent="0.3">
      <c r="A19" s="746" t="s">
        <v>99</v>
      </c>
      <c r="B19" s="746"/>
      <c r="C19" s="140">
        <f>SUM(C9:C18)</f>
        <v>39492850</v>
      </c>
      <c r="D19" s="140">
        <f>SUM(D9:D18)</f>
        <v>38977850</v>
      </c>
      <c r="E19" s="140">
        <f>SUM(E9:E18)</f>
        <v>39425850</v>
      </c>
      <c r="F19" s="140">
        <f>SUM(F9:F18)</f>
        <v>39476198</v>
      </c>
      <c r="G19" s="141">
        <f t="shared" si="0"/>
        <v>0.99957835405649376</v>
      </c>
      <c r="H19" s="37"/>
      <c r="I19" s="170"/>
    </row>
    <row r="20" spans="1:9" ht="6" customHeight="1" thickTop="1" x14ac:dyDescent="0.25">
      <c r="A20" s="37"/>
      <c r="B20" s="121"/>
      <c r="C20" s="40"/>
      <c r="D20" s="484"/>
      <c r="E20" s="484"/>
      <c r="F20" s="484"/>
      <c r="G20" s="230"/>
      <c r="H20" s="37"/>
    </row>
    <row r="21" spans="1:9" ht="15" customHeight="1" thickBot="1" x14ac:dyDescent="0.3">
      <c r="A21" s="508" t="s">
        <v>491</v>
      </c>
      <c r="B21" s="508"/>
      <c r="C21" s="60"/>
      <c r="D21" s="483"/>
      <c r="E21" s="483"/>
      <c r="F21" s="483"/>
      <c r="G21" s="231"/>
      <c r="H21" s="37"/>
    </row>
    <row r="22" spans="1:9" ht="15" customHeight="1" thickTop="1" x14ac:dyDescent="0.25">
      <c r="A22" s="137" t="s">
        <v>13</v>
      </c>
      <c r="B22" s="138" t="s">
        <v>122</v>
      </c>
      <c r="C22" s="44">
        <v>100000</v>
      </c>
      <c r="D22" s="44">
        <v>100000</v>
      </c>
      <c r="E22" s="44">
        <v>100000</v>
      </c>
      <c r="F22" s="44">
        <v>100000</v>
      </c>
      <c r="G22" s="116">
        <f t="shared" ref="G22:G34" si="1">F22/C22</f>
        <v>1</v>
      </c>
      <c r="H22" s="37"/>
    </row>
    <row r="23" spans="1:9" ht="15" customHeight="1" x14ac:dyDescent="0.25">
      <c r="A23" s="41" t="s">
        <v>14</v>
      </c>
      <c r="B23" s="138" t="s">
        <v>123</v>
      </c>
      <c r="C23" s="44">
        <v>4000000</v>
      </c>
      <c r="D23" s="44">
        <v>4000000</v>
      </c>
      <c r="E23" s="44">
        <v>4000000</v>
      </c>
      <c r="F23" s="44">
        <v>4000000</v>
      </c>
      <c r="G23" s="116">
        <f t="shared" si="1"/>
        <v>1</v>
      </c>
      <c r="H23" s="37"/>
    </row>
    <row r="24" spans="1:9" ht="15" customHeight="1" x14ac:dyDescent="0.25">
      <c r="A24" s="41" t="s">
        <v>42</v>
      </c>
      <c r="B24" s="138" t="s">
        <v>124</v>
      </c>
      <c r="C24" s="44">
        <v>290000</v>
      </c>
      <c r="D24" s="44">
        <v>100000</v>
      </c>
      <c r="E24" s="44">
        <v>100000</v>
      </c>
      <c r="F24" s="44">
        <v>100000</v>
      </c>
      <c r="G24" s="116">
        <f t="shared" si="1"/>
        <v>0.34482758620689657</v>
      </c>
      <c r="H24" s="37"/>
    </row>
    <row r="25" spans="1:9" ht="15" customHeight="1" x14ac:dyDescent="0.25">
      <c r="A25" s="41" t="s">
        <v>43</v>
      </c>
      <c r="B25" s="138" t="s">
        <v>125</v>
      </c>
      <c r="C25" s="44">
        <v>2200000</v>
      </c>
      <c r="D25" s="44">
        <v>1100000</v>
      </c>
      <c r="E25" s="44">
        <v>1100000</v>
      </c>
      <c r="F25" s="44">
        <v>1100000</v>
      </c>
      <c r="G25" s="116">
        <f t="shared" si="1"/>
        <v>0.5</v>
      </c>
      <c r="H25" s="37"/>
    </row>
    <row r="26" spans="1:9" ht="15" customHeight="1" x14ac:dyDescent="0.25">
      <c r="A26" s="41" t="s">
        <v>44</v>
      </c>
      <c r="B26" s="138" t="s">
        <v>509</v>
      </c>
      <c r="C26" s="44">
        <v>300000</v>
      </c>
      <c r="D26" s="44">
        <v>300000</v>
      </c>
      <c r="E26" s="44">
        <v>300000</v>
      </c>
      <c r="F26" s="44">
        <v>300000</v>
      </c>
      <c r="G26" s="116">
        <f t="shared" si="1"/>
        <v>1</v>
      </c>
      <c r="H26" s="37"/>
    </row>
    <row r="27" spans="1:9" ht="15" customHeight="1" x14ac:dyDescent="0.25">
      <c r="A27" s="41" t="s">
        <v>45</v>
      </c>
      <c r="B27" s="138" t="s">
        <v>126</v>
      </c>
      <c r="C27" s="44">
        <v>200000</v>
      </c>
      <c r="D27" s="44">
        <v>200000</v>
      </c>
      <c r="E27" s="44">
        <v>200000</v>
      </c>
      <c r="F27" s="44">
        <v>200000</v>
      </c>
      <c r="G27" s="116">
        <f t="shared" si="1"/>
        <v>1</v>
      </c>
      <c r="H27" s="37"/>
    </row>
    <row r="28" spans="1:9" ht="15" customHeight="1" x14ac:dyDescent="0.25">
      <c r="A28" s="41" t="s">
        <v>46</v>
      </c>
      <c r="B28" s="138" t="s">
        <v>127</v>
      </c>
      <c r="C28" s="44">
        <v>100000</v>
      </c>
      <c r="D28" s="44">
        <v>0</v>
      </c>
      <c r="E28" s="44">
        <v>0</v>
      </c>
      <c r="F28" s="44">
        <v>0</v>
      </c>
      <c r="G28" s="116">
        <f t="shared" si="1"/>
        <v>0</v>
      </c>
      <c r="H28" s="37"/>
    </row>
    <row r="29" spans="1:9" ht="15" customHeight="1" x14ac:dyDescent="0.25">
      <c r="A29" s="41" t="s">
        <v>64</v>
      </c>
      <c r="B29" s="138" t="s">
        <v>128</v>
      </c>
      <c r="C29" s="485">
        <v>100000</v>
      </c>
      <c r="D29" s="485">
        <v>100000</v>
      </c>
      <c r="E29" s="485">
        <v>100000</v>
      </c>
      <c r="F29" s="485">
        <v>100000</v>
      </c>
      <c r="G29" s="486">
        <f t="shared" si="1"/>
        <v>1</v>
      </c>
      <c r="H29" s="37"/>
    </row>
    <row r="30" spans="1:9" ht="15" customHeight="1" x14ac:dyDescent="0.25">
      <c r="A30" s="41" t="s">
        <v>68</v>
      </c>
      <c r="B30" s="138" t="s">
        <v>460</v>
      </c>
      <c r="C30" s="44">
        <v>100000</v>
      </c>
      <c r="D30" s="44">
        <v>100000</v>
      </c>
      <c r="E30" s="44">
        <v>100000</v>
      </c>
      <c r="F30" s="44">
        <v>100000</v>
      </c>
      <c r="G30" s="486">
        <f t="shared" si="1"/>
        <v>1</v>
      </c>
      <c r="H30" s="37"/>
    </row>
    <row r="31" spans="1:9" ht="15" customHeight="1" x14ac:dyDescent="0.25">
      <c r="A31" s="41" t="s">
        <v>69</v>
      </c>
      <c r="B31" s="139" t="s">
        <v>461</v>
      </c>
      <c r="C31" s="440">
        <v>100000</v>
      </c>
      <c r="D31" s="440">
        <v>0</v>
      </c>
      <c r="E31" s="440">
        <v>0</v>
      </c>
      <c r="F31" s="440">
        <v>0</v>
      </c>
      <c r="G31" s="486">
        <f t="shared" si="1"/>
        <v>0</v>
      </c>
      <c r="H31" s="37"/>
    </row>
    <row r="32" spans="1:9" ht="15" customHeight="1" x14ac:dyDescent="0.25">
      <c r="A32" s="41" t="s">
        <v>70</v>
      </c>
      <c r="B32" s="139" t="s">
        <v>462</v>
      </c>
      <c r="C32" s="440">
        <v>25000</v>
      </c>
      <c r="D32" s="440">
        <v>25000</v>
      </c>
      <c r="E32" s="440">
        <v>25000</v>
      </c>
      <c r="F32" s="440">
        <v>25000</v>
      </c>
      <c r="G32" s="486">
        <f t="shared" si="1"/>
        <v>1</v>
      </c>
      <c r="H32" s="37"/>
    </row>
    <row r="33" spans="1:9" ht="15" customHeight="1" thickBot="1" x14ac:dyDescent="0.3">
      <c r="A33" s="381" t="s">
        <v>71</v>
      </c>
      <c r="B33" s="382" t="s">
        <v>453</v>
      </c>
      <c r="C33" s="392">
        <v>125000</v>
      </c>
      <c r="D33" s="392">
        <v>125000</v>
      </c>
      <c r="E33" s="392">
        <v>125000</v>
      </c>
      <c r="F33" s="392">
        <v>125000</v>
      </c>
      <c r="G33" s="525">
        <f t="shared" si="1"/>
        <v>1</v>
      </c>
      <c r="H33" s="37"/>
    </row>
    <row r="34" spans="1:9" ht="15" customHeight="1" thickTop="1" thickBot="1" x14ac:dyDescent="0.3">
      <c r="A34" s="746" t="s">
        <v>99</v>
      </c>
      <c r="B34" s="746"/>
      <c r="C34" s="140">
        <f>SUM(C22:C33)</f>
        <v>7640000</v>
      </c>
      <c r="D34" s="140">
        <f>SUM(D22:D33)</f>
        <v>6150000</v>
      </c>
      <c r="E34" s="140">
        <f>SUM(E22:E33)</f>
        <v>6150000</v>
      </c>
      <c r="F34" s="140">
        <f>SUM(F22:F33)</f>
        <v>6150000</v>
      </c>
      <c r="G34" s="141">
        <f t="shared" si="1"/>
        <v>0.80497382198952883</v>
      </c>
      <c r="H34" s="37"/>
      <c r="I34" s="170"/>
    </row>
    <row r="35" spans="1:9" ht="6" customHeight="1" thickTop="1" x14ac:dyDescent="0.25">
      <c r="A35" s="37"/>
      <c r="B35" s="121"/>
      <c r="C35" s="40"/>
      <c r="D35" s="40"/>
      <c r="E35" s="40"/>
      <c r="F35" s="40"/>
      <c r="G35" s="230"/>
      <c r="H35" s="37"/>
    </row>
    <row r="36" spans="1:9" ht="15" customHeight="1" thickBot="1" x14ac:dyDescent="0.3">
      <c r="A36" s="747" t="s">
        <v>129</v>
      </c>
      <c r="B36" s="747"/>
      <c r="C36" s="310"/>
      <c r="D36" s="310"/>
      <c r="E36" s="310"/>
      <c r="F36" s="310"/>
      <c r="G36" s="428"/>
      <c r="H36" s="37"/>
    </row>
    <row r="37" spans="1:9" ht="15" customHeight="1" thickTop="1" thickBot="1" x14ac:dyDescent="0.3">
      <c r="A37" s="405" t="s">
        <v>13</v>
      </c>
      <c r="B37" s="142" t="s">
        <v>130</v>
      </c>
      <c r="C37" s="143">
        <v>0</v>
      </c>
      <c r="D37" s="143">
        <v>0</v>
      </c>
      <c r="E37" s="143">
        <v>0</v>
      </c>
      <c r="F37" s="143">
        <v>4387700</v>
      </c>
      <c r="G37" s="649"/>
      <c r="H37" s="37"/>
    </row>
    <row r="38" spans="1:9" ht="15" customHeight="1" thickTop="1" thickBot="1" x14ac:dyDescent="0.3">
      <c r="A38" s="746" t="s">
        <v>99</v>
      </c>
      <c r="B38" s="746"/>
      <c r="C38" s="140">
        <f>SUM(C37)</f>
        <v>0</v>
      </c>
      <c r="D38" s="140">
        <f t="shared" ref="D38:E38" si="2">SUM(D37)</f>
        <v>0</v>
      </c>
      <c r="E38" s="140">
        <f t="shared" si="2"/>
        <v>0</v>
      </c>
      <c r="F38" s="140">
        <f t="shared" ref="F38" si="3">SUM(F37)</f>
        <v>4387700</v>
      </c>
      <c r="G38" s="650"/>
    </row>
    <row r="39" spans="1:9" ht="13.8" thickTop="1" x14ac:dyDescent="0.25"/>
    <row r="40" spans="1:9" ht="14.85" customHeight="1" x14ac:dyDescent="0.25">
      <c r="A40"/>
      <c r="B40"/>
    </row>
    <row r="41" spans="1:9" ht="14.85" customHeight="1" x14ac:dyDescent="0.25">
      <c r="A41"/>
      <c r="B41"/>
    </row>
    <row r="42" spans="1:9" ht="14.85" customHeight="1" x14ac:dyDescent="0.25">
      <c r="A42"/>
      <c r="B42"/>
    </row>
    <row r="43" spans="1:9" ht="14.85" customHeight="1" x14ac:dyDescent="0.25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/>
  </sheetViews>
  <sheetFormatPr defaultRowHeight="13.2" x14ac:dyDescent="0.25"/>
  <cols>
    <col min="1" max="1" width="5.44140625" customWidth="1"/>
    <col min="2" max="2" width="5.6640625" style="1" customWidth="1"/>
    <col min="3" max="3" width="40" style="1" customWidth="1"/>
    <col min="4" max="6" width="10.44140625" style="1" customWidth="1"/>
    <col min="7" max="7" width="5.44140625" customWidth="1"/>
  </cols>
  <sheetData>
    <row r="1" spans="1:7" s="37" customFormat="1" ht="15" customHeight="1" x14ac:dyDescent="0.25">
      <c r="C1" s="3"/>
      <c r="D1" s="3"/>
      <c r="E1" s="3"/>
      <c r="F1" s="3"/>
      <c r="G1" s="523" t="s">
        <v>417</v>
      </c>
    </row>
    <row r="2" spans="1:7" s="37" customFormat="1" ht="15" customHeight="1" x14ac:dyDescent="0.25">
      <c r="B2" s="3"/>
      <c r="C2" s="3"/>
      <c r="D2" s="3"/>
      <c r="E2" s="3"/>
      <c r="F2" s="3"/>
      <c r="G2" s="2" t="str">
        <f>'1.sz. melléklet'!G2</f>
        <v>az …./2021. (V....) önkormányzati rendelethez</v>
      </c>
    </row>
    <row r="3" spans="1:7" s="37" customFormat="1" ht="15" customHeight="1" x14ac:dyDescent="0.25">
      <c r="B3" s="40"/>
      <c r="C3" s="40"/>
      <c r="D3" s="40"/>
      <c r="E3" s="40"/>
      <c r="F3" s="40"/>
      <c r="G3" s="40"/>
    </row>
    <row r="4" spans="1:7" s="37" customFormat="1" ht="15" customHeight="1" x14ac:dyDescent="0.25">
      <c r="A4" s="717" t="s">
        <v>131</v>
      </c>
      <c r="B4" s="717"/>
      <c r="C4" s="717"/>
      <c r="D4" s="717"/>
      <c r="E4" s="717"/>
      <c r="F4" s="717"/>
      <c r="G4" s="717"/>
    </row>
    <row r="5" spans="1:7" s="37" customFormat="1" ht="15" customHeight="1" x14ac:dyDescent="0.25">
      <c r="A5" s="717" t="s">
        <v>132</v>
      </c>
      <c r="B5" s="717"/>
      <c r="C5" s="717"/>
      <c r="D5" s="717"/>
      <c r="E5" s="717"/>
      <c r="F5" s="717"/>
      <c r="G5" s="717"/>
    </row>
    <row r="6" spans="1:7" ht="15" customHeight="1" x14ac:dyDescent="0.25"/>
    <row r="7" spans="1:7" s="37" customFormat="1" ht="15" customHeight="1" x14ac:dyDescent="0.2">
      <c r="B7" s="40" t="s">
        <v>133</v>
      </c>
      <c r="C7" s="6"/>
      <c r="D7" s="6" t="s">
        <v>190</v>
      </c>
    </row>
    <row r="8" spans="1:7" s="37" customFormat="1" ht="9" customHeight="1" thickBot="1" x14ac:dyDescent="0.3">
      <c r="B8" s="40"/>
      <c r="C8" s="40"/>
      <c r="D8" s="40"/>
      <c r="E8" s="40"/>
      <c r="F8" s="40"/>
    </row>
    <row r="9" spans="1:7" s="37" customFormat="1" ht="36.6" thickTop="1" x14ac:dyDescent="0.25">
      <c r="B9" s="130" t="s">
        <v>115</v>
      </c>
      <c r="C9" s="9" t="s">
        <v>2</v>
      </c>
      <c r="D9" s="545" t="s">
        <v>512</v>
      </c>
      <c r="E9" s="619" t="s">
        <v>550</v>
      </c>
      <c r="F9" s="684" t="s">
        <v>562</v>
      </c>
    </row>
    <row r="10" spans="1:7" s="37" customFormat="1" ht="15" customHeight="1" thickBot="1" x14ac:dyDescent="0.3">
      <c r="B10" s="365" t="s">
        <v>3</v>
      </c>
      <c r="C10" s="366" t="s">
        <v>4</v>
      </c>
      <c r="D10" s="546" t="s">
        <v>5</v>
      </c>
      <c r="E10" s="676" t="s">
        <v>6</v>
      </c>
      <c r="F10" s="95" t="s">
        <v>7</v>
      </c>
    </row>
    <row r="11" spans="1:7" s="37" customFormat="1" ht="15" customHeight="1" thickTop="1" thickBot="1" x14ac:dyDescent="0.3">
      <c r="B11" s="367"/>
      <c r="C11" s="368" t="s">
        <v>134</v>
      </c>
      <c r="D11" s="597">
        <v>0</v>
      </c>
      <c r="E11" s="685">
        <v>0</v>
      </c>
      <c r="F11" s="596">
        <v>0</v>
      </c>
    </row>
    <row r="12" spans="1:7" s="37" customFormat="1" ht="15" customHeight="1" thickTop="1" thickBot="1" x14ac:dyDescent="0.3">
      <c r="B12" s="369"/>
      <c r="C12" s="370" t="s">
        <v>99</v>
      </c>
      <c r="D12" s="546">
        <v>0</v>
      </c>
      <c r="E12" s="676">
        <v>0</v>
      </c>
      <c r="F12" s="95">
        <v>0</v>
      </c>
    </row>
    <row r="13" spans="1:7" s="37" customFormat="1" ht="15" customHeight="1" thickTop="1" x14ac:dyDescent="0.25">
      <c r="B13" s="144"/>
      <c r="C13" s="40"/>
      <c r="D13" s="40"/>
      <c r="E13" s="40"/>
      <c r="F13" s="40"/>
    </row>
    <row r="14" spans="1:7" s="37" customFormat="1" ht="15" customHeight="1" x14ac:dyDescent="0.25">
      <c r="B14" s="40"/>
      <c r="C14" s="40"/>
      <c r="D14" s="40"/>
      <c r="E14" s="40"/>
      <c r="F14" s="40"/>
    </row>
    <row r="15" spans="1:7" s="37" customFormat="1" ht="15" customHeight="1" x14ac:dyDescent="0.25">
      <c r="B15" s="40" t="s">
        <v>135</v>
      </c>
      <c r="C15" s="40"/>
      <c r="D15" s="40"/>
      <c r="E15" s="40"/>
      <c r="F15" s="40"/>
    </row>
    <row r="16" spans="1:7" s="37" customFormat="1" ht="8.25" customHeight="1" thickBot="1" x14ac:dyDescent="0.3">
      <c r="C16" s="40"/>
      <c r="D16" s="40"/>
      <c r="E16" s="40"/>
      <c r="F16" s="40"/>
    </row>
    <row r="17" spans="2:6" s="37" customFormat="1" ht="36.6" thickTop="1" x14ac:dyDescent="0.25">
      <c r="B17" s="130" t="s">
        <v>115</v>
      </c>
      <c r="C17" s="9" t="s">
        <v>2</v>
      </c>
      <c r="D17" s="545" t="s">
        <v>512</v>
      </c>
      <c r="E17" s="619" t="s">
        <v>550</v>
      </c>
      <c r="F17" s="684" t="s">
        <v>562</v>
      </c>
    </row>
    <row r="18" spans="2:6" s="37" customFormat="1" ht="15" customHeight="1" thickBot="1" x14ac:dyDescent="0.3">
      <c r="B18" s="371" t="s">
        <v>3</v>
      </c>
      <c r="C18" s="366" t="s">
        <v>4</v>
      </c>
      <c r="D18" s="546" t="s">
        <v>5</v>
      </c>
      <c r="E18" s="676" t="s">
        <v>6</v>
      </c>
      <c r="F18" s="95" t="s">
        <v>7</v>
      </c>
    </row>
    <row r="19" spans="2:6" s="37" customFormat="1" ht="15" customHeight="1" thickTop="1" x14ac:dyDescent="0.25">
      <c r="B19" s="372"/>
      <c r="C19" s="345" t="s">
        <v>18</v>
      </c>
      <c r="D19" s="592">
        <f>'6.sz. melléklet'!D66+'6.sz. melléklet'!D67</f>
        <v>105500000</v>
      </c>
      <c r="E19" s="686">
        <f>'6.sz. melléklet'!E66+'6.sz. melléklet'!E67</f>
        <v>82000000</v>
      </c>
      <c r="F19" s="588">
        <f>'6.sz. melléklet'!G66+'6.sz. melléklet'!G67</f>
        <v>77787165</v>
      </c>
    </row>
    <row r="20" spans="2:6" s="37" customFormat="1" ht="24" x14ac:dyDescent="0.25">
      <c r="B20" s="373"/>
      <c r="C20" s="374" t="s">
        <v>136</v>
      </c>
      <c r="D20" s="593">
        <f>'6.sz. melléklet'!D83</f>
        <v>0</v>
      </c>
      <c r="E20" s="687">
        <f>'6.sz. melléklet'!E83</f>
        <v>0</v>
      </c>
      <c r="F20" s="589">
        <f>'6.sz. melléklet'!G83</f>
        <v>24600000</v>
      </c>
    </row>
    <row r="21" spans="2:6" s="37" customFormat="1" ht="15" customHeight="1" x14ac:dyDescent="0.25">
      <c r="B21" s="373"/>
      <c r="C21" s="374" t="s">
        <v>137</v>
      </c>
      <c r="D21" s="593">
        <v>0</v>
      </c>
      <c r="E21" s="687">
        <v>0</v>
      </c>
      <c r="F21" s="589">
        <v>0</v>
      </c>
    </row>
    <row r="22" spans="2:6" s="37" customFormat="1" ht="15" customHeight="1" x14ac:dyDescent="0.25">
      <c r="B22" s="373"/>
      <c r="C22" s="374" t="s">
        <v>138</v>
      </c>
      <c r="D22" s="593">
        <v>0</v>
      </c>
      <c r="E22" s="687">
        <v>0</v>
      </c>
      <c r="F22" s="589">
        <f>'6.sz. melléklet'!G84</f>
        <v>196850</v>
      </c>
    </row>
    <row r="23" spans="2:6" s="37" customFormat="1" ht="15" customHeight="1" thickBot="1" x14ac:dyDescent="0.3">
      <c r="B23" s="375"/>
      <c r="C23" s="376" t="s">
        <v>139</v>
      </c>
      <c r="D23" s="594">
        <f>'6.sz. melléklet'!D71</f>
        <v>500000</v>
      </c>
      <c r="E23" s="688">
        <f>'6.sz. melléklet'!E71</f>
        <v>500000</v>
      </c>
      <c r="F23" s="590">
        <f>'6.sz. melléklet'!G71</f>
        <v>558601</v>
      </c>
    </row>
    <row r="24" spans="2:6" s="37" customFormat="1" ht="15" customHeight="1" thickTop="1" thickBot="1" x14ac:dyDescent="0.3">
      <c r="B24" s="377"/>
      <c r="C24" s="370" t="s">
        <v>99</v>
      </c>
      <c r="D24" s="595">
        <f>SUM(D19:D23)</f>
        <v>106000000</v>
      </c>
      <c r="E24" s="689">
        <f>SUM(E19:E23)</f>
        <v>82500000</v>
      </c>
      <c r="F24" s="591">
        <f>SUM(F19:F23)</f>
        <v>103142616</v>
      </c>
    </row>
    <row r="25" spans="2:6" s="37" customFormat="1" ht="15" customHeight="1" thickTop="1" x14ac:dyDescent="0.25">
      <c r="B25" s="121"/>
      <c r="C25" s="40"/>
      <c r="D25" s="40"/>
      <c r="E25" s="40"/>
      <c r="F25" s="40"/>
    </row>
    <row r="26" spans="2:6" s="37" customFormat="1" ht="15" customHeight="1" x14ac:dyDescent="0.25">
      <c r="B26" s="40" t="s">
        <v>140</v>
      </c>
      <c r="C26" s="40"/>
      <c r="D26" s="40"/>
      <c r="E26" s="40"/>
      <c r="F26" s="40"/>
    </row>
    <row r="27" spans="2:6" s="37" customFormat="1" ht="9" customHeight="1" thickBot="1" x14ac:dyDescent="0.3">
      <c r="C27" s="40"/>
      <c r="D27" s="40"/>
      <c r="E27" s="40"/>
      <c r="F27" s="40"/>
    </row>
    <row r="28" spans="2:6" s="37" customFormat="1" ht="36.6" thickTop="1" x14ac:dyDescent="0.25">
      <c r="B28" s="130" t="s">
        <v>115</v>
      </c>
      <c r="C28" s="9" t="s">
        <v>2</v>
      </c>
      <c r="D28" s="545" t="s">
        <v>512</v>
      </c>
      <c r="E28" s="619" t="s">
        <v>550</v>
      </c>
      <c r="F28" s="684" t="s">
        <v>562</v>
      </c>
    </row>
    <row r="29" spans="2:6" s="37" customFormat="1" ht="15" customHeight="1" thickBot="1" x14ac:dyDescent="0.3">
      <c r="B29" s="365" t="s">
        <v>3</v>
      </c>
      <c r="C29" s="366" t="s">
        <v>4</v>
      </c>
      <c r="D29" s="546" t="s">
        <v>5</v>
      </c>
      <c r="E29" s="676" t="s">
        <v>6</v>
      </c>
      <c r="F29" s="95" t="s">
        <v>7</v>
      </c>
    </row>
    <row r="30" spans="2:6" s="37" customFormat="1" ht="15" customHeight="1" thickTop="1" x14ac:dyDescent="0.25">
      <c r="B30" s="378"/>
      <c r="C30" s="345" t="s">
        <v>141</v>
      </c>
      <c r="D30" s="592">
        <f>D24*0.5</f>
        <v>53000000</v>
      </c>
      <c r="E30" s="686">
        <f>E24*0.5</f>
        <v>41250000</v>
      </c>
      <c r="F30" s="588">
        <f>F24*0.5</f>
        <v>51571308</v>
      </c>
    </row>
    <row r="31" spans="2:6" s="37" customFormat="1" ht="24.6" thickBot="1" x14ac:dyDescent="0.3">
      <c r="B31" s="379"/>
      <c r="C31" s="376" t="s">
        <v>142</v>
      </c>
      <c r="D31" s="594">
        <v>0</v>
      </c>
      <c r="E31" s="688">
        <v>0</v>
      </c>
      <c r="F31" s="691">
        <v>0</v>
      </c>
    </row>
    <row r="32" spans="2:6" s="37" customFormat="1" ht="25.2" thickTop="1" thickBot="1" x14ac:dyDescent="0.3">
      <c r="B32" s="369"/>
      <c r="C32" s="370" t="s">
        <v>143</v>
      </c>
      <c r="D32" s="595">
        <f>SUM(D30:D31)</f>
        <v>53000000</v>
      </c>
      <c r="E32" s="689">
        <f>SUM(E30:E31)</f>
        <v>41250000</v>
      </c>
      <c r="F32" s="591">
        <f>SUM(F30:F31)</f>
        <v>51571308</v>
      </c>
    </row>
    <row r="33" ht="13.8" thickTop="1" x14ac:dyDescent="0.25"/>
  </sheetData>
  <sheetProtection selectLockedCells="1" selectUnlockedCells="1"/>
  <mergeCells count="2">
    <mergeCell ref="A4:G4"/>
    <mergeCell ref="A5:G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/>
  </sheetViews>
  <sheetFormatPr defaultRowHeight="13.2" x14ac:dyDescent="0.25"/>
  <cols>
    <col min="1" max="1" width="5" style="1" customWidth="1"/>
    <col min="2" max="2" width="26.44140625" style="1" customWidth="1"/>
    <col min="3" max="9" width="11.6640625" style="1" customWidth="1"/>
    <col min="10" max="11" width="9.6640625" style="1" customWidth="1"/>
    <col min="12" max="15" width="9.109375" style="1"/>
  </cols>
  <sheetData>
    <row r="1" spans="1:15" ht="15" customHeight="1" x14ac:dyDescent="0.25">
      <c r="B1" s="3"/>
      <c r="C1" s="3"/>
      <c r="D1" s="3"/>
      <c r="E1" s="3"/>
      <c r="F1" s="3"/>
      <c r="G1" s="3"/>
      <c r="H1" s="3"/>
      <c r="I1" s="3"/>
      <c r="J1" s="404" t="s">
        <v>418</v>
      </c>
      <c r="K1" s="3"/>
    </row>
    <row r="2" spans="1:15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2" t="str">
        <f>'1.sz. melléklet'!G2</f>
        <v>az …./2021. (V....) önkormányzati rendelethez</v>
      </c>
      <c r="L2" s="132"/>
      <c r="M2" s="132"/>
      <c r="N2" s="132"/>
      <c r="O2" s="132"/>
    </row>
    <row r="3" spans="1:15" ht="15" customHeight="1" x14ac:dyDescent="0.25">
      <c r="A3" s="63"/>
      <c r="O3"/>
    </row>
    <row r="4" spans="1:15" ht="15" customHeight="1" x14ac:dyDescent="0.25">
      <c r="A4" s="701" t="s">
        <v>144</v>
      </c>
      <c r="B4" s="701"/>
      <c r="C4" s="701"/>
      <c r="D4" s="701"/>
      <c r="E4" s="701"/>
      <c r="F4" s="701"/>
      <c r="G4" s="701"/>
      <c r="H4" s="701"/>
      <c r="I4" s="701"/>
      <c r="J4" s="701"/>
      <c r="K4" s="3"/>
    </row>
    <row r="5" spans="1:15" ht="15" customHeight="1" x14ac:dyDescent="0.25"/>
    <row r="6" spans="1:15" ht="15" customHeight="1" thickBot="1" x14ac:dyDescent="0.3">
      <c r="A6" s="224"/>
      <c r="I6" s="6" t="s">
        <v>190</v>
      </c>
      <c r="N6"/>
      <c r="O6"/>
    </row>
    <row r="7" spans="1:15" s="37" customFormat="1" ht="24.6" thickTop="1" x14ac:dyDescent="0.25">
      <c r="A7" s="130" t="s">
        <v>115</v>
      </c>
      <c r="B7" s="9" t="s">
        <v>2</v>
      </c>
      <c r="C7" s="9" t="s">
        <v>539</v>
      </c>
      <c r="D7" s="9" t="s">
        <v>552</v>
      </c>
      <c r="E7" s="9" t="s">
        <v>571</v>
      </c>
      <c r="F7" s="9" t="s">
        <v>572</v>
      </c>
      <c r="G7" s="122" t="s">
        <v>540</v>
      </c>
      <c r="H7" s="9" t="s">
        <v>506</v>
      </c>
      <c r="I7" s="430" t="s">
        <v>541</v>
      </c>
      <c r="J7" s="40"/>
      <c r="K7" s="40"/>
      <c r="L7" s="40"/>
      <c r="M7" s="40"/>
    </row>
    <row r="8" spans="1:15" s="37" customFormat="1" ht="15" customHeight="1" x14ac:dyDescent="0.25">
      <c r="A8" s="383" t="s">
        <v>3</v>
      </c>
      <c r="B8" s="145" t="s">
        <v>4</v>
      </c>
      <c r="C8" s="146" t="s">
        <v>5</v>
      </c>
      <c r="D8" s="146" t="s">
        <v>6</v>
      </c>
      <c r="E8" s="146" t="s">
        <v>7</v>
      </c>
      <c r="F8" s="146" t="s">
        <v>8</v>
      </c>
      <c r="G8" s="146" t="s">
        <v>9</v>
      </c>
      <c r="H8" s="432" t="s">
        <v>53</v>
      </c>
      <c r="I8" s="431" t="s">
        <v>11</v>
      </c>
      <c r="J8" s="40"/>
      <c r="K8" s="40"/>
      <c r="L8" s="40"/>
      <c r="M8" s="40"/>
    </row>
    <row r="9" spans="1:15" s="37" customFormat="1" ht="15" customHeight="1" x14ac:dyDescent="0.25">
      <c r="A9" s="752" t="s">
        <v>10</v>
      </c>
      <c r="B9" s="753"/>
      <c r="C9" s="753"/>
      <c r="D9" s="753"/>
      <c r="E9" s="753"/>
      <c r="F9" s="753"/>
      <c r="G9" s="753"/>
      <c r="H9" s="753"/>
      <c r="I9" s="754"/>
      <c r="J9" s="40"/>
      <c r="K9" s="40"/>
      <c r="L9" s="40"/>
      <c r="M9" s="40"/>
    </row>
    <row r="10" spans="1:15" s="37" customFormat="1" ht="24" x14ac:dyDescent="0.25">
      <c r="A10" s="384" t="s">
        <v>11</v>
      </c>
      <c r="B10" s="147" t="s">
        <v>338</v>
      </c>
      <c r="C10" s="101">
        <f>'6.sz. melléklet'!D60</f>
        <v>68304478</v>
      </c>
      <c r="D10" s="101">
        <f>'6.sz. melléklet'!E60</f>
        <v>64528011</v>
      </c>
      <c r="E10" s="101">
        <f>'6.sz. melléklet'!F60</f>
        <v>68216801</v>
      </c>
      <c r="F10" s="101">
        <f>'6.sz. melléklet'!G60</f>
        <v>82896040</v>
      </c>
      <c r="G10" s="101">
        <v>60000000</v>
      </c>
      <c r="H10" s="101">
        <v>60000000</v>
      </c>
      <c r="I10" s="433">
        <v>60000000</v>
      </c>
      <c r="J10" s="40"/>
      <c r="K10" s="40"/>
      <c r="L10" s="40"/>
      <c r="M10" s="40"/>
    </row>
    <row r="11" spans="1:15" s="37" customFormat="1" ht="15" customHeight="1" x14ac:dyDescent="0.25">
      <c r="A11" s="384" t="s">
        <v>19</v>
      </c>
      <c r="B11" s="147" t="s">
        <v>337</v>
      </c>
      <c r="C11" s="101">
        <f>'6.sz. melléklet'!D61+'6.sz. melléklet'!D85</f>
        <v>17099910</v>
      </c>
      <c r="D11" s="101">
        <f>'6.sz. melléklet'!E61+'6.sz. melléklet'!E85</f>
        <v>17099910</v>
      </c>
      <c r="E11" s="101">
        <f>'6.sz. melléklet'!F61+'6.sz. melléklet'!F85</f>
        <v>17385274</v>
      </c>
      <c r="F11" s="101">
        <f>'6.sz. melléklet'!G61+'6.sz. melléklet'!G85</f>
        <v>8605067</v>
      </c>
      <c r="G11" s="101">
        <v>2500000</v>
      </c>
      <c r="H11" s="101">
        <v>2500000</v>
      </c>
      <c r="I11" s="433">
        <v>2500000</v>
      </c>
      <c r="J11" s="40"/>
      <c r="K11" s="40"/>
      <c r="L11" s="40"/>
      <c r="M11" s="40"/>
    </row>
    <row r="12" spans="1:15" s="37" customFormat="1" ht="15" customHeight="1" x14ac:dyDescent="0.25">
      <c r="A12" s="384" t="s">
        <v>20</v>
      </c>
      <c r="B12" s="147" t="s">
        <v>15</v>
      </c>
      <c r="C12" s="101">
        <f>'6.sz. melléklet'!D65</f>
        <v>106000000</v>
      </c>
      <c r="D12" s="101">
        <f>'6.sz. melléklet'!E65</f>
        <v>82500000</v>
      </c>
      <c r="E12" s="101">
        <f>'6.sz. melléklet'!F65</f>
        <v>82500000</v>
      </c>
      <c r="F12" s="101">
        <f>'6.sz. melléklet'!G65</f>
        <v>78345766</v>
      </c>
      <c r="G12" s="101">
        <v>90000000</v>
      </c>
      <c r="H12" s="101">
        <v>92000000</v>
      </c>
      <c r="I12" s="433">
        <v>94000000</v>
      </c>
      <c r="J12" s="40"/>
      <c r="K12" s="40"/>
      <c r="L12" s="40"/>
      <c r="M12" s="40"/>
    </row>
    <row r="13" spans="1:15" s="37" customFormat="1" ht="15" customHeight="1" x14ac:dyDescent="0.25">
      <c r="A13" s="384" t="s">
        <v>21</v>
      </c>
      <c r="B13" s="147" t="s">
        <v>12</v>
      </c>
      <c r="C13" s="101">
        <f>'6.sz. melléklet'!D72+'7.sz. melléklet'!D35</f>
        <v>76522544</v>
      </c>
      <c r="D13" s="101">
        <f>'6.sz. melléklet'!E72+'7.sz. melléklet'!E35</f>
        <v>63675006</v>
      </c>
      <c r="E13" s="101">
        <f>'6.sz. melléklet'!F72+'7.sz. melléklet'!F35</f>
        <v>63674852</v>
      </c>
      <c r="F13" s="101">
        <f>'6.sz. melléklet'!G72+'7.sz. melléklet'!G35</f>
        <v>81615740</v>
      </c>
      <c r="G13" s="101">
        <v>70000000</v>
      </c>
      <c r="H13" s="101">
        <v>75000000</v>
      </c>
      <c r="I13" s="433">
        <v>77000000</v>
      </c>
      <c r="J13" s="40"/>
      <c r="K13" s="40"/>
      <c r="L13" s="40"/>
      <c r="M13" s="40"/>
    </row>
    <row r="14" spans="1:15" s="37" customFormat="1" ht="15" customHeight="1" x14ac:dyDescent="0.25">
      <c r="A14" s="384" t="s">
        <v>22</v>
      </c>
      <c r="B14" s="147" t="s">
        <v>389</v>
      </c>
      <c r="C14" s="101">
        <f>'6.sz. melléklet'!D82</f>
        <v>0</v>
      </c>
      <c r="D14" s="101">
        <f>'6.sz. melléklet'!E82</f>
        <v>0</v>
      </c>
      <c r="E14" s="101">
        <f>'6.sz. melléklet'!F82</f>
        <v>0</v>
      </c>
      <c r="F14" s="101">
        <f>'6.sz. melléklet'!G82</f>
        <v>24796850</v>
      </c>
      <c r="G14" s="101">
        <v>3500000</v>
      </c>
      <c r="H14" s="101">
        <v>3500000</v>
      </c>
      <c r="I14" s="433">
        <v>3500000</v>
      </c>
      <c r="J14" s="40"/>
      <c r="K14" s="40"/>
      <c r="L14" s="40"/>
      <c r="M14" s="40"/>
    </row>
    <row r="15" spans="1:15" s="37" customFormat="1" ht="15" customHeight="1" x14ac:dyDescent="0.25">
      <c r="A15" s="384" t="s">
        <v>25</v>
      </c>
      <c r="B15" s="147" t="s">
        <v>347</v>
      </c>
      <c r="C15" s="101">
        <f>'6.sz. melléklet'!D62+'6.sz. melléklet'!D87</f>
        <v>140722356</v>
      </c>
      <c r="D15" s="101">
        <f>'6.sz. melléklet'!E62+'6.sz. melléklet'!E87</f>
        <v>189308361</v>
      </c>
      <c r="E15" s="101">
        <f>'6.sz. melléklet'!F62+'6.sz. melléklet'!F87</f>
        <v>189308361</v>
      </c>
      <c r="F15" s="101">
        <f>'6.sz. melléklet'!G62+'6.sz. melléklet'!G87</f>
        <v>199838605</v>
      </c>
      <c r="G15" s="101">
        <v>0</v>
      </c>
      <c r="H15" s="101">
        <v>0</v>
      </c>
      <c r="I15" s="433">
        <v>0</v>
      </c>
      <c r="J15" s="40"/>
      <c r="K15" s="40"/>
      <c r="L15" s="40"/>
      <c r="M15" s="40"/>
    </row>
    <row r="16" spans="1:15" s="37" customFormat="1" ht="15" customHeight="1" x14ac:dyDescent="0.25">
      <c r="A16" s="384" t="s">
        <v>27</v>
      </c>
      <c r="B16" s="147" t="s">
        <v>402</v>
      </c>
      <c r="C16" s="101">
        <f>'6.sz. melléklet'!D92</f>
        <v>0</v>
      </c>
      <c r="D16" s="101">
        <f>'6.sz. melléklet'!E92</f>
        <v>0</v>
      </c>
      <c r="E16" s="101">
        <f>'6.sz. melléklet'!F92</f>
        <v>0</v>
      </c>
      <c r="F16" s="101">
        <f>'6.sz. melléklet'!G92</f>
        <v>2230873</v>
      </c>
      <c r="G16" s="101">
        <v>0</v>
      </c>
      <c r="H16" s="101">
        <v>0</v>
      </c>
      <c r="I16" s="433">
        <v>0</v>
      </c>
      <c r="J16" s="40"/>
      <c r="K16" s="40"/>
      <c r="L16" s="40"/>
      <c r="M16" s="40"/>
    </row>
    <row r="17" spans="1:13" s="37" customFormat="1" ht="24" x14ac:dyDescent="0.25">
      <c r="A17" s="384" t="s">
        <v>344</v>
      </c>
      <c r="B17" s="147" t="s">
        <v>112</v>
      </c>
      <c r="C17" s="101">
        <f>'6.sz. melléklet'!D91+'7.sz. melléklet'!D39</f>
        <v>126246712</v>
      </c>
      <c r="D17" s="101">
        <f>'6.sz. melléklet'!E91+'7.sz. melléklet'!E39</f>
        <v>126246712</v>
      </c>
      <c r="E17" s="101">
        <f>'6.sz. melléklet'!F91+'7.sz. melléklet'!F39</f>
        <v>126246712</v>
      </c>
      <c r="F17" s="101">
        <f>'6.sz. melléklet'!G91+'7.sz. melléklet'!G39</f>
        <v>126246711</v>
      </c>
      <c r="G17" s="101">
        <v>90000000</v>
      </c>
      <c r="H17" s="101">
        <v>90000000</v>
      </c>
      <c r="I17" s="433">
        <v>90000000</v>
      </c>
      <c r="J17" s="40"/>
      <c r="K17" s="40"/>
      <c r="L17" s="40"/>
      <c r="M17" s="40"/>
    </row>
    <row r="18" spans="1:13" s="37" customFormat="1" ht="15" customHeight="1" x14ac:dyDescent="0.25">
      <c r="A18" s="748" t="s">
        <v>145</v>
      </c>
      <c r="B18" s="749"/>
      <c r="C18" s="148">
        <f t="shared" ref="C18:I18" si="0">SUM(C10:C17)</f>
        <v>534896000</v>
      </c>
      <c r="D18" s="148">
        <f t="shared" si="0"/>
        <v>543358000</v>
      </c>
      <c r="E18" s="148">
        <f t="shared" ref="E18:F18" si="1">SUM(E10:E17)</f>
        <v>547332000</v>
      </c>
      <c r="F18" s="148">
        <f t="shared" si="1"/>
        <v>604575652</v>
      </c>
      <c r="G18" s="148">
        <f t="shared" si="0"/>
        <v>316000000</v>
      </c>
      <c r="H18" s="148">
        <f t="shared" si="0"/>
        <v>323000000</v>
      </c>
      <c r="I18" s="434">
        <f t="shared" si="0"/>
        <v>327000000</v>
      </c>
      <c r="J18" s="40"/>
      <c r="K18" s="40"/>
      <c r="L18" s="40"/>
      <c r="M18" s="40"/>
    </row>
    <row r="19" spans="1:13" s="37" customFormat="1" ht="15" customHeight="1" x14ac:dyDescent="0.25">
      <c r="A19" s="752" t="s">
        <v>33</v>
      </c>
      <c r="B19" s="753"/>
      <c r="C19" s="753"/>
      <c r="D19" s="753"/>
      <c r="E19" s="753"/>
      <c r="F19" s="753"/>
      <c r="G19" s="753"/>
      <c r="H19" s="753"/>
      <c r="I19" s="754"/>
      <c r="J19" s="40"/>
      <c r="K19" s="40"/>
      <c r="L19" s="40"/>
      <c r="M19" s="40"/>
    </row>
    <row r="20" spans="1:13" s="37" customFormat="1" ht="15" customHeight="1" x14ac:dyDescent="0.25">
      <c r="A20" s="384" t="s">
        <v>11</v>
      </c>
      <c r="B20" s="147" t="s">
        <v>34</v>
      </c>
      <c r="C20" s="101">
        <f>'1.sz. melléklet'!C35</f>
        <v>228507018</v>
      </c>
      <c r="D20" s="101">
        <f>'1.sz. melléklet'!D35</f>
        <v>210153037</v>
      </c>
      <c r="E20" s="101">
        <f>'1.sz. melléklet'!E35</f>
        <v>211501037</v>
      </c>
      <c r="F20" s="101">
        <f>'1.sz. melléklet'!F35</f>
        <v>214181554</v>
      </c>
      <c r="G20" s="101">
        <v>215500000</v>
      </c>
      <c r="H20" s="101">
        <v>222500000</v>
      </c>
      <c r="I20" s="433">
        <v>226500000</v>
      </c>
      <c r="J20" s="40"/>
      <c r="K20" s="40"/>
      <c r="L20" s="40"/>
      <c r="M20" s="40"/>
    </row>
    <row r="21" spans="1:13" s="37" customFormat="1" ht="15" customHeight="1" x14ac:dyDescent="0.25">
      <c r="A21" s="384" t="s">
        <v>19</v>
      </c>
      <c r="B21" s="147" t="s">
        <v>35</v>
      </c>
      <c r="C21" s="101">
        <f>'6.sz. melléklet'!D36+'6.sz. melléklet'!D41+'6.sz. melléklet'!D45+'7.sz. melléklet'!D27</f>
        <v>254874234</v>
      </c>
      <c r="D21" s="101">
        <f>'6.sz. melléklet'!E36+'6.sz. melléklet'!E41+'6.sz. melléklet'!E45+'7.sz. melléklet'!E27</f>
        <v>287628148</v>
      </c>
      <c r="E21" s="101">
        <f>'6.sz. melléklet'!F36+'6.sz. melléklet'!F41+'6.sz. melléklet'!F45+'7.sz. melléklet'!F27</f>
        <v>287628148</v>
      </c>
      <c r="F21" s="101">
        <f>'6.sz. melléklet'!G36+'6.sz. melléklet'!G41+'6.sz. melléklet'!G45+'7.sz. melléklet'!G27</f>
        <v>287628148</v>
      </c>
      <c r="G21" s="101">
        <v>65000000</v>
      </c>
      <c r="H21" s="101">
        <v>65000000</v>
      </c>
      <c r="I21" s="433">
        <v>65000000</v>
      </c>
      <c r="J21" s="40"/>
      <c r="K21" s="40"/>
      <c r="L21" s="40"/>
      <c r="M21" s="40"/>
    </row>
    <row r="22" spans="1:13" s="37" customFormat="1" ht="15" customHeight="1" x14ac:dyDescent="0.25">
      <c r="A22" s="384" t="s">
        <v>426</v>
      </c>
      <c r="B22" s="147" t="s">
        <v>39</v>
      </c>
      <c r="C22" s="101">
        <f>'6.sz. melléklet'!D50</f>
        <v>2732179</v>
      </c>
      <c r="D22" s="101">
        <f>'6.sz. melléklet'!E50</f>
        <v>2732179</v>
      </c>
      <c r="E22" s="101">
        <f>'6.sz. melléklet'!F50</f>
        <v>2732179</v>
      </c>
      <c r="F22" s="101">
        <f>'6.sz. melléklet'!G50</f>
        <v>3071318</v>
      </c>
      <c r="G22" s="101">
        <v>0</v>
      </c>
      <c r="H22" s="101">
        <v>0</v>
      </c>
      <c r="I22" s="433">
        <v>0</v>
      </c>
      <c r="J22" s="40"/>
      <c r="K22" s="40"/>
      <c r="L22" s="40"/>
      <c r="M22" s="40"/>
    </row>
    <row r="23" spans="1:13" s="37" customFormat="1" ht="15" customHeight="1" x14ac:dyDescent="0.25">
      <c r="A23" s="384" t="s">
        <v>21</v>
      </c>
      <c r="B23" s="147" t="s">
        <v>146</v>
      </c>
      <c r="C23" s="101">
        <f>'6.sz. melléklet'!D35</f>
        <v>48782569</v>
      </c>
      <c r="D23" s="101">
        <f>'6.sz. melléklet'!E35</f>
        <v>42844636</v>
      </c>
      <c r="E23" s="101">
        <f>'6.sz. melléklet'!F35</f>
        <v>45470636</v>
      </c>
      <c r="F23" s="101">
        <f>'6.sz. melléklet'!G35</f>
        <v>99694632</v>
      </c>
      <c r="G23" s="101">
        <v>35500000</v>
      </c>
      <c r="H23" s="101">
        <v>35500000</v>
      </c>
      <c r="I23" s="433">
        <v>35500000</v>
      </c>
      <c r="J23" s="40"/>
      <c r="K23" s="40"/>
      <c r="L23" s="40"/>
      <c r="M23" s="40"/>
    </row>
    <row r="24" spans="1:13" s="37" customFormat="1" ht="15" customHeight="1" thickBot="1" x14ac:dyDescent="0.3">
      <c r="A24" s="750" t="s">
        <v>147</v>
      </c>
      <c r="B24" s="751"/>
      <c r="C24" s="385">
        <f t="shared" ref="C24:I24" si="2">SUM(C20:C23)</f>
        <v>534896000</v>
      </c>
      <c r="D24" s="385">
        <f t="shared" si="2"/>
        <v>543358000</v>
      </c>
      <c r="E24" s="385">
        <f t="shared" ref="E24:F24" si="3">SUM(E20:E23)</f>
        <v>547332000</v>
      </c>
      <c r="F24" s="385">
        <f t="shared" si="3"/>
        <v>604575652</v>
      </c>
      <c r="G24" s="385">
        <f t="shared" si="2"/>
        <v>316000000</v>
      </c>
      <c r="H24" s="385">
        <f t="shared" si="2"/>
        <v>323000000</v>
      </c>
      <c r="I24" s="435">
        <f t="shared" si="2"/>
        <v>327000000</v>
      </c>
      <c r="J24" s="40"/>
      <c r="K24" s="40"/>
      <c r="L24" s="40"/>
      <c r="M24" s="40"/>
    </row>
    <row r="25" spans="1:13" ht="13.8" thickTop="1" x14ac:dyDescent="0.25"/>
  </sheetData>
  <sheetProtection selectLockedCells="1" selectUnlockedCells="1"/>
  <mergeCells count="5">
    <mergeCell ref="A18:B18"/>
    <mergeCell ref="A24:B24"/>
    <mergeCell ref="A9:I9"/>
    <mergeCell ref="A19:I19"/>
    <mergeCell ref="A4:J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Normal="100" workbookViewId="0">
      <selection activeCell="O27" sqref="O27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757" t="s">
        <v>419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…./2021. (V....) önkormányzati rendelethez</v>
      </c>
      <c r="Q2" s="132"/>
      <c r="R2" s="132"/>
      <c r="S2" s="132"/>
      <c r="T2" s="132"/>
      <c r="U2" s="132"/>
      <c r="V2" s="132"/>
    </row>
    <row r="3" spans="1:22" ht="15" customHeight="1" x14ac:dyDescent="0.25">
      <c r="A3" s="4"/>
    </row>
    <row r="4" spans="1:22" ht="15" customHeight="1" x14ac:dyDescent="0.25">
      <c r="A4" s="701" t="s">
        <v>542</v>
      </c>
      <c r="B4" s="701"/>
      <c r="C4" s="701"/>
      <c r="D4" s="70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149"/>
    </row>
    <row r="5" spans="1:22" ht="15" customHeight="1" x14ac:dyDescent="0.2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4"/>
    </row>
    <row r="6" spans="1:22" ht="15" customHeight="1" x14ac:dyDescent="0.25">
      <c r="M6" s="758" t="s">
        <v>0</v>
      </c>
      <c r="N6" s="758"/>
      <c r="O6" s="758"/>
      <c r="P6" s="14"/>
    </row>
    <row r="7" spans="1:22" s="37" customFormat="1" ht="15" customHeight="1" x14ac:dyDescent="0.25">
      <c r="A7" s="92" t="s">
        <v>114</v>
      </c>
      <c r="B7" s="8" t="s">
        <v>2</v>
      </c>
      <c r="C7" s="8" t="s">
        <v>148</v>
      </c>
      <c r="D7" s="8" t="s">
        <v>149</v>
      </c>
      <c r="E7" s="8" t="s">
        <v>150</v>
      </c>
      <c r="F7" s="8" t="s">
        <v>151</v>
      </c>
      <c r="G7" s="8" t="s">
        <v>152</v>
      </c>
      <c r="H7" s="8" t="s">
        <v>153</v>
      </c>
      <c r="I7" s="8" t="s">
        <v>154</v>
      </c>
      <c r="J7" s="8" t="s">
        <v>155</v>
      </c>
      <c r="K7" s="8" t="s">
        <v>156</v>
      </c>
      <c r="L7" s="8" t="s">
        <v>157</v>
      </c>
      <c r="M7" s="8" t="s">
        <v>158</v>
      </c>
      <c r="N7" s="8" t="s">
        <v>159</v>
      </c>
      <c r="O7" s="151" t="s">
        <v>160</v>
      </c>
      <c r="P7" s="152"/>
    </row>
    <row r="8" spans="1:22" s="37" customFormat="1" ht="15" customHeight="1" x14ac:dyDescent="0.25">
      <c r="A8" s="94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53</v>
      </c>
      <c r="I8" s="11" t="s">
        <v>11</v>
      </c>
      <c r="J8" s="11" t="s">
        <v>161</v>
      </c>
      <c r="K8" s="11" t="s">
        <v>162</v>
      </c>
      <c r="L8" s="11" t="s">
        <v>163</v>
      </c>
      <c r="M8" s="11" t="s">
        <v>164</v>
      </c>
      <c r="N8" s="11" t="s">
        <v>165</v>
      </c>
      <c r="O8" s="153" t="s">
        <v>166</v>
      </c>
      <c r="P8" s="152"/>
    </row>
    <row r="9" spans="1:22" s="37" customFormat="1" ht="15" customHeight="1" x14ac:dyDescent="0.25">
      <c r="A9" s="759" t="s">
        <v>167</v>
      </c>
      <c r="B9" s="759"/>
      <c r="C9" s="759"/>
      <c r="D9" s="759"/>
      <c r="E9" s="759"/>
      <c r="F9" s="759"/>
      <c r="G9" s="759"/>
      <c r="H9" s="759"/>
      <c r="I9" s="759"/>
      <c r="J9" s="759"/>
      <c r="K9" s="759"/>
      <c r="L9" s="759"/>
      <c r="M9" s="759"/>
      <c r="N9" s="759"/>
      <c r="O9" s="759"/>
      <c r="P9" s="36"/>
    </row>
    <row r="10" spans="1:22" s="37" customFormat="1" ht="15" customHeight="1" x14ac:dyDescent="0.25">
      <c r="A10" s="16" t="s">
        <v>13</v>
      </c>
      <c r="B10" s="17" t="s">
        <v>168</v>
      </c>
      <c r="C10" s="18">
        <v>2500</v>
      </c>
      <c r="D10" s="18">
        <v>3000</v>
      </c>
      <c r="E10" s="18">
        <v>20000</v>
      </c>
      <c r="F10" s="18">
        <v>11000</v>
      </c>
      <c r="G10" s="18">
        <v>10000</v>
      </c>
      <c r="H10" s="18">
        <v>14000</v>
      </c>
      <c r="I10" s="18">
        <v>20000</v>
      </c>
      <c r="J10" s="18">
        <v>19000</v>
      </c>
      <c r="K10" s="18">
        <v>11652</v>
      </c>
      <c r="L10" s="18">
        <v>15000</v>
      </c>
      <c r="M10" s="18">
        <v>10000</v>
      </c>
      <c r="N10" s="18">
        <v>22659</v>
      </c>
      <c r="O10" s="29">
        <f t="shared" ref="O10:O15" si="0">SUM(C10:N10)</f>
        <v>158811</v>
      </c>
      <c r="P10" s="36"/>
      <c r="Q10" s="154"/>
      <c r="R10" s="154"/>
      <c r="S10" s="154"/>
      <c r="T10" s="154"/>
      <c r="U10" s="154"/>
    </row>
    <row r="11" spans="1:22" s="37" customFormat="1" ht="15" customHeight="1" x14ac:dyDescent="0.25">
      <c r="A11" s="16" t="s">
        <v>14</v>
      </c>
      <c r="B11" s="17" t="s">
        <v>169</v>
      </c>
      <c r="C11" s="18">
        <v>5</v>
      </c>
      <c r="D11" s="18">
        <v>6</v>
      </c>
      <c r="E11" s="18">
        <v>5</v>
      </c>
      <c r="F11" s="18">
        <v>6</v>
      </c>
      <c r="G11" s="18">
        <v>3753</v>
      </c>
      <c r="H11" s="18">
        <v>6</v>
      </c>
      <c r="I11" s="18">
        <v>5</v>
      </c>
      <c r="J11" s="18">
        <v>6</v>
      </c>
      <c r="K11" s="18">
        <v>5</v>
      </c>
      <c r="L11" s="18">
        <v>6</v>
      </c>
      <c r="M11" s="18">
        <v>5</v>
      </c>
      <c r="N11" s="18">
        <v>152</v>
      </c>
      <c r="O11" s="29">
        <f t="shared" si="0"/>
        <v>3960</v>
      </c>
      <c r="P11" s="36"/>
      <c r="Q11" s="154"/>
      <c r="R11" s="154"/>
      <c r="S11" s="154"/>
      <c r="T11" s="154"/>
      <c r="U11" s="154"/>
    </row>
    <row r="12" spans="1:22" s="37" customFormat="1" ht="15" customHeight="1" x14ac:dyDescent="0.25">
      <c r="A12" s="16" t="s">
        <v>42</v>
      </c>
      <c r="B12" s="17" t="s">
        <v>170</v>
      </c>
      <c r="C12" s="18">
        <v>5692</v>
      </c>
      <c r="D12" s="18">
        <v>5692</v>
      </c>
      <c r="E12" s="18">
        <v>73654</v>
      </c>
      <c r="F12" s="18">
        <v>7401</v>
      </c>
      <c r="G12" s="18">
        <v>5692</v>
      </c>
      <c r="H12" s="18">
        <v>52393</v>
      </c>
      <c r="I12" s="18">
        <v>7692</v>
      </c>
      <c r="J12" s="18">
        <v>13592</v>
      </c>
      <c r="K12" s="18">
        <v>9666</v>
      </c>
      <c r="L12" s="18">
        <v>5692</v>
      </c>
      <c r="M12" s="18">
        <v>25974</v>
      </c>
      <c r="N12" s="18">
        <v>74239</v>
      </c>
      <c r="O12" s="29">
        <f t="shared" si="0"/>
        <v>287379</v>
      </c>
      <c r="P12" s="36"/>
      <c r="Q12" s="154"/>
      <c r="R12" s="154"/>
      <c r="S12" s="154"/>
      <c r="T12" s="154"/>
      <c r="U12" s="154"/>
    </row>
    <row r="13" spans="1:22" s="37" customFormat="1" ht="15" customHeight="1" x14ac:dyDescent="0.25">
      <c r="A13" s="16" t="s">
        <v>43</v>
      </c>
      <c r="B13" s="17" t="s">
        <v>171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>
        <v>24797</v>
      </c>
      <c r="O13" s="29">
        <f t="shared" si="0"/>
        <v>24797</v>
      </c>
      <c r="P13" s="36"/>
      <c r="Q13" s="154"/>
      <c r="R13" s="154"/>
      <c r="S13" s="154"/>
      <c r="T13" s="154"/>
      <c r="U13" s="154"/>
    </row>
    <row r="14" spans="1:22" s="37" customFormat="1" ht="15" customHeight="1" x14ac:dyDescent="0.25">
      <c r="A14" s="16" t="s">
        <v>44</v>
      </c>
      <c r="B14" s="17" t="s">
        <v>442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>
        <v>2231</v>
      </c>
      <c r="O14" s="29">
        <f t="shared" si="0"/>
        <v>2231</v>
      </c>
      <c r="P14" s="36"/>
      <c r="Q14" s="154"/>
      <c r="R14" s="154"/>
      <c r="S14" s="154"/>
      <c r="T14" s="154"/>
      <c r="U14" s="154"/>
    </row>
    <row r="15" spans="1:22" s="37" customFormat="1" ht="15" customHeight="1" x14ac:dyDescent="0.25">
      <c r="A15" s="16" t="s">
        <v>45</v>
      </c>
      <c r="B15" s="17" t="s">
        <v>172</v>
      </c>
      <c r="C15" s="18">
        <v>125256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9">
        <f t="shared" si="0"/>
        <v>125256</v>
      </c>
      <c r="P15" s="36"/>
      <c r="Q15" s="154"/>
      <c r="R15" s="154"/>
      <c r="S15" s="154"/>
      <c r="T15" s="154"/>
      <c r="U15" s="154"/>
    </row>
    <row r="16" spans="1:22" s="37" customFormat="1" ht="15" customHeight="1" x14ac:dyDescent="0.25">
      <c r="A16" s="413" t="s">
        <v>46</v>
      </c>
      <c r="B16" s="155" t="s">
        <v>173</v>
      </c>
      <c r="C16" s="30">
        <f t="shared" ref="C16:N16" si="1">SUM(C10:C15)</f>
        <v>133453</v>
      </c>
      <c r="D16" s="30">
        <f t="shared" si="1"/>
        <v>8698</v>
      </c>
      <c r="E16" s="30">
        <f t="shared" si="1"/>
        <v>93659</v>
      </c>
      <c r="F16" s="30">
        <f t="shared" si="1"/>
        <v>18407</v>
      </c>
      <c r="G16" s="30">
        <f t="shared" si="1"/>
        <v>19445</v>
      </c>
      <c r="H16" s="30">
        <f t="shared" si="1"/>
        <v>66399</v>
      </c>
      <c r="I16" s="30">
        <f t="shared" si="1"/>
        <v>27697</v>
      </c>
      <c r="J16" s="30">
        <f t="shared" si="1"/>
        <v>32598</v>
      </c>
      <c r="K16" s="30">
        <f t="shared" si="1"/>
        <v>21323</v>
      </c>
      <c r="L16" s="30">
        <f t="shared" si="1"/>
        <v>20698</v>
      </c>
      <c r="M16" s="30">
        <f t="shared" si="1"/>
        <v>35979</v>
      </c>
      <c r="N16" s="30">
        <f t="shared" si="1"/>
        <v>124078</v>
      </c>
      <c r="O16" s="223">
        <f>SUM(O10:O15)</f>
        <v>602434</v>
      </c>
      <c r="P16" s="36"/>
      <c r="Q16" s="154"/>
      <c r="R16" s="154"/>
      <c r="S16" s="154"/>
      <c r="T16" s="154"/>
      <c r="U16" s="154"/>
    </row>
    <row r="17" spans="1:21" s="37" customFormat="1" ht="15" customHeight="1" x14ac:dyDescent="0.25">
      <c r="A17" s="755" t="s">
        <v>174</v>
      </c>
      <c r="B17" s="755"/>
      <c r="C17" s="756"/>
      <c r="D17" s="756"/>
      <c r="E17" s="756"/>
      <c r="F17" s="756"/>
      <c r="G17" s="756"/>
      <c r="H17" s="756"/>
      <c r="I17" s="756"/>
      <c r="J17" s="756"/>
      <c r="K17" s="756"/>
      <c r="L17" s="756"/>
      <c r="M17" s="756"/>
      <c r="N17" s="756"/>
      <c r="O17" s="755"/>
      <c r="P17" s="36"/>
      <c r="Q17" s="154"/>
      <c r="R17" s="154"/>
      <c r="S17" s="154"/>
      <c r="T17" s="154"/>
      <c r="U17" s="154"/>
    </row>
    <row r="18" spans="1:21" s="37" customFormat="1" ht="15" customHeight="1" x14ac:dyDescent="0.25">
      <c r="A18" s="16" t="s">
        <v>64</v>
      </c>
      <c r="B18" s="236" t="s">
        <v>34</v>
      </c>
      <c r="C18" s="429">
        <v>12275</v>
      </c>
      <c r="D18" s="429">
        <v>12275</v>
      </c>
      <c r="E18" s="429">
        <v>12275</v>
      </c>
      <c r="F18" s="429">
        <v>12775</v>
      </c>
      <c r="G18" s="429">
        <v>15150</v>
      </c>
      <c r="H18" s="429">
        <v>12219</v>
      </c>
      <c r="I18" s="429">
        <v>16539</v>
      </c>
      <c r="J18" s="429">
        <v>16540</v>
      </c>
      <c r="K18" s="429">
        <v>14859</v>
      </c>
      <c r="L18" s="429">
        <v>12775</v>
      </c>
      <c r="M18" s="429">
        <v>12275</v>
      </c>
      <c r="N18" s="429">
        <v>11576</v>
      </c>
      <c r="O18" s="45">
        <f>SUM(C18:N18)</f>
        <v>161533</v>
      </c>
      <c r="P18" s="36"/>
      <c r="Q18" s="154"/>
      <c r="R18" s="154"/>
      <c r="S18" s="154"/>
      <c r="T18" s="154"/>
      <c r="U18" s="154"/>
    </row>
    <row r="19" spans="1:21" s="37" customFormat="1" ht="15" customHeight="1" x14ac:dyDescent="0.25">
      <c r="A19" s="16" t="s">
        <v>68</v>
      </c>
      <c r="B19" s="17" t="s">
        <v>182</v>
      </c>
      <c r="C19" s="43">
        <v>0</v>
      </c>
      <c r="D19" s="43">
        <v>1808</v>
      </c>
      <c r="E19" s="43">
        <v>3939</v>
      </c>
      <c r="F19" s="43">
        <v>1818</v>
      </c>
      <c r="G19" s="43">
        <v>3939</v>
      </c>
      <c r="H19" s="43">
        <v>329</v>
      </c>
      <c r="I19" s="43">
        <v>1818</v>
      </c>
      <c r="J19" s="43">
        <v>3939</v>
      </c>
      <c r="K19" s="43">
        <v>1819</v>
      </c>
      <c r="L19" s="43">
        <v>1818</v>
      </c>
      <c r="M19" s="43">
        <v>3939</v>
      </c>
      <c r="N19" s="43">
        <v>6118</v>
      </c>
      <c r="O19" s="29">
        <f t="shared" ref="O19:O25" si="2">SUM(C19:N19)</f>
        <v>31284</v>
      </c>
      <c r="P19" s="36"/>
      <c r="Q19" s="154"/>
      <c r="R19" s="154"/>
      <c r="S19" s="154"/>
      <c r="T19" s="154"/>
      <c r="U19" s="154"/>
    </row>
    <row r="20" spans="1:21" s="37" customFormat="1" ht="15" customHeight="1" x14ac:dyDescent="0.25">
      <c r="A20" s="16" t="s">
        <v>69</v>
      </c>
      <c r="B20" s="17" t="s">
        <v>176</v>
      </c>
      <c r="C20" s="18"/>
      <c r="D20" s="18"/>
      <c r="E20" s="18"/>
      <c r="F20" s="18">
        <v>11596</v>
      </c>
      <c r="G20" s="18">
        <v>39346</v>
      </c>
      <c r="H20" s="18">
        <v>64175</v>
      </c>
      <c r="I20" s="18">
        <v>34238</v>
      </c>
      <c r="J20" s="18"/>
      <c r="K20" s="18">
        <v>31929</v>
      </c>
      <c r="L20" s="18">
        <v>24862</v>
      </c>
      <c r="M20" s="18">
        <v>31930</v>
      </c>
      <c r="N20" s="18">
        <v>9525</v>
      </c>
      <c r="O20" s="29">
        <f t="shared" si="2"/>
        <v>247601</v>
      </c>
      <c r="P20" s="36"/>
      <c r="Q20" s="154"/>
      <c r="R20" s="154"/>
      <c r="S20" s="154"/>
      <c r="T20" s="154"/>
      <c r="U20" s="154"/>
    </row>
    <row r="21" spans="1:21" s="37" customFormat="1" ht="15" customHeight="1" x14ac:dyDescent="0.25">
      <c r="A21" s="16" t="s">
        <v>70</v>
      </c>
      <c r="B21" s="17" t="s">
        <v>342</v>
      </c>
      <c r="C21" s="18"/>
      <c r="D21" s="18">
        <v>1950</v>
      </c>
      <c r="E21" s="18">
        <v>2260</v>
      </c>
      <c r="F21" s="18">
        <v>5175</v>
      </c>
      <c r="G21" s="18">
        <v>12170</v>
      </c>
      <c r="H21" s="18">
        <v>7931</v>
      </c>
      <c r="I21" s="18"/>
      <c r="J21" s="18"/>
      <c r="K21" s="18">
        <v>7560</v>
      </c>
      <c r="L21" s="18">
        <v>2475</v>
      </c>
      <c r="M21" s="18"/>
      <c r="N21" s="18"/>
      <c r="O21" s="29">
        <f t="shared" si="2"/>
        <v>39521</v>
      </c>
      <c r="P21" s="36"/>
      <c r="Q21" s="154"/>
      <c r="R21" s="154"/>
      <c r="S21" s="154"/>
      <c r="T21" s="154"/>
      <c r="U21" s="154"/>
    </row>
    <row r="22" spans="1:21" s="37" customFormat="1" ht="15" customHeight="1" x14ac:dyDescent="0.25">
      <c r="A22" s="16" t="s">
        <v>71</v>
      </c>
      <c r="B22" s="17" t="s">
        <v>39</v>
      </c>
      <c r="C22" s="18">
        <v>4335</v>
      </c>
      <c r="D22" s="18">
        <v>1603</v>
      </c>
      <c r="E22" s="18">
        <v>1603</v>
      </c>
      <c r="F22" s="18">
        <v>1604</v>
      </c>
      <c r="G22" s="18">
        <v>1603</v>
      </c>
      <c r="H22" s="18">
        <v>1088</v>
      </c>
      <c r="I22" s="18">
        <v>1603</v>
      </c>
      <c r="J22" s="18">
        <v>1604</v>
      </c>
      <c r="K22" s="18">
        <v>1715</v>
      </c>
      <c r="L22" s="18">
        <v>1715</v>
      </c>
      <c r="M22" s="18">
        <v>1715</v>
      </c>
      <c r="N22" s="18">
        <v>2106</v>
      </c>
      <c r="O22" s="29">
        <f>SUM(C22:N22)</f>
        <v>22294</v>
      </c>
      <c r="P22" s="36"/>
      <c r="Q22" s="154"/>
      <c r="R22" s="154"/>
      <c r="S22" s="154"/>
      <c r="T22" s="154"/>
      <c r="U22" s="154"/>
    </row>
    <row r="23" spans="1:21" s="37" customFormat="1" ht="15" customHeight="1" x14ac:dyDescent="0.25">
      <c r="A23" s="16" t="s">
        <v>72</v>
      </c>
      <c r="B23" s="17" t="s">
        <v>178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9">
        <f t="shared" si="2"/>
        <v>0</v>
      </c>
      <c r="P23" s="36"/>
      <c r="Q23" s="154"/>
      <c r="R23" s="154"/>
      <c r="S23" s="154"/>
      <c r="T23" s="154"/>
      <c r="U23" s="154"/>
    </row>
    <row r="24" spans="1:21" s="37" customFormat="1" ht="15" customHeight="1" x14ac:dyDescent="0.25">
      <c r="A24" s="413" t="s">
        <v>73</v>
      </c>
      <c r="B24" s="155" t="s">
        <v>179</v>
      </c>
      <c r="C24" s="30">
        <f t="shared" ref="C24:N24" si="3">SUM(C18:C23)</f>
        <v>16610</v>
      </c>
      <c r="D24" s="30">
        <f t="shared" si="3"/>
        <v>17636</v>
      </c>
      <c r="E24" s="30">
        <f t="shared" si="3"/>
        <v>20077</v>
      </c>
      <c r="F24" s="30">
        <f t="shared" si="3"/>
        <v>32968</v>
      </c>
      <c r="G24" s="30">
        <f t="shared" si="3"/>
        <v>72208</v>
      </c>
      <c r="H24" s="30">
        <f t="shared" si="3"/>
        <v>85742</v>
      </c>
      <c r="I24" s="30">
        <f t="shared" si="3"/>
        <v>54198</v>
      </c>
      <c r="J24" s="30">
        <f t="shared" si="3"/>
        <v>22083</v>
      </c>
      <c r="K24" s="30">
        <f t="shared" si="3"/>
        <v>57882</v>
      </c>
      <c r="L24" s="30">
        <f t="shared" si="3"/>
        <v>43645</v>
      </c>
      <c r="M24" s="30">
        <f t="shared" si="3"/>
        <v>49859</v>
      </c>
      <c r="N24" s="30">
        <f t="shared" si="3"/>
        <v>29325</v>
      </c>
      <c r="O24" s="223">
        <f>SUM(C24:N24)</f>
        <v>502233</v>
      </c>
      <c r="P24" s="36"/>
      <c r="Q24" s="154"/>
      <c r="R24" s="154"/>
      <c r="S24" s="154"/>
      <c r="T24" s="154"/>
      <c r="U24" s="154"/>
    </row>
    <row r="25" spans="1:21" s="37" customFormat="1" ht="15" customHeight="1" x14ac:dyDescent="0.25">
      <c r="A25" s="16" t="s">
        <v>74</v>
      </c>
      <c r="B25" s="17" t="s">
        <v>180</v>
      </c>
      <c r="C25" s="18">
        <f t="shared" ref="C25:N25" si="4">C16-C24</f>
        <v>116843</v>
      </c>
      <c r="D25" s="18">
        <f t="shared" si="4"/>
        <v>-8938</v>
      </c>
      <c r="E25" s="18">
        <f t="shared" si="4"/>
        <v>73582</v>
      </c>
      <c r="F25" s="18">
        <f t="shared" si="4"/>
        <v>-14561</v>
      </c>
      <c r="G25" s="18">
        <f t="shared" si="4"/>
        <v>-52763</v>
      </c>
      <c r="H25" s="18">
        <f t="shared" si="4"/>
        <v>-19343</v>
      </c>
      <c r="I25" s="18">
        <f t="shared" si="4"/>
        <v>-26501</v>
      </c>
      <c r="J25" s="18">
        <f t="shared" si="4"/>
        <v>10515</v>
      </c>
      <c r="K25" s="18">
        <f t="shared" si="4"/>
        <v>-36559</v>
      </c>
      <c r="L25" s="18">
        <f t="shared" si="4"/>
        <v>-22947</v>
      </c>
      <c r="M25" s="18">
        <f t="shared" si="4"/>
        <v>-13880</v>
      </c>
      <c r="N25" s="18">
        <f t="shared" si="4"/>
        <v>94753</v>
      </c>
      <c r="O25" s="29">
        <f t="shared" si="2"/>
        <v>100201</v>
      </c>
      <c r="P25" s="36"/>
      <c r="Q25" s="154"/>
      <c r="R25" s="154"/>
      <c r="S25" s="154"/>
      <c r="T25" s="154"/>
      <c r="U25" s="154"/>
    </row>
    <row r="26" spans="1:21" s="37" customFormat="1" ht="15" customHeight="1" x14ac:dyDescent="0.25">
      <c r="A26" s="156"/>
      <c r="B26" s="53" t="s">
        <v>427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157"/>
      <c r="P26" s="36"/>
    </row>
    <row r="28" spans="1:21" x14ac:dyDescent="0.25">
      <c r="N28" s="158"/>
    </row>
    <row r="29" spans="1:21" x14ac:dyDescent="0.25"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</row>
    <row r="30" spans="1:21" x14ac:dyDescent="0.25">
      <c r="D30" s="158"/>
      <c r="F30" s="158"/>
      <c r="I30" s="158"/>
      <c r="L30" s="158"/>
    </row>
    <row r="32" spans="1:21" x14ac:dyDescent="0.25"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sqref="A1:O1"/>
    </sheetView>
  </sheetViews>
  <sheetFormatPr defaultColWidth="9.109375" defaultRowHeight="13.2" x14ac:dyDescent="0.25"/>
  <cols>
    <col min="1" max="1" width="5.33203125" style="175" customWidth="1"/>
    <col min="2" max="2" width="24.6640625" style="175" customWidth="1"/>
    <col min="3" max="15" width="7.6640625" style="175" customWidth="1"/>
    <col min="16" max="16384" width="9.109375" style="174"/>
  </cols>
  <sheetData>
    <row r="1" spans="1:15" s="177" customFormat="1" ht="15" customHeight="1" x14ac:dyDescent="0.25">
      <c r="A1" s="730" t="s">
        <v>420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</row>
    <row r="2" spans="1:15" s="177" customFormat="1" ht="15" customHeight="1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73" t="str">
        <f>'1.sz. melléklet'!G2</f>
        <v>az …./2021. (V....) önkormányzati rendelethez</v>
      </c>
    </row>
    <row r="3" spans="1:15" s="177" customFormat="1" ht="15" customHeight="1" x14ac:dyDescent="0.25">
      <c r="A3" s="176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177" customFormat="1" ht="15" customHeight="1" x14ac:dyDescent="0.25">
      <c r="A4" s="176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177" customFormat="1" ht="15" customHeight="1" x14ac:dyDescent="0.25">
      <c r="A5" s="763" t="s">
        <v>543</v>
      </c>
      <c r="B5" s="763"/>
      <c r="C5" s="763"/>
      <c r="D5" s="763"/>
      <c r="E5" s="763"/>
      <c r="F5" s="763"/>
      <c r="G5" s="763"/>
      <c r="H5" s="763"/>
      <c r="I5" s="763"/>
      <c r="J5" s="763"/>
      <c r="K5" s="763"/>
      <c r="L5" s="763"/>
      <c r="M5" s="763"/>
      <c r="N5" s="763"/>
      <c r="O5" s="763"/>
    </row>
    <row r="6" spans="1:15" s="177" customFormat="1" ht="15" customHeight="1" x14ac:dyDescent="0.25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</row>
    <row r="7" spans="1:15" s="177" customFormat="1" ht="15" customHeight="1" thickBot="1" x14ac:dyDescent="0.25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764" t="s">
        <v>0</v>
      </c>
      <c r="N7" s="764"/>
      <c r="O7" s="764"/>
    </row>
    <row r="8" spans="1:15" s="177" customFormat="1" ht="15" customHeight="1" thickTop="1" x14ac:dyDescent="0.25">
      <c r="A8" s="201" t="s">
        <v>114</v>
      </c>
      <c r="B8" s="202" t="s">
        <v>2</v>
      </c>
      <c r="C8" s="202" t="s">
        <v>148</v>
      </c>
      <c r="D8" s="202" t="s">
        <v>149</v>
      </c>
      <c r="E8" s="202" t="s">
        <v>150</v>
      </c>
      <c r="F8" s="202" t="s">
        <v>151</v>
      </c>
      <c r="G8" s="202" t="s">
        <v>152</v>
      </c>
      <c r="H8" s="202" t="s">
        <v>153</v>
      </c>
      <c r="I8" s="202" t="s">
        <v>154</v>
      </c>
      <c r="J8" s="202" t="s">
        <v>155</v>
      </c>
      <c r="K8" s="202" t="s">
        <v>156</v>
      </c>
      <c r="L8" s="202" t="s">
        <v>157</v>
      </c>
      <c r="M8" s="202" t="s">
        <v>158</v>
      </c>
      <c r="N8" s="202" t="s">
        <v>159</v>
      </c>
      <c r="O8" s="203" t="s">
        <v>183</v>
      </c>
    </row>
    <row r="9" spans="1:15" s="177" customFormat="1" ht="15" customHeight="1" thickBot="1" x14ac:dyDescent="0.3">
      <c r="A9" s="179" t="s">
        <v>3</v>
      </c>
      <c r="B9" s="204" t="s">
        <v>4</v>
      </c>
      <c r="C9" s="204" t="s">
        <v>5</v>
      </c>
      <c r="D9" s="204" t="s">
        <v>6</v>
      </c>
      <c r="E9" s="204" t="s">
        <v>7</v>
      </c>
      <c r="F9" s="204" t="s">
        <v>8</v>
      </c>
      <c r="G9" s="204" t="s">
        <v>9</v>
      </c>
      <c r="H9" s="204" t="s">
        <v>53</v>
      </c>
      <c r="I9" s="204" t="s">
        <v>11</v>
      </c>
      <c r="J9" s="204" t="s">
        <v>161</v>
      </c>
      <c r="K9" s="204" t="s">
        <v>162</v>
      </c>
      <c r="L9" s="204" t="s">
        <v>163</v>
      </c>
      <c r="M9" s="204" t="s">
        <v>164</v>
      </c>
      <c r="N9" s="204" t="s">
        <v>165</v>
      </c>
      <c r="O9" s="205" t="s">
        <v>166</v>
      </c>
    </row>
    <row r="10" spans="1:15" s="177" customFormat="1" ht="15" customHeight="1" thickTop="1" x14ac:dyDescent="0.25">
      <c r="A10" s="760" t="s">
        <v>167</v>
      </c>
      <c r="B10" s="761"/>
      <c r="C10" s="761"/>
      <c r="D10" s="761"/>
      <c r="E10" s="761"/>
      <c r="F10" s="761"/>
      <c r="G10" s="761"/>
      <c r="H10" s="761"/>
      <c r="I10" s="761"/>
      <c r="J10" s="761"/>
      <c r="K10" s="761"/>
      <c r="L10" s="761"/>
      <c r="M10" s="761"/>
      <c r="N10" s="761"/>
      <c r="O10" s="762"/>
    </row>
    <row r="11" spans="1:15" s="177" customFormat="1" ht="15" customHeight="1" x14ac:dyDescent="0.25">
      <c r="A11" s="206" t="s">
        <v>13</v>
      </c>
      <c r="B11" s="207" t="s">
        <v>168</v>
      </c>
      <c r="C11" s="208">
        <v>102</v>
      </c>
      <c r="D11" s="208">
        <v>102</v>
      </c>
      <c r="E11" s="208">
        <v>102</v>
      </c>
      <c r="F11" s="208">
        <v>102</v>
      </c>
      <c r="G11" s="208">
        <v>102</v>
      </c>
      <c r="H11" s="208">
        <v>102</v>
      </c>
      <c r="I11" s="208">
        <v>100</v>
      </c>
      <c r="J11" s="208">
        <v>100</v>
      </c>
      <c r="K11" s="208">
        <v>102</v>
      </c>
      <c r="L11" s="208">
        <v>102</v>
      </c>
      <c r="M11" s="208">
        <v>102</v>
      </c>
      <c r="N11" s="208">
        <v>33</v>
      </c>
      <c r="O11" s="209">
        <f>SUM(C11:N11)</f>
        <v>1151</v>
      </c>
    </row>
    <row r="12" spans="1:15" s="177" customFormat="1" ht="15" customHeight="1" x14ac:dyDescent="0.25">
      <c r="A12" s="206" t="s">
        <v>14</v>
      </c>
      <c r="B12" s="207" t="s">
        <v>169</v>
      </c>
      <c r="C12" s="208">
        <v>1603</v>
      </c>
      <c r="D12" s="208">
        <v>1603</v>
      </c>
      <c r="E12" s="208">
        <v>1603</v>
      </c>
      <c r="F12" s="208">
        <v>1604</v>
      </c>
      <c r="G12" s="208">
        <v>1603</v>
      </c>
      <c r="H12" s="208">
        <v>1088</v>
      </c>
      <c r="I12" s="208">
        <v>1603</v>
      </c>
      <c r="J12" s="208">
        <v>1604</v>
      </c>
      <c r="K12" s="208">
        <v>1715</v>
      </c>
      <c r="L12" s="208">
        <v>1715</v>
      </c>
      <c r="M12" s="208">
        <v>1715</v>
      </c>
      <c r="N12" s="208">
        <v>1766</v>
      </c>
      <c r="O12" s="209">
        <f>SUM(C12:N12)</f>
        <v>19222</v>
      </c>
    </row>
    <row r="13" spans="1:15" s="177" customFormat="1" ht="15" customHeight="1" x14ac:dyDescent="0.25">
      <c r="A13" s="206" t="s">
        <v>42</v>
      </c>
      <c r="B13" s="207" t="s">
        <v>170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9"/>
    </row>
    <row r="14" spans="1:15" s="177" customFormat="1" ht="15" customHeight="1" x14ac:dyDescent="0.25">
      <c r="A14" s="206" t="s">
        <v>43</v>
      </c>
      <c r="B14" s="207" t="s">
        <v>171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9"/>
    </row>
    <row r="15" spans="1:15" s="177" customFormat="1" ht="15" customHeight="1" x14ac:dyDescent="0.25">
      <c r="A15" s="206" t="s">
        <v>44</v>
      </c>
      <c r="B15" s="207" t="s">
        <v>172</v>
      </c>
      <c r="C15" s="208">
        <v>991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9">
        <f>SUM(C15:N15)</f>
        <v>991</v>
      </c>
    </row>
    <row r="16" spans="1:15" s="177" customFormat="1" ht="15" customHeight="1" x14ac:dyDescent="0.25">
      <c r="A16" s="210" t="s">
        <v>45</v>
      </c>
      <c r="B16" s="211" t="s">
        <v>173</v>
      </c>
      <c r="C16" s="212">
        <f>SUM(C11:C15)</f>
        <v>2696</v>
      </c>
      <c r="D16" s="212">
        <f t="shared" ref="D16:O16" si="0">SUM(D11:D15)</f>
        <v>1705</v>
      </c>
      <c r="E16" s="212">
        <f t="shared" si="0"/>
        <v>1705</v>
      </c>
      <c r="F16" s="212">
        <f t="shared" si="0"/>
        <v>1706</v>
      </c>
      <c r="G16" s="212">
        <f t="shared" si="0"/>
        <v>1705</v>
      </c>
      <c r="H16" s="212">
        <f t="shared" si="0"/>
        <v>1190</v>
      </c>
      <c r="I16" s="212">
        <f t="shared" si="0"/>
        <v>1703</v>
      </c>
      <c r="J16" s="212">
        <f t="shared" si="0"/>
        <v>1704</v>
      </c>
      <c r="K16" s="212">
        <f t="shared" si="0"/>
        <v>1817</v>
      </c>
      <c r="L16" s="212">
        <f t="shared" si="0"/>
        <v>1817</v>
      </c>
      <c r="M16" s="212">
        <f t="shared" si="0"/>
        <v>1817</v>
      </c>
      <c r="N16" s="212">
        <f t="shared" si="0"/>
        <v>1799</v>
      </c>
      <c r="O16" s="213">
        <f t="shared" si="0"/>
        <v>21364</v>
      </c>
    </row>
    <row r="17" spans="1:15" s="177" customFormat="1" ht="15" customHeight="1" x14ac:dyDescent="0.25">
      <c r="A17" s="760" t="s">
        <v>174</v>
      </c>
      <c r="B17" s="761"/>
      <c r="C17" s="761"/>
      <c r="D17" s="761"/>
      <c r="E17" s="761"/>
      <c r="F17" s="761"/>
      <c r="G17" s="761"/>
      <c r="H17" s="761"/>
      <c r="I17" s="761"/>
      <c r="J17" s="761"/>
      <c r="K17" s="761"/>
      <c r="L17" s="761"/>
      <c r="M17" s="761"/>
      <c r="N17" s="761"/>
      <c r="O17" s="762"/>
    </row>
    <row r="18" spans="1:15" s="177" customFormat="1" ht="15" customHeight="1" x14ac:dyDescent="0.25">
      <c r="A18" s="206" t="s">
        <v>46</v>
      </c>
      <c r="B18" s="207" t="s">
        <v>34</v>
      </c>
      <c r="C18" s="208">
        <v>1787</v>
      </c>
      <c r="D18" s="208">
        <v>1788</v>
      </c>
      <c r="E18" s="208">
        <v>1787</v>
      </c>
      <c r="F18" s="208">
        <v>1788</v>
      </c>
      <c r="G18" s="208">
        <v>1787</v>
      </c>
      <c r="H18" s="208">
        <v>1273</v>
      </c>
      <c r="I18" s="208">
        <v>1787</v>
      </c>
      <c r="J18" s="208">
        <v>1788</v>
      </c>
      <c r="K18" s="208">
        <v>1899</v>
      </c>
      <c r="L18" s="208">
        <v>1900</v>
      </c>
      <c r="M18" s="208">
        <v>1899</v>
      </c>
      <c r="N18" s="208">
        <v>1881</v>
      </c>
      <c r="O18" s="209">
        <f>SUM(C18:N18)</f>
        <v>21364</v>
      </c>
    </row>
    <row r="19" spans="1:15" s="177" customFormat="1" ht="15" customHeight="1" x14ac:dyDescent="0.25">
      <c r="A19" s="206" t="s">
        <v>64</v>
      </c>
      <c r="B19" s="207" t="s">
        <v>175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9"/>
    </row>
    <row r="20" spans="1:15" s="177" customFormat="1" ht="15" customHeight="1" x14ac:dyDescent="0.25">
      <c r="A20" s="206" t="s">
        <v>68</v>
      </c>
      <c r="B20" s="207" t="s">
        <v>176</v>
      </c>
      <c r="C20" s="208"/>
      <c r="D20" s="208"/>
      <c r="E20" s="208"/>
      <c r="F20" s="208"/>
      <c r="G20" s="208"/>
      <c r="H20" s="214"/>
      <c r="I20" s="208"/>
      <c r="J20" s="208"/>
      <c r="K20" s="208"/>
      <c r="L20" s="208"/>
      <c r="M20" s="208"/>
      <c r="N20" s="208"/>
      <c r="O20" s="209"/>
    </row>
    <row r="21" spans="1:15" s="177" customFormat="1" ht="15" customHeight="1" x14ac:dyDescent="0.25">
      <c r="A21" s="206" t="s">
        <v>69</v>
      </c>
      <c r="B21" s="207" t="s">
        <v>177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9"/>
    </row>
    <row r="22" spans="1:15" s="177" customFormat="1" ht="15" customHeight="1" x14ac:dyDescent="0.25">
      <c r="A22" s="206" t="s">
        <v>70</v>
      </c>
      <c r="B22" s="207" t="s">
        <v>178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9"/>
    </row>
    <row r="23" spans="1:15" s="177" customFormat="1" ht="15" customHeight="1" x14ac:dyDescent="0.25">
      <c r="A23" s="210" t="s">
        <v>71</v>
      </c>
      <c r="B23" s="211" t="s">
        <v>179</v>
      </c>
      <c r="C23" s="212">
        <f>SUM(C18:C22)</f>
        <v>1787</v>
      </c>
      <c r="D23" s="212">
        <f t="shared" ref="D23:N23" si="1">SUM(D18:D22)</f>
        <v>1788</v>
      </c>
      <c r="E23" s="212">
        <f t="shared" si="1"/>
        <v>1787</v>
      </c>
      <c r="F23" s="212">
        <f t="shared" si="1"/>
        <v>1788</v>
      </c>
      <c r="G23" s="212">
        <f t="shared" si="1"/>
        <v>1787</v>
      </c>
      <c r="H23" s="212">
        <f t="shared" si="1"/>
        <v>1273</v>
      </c>
      <c r="I23" s="212">
        <f t="shared" si="1"/>
        <v>1787</v>
      </c>
      <c r="J23" s="212">
        <f t="shared" si="1"/>
        <v>1788</v>
      </c>
      <c r="K23" s="212">
        <f t="shared" si="1"/>
        <v>1899</v>
      </c>
      <c r="L23" s="212">
        <f t="shared" si="1"/>
        <v>1900</v>
      </c>
      <c r="M23" s="212">
        <f t="shared" si="1"/>
        <v>1899</v>
      </c>
      <c r="N23" s="212">
        <f t="shared" si="1"/>
        <v>1881</v>
      </c>
      <c r="O23" s="213">
        <f>SUM(C23:N23)</f>
        <v>21364</v>
      </c>
    </row>
    <row r="24" spans="1:15" s="177" customFormat="1" ht="15" customHeight="1" x14ac:dyDescent="0.25">
      <c r="A24" s="215" t="s">
        <v>72</v>
      </c>
      <c r="B24" s="216" t="s">
        <v>180</v>
      </c>
      <c r="C24" s="217">
        <f>C16-C23</f>
        <v>909</v>
      </c>
      <c r="D24" s="217">
        <f t="shared" ref="D24:N24" si="2">D16-D23</f>
        <v>-83</v>
      </c>
      <c r="E24" s="217">
        <f t="shared" si="2"/>
        <v>-82</v>
      </c>
      <c r="F24" s="217">
        <f t="shared" si="2"/>
        <v>-82</v>
      </c>
      <c r="G24" s="217">
        <f t="shared" si="2"/>
        <v>-82</v>
      </c>
      <c r="H24" s="217">
        <f t="shared" si="2"/>
        <v>-83</v>
      </c>
      <c r="I24" s="217">
        <f t="shared" si="2"/>
        <v>-84</v>
      </c>
      <c r="J24" s="217">
        <f t="shared" si="2"/>
        <v>-84</v>
      </c>
      <c r="K24" s="217">
        <f t="shared" si="2"/>
        <v>-82</v>
      </c>
      <c r="L24" s="217">
        <f t="shared" si="2"/>
        <v>-83</v>
      </c>
      <c r="M24" s="217">
        <f t="shared" si="2"/>
        <v>-82</v>
      </c>
      <c r="N24" s="217">
        <f t="shared" si="2"/>
        <v>-82</v>
      </c>
      <c r="O24" s="218">
        <f>SUM(C24:N24)</f>
        <v>0</v>
      </c>
    </row>
    <row r="25" spans="1:15" s="177" customFormat="1" ht="15" customHeight="1" thickBot="1" x14ac:dyDescent="0.3">
      <c r="A25" s="219"/>
      <c r="B25" s="220" t="s">
        <v>181</v>
      </c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2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4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4" width="10.5546875" style="1" bestFit="1" customWidth="1"/>
    <col min="5" max="5" width="10.5546875" style="1" customWidth="1"/>
    <col min="6" max="6" width="10.5546875" style="1" bestFit="1" customWidth="1"/>
    <col min="7" max="7" width="4.6640625" style="1" customWidth="1"/>
    <col min="8" max="8" width="30.6640625" style="1" customWidth="1"/>
    <col min="9" max="11" width="10.5546875" style="1" bestFit="1" customWidth="1"/>
    <col min="12" max="12" width="10.5546875" customWidth="1"/>
    <col min="13" max="252" width="9.109375" customWidth="1"/>
  </cols>
  <sheetData>
    <row r="1" spans="1:12" s="37" customFormat="1" ht="15" customHeight="1" x14ac:dyDescent="0.25">
      <c r="B1" s="54"/>
      <c r="C1" s="54"/>
      <c r="D1" s="54"/>
      <c r="E1" s="652"/>
      <c r="F1" s="608"/>
      <c r="G1" s="54"/>
      <c r="H1" s="54"/>
      <c r="L1" s="2" t="s">
        <v>408</v>
      </c>
    </row>
    <row r="2" spans="1:12" s="37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'1.sz. melléklet'!G2</f>
        <v>az …./2021. (V....) önkormányzati rendelethez</v>
      </c>
    </row>
    <row r="3" spans="1:12" s="37" customFormat="1" ht="6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s="37" customFormat="1" ht="15" customHeight="1" x14ac:dyDescent="0.25">
      <c r="A4" s="717" t="s">
        <v>449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</row>
    <row r="5" spans="1:12" s="37" customFormat="1" ht="6" customHeight="1" x14ac:dyDescent="0.25">
      <c r="A5" s="39"/>
      <c r="B5" s="40"/>
      <c r="C5" s="40"/>
      <c r="D5" s="40"/>
      <c r="E5" s="40"/>
      <c r="F5" s="40"/>
      <c r="G5" s="39"/>
      <c r="H5" s="39"/>
      <c r="I5" s="40"/>
      <c r="J5" s="40"/>
      <c r="K5" s="40"/>
    </row>
    <row r="6" spans="1:12" s="37" customFormat="1" ht="15" customHeight="1" thickBot="1" x14ac:dyDescent="0.25">
      <c r="A6" s="39"/>
      <c r="B6" s="40"/>
      <c r="C6" s="40"/>
      <c r="D6" s="40"/>
      <c r="E6" s="40"/>
      <c r="F6" s="40"/>
      <c r="G6" s="39"/>
      <c r="H6" s="182"/>
      <c r="J6" s="346"/>
      <c r="K6" s="346"/>
      <c r="L6" s="346" t="s">
        <v>190</v>
      </c>
    </row>
    <row r="7" spans="1:12" s="37" customFormat="1" ht="58.5" customHeight="1" thickTop="1" thickBot="1" x14ac:dyDescent="0.3">
      <c r="A7" s="712" t="s">
        <v>12</v>
      </c>
      <c r="B7" s="712"/>
      <c r="C7" s="387" t="s">
        <v>512</v>
      </c>
      <c r="D7" s="610" t="s">
        <v>550</v>
      </c>
      <c r="E7" s="655" t="s">
        <v>561</v>
      </c>
      <c r="F7" s="658" t="s">
        <v>562</v>
      </c>
      <c r="G7" s="713" t="s">
        <v>34</v>
      </c>
      <c r="H7" s="714"/>
      <c r="I7" s="387" t="s">
        <v>512</v>
      </c>
      <c r="J7" s="610" t="s">
        <v>550</v>
      </c>
      <c r="K7" s="655" t="s">
        <v>561</v>
      </c>
      <c r="L7" s="658" t="s">
        <v>562</v>
      </c>
    </row>
    <row r="8" spans="1:12" s="37" customFormat="1" ht="15" customHeight="1" thickTop="1" thickBot="1" x14ac:dyDescent="0.3">
      <c r="A8" s="10" t="s">
        <v>3</v>
      </c>
      <c r="B8" s="357" t="s">
        <v>4</v>
      </c>
      <c r="C8" s="12" t="s">
        <v>5</v>
      </c>
      <c r="D8" s="546" t="s">
        <v>6</v>
      </c>
      <c r="E8" s="358" t="s">
        <v>7</v>
      </c>
      <c r="F8" s="645" t="s">
        <v>8</v>
      </c>
      <c r="G8" s="358" t="s">
        <v>9</v>
      </c>
      <c r="H8" s="358" t="s">
        <v>53</v>
      </c>
      <c r="I8" s="12" t="s">
        <v>11</v>
      </c>
      <c r="J8" s="546" t="s">
        <v>161</v>
      </c>
      <c r="K8" s="676" t="s">
        <v>162</v>
      </c>
      <c r="L8" s="95" t="s">
        <v>163</v>
      </c>
    </row>
    <row r="9" spans="1:12" s="37" customFormat="1" ht="15" customHeight="1" thickTop="1" x14ac:dyDescent="0.25">
      <c r="A9" s="41" t="s">
        <v>13</v>
      </c>
      <c r="B9" s="42" t="s">
        <v>12</v>
      </c>
      <c r="C9" s="347">
        <f>'6.sz. melléklet'!D72+'7.sz. melléklet'!D35</f>
        <v>76522544</v>
      </c>
      <c r="D9" s="347">
        <f>'6.sz. melléklet'!E72+'7.sz. melléklet'!E35</f>
        <v>63675006</v>
      </c>
      <c r="E9" s="347">
        <f>'6.sz. melléklet'!F72+'7.sz. melléklet'!F35</f>
        <v>63674852</v>
      </c>
      <c r="F9" s="639">
        <f>'6.sz. melléklet'!G72+'7.sz. melléklet'!G35</f>
        <v>81615740</v>
      </c>
      <c r="G9" s="50" t="s">
        <v>13</v>
      </c>
      <c r="H9" s="42" t="s">
        <v>103</v>
      </c>
      <c r="I9" s="352">
        <f>'6.sz. melléklet'!D7+'7.sz. melléklet'!D8</f>
        <v>65865427</v>
      </c>
      <c r="J9" s="352">
        <f>'6.sz. melléklet'!E7+'7.sz. melléklet'!E8</f>
        <v>64301827</v>
      </c>
      <c r="K9" s="677">
        <f>'6.sz. melléklet'!F7+'7.sz. melléklet'!F8</f>
        <v>64822522</v>
      </c>
      <c r="L9" s="664">
        <f>'6.sz. melléklet'!G7+'7.sz. melléklet'!G8</f>
        <v>64313127</v>
      </c>
    </row>
    <row r="10" spans="1:12" s="37" customFormat="1" ht="15" customHeight="1" x14ac:dyDescent="0.25">
      <c r="A10" s="16" t="s">
        <v>14</v>
      </c>
      <c r="B10" s="276" t="s">
        <v>294</v>
      </c>
      <c r="C10" s="167">
        <f>'6.sz. melléklet'!D66</f>
        <v>63000000</v>
      </c>
      <c r="D10" s="167">
        <f>'6.sz. melléklet'!E66</f>
        <v>63000000</v>
      </c>
      <c r="E10" s="167">
        <f>'6.sz. melléklet'!F66</f>
        <v>63000000</v>
      </c>
      <c r="F10" s="640">
        <f>'6.sz. melléklet'!G66</f>
        <v>57612853</v>
      </c>
      <c r="G10" s="165" t="s">
        <v>14</v>
      </c>
      <c r="H10" s="17" t="s">
        <v>41</v>
      </c>
      <c r="I10" s="167">
        <f>'6.sz. melléklet'!D19+'7.sz. melléklet'!D18</f>
        <v>12300124</v>
      </c>
      <c r="J10" s="167">
        <f>'6.sz. melléklet'!E19+'7.sz. melléklet'!E18</f>
        <v>11852402</v>
      </c>
      <c r="K10" s="611">
        <f>'6.sz. melléklet'!F19+'7.sz. melléklet'!F18</f>
        <v>11779706</v>
      </c>
      <c r="L10" s="665">
        <f>'6.sz. melléklet'!G19+'7.sz. melléklet'!G18</f>
        <v>11321533</v>
      </c>
    </row>
    <row r="11" spans="1:12" s="37" customFormat="1" ht="15" customHeight="1" x14ac:dyDescent="0.25">
      <c r="A11" s="16" t="s">
        <v>42</v>
      </c>
      <c r="B11" s="276" t="s">
        <v>295</v>
      </c>
      <c r="C11" s="167">
        <f>'6.sz. melléklet'!D67</f>
        <v>42500000</v>
      </c>
      <c r="D11" s="167">
        <f>'6.sz. melléklet'!E67</f>
        <v>19000000</v>
      </c>
      <c r="E11" s="167">
        <f>'6.sz. melléklet'!F67</f>
        <v>19000000</v>
      </c>
      <c r="F11" s="640">
        <f>'6.sz. melléklet'!G67</f>
        <v>20174312</v>
      </c>
      <c r="G11" s="165" t="s">
        <v>42</v>
      </c>
      <c r="H11" s="17" t="s">
        <v>109</v>
      </c>
      <c r="I11" s="167">
        <f>'6.sz. melléklet'!D20+'7.sz. melléklet'!D19</f>
        <v>118866245</v>
      </c>
      <c r="J11" s="167">
        <f>'6.sz. melléklet'!E20+'7.sz. melléklet'!E19</f>
        <v>104013586</v>
      </c>
      <c r="K11" s="611">
        <f>'6.sz. melléklet'!F20+'7.sz. melléklet'!F19</f>
        <v>104913587</v>
      </c>
      <c r="L11" s="665">
        <f>'6.sz. melléklet'!G20+'7.sz. melléklet'!G19</f>
        <v>104262693</v>
      </c>
    </row>
    <row r="12" spans="1:12" s="37" customFormat="1" ht="15" customHeight="1" x14ac:dyDescent="0.25">
      <c r="A12" s="16" t="s">
        <v>43</v>
      </c>
      <c r="B12" s="276" t="s">
        <v>305</v>
      </c>
      <c r="C12" s="167">
        <f>'6.sz. melléklet'!D71</f>
        <v>500000</v>
      </c>
      <c r="D12" s="167">
        <f>'6.sz. melléklet'!E71</f>
        <v>500000</v>
      </c>
      <c r="E12" s="167">
        <f>'6.sz. melléklet'!F71</f>
        <v>500000</v>
      </c>
      <c r="F12" s="640">
        <f>'6.sz. melléklet'!G71</f>
        <v>558601</v>
      </c>
      <c r="G12" s="165" t="s">
        <v>43</v>
      </c>
      <c r="H12" s="17" t="s">
        <v>250</v>
      </c>
      <c r="I12" s="167">
        <f>'6.sz. melléklet'!D30</f>
        <v>3000000</v>
      </c>
      <c r="J12" s="167">
        <f>'6.sz. melléklet'!E30</f>
        <v>3000000</v>
      </c>
      <c r="K12" s="611">
        <f>'6.sz. melléklet'!F30</f>
        <v>3000000</v>
      </c>
      <c r="L12" s="665">
        <f>'6.sz. melléklet'!G30</f>
        <v>3000000</v>
      </c>
    </row>
    <row r="13" spans="1:12" s="37" customFormat="1" ht="15" customHeight="1" x14ac:dyDescent="0.25">
      <c r="A13" s="16" t="s">
        <v>44</v>
      </c>
      <c r="B13" s="46" t="s">
        <v>286</v>
      </c>
      <c r="C13" s="167">
        <f>'6.sz. melléklet'!D60</f>
        <v>68304478</v>
      </c>
      <c r="D13" s="167">
        <f>'6.sz. melléklet'!E60</f>
        <v>64528011</v>
      </c>
      <c r="E13" s="167">
        <f>'6.sz. melléklet'!F60</f>
        <v>68216801</v>
      </c>
      <c r="F13" s="640">
        <f>'6.sz. melléklet'!G60</f>
        <v>82896040</v>
      </c>
      <c r="G13" s="165" t="s">
        <v>44</v>
      </c>
      <c r="H13" s="17" t="s">
        <v>395</v>
      </c>
      <c r="I13" s="167">
        <f>'6.sz. melléklet'!D32</f>
        <v>581372</v>
      </c>
      <c r="J13" s="167">
        <f>'6.sz. melléklet'!E32</f>
        <v>581372</v>
      </c>
      <c r="K13" s="611">
        <f>'6.sz. melléklet'!F32</f>
        <v>581372</v>
      </c>
      <c r="L13" s="665">
        <f>'6.sz. melléklet'!G32</f>
        <v>492651</v>
      </c>
    </row>
    <row r="14" spans="1:12" s="37" customFormat="1" ht="24" x14ac:dyDescent="0.25">
      <c r="A14" s="16" t="s">
        <v>45</v>
      </c>
      <c r="B14" s="46" t="s">
        <v>472</v>
      </c>
      <c r="C14" s="167">
        <f>'6.sz. melléklet'!D61</f>
        <v>17099910</v>
      </c>
      <c r="D14" s="167">
        <f>'6.sz. melléklet'!E61</f>
        <v>17099910</v>
      </c>
      <c r="E14" s="167">
        <f>'6.sz. melléklet'!F61</f>
        <v>17385274</v>
      </c>
      <c r="F14" s="640">
        <f>'6.sz. melléklet'!G61</f>
        <v>8605067</v>
      </c>
      <c r="G14" s="165" t="s">
        <v>45</v>
      </c>
      <c r="H14" s="46" t="s">
        <v>467</v>
      </c>
      <c r="I14" s="167">
        <f>'6.sz. melléklet'!D33</f>
        <v>20253850</v>
      </c>
      <c r="J14" s="167">
        <f>'6.sz. melléklet'!E33</f>
        <v>20253850</v>
      </c>
      <c r="K14" s="611">
        <f>'6.sz. melléklet'!F33</f>
        <v>20253850</v>
      </c>
      <c r="L14" s="665">
        <f>'6.sz. melléklet'!G33</f>
        <v>20253850</v>
      </c>
    </row>
    <row r="15" spans="1:12" s="37" customFormat="1" ht="24" x14ac:dyDescent="0.25">
      <c r="A15" s="16" t="s">
        <v>46</v>
      </c>
      <c r="B15" s="46" t="s">
        <v>326</v>
      </c>
      <c r="C15" s="348">
        <f>'6.sz. melléklet'!D85</f>
        <v>0</v>
      </c>
      <c r="D15" s="348">
        <f>'6.sz. melléklet'!E85</f>
        <v>0</v>
      </c>
      <c r="E15" s="348">
        <f>'6.sz. melléklet'!F85</f>
        <v>0</v>
      </c>
      <c r="F15" s="659">
        <f>'6.sz. melléklet'!G85</f>
        <v>0</v>
      </c>
      <c r="G15" s="165" t="s">
        <v>46</v>
      </c>
      <c r="H15" s="46" t="s">
        <v>468</v>
      </c>
      <c r="I15" s="167">
        <f>'6.sz. melléklet'!D34</f>
        <v>7640000</v>
      </c>
      <c r="J15" s="167">
        <f>'6.sz. melléklet'!E34</f>
        <v>6150000</v>
      </c>
      <c r="K15" s="611">
        <f>'6.sz. melléklet'!F34</f>
        <v>6150000</v>
      </c>
      <c r="L15" s="665">
        <f>'6.sz. melléklet'!G34</f>
        <v>10537700</v>
      </c>
    </row>
    <row r="16" spans="1:12" s="37" customFormat="1" ht="15" customHeight="1" x14ac:dyDescent="0.25">
      <c r="A16" s="72"/>
      <c r="B16" s="489"/>
      <c r="C16" s="353"/>
      <c r="D16" s="638"/>
      <c r="E16" s="638"/>
      <c r="F16" s="680"/>
      <c r="G16" s="165" t="s">
        <v>64</v>
      </c>
      <c r="H16" s="17" t="s">
        <v>36</v>
      </c>
      <c r="I16" s="167">
        <f>'6.sz. melléklet'!D35</f>
        <v>48782569</v>
      </c>
      <c r="J16" s="167">
        <f>'6.sz. melléklet'!E35</f>
        <v>42844636</v>
      </c>
      <c r="K16" s="611">
        <f>'6.sz. melléklet'!F35</f>
        <v>45470636</v>
      </c>
      <c r="L16" s="665">
        <f>'6.sz. melléklet'!G35</f>
        <v>99694632</v>
      </c>
    </row>
    <row r="17" spans="1:12" s="37" customFormat="1" ht="15" customHeight="1" x14ac:dyDescent="0.25">
      <c r="A17" s="715" t="s">
        <v>47</v>
      </c>
      <c r="B17" s="715"/>
      <c r="C17" s="167">
        <f>SUM(C9:C16)</f>
        <v>267926932</v>
      </c>
      <c r="D17" s="611">
        <f>SUM(D9:D16)</f>
        <v>227802927</v>
      </c>
      <c r="E17" s="654">
        <f>SUM(E9:E16)</f>
        <v>231776927</v>
      </c>
      <c r="F17" s="640">
        <f>SUM(F9:F16)</f>
        <v>251462613</v>
      </c>
      <c r="G17" s="716"/>
      <c r="H17" s="716"/>
      <c r="I17" s="273"/>
      <c r="J17" s="273"/>
      <c r="K17" s="273"/>
      <c r="L17" s="666"/>
    </row>
    <row r="18" spans="1:12" s="37" customFormat="1" ht="15" customHeight="1" thickBot="1" x14ac:dyDescent="0.3">
      <c r="A18" s="710" t="s">
        <v>28</v>
      </c>
      <c r="B18" s="710"/>
      <c r="C18" s="349">
        <f>I19-C17</f>
        <v>9362655</v>
      </c>
      <c r="D18" s="349">
        <v>9362655</v>
      </c>
      <c r="E18" s="615">
        <v>9362655</v>
      </c>
      <c r="F18" s="641">
        <v>9362655</v>
      </c>
      <c r="G18" s="60"/>
      <c r="H18" s="60"/>
      <c r="I18" s="60"/>
      <c r="J18" s="60"/>
      <c r="K18" s="60"/>
      <c r="L18" s="667"/>
    </row>
    <row r="19" spans="1:12" s="37" customFormat="1" ht="15" customHeight="1" thickTop="1" thickBot="1" x14ac:dyDescent="0.3">
      <c r="A19" s="706" t="s">
        <v>49</v>
      </c>
      <c r="B19" s="706"/>
      <c r="C19" s="350">
        <f>SUM(C17:C18)</f>
        <v>277289587</v>
      </c>
      <c r="D19" s="350">
        <f t="shared" ref="D19:F19" si="0">SUM(D17:D18)</f>
        <v>237165582</v>
      </c>
      <c r="E19" s="656">
        <f t="shared" ref="E19" si="1">SUM(E17:E18)</f>
        <v>241139582</v>
      </c>
      <c r="F19" s="642">
        <f t="shared" si="0"/>
        <v>260825268</v>
      </c>
      <c r="G19" s="708" t="s">
        <v>48</v>
      </c>
      <c r="H19" s="711"/>
      <c r="I19" s="350">
        <f>SUM(I9:I18)</f>
        <v>277289587</v>
      </c>
      <c r="J19" s="350">
        <f>SUM(J9:J18)</f>
        <v>252997673</v>
      </c>
      <c r="K19" s="613">
        <f>SUM(K9:K18)</f>
        <v>256971673</v>
      </c>
      <c r="L19" s="668">
        <f>SUM(L9:L18)</f>
        <v>313876186</v>
      </c>
    </row>
    <row r="20" spans="1:12" s="37" customFormat="1" ht="24.6" thickTop="1" x14ac:dyDescent="0.25">
      <c r="A20" s="41" t="s">
        <v>13</v>
      </c>
      <c r="B20" s="46" t="s">
        <v>456</v>
      </c>
      <c r="C20" s="167">
        <f>'6.sz. melléklet'!D63</f>
        <v>0</v>
      </c>
      <c r="D20" s="167">
        <f>'6.sz. melléklet'!E63</f>
        <v>0</v>
      </c>
      <c r="E20" s="167">
        <f>'6.sz. melléklet'!F63</f>
        <v>0</v>
      </c>
      <c r="F20" s="640">
        <f>'6.sz. melléklet'!G63</f>
        <v>195000</v>
      </c>
      <c r="G20" s="354" t="s">
        <v>13</v>
      </c>
      <c r="H20" s="294" t="s">
        <v>185</v>
      </c>
      <c r="I20" s="172">
        <f>'6.sz. melléklet'!D36+'7.sz. melléklet'!D27</f>
        <v>39749640</v>
      </c>
      <c r="J20" s="172">
        <f>'6.sz. melléklet'!E36+'7.sz. melléklet'!E27</f>
        <v>39521164</v>
      </c>
      <c r="K20" s="172">
        <f>'6.sz. melléklet'!F36+'7.sz. melléklet'!F27</f>
        <v>39521164</v>
      </c>
      <c r="L20" s="669">
        <f>'6.sz. melléklet'!G36+'7.sz. melléklet'!G27</f>
        <v>39521164</v>
      </c>
    </row>
    <row r="21" spans="1:12" s="37" customFormat="1" ht="24" x14ac:dyDescent="0.25">
      <c r="A21" s="41" t="s">
        <v>14</v>
      </c>
      <c r="B21" s="46" t="s">
        <v>469</v>
      </c>
      <c r="C21" s="167">
        <f>'6.sz. melléklet'!D64</f>
        <v>136908866</v>
      </c>
      <c r="D21" s="167">
        <f>'6.sz. melléklet'!E64</f>
        <v>185494871</v>
      </c>
      <c r="E21" s="167">
        <f>'6.sz. melléklet'!F64</f>
        <v>185494871</v>
      </c>
      <c r="F21" s="640">
        <f>'6.sz. melléklet'!G64</f>
        <v>195683115</v>
      </c>
      <c r="G21" s="355" t="s">
        <v>14</v>
      </c>
      <c r="H21" s="295" t="s">
        <v>272</v>
      </c>
      <c r="I21" s="161">
        <f>'6.sz. melléklet'!D41</f>
        <v>215124594</v>
      </c>
      <c r="J21" s="161">
        <f>'6.sz. melléklet'!E41</f>
        <v>247601173</v>
      </c>
      <c r="K21" s="161">
        <f>'6.sz. melléklet'!F41</f>
        <v>247601173</v>
      </c>
      <c r="L21" s="670">
        <f>'6.sz. melléklet'!G41</f>
        <v>247601173</v>
      </c>
    </row>
    <row r="22" spans="1:12" s="37" customFormat="1" ht="15" customHeight="1" x14ac:dyDescent="0.25">
      <c r="A22" s="41" t="s">
        <v>42</v>
      </c>
      <c r="B22" s="42" t="s">
        <v>389</v>
      </c>
      <c r="C22" s="274">
        <f>'6.sz. melléklet'!D82</f>
        <v>0</v>
      </c>
      <c r="D22" s="274">
        <f>'6.sz. melléklet'!E82</f>
        <v>0</v>
      </c>
      <c r="E22" s="274">
        <f>'6.sz. melléklet'!F82</f>
        <v>0</v>
      </c>
      <c r="F22" s="660">
        <f>'6.sz. melléklet'!G82</f>
        <v>24796850</v>
      </c>
      <c r="G22" s="356" t="s">
        <v>42</v>
      </c>
      <c r="H22" s="73" t="s">
        <v>490</v>
      </c>
      <c r="I22" s="171">
        <f>'6.sz. melléklet'!D45</f>
        <v>0</v>
      </c>
      <c r="J22" s="171">
        <f>'6.sz. melléklet'!E45</f>
        <v>505811</v>
      </c>
      <c r="K22" s="171">
        <f>'6.sz. melléklet'!F45</f>
        <v>505811</v>
      </c>
      <c r="L22" s="671">
        <f>'6.sz. melléklet'!G45</f>
        <v>505811</v>
      </c>
    </row>
    <row r="23" spans="1:12" s="37" customFormat="1" ht="15" customHeight="1" x14ac:dyDescent="0.25">
      <c r="A23" s="41" t="s">
        <v>43</v>
      </c>
      <c r="B23" s="17" t="s">
        <v>343</v>
      </c>
      <c r="C23" s="167">
        <f>'6.sz. melléklet'!D87</f>
        <v>3813490</v>
      </c>
      <c r="D23" s="167">
        <f>'6.sz. melléklet'!E87</f>
        <v>3813490</v>
      </c>
      <c r="E23" s="167">
        <f>'6.sz. melléklet'!F87</f>
        <v>3813490</v>
      </c>
      <c r="F23" s="640">
        <f>'6.sz. melléklet'!G87</f>
        <v>3960490</v>
      </c>
      <c r="G23" s="605"/>
      <c r="H23" s="380"/>
      <c r="I23" s="273"/>
      <c r="J23" s="273"/>
      <c r="K23" s="273"/>
      <c r="L23" s="666"/>
    </row>
    <row r="24" spans="1:12" s="37" customFormat="1" ht="15" customHeight="1" x14ac:dyDescent="0.25">
      <c r="A24" s="58" t="s">
        <v>50</v>
      </c>
      <c r="B24" s="47"/>
      <c r="C24" s="167">
        <f>SUM(C20:C23)</f>
        <v>140722356</v>
      </c>
      <c r="D24" s="167">
        <f t="shared" ref="D24" si="2">SUM(D20:D23)</f>
        <v>189308361</v>
      </c>
      <c r="E24" s="167">
        <f t="shared" ref="E24:F24" si="3">SUM(E20:E23)</f>
        <v>189308361</v>
      </c>
      <c r="F24" s="640">
        <f t="shared" si="3"/>
        <v>224635455</v>
      </c>
      <c r="G24" s="578"/>
      <c r="H24" s="578"/>
      <c r="I24" s="578"/>
      <c r="J24" s="652"/>
      <c r="K24" s="652"/>
      <c r="L24" s="672"/>
    </row>
    <row r="25" spans="1:12" s="37" customFormat="1" ht="15" customHeight="1" thickBot="1" x14ac:dyDescent="0.3">
      <c r="A25" s="59" t="s">
        <v>28</v>
      </c>
      <c r="B25" s="52"/>
      <c r="C25" s="351">
        <f>I26-C24</f>
        <v>114151878</v>
      </c>
      <c r="D25" s="612">
        <v>114151878</v>
      </c>
      <c r="E25" s="612">
        <v>114151878</v>
      </c>
      <c r="F25" s="661">
        <v>114151878</v>
      </c>
      <c r="G25" s="60"/>
      <c r="H25" s="60"/>
      <c r="I25" s="60"/>
      <c r="J25" s="60"/>
      <c r="K25" s="60"/>
      <c r="L25" s="667"/>
    </row>
    <row r="26" spans="1:12" s="37" customFormat="1" ht="15" customHeight="1" thickTop="1" thickBot="1" x14ac:dyDescent="0.3">
      <c r="A26" s="706" t="s">
        <v>51</v>
      </c>
      <c r="B26" s="706"/>
      <c r="C26" s="350">
        <f>SUM(C24:C25)</f>
        <v>254874234</v>
      </c>
      <c r="D26" s="613">
        <f>SUM(D24:D25)</f>
        <v>303460239</v>
      </c>
      <c r="E26" s="656">
        <f>SUM(E24:E25)</f>
        <v>303460239</v>
      </c>
      <c r="F26" s="642">
        <f>SUM(F24:F25)</f>
        <v>338787333</v>
      </c>
      <c r="G26" s="708" t="s">
        <v>52</v>
      </c>
      <c r="H26" s="711"/>
      <c r="I26" s="350">
        <f>SUM(I20:I24)</f>
        <v>254874234</v>
      </c>
      <c r="J26" s="350">
        <f>SUM(J20:J24)</f>
        <v>287628148</v>
      </c>
      <c r="K26" s="613">
        <f>SUM(K20:K24)</f>
        <v>287628148</v>
      </c>
      <c r="L26" s="668">
        <f>SUM(L20:L24)</f>
        <v>287628148</v>
      </c>
    </row>
    <row r="27" spans="1:12" s="37" customFormat="1" ht="15" customHeight="1" thickTop="1" x14ac:dyDescent="0.25">
      <c r="A27" s="488" t="s">
        <v>13</v>
      </c>
      <c r="B27" s="393" t="s">
        <v>442</v>
      </c>
      <c r="C27" s="412">
        <f>'6.sz. melléklet'!D92</f>
        <v>0</v>
      </c>
      <c r="D27" s="412">
        <f>'6.sz. melléklet'!E92</f>
        <v>0</v>
      </c>
      <c r="E27" s="412">
        <f>'6.sz. melléklet'!F92</f>
        <v>0</v>
      </c>
      <c r="F27" s="690">
        <f>'6.sz. melléklet'!G92</f>
        <v>2230873</v>
      </c>
      <c r="G27" s="606" t="s">
        <v>13</v>
      </c>
      <c r="H27" s="393" t="s">
        <v>39</v>
      </c>
      <c r="I27" s="398">
        <f>'6.sz. melléklet'!D50</f>
        <v>2732179</v>
      </c>
      <c r="J27" s="616">
        <f>'6.sz. melléklet'!E50</f>
        <v>2732179</v>
      </c>
      <c r="K27" s="616">
        <f>'6.sz. melléklet'!F50</f>
        <v>2732179</v>
      </c>
      <c r="L27" s="673">
        <f>'6.sz. melléklet'!G50</f>
        <v>3071318</v>
      </c>
    </row>
    <row r="28" spans="1:12" s="37" customFormat="1" ht="15" customHeight="1" thickBot="1" x14ac:dyDescent="0.3">
      <c r="A28" s="48" t="s">
        <v>13</v>
      </c>
      <c r="B28" s="391" t="s">
        <v>28</v>
      </c>
      <c r="C28" s="604">
        <f>I29-C27</f>
        <v>2732179</v>
      </c>
      <c r="D28" s="604">
        <f t="shared" ref="D28:E28" si="4">J29-D27</f>
        <v>2732179</v>
      </c>
      <c r="E28" s="604">
        <f t="shared" si="4"/>
        <v>2732179</v>
      </c>
      <c r="F28" s="662">
        <v>2732178</v>
      </c>
      <c r="G28" s="577"/>
      <c r="H28" s="288"/>
      <c r="I28" s="578"/>
      <c r="J28" s="679"/>
      <c r="K28" s="679"/>
      <c r="L28" s="674"/>
    </row>
    <row r="29" spans="1:12" ht="14.4" thickTop="1" thickBot="1" x14ac:dyDescent="0.3">
      <c r="A29" s="706" t="s">
        <v>443</v>
      </c>
      <c r="B29" s="706"/>
      <c r="C29" s="394">
        <f>SUM(C27:C28)</f>
        <v>2732179</v>
      </c>
      <c r="D29" s="613">
        <f t="shared" ref="D29:F29" si="5">SUM(D27:D28)</f>
        <v>2732179</v>
      </c>
      <c r="E29" s="656">
        <f t="shared" ref="E29" si="6">SUM(E27:E28)</f>
        <v>2732179</v>
      </c>
      <c r="F29" s="642">
        <f t="shared" si="5"/>
        <v>4963051</v>
      </c>
      <c r="G29" s="707" t="s">
        <v>444</v>
      </c>
      <c r="H29" s="708"/>
      <c r="I29" s="394">
        <f>SUM(I27:I28)</f>
        <v>2732179</v>
      </c>
      <c r="J29" s="350">
        <f>SUM(J27:J28)</f>
        <v>2732179</v>
      </c>
      <c r="K29" s="613">
        <f>SUM(K27:K28)</f>
        <v>2732179</v>
      </c>
      <c r="L29" s="668">
        <f>SUM(L27:L28)</f>
        <v>3071318</v>
      </c>
    </row>
    <row r="30" spans="1:12" ht="14.4" thickTop="1" thickBot="1" x14ac:dyDescent="0.3">
      <c r="A30" s="709" t="s">
        <v>99</v>
      </c>
      <c r="B30" s="709"/>
      <c r="C30" s="397">
        <f>C19+C26+C29</f>
        <v>534896000</v>
      </c>
      <c r="D30" s="614">
        <f>D19+D26+D29</f>
        <v>543358000</v>
      </c>
      <c r="E30" s="657">
        <f>E19+E26+E29</f>
        <v>547332000</v>
      </c>
      <c r="F30" s="663">
        <f>F19+F26+F29</f>
        <v>604575652</v>
      </c>
      <c r="G30" s="395" t="s">
        <v>99</v>
      </c>
      <c r="H30" s="396"/>
      <c r="I30" s="411">
        <f>I19+I26+I29</f>
        <v>534896000</v>
      </c>
      <c r="J30" s="617">
        <f>J19+J26+J29</f>
        <v>543358000</v>
      </c>
      <c r="K30" s="678">
        <f>K19+K26+K29</f>
        <v>547332000</v>
      </c>
      <c r="L30" s="675">
        <f>L19+L26+L29</f>
        <v>604575652</v>
      </c>
    </row>
    <row r="31" spans="1:12" ht="13.8" thickTop="1" x14ac:dyDescent="0.25">
      <c r="G31"/>
      <c r="H31"/>
      <c r="I31"/>
      <c r="J31"/>
      <c r="K31"/>
    </row>
    <row r="32" spans="1:12" x14ac:dyDescent="0.25">
      <c r="G32"/>
      <c r="H32"/>
      <c r="I32"/>
      <c r="J32"/>
      <c r="K32"/>
    </row>
    <row r="33" spans="7:11" x14ac:dyDescent="0.25">
      <c r="G33"/>
      <c r="H33"/>
      <c r="I33"/>
      <c r="J33"/>
      <c r="K33"/>
    </row>
    <row r="34" spans="7:11" x14ac:dyDescent="0.25">
      <c r="G34"/>
      <c r="H34"/>
      <c r="I34"/>
      <c r="J34"/>
      <c r="K34"/>
    </row>
    <row r="35" spans="7:11" x14ac:dyDescent="0.25">
      <c r="G35"/>
      <c r="H35"/>
      <c r="I35"/>
      <c r="J35"/>
      <c r="K35"/>
    </row>
    <row r="36" spans="7:11" x14ac:dyDescent="0.25">
      <c r="G36"/>
      <c r="H36"/>
      <c r="I36"/>
      <c r="J36"/>
      <c r="K36"/>
    </row>
    <row r="37" spans="7:11" x14ac:dyDescent="0.25">
      <c r="G37"/>
      <c r="H37"/>
      <c r="I37"/>
      <c r="J37"/>
      <c r="K37"/>
    </row>
    <row r="38" spans="7:11" x14ac:dyDescent="0.25">
      <c r="G38"/>
      <c r="H38"/>
      <c r="I38"/>
      <c r="J38"/>
      <c r="K38"/>
    </row>
  </sheetData>
  <sheetProtection selectLockedCells="1" selectUnlockedCells="1"/>
  <mergeCells count="13">
    <mergeCell ref="A7:B7"/>
    <mergeCell ref="G7:H7"/>
    <mergeCell ref="A17:B17"/>
    <mergeCell ref="G17:H17"/>
    <mergeCell ref="A4:L4"/>
    <mergeCell ref="A29:B29"/>
    <mergeCell ref="G29:H29"/>
    <mergeCell ref="A30:B30"/>
    <mergeCell ref="A18:B18"/>
    <mergeCell ref="A19:B19"/>
    <mergeCell ref="G19:H19"/>
    <mergeCell ref="A26:B26"/>
    <mergeCell ref="G26:H26"/>
  </mergeCells>
  <phoneticPr fontId="14" type="noConversion"/>
  <pageMargins left="0.25" right="0.25" top="0.75" bottom="0.75" header="0.3" footer="0.3"/>
  <pageSetup paperSize="9" scale="93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3" width="11.109375" style="1" bestFit="1" customWidth="1"/>
    <col min="4" max="5" width="10.5546875" style="1" bestFit="1" customWidth="1"/>
    <col min="6" max="6" width="10.5546875" style="1" customWidth="1"/>
    <col min="7" max="7" width="9.6640625" style="1" customWidth="1"/>
    <col min="8" max="8" width="9.6640625" customWidth="1"/>
    <col min="9" max="9" width="10.109375" bestFit="1" customWidth="1"/>
  </cols>
  <sheetData>
    <row r="1" spans="1:8" s="37" customFormat="1" ht="15" customHeight="1" x14ac:dyDescent="0.25">
      <c r="B1" s="3"/>
      <c r="C1" s="3"/>
      <c r="D1" s="3"/>
      <c r="E1" s="3"/>
      <c r="F1" s="3"/>
      <c r="G1" s="653" t="s">
        <v>409</v>
      </c>
    </row>
    <row r="2" spans="1:8" s="37" customFormat="1" ht="15" customHeight="1" x14ac:dyDescent="0.25">
      <c r="B2" s="3"/>
      <c r="C2" s="3"/>
      <c r="D2" s="3"/>
      <c r="E2" s="3"/>
      <c r="F2" s="3"/>
      <c r="G2" s="2" t="str">
        <f>'1.sz. melléklet'!G2</f>
        <v>az …./2021. (V....) önkormányzati rendelethez</v>
      </c>
    </row>
    <row r="3" spans="1:8" s="37" customFormat="1" ht="15" customHeight="1" x14ac:dyDescent="0.25">
      <c r="A3" s="39"/>
      <c r="B3" s="40"/>
      <c r="C3" s="40"/>
      <c r="D3" s="40"/>
      <c r="E3" s="40"/>
      <c r="F3" s="40"/>
    </row>
    <row r="4" spans="1:8" s="37" customFormat="1" ht="15" customHeight="1" x14ac:dyDescent="0.25">
      <c r="A4" s="720" t="s">
        <v>527</v>
      </c>
      <c r="B4" s="720"/>
      <c r="C4" s="720"/>
      <c r="D4" s="720"/>
      <c r="E4" s="720"/>
      <c r="F4" s="720"/>
      <c r="G4" s="720"/>
      <c r="H4" s="618"/>
    </row>
    <row r="5" spans="1:8" s="37" customFormat="1" ht="15" customHeight="1" x14ac:dyDescent="0.25">
      <c r="A5" s="64"/>
      <c r="B5" s="64"/>
      <c r="C5" s="64"/>
      <c r="D5" s="64"/>
      <c r="E5" s="64"/>
      <c r="F5" s="64"/>
      <c r="G5" s="64"/>
    </row>
    <row r="6" spans="1:8" s="37" customFormat="1" ht="15" customHeight="1" thickBot="1" x14ac:dyDescent="0.25">
      <c r="A6" s="65"/>
      <c r="B6" s="65"/>
      <c r="C6" s="363"/>
      <c r="D6" s="363"/>
      <c r="E6" s="363"/>
      <c r="F6" s="681"/>
      <c r="G6" s="346" t="s">
        <v>190</v>
      </c>
    </row>
    <row r="7" spans="1:8" s="37" customFormat="1" ht="36.6" thickTop="1" x14ac:dyDescent="0.25">
      <c r="A7" s="7" t="s">
        <v>1</v>
      </c>
      <c r="B7" s="8" t="s">
        <v>2</v>
      </c>
      <c r="C7" s="9" t="s">
        <v>512</v>
      </c>
      <c r="D7" s="9" t="s">
        <v>550</v>
      </c>
      <c r="E7" s="9" t="s">
        <v>561</v>
      </c>
      <c r="F7" s="9" t="s">
        <v>562</v>
      </c>
      <c r="G7" s="386" t="s">
        <v>545</v>
      </c>
    </row>
    <row r="8" spans="1:8" s="37" customFormat="1" ht="15" customHeight="1" thickBot="1" x14ac:dyDescent="0.3">
      <c r="A8" s="10" t="s">
        <v>3</v>
      </c>
      <c r="B8" s="11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3" t="s">
        <v>9</v>
      </c>
    </row>
    <row r="9" spans="1:8" s="37" customFormat="1" ht="15" customHeight="1" thickTop="1" x14ac:dyDescent="0.25">
      <c r="A9" s="719" t="s">
        <v>10</v>
      </c>
      <c r="B9" s="719"/>
      <c r="C9" s="719"/>
      <c r="D9" s="719"/>
      <c r="E9" s="719"/>
      <c r="F9" s="719"/>
      <c r="G9" s="719"/>
    </row>
    <row r="10" spans="1:8" s="37" customFormat="1" ht="15" customHeight="1" x14ac:dyDescent="0.25">
      <c r="A10" s="75" t="s">
        <v>54</v>
      </c>
      <c r="B10" s="76" t="s">
        <v>470</v>
      </c>
      <c r="C10" s="77">
        <f>C11+C28</f>
        <v>85404388</v>
      </c>
      <c r="D10" s="77">
        <f>D11+D28</f>
        <v>81627921</v>
      </c>
      <c r="E10" s="77">
        <f>E11+E28</f>
        <v>85602075</v>
      </c>
      <c r="F10" s="77">
        <f>F11+F28</f>
        <v>91501107</v>
      </c>
      <c r="G10" s="68">
        <f>F10/C10</f>
        <v>1.0713864842635485</v>
      </c>
    </row>
    <row r="11" spans="1:8" s="37" customFormat="1" ht="15" customHeight="1" x14ac:dyDescent="0.25">
      <c r="A11" s="69"/>
      <c r="B11" s="70" t="s">
        <v>475</v>
      </c>
      <c r="C11" s="51">
        <f>SUM(C12:C27)</f>
        <v>68304478</v>
      </c>
      <c r="D11" s="51">
        <f>SUM(D12:D27)</f>
        <v>64528011</v>
      </c>
      <c r="E11" s="51">
        <f>SUM(E12:E27)</f>
        <v>68216801</v>
      </c>
      <c r="F11" s="51">
        <f>SUM(F12:F27)</f>
        <v>82896040</v>
      </c>
      <c r="G11" s="71">
        <f>F11/C11</f>
        <v>1.213625261875217</v>
      </c>
    </row>
    <row r="12" spans="1:8" s="37" customFormat="1" ht="15" customHeight="1" x14ac:dyDescent="0.25">
      <c r="A12" s="72"/>
      <c r="B12" s="79" t="s">
        <v>477</v>
      </c>
      <c r="C12" s="258"/>
      <c r="D12" s="258"/>
      <c r="E12" s="258"/>
      <c r="F12" s="258"/>
      <c r="G12" s="255"/>
    </row>
    <row r="13" spans="1:8" s="37" customFormat="1" ht="15" customHeight="1" x14ac:dyDescent="0.25">
      <c r="A13" s="72"/>
      <c r="B13" s="79" t="s">
        <v>478</v>
      </c>
      <c r="C13" s="259">
        <v>17735215</v>
      </c>
      <c r="D13" s="259">
        <v>17735215</v>
      </c>
      <c r="E13" s="259">
        <v>17735215</v>
      </c>
      <c r="F13" s="259">
        <v>17735215</v>
      </c>
      <c r="G13" s="255"/>
    </row>
    <row r="14" spans="1:8" s="37" customFormat="1" ht="15" customHeight="1" x14ac:dyDescent="0.25">
      <c r="A14" s="72"/>
      <c r="B14" s="79" t="s">
        <v>479</v>
      </c>
      <c r="C14" s="259">
        <v>3213463</v>
      </c>
      <c r="D14" s="259">
        <v>3213463</v>
      </c>
      <c r="E14" s="259">
        <v>3213463</v>
      </c>
      <c r="F14" s="259">
        <v>3213463</v>
      </c>
      <c r="G14" s="255"/>
    </row>
    <row r="15" spans="1:8" s="37" customFormat="1" ht="15" customHeight="1" x14ac:dyDescent="0.25">
      <c r="A15" s="72"/>
      <c r="B15" s="79" t="s">
        <v>480</v>
      </c>
      <c r="C15" s="259">
        <v>23114800</v>
      </c>
      <c r="D15" s="259">
        <v>19262333</v>
      </c>
      <c r="E15" s="259">
        <v>19262333</v>
      </c>
      <c r="F15" s="259">
        <v>8412671</v>
      </c>
      <c r="G15" s="255"/>
    </row>
    <row r="16" spans="1:8" s="37" customFormat="1" ht="15" customHeight="1" x14ac:dyDescent="0.25">
      <c r="A16" s="72"/>
      <c r="B16" s="261" t="s">
        <v>481</v>
      </c>
      <c r="C16" s="259">
        <v>158100</v>
      </c>
      <c r="D16" s="259">
        <v>158100</v>
      </c>
      <c r="E16" s="259">
        <v>158100</v>
      </c>
      <c r="F16" s="259">
        <v>158100</v>
      </c>
      <c r="G16" s="255"/>
      <c r="H16" s="154"/>
    </row>
    <row r="17" spans="1:9" s="37" customFormat="1" ht="15" customHeight="1" x14ac:dyDescent="0.25">
      <c r="A17" s="72"/>
      <c r="B17" s="261" t="s">
        <v>482</v>
      </c>
      <c r="C17" s="259">
        <v>1024800</v>
      </c>
      <c r="D17" s="259">
        <v>1024800</v>
      </c>
      <c r="E17" s="259">
        <v>1024800</v>
      </c>
      <c r="F17" s="259">
        <v>1024800</v>
      </c>
      <c r="G17" s="255"/>
      <c r="H17" s="154"/>
      <c r="I17" s="154"/>
    </row>
    <row r="18" spans="1:9" s="37" customFormat="1" ht="15" customHeight="1" x14ac:dyDescent="0.25">
      <c r="A18" s="72"/>
      <c r="B18" s="261" t="s">
        <v>532</v>
      </c>
      <c r="C18" s="259">
        <v>0</v>
      </c>
      <c r="D18" s="259">
        <v>0</v>
      </c>
      <c r="E18" s="259">
        <v>0</v>
      </c>
      <c r="F18" s="259">
        <v>0</v>
      </c>
      <c r="G18" s="255"/>
      <c r="H18" s="154"/>
    </row>
    <row r="19" spans="1:9" s="37" customFormat="1" ht="24" x14ac:dyDescent="0.25">
      <c r="A19" s="72"/>
      <c r="B19" s="260" t="s">
        <v>533</v>
      </c>
      <c r="C19" s="259">
        <v>13288300</v>
      </c>
      <c r="D19" s="259">
        <v>13288300</v>
      </c>
      <c r="E19" s="259">
        <v>13863750</v>
      </c>
      <c r="F19" s="259">
        <v>13863750</v>
      </c>
      <c r="G19" s="255"/>
    </row>
    <row r="20" spans="1:9" s="37" customFormat="1" ht="24" x14ac:dyDescent="0.25">
      <c r="A20" s="72"/>
      <c r="B20" s="260" t="s">
        <v>534</v>
      </c>
      <c r="C20" s="259">
        <v>2142800</v>
      </c>
      <c r="D20" s="259">
        <v>2142800</v>
      </c>
      <c r="E20" s="259">
        <v>2045400</v>
      </c>
      <c r="F20" s="259">
        <v>2045400</v>
      </c>
      <c r="G20" s="255"/>
      <c r="H20" s="644"/>
      <c r="I20" s="154"/>
    </row>
    <row r="21" spans="1:9" s="37" customFormat="1" ht="15" customHeight="1" x14ac:dyDescent="0.25">
      <c r="A21" s="72"/>
      <c r="B21" s="79" t="s">
        <v>503</v>
      </c>
      <c r="C21" s="259">
        <v>1408000</v>
      </c>
      <c r="D21" s="259">
        <v>1408000</v>
      </c>
      <c r="E21" s="259">
        <v>1432640</v>
      </c>
      <c r="F21" s="259">
        <v>1432641</v>
      </c>
      <c r="G21" s="255"/>
    </row>
    <row r="22" spans="1:9" s="37" customFormat="1" ht="15" customHeight="1" x14ac:dyDescent="0.25">
      <c r="A22" s="72"/>
      <c r="B22" s="79" t="s">
        <v>504</v>
      </c>
      <c r="C22" s="259">
        <v>4419000</v>
      </c>
      <c r="D22" s="259">
        <v>4419000</v>
      </c>
      <c r="E22" s="259">
        <v>4419000</v>
      </c>
      <c r="F22" s="259">
        <v>4419000</v>
      </c>
      <c r="G22" s="255"/>
      <c r="H22" s="154"/>
    </row>
    <row r="23" spans="1:9" s="37" customFormat="1" ht="15" customHeight="1" x14ac:dyDescent="0.25">
      <c r="A23" s="72"/>
      <c r="B23" s="79" t="s">
        <v>505</v>
      </c>
      <c r="C23" s="259">
        <v>1800000</v>
      </c>
      <c r="D23" s="259">
        <v>1800000</v>
      </c>
      <c r="E23" s="259">
        <v>2105300</v>
      </c>
      <c r="F23" s="259">
        <v>2256500</v>
      </c>
      <c r="G23" s="255"/>
      <c r="H23" s="154"/>
      <c r="I23" s="154"/>
    </row>
    <row r="24" spans="1:9" s="37" customFormat="1" ht="15" customHeight="1" x14ac:dyDescent="0.25">
      <c r="A24" s="72"/>
      <c r="B24" s="261" t="s">
        <v>558</v>
      </c>
      <c r="C24" s="389">
        <v>0</v>
      </c>
      <c r="D24" s="389">
        <v>0</v>
      </c>
      <c r="E24" s="389">
        <v>0</v>
      </c>
      <c r="F24" s="389">
        <v>4387700</v>
      </c>
      <c r="G24" s="388"/>
      <c r="H24" s="154"/>
    </row>
    <row r="25" spans="1:9" s="37" customFormat="1" ht="24" x14ac:dyDescent="0.25">
      <c r="A25" s="72"/>
      <c r="B25" s="643" t="s">
        <v>559</v>
      </c>
      <c r="C25" s="563">
        <v>0</v>
      </c>
      <c r="D25" s="389">
        <v>0</v>
      </c>
      <c r="E25" s="389">
        <v>2423600</v>
      </c>
      <c r="F25" s="389">
        <v>23413600</v>
      </c>
      <c r="G25" s="388"/>
      <c r="H25" s="154"/>
    </row>
    <row r="26" spans="1:9" s="37" customFormat="1" ht="15" customHeight="1" x14ac:dyDescent="0.25">
      <c r="A26" s="72"/>
      <c r="B26" s="643" t="s">
        <v>553</v>
      </c>
      <c r="C26" s="563">
        <v>0</v>
      </c>
      <c r="D26" s="389">
        <v>0</v>
      </c>
      <c r="E26" s="389">
        <v>457200</v>
      </c>
      <c r="F26" s="389">
        <v>457200</v>
      </c>
      <c r="G26" s="388"/>
      <c r="H26" s="154"/>
    </row>
    <row r="27" spans="1:9" s="37" customFormat="1" ht="15" customHeight="1" x14ac:dyDescent="0.25">
      <c r="A27" s="72"/>
      <c r="B27" s="261" t="s">
        <v>560</v>
      </c>
      <c r="C27" s="563">
        <v>0</v>
      </c>
      <c r="D27" s="389">
        <v>76000</v>
      </c>
      <c r="E27" s="389">
        <v>76000</v>
      </c>
      <c r="F27" s="389">
        <v>76000</v>
      </c>
      <c r="G27" s="388"/>
      <c r="H27" s="154"/>
    </row>
    <row r="28" spans="1:9" s="37" customFormat="1" ht="24" x14ac:dyDescent="0.25">
      <c r="A28" s="48"/>
      <c r="B28" s="502" t="s">
        <v>476</v>
      </c>
      <c r="C28" s="503">
        <f>'6.sz. melléklet'!D61</f>
        <v>17099910</v>
      </c>
      <c r="D28" s="503">
        <f>'6.sz. melléklet'!E61</f>
        <v>17099910</v>
      </c>
      <c r="E28" s="503">
        <f>'6.sz. melléklet'!F61</f>
        <v>17385274</v>
      </c>
      <c r="F28" s="503">
        <f>'6.sz. melléklet'!G61</f>
        <v>8605067</v>
      </c>
      <c r="G28" s="116">
        <f t="shared" ref="G28:G29" si="0">F28/C28</f>
        <v>0.50322294093945519</v>
      </c>
    </row>
    <row r="29" spans="1:9" s="37" customFormat="1" ht="15" customHeight="1" x14ac:dyDescent="0.25">
      <c r="A29" s="265" t="s">
        <v>19</v>
      </c>
      <c r="B29" s="266" t="s">
        <v>15</v>
      </c>
      <c r="C29" s="267">
        <f>SUM(C30:C32)</f>
        <v>106000000</v>
      </c>
      <c r="D29" s="267">
        <f>SUM(D30:D32)</f>
        <v>82500000</v>
      </c>
      <c r="E29" s="267">
        <f>SUM(E30:E32)</f>
        <v>82500000</v>
      </c>
      <c r="F29" s="267">
        <f>SUM(F30:F32)</f>
        <v>78345766</v>
      </c>
      <c r="G29" s="68">
        <f t="shared" si="0"/>
        <v>0.73911099999999996</v>
      </c>
    </row>
    <row r="30" spans="1:9" s="37" customFormat="1" ht="15" customHeight="1" x14ac:dyDescent="0.25">
      <c r="A30" s="72"/>
      <c r="B30" s="79" t="s">
        <v>336</v>
      </c>
      <c r="C30" s="256">
        <f>'6.sz. melléklet'!D66</f>
        <v>63000000</v>
      </c>
      <c r="D30" s="256">
        <f>'6.sz. melléklet'!E66</f>
        <v>63000000</v>
      </c>
      <c r="E30" s="256">
        <f>'6.sz. melléklet'!F66</f>
        <v>63000000</v>
      </c>
      <c r="F30" s="256">
        <f>'6.sz. melléklet'!G66</f>
        <v>57612853</v>
      </c>
      <c r="G30" s="255"/>
    </row>
    <row r="31" spans="1:9" s="37" customFormat="1" ht="15" customHeight="1" x14ac:dyDescent="0.25">
      <c r="A31" s="72"/>
      <c r="B31" s="79" t="s">
        <v>335</v>
      </c>
      <c r="C31" s="256">
        <f>'6.sz. melléklet'!D67</f>
        <v>42500000</v>
      </c>
      <c r="D31" s="256">
        <f>'6.sz. melléklet'!E67</f>
        <v>19000000</v>
      </c>
      <c r="E31" s="256">
        <f>'6.sz. melléklet'!F67</f>
        <v>19000000</v>
      </c>
      <c r="F31" s="256">
        <f>'6.sz. melléklet'!G67</f>
        <v>20174312</v>
      </c>
      <c r="G31" s="255"/>
    </row>
    <row r="32" spans="1:9" s="37" customFormat="1" ht="15" customHeight="1" x14ac:dyDescent="0.25">
      <c r="A32" s="48"/>
      <c r="B32" s="84" t="s">
        <v>334</v>
      </c>
      <c r="C32" s="85">
        <f>'6.sz. melléklet'!D71</f>
        <v>500000</v>
      </c>
      <c r="D32" s="85">
        <f>'6.sz. melléklet'!E71</f>
        <v>500000</v>
      </c>
      <c r="E32" s="85">
        <f>'6.sz. melléklet'!F71</f>
        <v>500000</v>
      </c>
      <c r="F32" s="85">
        <f>'6.sz. melléklet'!G71</f>
        <v>558601</v>
      </c>
      <c r="G32" s="255"/>
    </row>
    <row r="33" spans="1:7" s="264" customFormat="1" ht="15" customHeight="1" x14ac:dyDescent="0.25">
      <c r="A33" s="252" t="s">
        <v>55</v>
      </c>
      <c r="B33" s="253" t="s">
        <v>12</v>
      </c>
      <c r="C33" s="254">
        <f>'6.sz. melléklet'!D72+'7.sz. melléklet'!D35</f>
        <v>76522544</v>
      </c>
      <c r="D33" s="254">
        <f>'6.sz. melléklet'!E72+'7.sz. melléklet'!E35</f>
        <v>63675006</v>
      </c>
      <c r="E33" s="254">
        <f>'6.sz. melléklet'!F72+'7.sz. melléklet'!F35</f>
        <v>63674852</v>
      </c>
      <c r="F33" s="254">
        <f>'6.sz. melléklet'!G72+'7.sz. melléklet'!G35</f>
        <v>81615740</v>
      </c>
      <c r="G33" s="68">
        <f>F33/C33</f>
        <v>1.0665581112933202</v>
      </c>
    </row>
    <row r="34" spans="1:7" s="257" customFormat="1" ht="15" customHeight="1" x14ac:dyDescent="0.25">
      <c r="A34" s="80" t="s">
        <v>21</v>
      </c>
      <c r="B34" s="24" t="s">
        <v>326</v>
      </c>
      <c r="C34" s="25">
        <f>'6.sz. melléklet'!D85</f>
        <v>0</v>
      </c>
      <c r="D34" s="25">
        <f>'6.sz. melléklet'!E85</f>
        <v>0</v>
      </c>
      <c r="E34" s="25">
        <f>'6.sz. melléklet'!F85</f>
        <v>0</v>
      </c>
      <c r="F34" s="25">
        <f>'6.sz. melléklet'!G85</f>
        <v>0</v>
      </c>
      <c r="G34" s="81"/>
    </row>
    <row r="35" spans="1:7" s="37" customFormat="1" ht="15" customHeight="1" x14ac:dyDescent="0.25">
      <c r="A35" s="693" t="s">
        <v>57</v>
      </c>
      <c r="B35" s="693"/>
      <c r="C35" s="27">
        <f>C33+C29+C10+C34</f>
        <v>267926932</v>
      </c>
      <c r="D35" s="27">
        <f>D33+D29+D10+D34</f>
        <v>227802927</v>
      </c>
      <c r="E35" s="27">
        <f>E33+E29+E10+E34</f>
        <v>231776927</v>
      </c>
      <c r="F35" s="27">
        <f>F33+F29+F10+F34</f>
        <v>251462613</v>
      </c>
      <c r="G35" s="82">
        <f t="shared" ref="G35:G38" si="1">F35/C35</f>
        <v>0.93854921982983031</v>
      </c>
    </row>
    <row r="36" spans="1:7" s="37" customFormat="1" ht="15" customHeight="1" x14ac:dyDescent="0.25">
      <c r="A36" s="69" t="s">
        <v>22</v>
      </c>
      <c r="B36" s="70" t="s">
        <v>58</v>
      </c>
      <c r="C36" s="51">
        <f>SUM(C37)</f>
        <v>9362655</v>
      </c>
      <c r="D36" s="51">
        <f>SUM(D37)</f>
        <v>9362655</v>
      </c>
      <c r="E36" s="51">
        <f>SUM(E37)</f>
        <v>9362655</v>
      </c>
      <c r="F36" s="51">
        <f>SUM(F37)</f>
        <v>9362655</v>
      </c>
      <c r="G36" s="83">
        <f t="shared" si="1"/>
        <v>1</v>
      </c>
    </row>
    <row r="37" spans="1:7" s="37" customFormat="1" ht="15" customHeight="1" thickBot="1" x14ac:dyDescent="0.3">
      <c r="A37" s="268"/>
      <c r="B37" s="269" t="s">
        <v>59</v>
      </c>
      <c r="C37" s="270">
        <f>'2.sz. melléklet'!C18</f>
        <v>9362655</v>
      </c>
      <c r="D37" s="270">
        <f>'2.sz. melléklet'!D18</f>
        <v>9362655</v>
      </c>
      <c r="E37" s="270">
        <f>'2.sz. melléklet'!E18</f>
        <v>9362655</v>
      </c>
      <c r="F37" s="270">
        <f>'2.sz. melléklet'!F18</f>
        <v>9362655</v>
      </c>
      <c r="G37" s="390">
        <f t="shared" si="1"/>
        <v>1</v>
      </c>
    </row>
    <row r="38" spans="1:7" s="37" customFormat="1" ht="15" customHeight="1" thickTop="1" thickBot="1" x14ac:dyDescent="0.3">
      <c r="A38" s="718" t="s">
        <v>60</v>
      </c>
      <c r="B38" s="718"/>
      <c r="C38" s="62">
        <f>C36+C35</f>
        <v>277289587</v>
      </c>
      <c r="D38" s="62">
        <f>D36+D35</f>
        <v>237165582</v>
      </c>
      <c r="E38" s="62">
        <f>E36+E35</f>
        <v>241139582</v>
      </c>
      <c r="F38" s="62">
        <f>F36+F35</f>
        <v>260825268</v>
      </c>
      <c r="G38" s="88">
        <f t="shared" si="1"/>
        <v>0.94062409923817303</v>
      </c>
    </row>
    <row r="39" spans="1:7" ht="13.8" thickTop="1" x14ac:dyDescent="0.25"/>
  </sheetData>
  <sheetProtection selectLockedCells="1" selectUnlockedCells="1"/>
  <mergeCells count="4">
    <mergeCell ref="A35:B35"/>
    <mergeCell ref="A38:B38"/>
    <mergeCell ref="A9:G9"/>
    <mergeCell ref="A4:G4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/>
  </sheetViews>
  <sheetFormatPr defaultRowHeight="13.2" x14ac:dyDescent="0.25"/>
  <cols>
    <col min="1" max="1" width="5.6640625" customWidth="1"/>
    <col min="2" max="2" width="31" customWidth="1"/>
    <col min="3" max="3" width="5.6640625" customWidth="1"/>
    <col min="4" max="6" width="11.109375" bestFit="1" customWidth="1"/>
    <col min="7" max="7" width="11.109375" customWidth="1"/>
    <col min="8" max="8" width="9.6640625" customWidth="1"/>
  </cols>
  <sheetData>
    <row r="1" spans="1:8" s="37" customFormat="1" ht="15" customHeight="1" x14ac:dyDescent="0.25">
      <c r="B1" s="3"/>
      <c r="C1" s="3"/>
      <c r="D1" s="3"/>
      <c r="E1" s="3"/>
      <c r="F1" s="3"/>
      <c r="G1" s="3"/>
      <c r="H1" s="436" t="s">
        <v>410</v>
      </c>
    </row>
    <row r="2" spans="1:8" s="37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…./2021. (V....) önkormányzati rendelethez</v>
      </c>
    </row>
    <row r="3" spans="1:8" s="37" customFormat="1" ht="15" customHeight="1" x14ac:dyDescent="0.25">
      <c r="A3" s="39"/>
      <c r="B3" s="40"/>
      <c r="C3" s="40"/>
      <c r="D3" s="40"/>
      <c r="E3" s="40"/>
      <c r="F3" s="40"/>
      <c r="G3" s="40"/>
      <c r="H3" s="40"/>
    </row>
    <row r="4" spans="1:8" s="37" customFormat="1" ht="15" customHeight="1" x14ac:dyDescent="0.25">
      <c r="A4" s="720" t="s">
        <v>528</v>
      </c>
      <c r="B4" s="720"/>
      <c r="C4" s="720"/>
      <c r="D4" s="720"/>
      <c r="E4" s="720"/>
      <c r="F4" s="720"/>
      <c r="G4" s="720"/>
      <c r="H4" s="720"/>
    </row>
    <row r="5" spans="1:8" s="37" customFormat="1" ht="15" customHeight="1" x14ac:dyDescent="0.25">
      <c r="A5" s="720" t="s">
        <v>61</v>
      </c>
      <c r="B5" s="720"/>
      <c r="C5" s="720"/>
      <c r="D5" s="720"/>
      <c r="E5" s="720"/>
      <c r="F5" s="720"/>
      <c r="G5" s="720"/>
      <c r="H5" s="720"/>
    </row>
    <row r="6" spans="1:8" s="37" customFormat="1" ht="15" customHeight="1" x14ac:dyDescent="0.25">
      <c r="A6" s="40"/>
      <c r="B6" s="65"/>
      <c r="C6" s="65"/>
      <c r="D6" s="65"/>
      <c r="E6" s="65"/>
      <c r="F6" s="65"/>
      <c r="G6" s="65"/>
      <c r="H6" s="65"/>
    </row>
    <row r="7" spans="1:8" s="37" customFormat="1" ht="15" customHeight="1" thickBot="1" x14ac:dyDescent="0.25">
      <c r="A7" s="40"/>
      <c r="B7" s="40"/>
      <c r="C7" s="40"/>
      <c r="D7" s="40"/>
      <c r="E7" s="40"/>
      <c r="F7" s="40"/>
      <c r="G7" s="40"/>
      <c r="H7" s="346" t="s">
        <v>190</v>
      </c>
    </row>
    <row r="8" spans="1:8" s="37" customFormat="1" ht="36.6" thickTop="1" x14ac:dyDescent="0.25">
      <c r="A8" s="7" t="s">
        <v>1</v>
      </c>
      <c r="B8" s="8" t="s">
        <v>2</v>
      </c>
      <c r="C8" s="9" t="s">
        <v>216</v>
      </c>
      <c r="D8" s="9" t="s">
        <v>512</v>
      </c>
      <c r="E8" s="9" t="s">
        <v>550</v>
      </c>
      <c r="F8" s="9" t="s">
        <v>561</v>
      </c>
      <c r="G8" s="9" t="s">
        <v>562</v>
      </c>
      <c r="H8" s="386" t="s">
        <v>545</v>
      </c>
    </row>
    <row r="9" spans="1:8" s="37" customFormat="1" ht="15" customHeight="1" thickBot="1" x14ac:dyDescent="0.3">
      <c r="A9" s="10" t="s">
        <v>3</v>
      </c>
      <c r="B9" s="11" t="s">
        <v>4</v>
      </c>
      <c r="C9" s="12" t="s">
        <v>5</v>
      </c>
      <c r="D9" s="12" t="s">
        <v>6</v>
      </c>
      <c r="E9" s="12" t="s">
        <v>7</v>
      </c>
      <c r="F9" s="12" t="s">
        <v>8</v>
      </c>
      <c r="G9" s="546" t="s">
        <v>9</v>
      </c>
      <c r="H9" s="95" t="s">
        <v>53</v>
      </c>
    </row>
    <row r="10" spans="1:8" s="37" customFormat="1" ht="15" customHeight="1" thickTop="1" x14ac:dyDescent="0.25">
      <c r="A10" s="722" t="s">
        <v>33</v>
      </c>
      <c r="B10" s="723"/>
      <c r="C10" s="723"/>
      <c r="D10" s="723"/>
      <c r="E10" s="723"/>
      <c r="F10" s="723"/>
      <c r="G10" s="723"/>
      <c r="H10" s="724"/>
    </row>
    <row r="11" spans="1:8" s="37" customFormat="1" ht="15" customHeight="1" x14ac:dyDescent="0.25">
      <c r="A11" s="72" t="s">
        <v>13</v>
      </c>
      <c r="B11" s="56" t="s">
        <v>103</v>
      </c>
      <c r="C11" s="56" t="s">
        <v>217</v>
      </c>
      <c r="D11" s="74">
        <f>'6.sz. melléklet'!D7+'7.sz. melléklet'!D8</f>
        <v>65865427</v>
      </c>
      <c r="E11" s="74">
        <f>'6.sz. melléklet'!E7+'7.sz. melléklet'!E8</f>
        <v>64301827</v>
      </c>
      <c r="F11" s="74">
        <f>'6.sz. melléklet'!F7+'7.sz. melléklet'!F8</f>
        <v>64822522</v>
      </c>
      <c r="G11" s="74">
        <f>'6.sz. melléklet'!G7+'7.sz. melléklet'!G8</f>
        <v>64313127</v>
      </c>
      <c r="H11" s="71">
        <f>G11/D11</f>
        <v>0.97643224874257628</v>
      </c>
    </row>
    <row r="12" spans="1:8" s="37" customFormat="1" ht="15" customHeight="1" x14ac:dyDescent="0.25">
      <c r="A12" s="72" t="s">
        <v>14</v>
      </c>
      <c r="B12" s="56" t="s">
        <v>483</v>
      </c>
      <c r="C12" s="56" t="s">
        <v>227</v>
      </c>
      <c r="D12" s="74">
        <f>'6.sz. melléklet'!D19+'7.sz. melléklet'!D18</f>
        <v>12300124</v>
      </c>
      <c r="E12" s="74">
        <f>'6.sz. melléklet'!E19+'7.sz. melléklet'!E18</f>
        <v>11852402</v>
      </c>
      <c r="F12" s="74">
        <f>'6.sz. melléklet'!F19+'7.sz. melléklet'!F18</f>
        <v>11779706</v>
      </c>
      <c r="G12" s="74">
        <f>'6.sz. melléklet'!G19+'7.sz. melléklet'!G18</f>
        <v>11321533</v>
      </c>
      <c r="H12" s="71">
        <f t="shared" ref="H12:H19" si="0">G12/D12</f>
        <v>0.92044055816022663</v>
      </c>
    </row>
    <row r="13" spans="1:8" s="37" customFormat="1" ht="15" customHeight="1" x14ac:dyDescent="0.25">
      <c r="A13" s="72" t="s">
        <v>42</v>
      </c>
      <c r="B13" s="56" t="s">
        <v>109</v>
      </c>
      <c r="C13" s="56" t="s">
        <v>228</v>
      </c>
      <c r="D13" s="74">
        <f>'6.sz. melléklet'!D20+'7.sz. melléklet'!D19</f>
        <v>118866245</v>
      </c>
      <c r="E13" s="74">
        <f>'6.sz. melléklet'!E20+'7.sz. melléklet'!E19</f>
        <v>104013586</v>
      </c>
      <c r="F13" s="74">
        <f>'6.sz. melléklet'!F20+'7.sz. melléklet'!F19</f>
        <v>104913587</v>
      </c>
      <c r="G13" s="74">
        <f>'6.sz. melléklet'!G20+'7.sz. melléklet'!G19</f>
        <v>104262693</v>
      </c>
      <c r="H13" s="71">
        <f t="shared" si="0"/>
        <v>0.8771429853782291</v>
      </c>
    </row>
    <row r="14" spans="1:8" s="37" customFormat="1" ht="15" customHeight="1" x14ac:dyDescent="0.25">
      <c r="A14" s="72" t="s">
        <v>43</v>
      </c>
      <c r="B14" s="56" t="s">
        <v>484</v>
      </c>
      <c r="C14" s="56" t="s">
        <v>251</v>
      </c>
      <c r="D14" s="74">
        <f>'6.sz. melléklet'!D30</f>
        <v>3000000</v>
      </c>
      <c r="E14" s="74">
        <f>'6.sz. melléklet'!E30</f>
        <v>3000000</v>
      </c>
      <c r="F14" s="74">
        <f>'6.sz. melléklet'!F30</f>
        <v>3000000</v>
      </c>
      <c r="G14" s="74">
        <f>'6.sz. melléklet'!G30</f>
        <v>3000000</v>
      </c>
      <c r="H14" s="71">
        <f t="shared" si="0"/>
        <v>1</v>
      </c>
    </row>
    <row r="15" spans="1:8" s="37" customFormat="1" ht="15" customHeight="1" x14ac:dyDescent="0.25">
      <c r="A15" s="72" t="s">
        <v>44</v>
      </c>
      <c r="B15" s="73" t="s">
        <v>395</v>
      </c>
      <c r="C15" s="293" t="s">
        <v>386</v>
      </c>
      <c r="D15" s="74">
        <f>'6.sz. melléklet'!D32</f>
        <v>581372</v>
      </c>
      <c r="E15" s="74">
        <f>'6.sz. melléklet'!E32</f>
        <v>581372</v>
      </c>
      <c r="F15" s="74">
        <f>'6.sz. melléklet'!F32</f>
        <v>581372</v>
      </c>
      <c r="G15" s="74">
        <f>'6.sz. melléklet'!G32</f>
        <v>492651</v>
      </c>
      <c r="H15" s="71">
        <f t="shared" si="0"/>
        <v>0.8473937513330535</v>
      </c>
    </row>
    <row r="16" spans="1:8" s="37" customFormat="1" ht="24" x14ac:dyDescent="0.25">
      <c r="A16" s="72" t="s">
        <v>45</v>
      </c>
      <c r="B16" s="504" t="s">
        <v>467</v>
      </c>
      <c r="C16" s="56" t="s">
        <v>256</v>
      </c>
      <c r="D16" s="74">
        <f>'6.sz. melléklet'!D33</f>
        <v>20253850</v>
      </c>
      <c r="E16" s="74">
        <f>'6.sz. melléklet'!E33</f>
        <v>20253850</v>
      </c>
      <c r="F16" s="74">
        <f>'6.sz. melléklet'!F33</f>
        <v>20253850</v>
      </c>
      <c r="G16" s="74">
        <f>'6.sz. melléklet'!G33</f>
        <v>20253850</v>
      </c>
      <c r="H16" s="71">
        <f t="shared" si="0"/>
        <v>1</v>
      </c>
    </row>
    <row r="17" spans="1:8" s="37" customFormat="1" ht="24" x14ac:dyDescent="0.25">
      <c r="A17" s="72" t="s">
        <v>46</v>
      </c>
      <c r="B17" s="504" t="s">
        <v>468</v>
      </c>
      <c r="C17" s="56" t="s">
        <v>257</v>
      </c>
      <c r="D17" s="74">
        <f>'6.sz. melléklet'!D34</f>
        <v>7640000</v>
      </c>
      <c r="E17" s="74">
        <f>'6.sz. melléklet'!E34</f>
        <v>6150000</v>
      </c>
      <c r="F17" s="74">
        <f>'6.sz. melléklet'!F34</f>
        <v>6150000</v>
      </c>
      <c r="G17" s="74">
        <f>'6.sz. melléklet'!G34</f>
        <v>10537700</v>
      </c>
      <c r="H17" s="71">
        <f t="shared" si="0"/>
        <v>1.379280104712042</v>
      </c>
    </row>
    <row r="18" spans="1:8" s="37" customFormat="1" ht="15" customHeight="1" x14ac:dyDescent="0.25">
      <c r="A18" s="702" t="s">
        <v>63</v>
      </c>
      <c r="B18" s="702"/>
      <c r="C18" s="279"/>
      <c r="D18" s="164">
        <f>SUM(D11:D17)</f>
        <v>228507018</v>
      </c>
      <c r="E18" s="164">
        <f>SUM(E11:E17)</f>
        <v>210153037</v>
      </c>
      <c r="F18" s="164">
        <f>SUM(F11:F17)</f>
        <v>211501037</v>
      </c>
      <c r="G18" s="164">
        <f>SUM(G11:G17)</f>
        <v>214181554</v>
      </c>
      <c r="H18" s="229">
        <f t="shared" si="0"/>
        <v>0.93730842875031528</v>
      </c>
    </row>
    <row r="19" spans="1:8" s="37" customFormat="1" ht="15" customHeight="1" x14ac:dyDescent="0.25">
      <c r="A19" s="72" t="s">
        <v>64</v>
      </c>
      <c r="B19" s="56" t="s">
        <v>36</v>
      </c>
      <c r="C19" s="56" t="s">
        <v>406</v>
      </c>
      <c r="D19" s="74">
        <f>'6.sz. melléklet'!D35</f>
        <v>48782569</v>
      </c>
      <c r="E19" s="74">
        <f>'6.sz. melléklet'!E35</f>
        <v>42844636</v>
      </c>
      <c r="F19" s="74">
        <f>'6.sz. melléklet'!F35</f>
        <v>45470636</v>
      </c>
      <c r="G19" s="74">
        <f>'6.sz. melléklet'!G35</f>
        <v>99694632</v>
      </c>
      <c r="H19" s="71">
        <f t="shared" si="0"/>
        <v>2.0436527645766258</v>
      </c>
    </row>
    <row r="20" spans="1:8" s="37" customFormat="1" ht="15" customHeight="1" thickBot="1" x14ac:dyDescent="0.3">
      <c r="A20" s="89" t="s">
        <v>68</v>
      </c>
      <c r="B20" s="505" t="s">
        <v>485</v>
      </c>
      <c r="C20" s="506"/>
      <c r="D20" s="540">
        <v>25</v>
      </c>
      <c r="E20" s="540">
        <v>25</v>
      </c>
      <c r="F20" s="540">
        <v>25</v>
      </c>
      <c r="G20" s="540">
        <v>25</v>
      </c>
      <c r="H20" s="61"/>
    </row>
    <row r="21" spans="1:8" ht="15" customHeight="1" thickTop="1" thickBot="1" x14ac:dyDescent="0.3">
      <c r="A21" s="721" t="s">
        <v>65</v>
      </c>
      <c r="B21" s="721"/>
      <c r="C21" s="250"/>
      <c r="D21" s="277">
        <f>SUM(D18:D19)</f>
        <v>277289587</v>
      </c>
      <c r="E21" s="277">
        <f>SUM(E18:E19)</f>
        <v>252997673</v>
      </c>
      <c r="F21" s="277">
        <f>SUM(F18:F19)</f>
        <v>256971673</v>
      </c>
      <c r="G21" s="277">
        <f>SUM(G18:G19)</f>
        <v>313876186</v>
      </c>
      <c r="H21" s="278">
        <f>G21/D21</f>
        <v>1.1319436456155132</v>
      </c>
    </row>
    <row r="22" spans="1:8" ht="15" customHeight="1" thickTop="1" x14ac:dyDescent="0.25"/>
  </sheetData>
  <sheetProtection selectLockedCells="1" selectUnlockedCells="1"/>
  <mergeCells count="5">
    <mergeCell ref="A18:B18"/>
    <mergeCell ref="A21:B21"/>
    <mergeCell ref="A4:H4"/>
    <mergeCell ref="A5:H5"/>
    <mergeCell ref="A10:H10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6" width="10.6640625" customWidth="1"/>
    <col min="7" max="7" width="8.88671875" style="243" customWidth="1"/>
    <col min="8" max="11" width="10.6640625" customWidth="1"/>
    <col min="12" max="12" width="8.88671875" customWidth="1"/>
    <col min="13" max="13" width="7" style="243" customWidth="1"/>
    <col min="14" max="14" width="7" customWidth="1"/>
    <col min="15" max="16" width="8.33203125" customWidth="1"/>
    <col min="17" max="17" width="7.6640625" customWidth="1"/>
    <col min="18" max="18" width="8.6640625" bestFit="1" customWidth="1"/>
  </cols>
  <sheetData>
    <row r="1" spans="1:16" s="40" customFormat="1" ht="12" x14ac:dyDescent="0.25">
      <c r="B1" s="54"/>
      <c r="C1" s="54"/>
      <c r="D1" s="54"/>
      <c r="E1" s="608"/>
      <c r="F1" s="652"/>
      <c r="G1" s="489"/>
      <c r="H1" s="54"/>
      <c r="I1" s="54"/>
      <c r="J1" s="608"/>
      <c r="K1" s="652"/>
      <c r="L1" s="54"/>
      <c r="N1" s="38" t="s">
        <v>411</v>
      </c>
    </row>
    <row r="2" spans="1:16" s="40" customFormat="1" ht="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N2" s="2" t="str">
        <f>'1.sz. melléklet'!G2</f>
        <v>az …./2021. (V....) önkormányzati rendelethez</v>
      </c>
    </row>
    <row r="3" spans="1:16" s="40" customFormat="1" ht="6.75" customHeight="1" x14ac:dyDescent="0.25">
      <c r="A3" s="39"/>
    </row>
    <row r="4" spans="1:16" s="40" customFormat="1" ht="12" x14ac:dyDescent="0.25">
      <c r="A4" s="717" t="s">
        <v>529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608"/>
      <c r="P4" s="608"/>
    </row>
    <row r="5" spans="1:16" s="40" customFormat="1" ht="12.6" thickBot="1" x14ac:dyDescent="0.25">
      <c r="N5" s="6" t="s">
        <v>190</v>
      </c>
      <c r="P5" s="6"/>
    </row>
    <row r="6" spans="1:16" s="40" customFormat="1" ht="31.2" thickTop="1" x14ac:dyDescent="0.25">
      <c r="A6" s="313" t="s">
        <v>66</v>
      </c>
      <c r="B6" s="314" t="s">
        <v>67</v>
      </c>
      <c r="C6" s="507" t="s">
        <v>546</v>
      </c>
      <c r="D6" s="315" t="s">
        <v>547</v>
      </c>
      <c r="E6" s="315" t="s">
        <v>547</v>
      </c>
      <c r="F6" s="315" t="s">
        <v>547</v>
      </c>
      <c r="G6" s="386" t="s">
        <v>545</v>
      </c>
      <c r="H6" s="317" t="s">
        <v>548</v>
      </c>
      <c r="I6" s="317" t="s">
        <v>549</v>
      </c>
      <c r="J6" s="317" t="s">
        <v>549</v>
      </c>
      <c r="K6" s="317" t="s">
        <v>549</v>
      </c>
      <c r="L6" s="386" t="s">
        <v>545</v>
      </c>
      <c r="M6" s="318" t="s">
        <v>187</v>
      </c>
      <c r="N6" s="316" t="s">
        <v>188</v>
      </c>
    </row>
    <row r="7" spans="1:16" s="40" customFormat="1" ht="12.6" thickBot="1" x14ac:dyDescent="0.3">
      <c r="A7" s="319" t="s">
        <v>3</v>
      </c>
      <c r="B7" s="320" t="s">
        <v>4</v>
      </c>
      <c r="C7" s="321" t="s">
        <v>5</v>
      </c>
      <c r="D7" s="321" t="s">
        <v>6</v>
      </c>
      <c r="E7" s="321" t="s">
        <v>7</v>
      </c>
      <c r="F7" s="321" t="s">
        <v>8</v>
      </c>
      <c r="G7" s="322" t="s">
        <v>9</v>
      </c>
      <c r="H7" s="323" t="s">
        <v>53</v>
      </c>
      <c r="I7" s="323" t="s">
        <v>11</v>
      </c>
      <c r="J7" s="323" t="s">
        <v>161</v>
      </c>
      <c r="K7" s="323" t="s">
        <v>162</v>
      </c>
      <c r="L7" s="324" t="s">
        <v>163</v>
      </c>
      <c r="M7" s="325" t="s">
        <v>164</v>
      </c>
      <c r="N7" s="326" t="s">
        <v>165</v>
      </c>
    </row>
    <row r="8" spans="1:16" s="40" customFormat="1" ht="21" thickTop="1" x14ac:dyDescent="0.25">
      <c r="A8" s="96" t="s">
        <v>13</v>
      </c>
      <c r="B8" s="97" t="s">
        <v>356</v>
      </c>
      <c r="C8" s="105">
        <v>3405503</v>
      </c>
      <c r="D8" s="105">
        <v>2895965</v>
      </c>
      <c r="E8" s="105">
        <v>2895811</v>
      </c>
      <c r="F8" s="105">
        <v>4377275</v>
      </c>
      <c r="G8" s="327">
        <f>F8/C8</f>
        <v>1.2853534411803484</v>
      </c>
      <c r="H8" s="98">
        <v>35365901</v>
      </c>
      <c r="I8" s="98">
        <v>33818492</v>
      </c>
      <c r="J8" s="98">
        <v>33818492</v>
      </c>
      <c r="K8" s="98">
        <v>33013337</v>
      </c>
      <c r="L8" s="581">
        <f>K8/H8</f>
        <v>0.93347931387355298</v>
      </c>
      <c r="M8" s="185" t="s">
        <v>189</v>
      </c>
      <c r="N8" s="186"/>
    </row>
    <row r="9" spans="1:16" s="40" customFormat="1" ht="12" x14ac:dyDescent="0.25">
      <c r="A9" s="99" t="s">
        <v>14</v>
      </c>
      <c r="B9" s="106" t="s">
        <v>378</v>
      </c>
      <c r="C9" s="101">
        <v>127000</v>
      </c>
      <c r="D9" s="101">
        <v>127000</v>
      </c>
      <c r="E9" s="101">
        <v>127000</v>
      </c>
      <c r="F9" s="101">
        <v>127000</v>
      </c>
      <c r="G9" s="327">
        <f t="shared" ref="G9:G11" si="0">F9/C9</f>
        <v>1</v>
      </c>
      <c r="H9" s="101">
        <v>1571768</v>
      </c>
      <c r="I9" s="101">
        <v>1571768</v>
      </c>
      <c r="J9" s="101">
        <v>1571768</v>
      </c>
      <c r="K9" s="101">
        <v>1656353</v>
      </c>
      <c r="L9" s="579">
        <f t="shared" ref="L9:L16" si="1">K9/H9</f>
        <v>1.0538151940998925</v>
      </c>
      <c r="M9" s="187" t="s">
        <v>189</v>
      </c>
      <c r="N9" s="188"/>
    </row>
    <row r="10" spans="1:16" s="40" customFormat="1" ht="20.399999999999999" x14ac:dyDescent="0.25">
      <c r="A10" s="99" t="s">
        <v>42</v>
      </c>
      <c r="B10" s="285" t="s">
        <v>354</v>
      </c>
      <c r="C10" s="101">
        <v>1963000</v>
      </c>
      <c r="D10" s="101">
        <v>2762000</v>
      </c>
      <c r="E10" s="101">
        <v>2762000</v>
      </c>
      <c r="F10" s="101">
        <v>27362000</v>
      </c>
      <c r="G10" s="327">
        <f t="shared" si="0"/>
        <v>13.938869077941925</v>
      </c>
      <c r="H10" s="101">
        <v>7348000</v>
      </c>
      <c r="I10" s="101">
        <v>2410000</v>
      </c>
      <c r="J10" s="101">
        <v>2410000</v>
      </c>
      <c r="K10" s="101">
        <v>2977540</v>
      </c>
      <c r="L10" s="579">
        <f t="shared" si="1"/>
        <v>0.40521774632553076</v>
      </c>
      <c r="M10" s="187" t="s">
        <v>189</v>
      </c>
      <c r="N10" s="188"/>
    </row>
    <row r="11" spans="1:16" s="40" customFormat="1" ht="12" x14ac:dyDescent="0.25">
      <c r="A11" s="99" t="s">
        <v>43</v>
      </c>
      <c r="B11" s="285" t="s">
        <v>357</v>
      </c>
      <c r="C11" s="101">
        <v>3810000</v>
      </c>
      <c r="D11" s="101">
        <v>3810000</v>
      </c>
      <c r="E11" s="101">
        <v>4095364</v>
      </c>
      <c r="F11" s="101">
        <v>4095364</v>
      </c>
      <c r="G11" s="327">
        <f t="shared" si="0"/>
        <v>1.0748986876640421</v>
      </c>
      <c r="H11" s="101">
        <v>14437838</v>
      </c>
      <c r="I11" s="101">
        <v>9391609</v>
      </c>
      <c r="J11" s="101">
        <v>9391609</v>
      </c>
      <c r="K11" s="101">
        <v>9241578</v>
      </c>
      <c r="L11" s="579">
        <f t="shared" si="1"/>
        <v>0.64009431328984301</v>
      </c>
      <c r="M11" s="187" t="s">
        <v>189</v>
      </c>
      <c r="N11" s="188"/>
    </row>
    <row r="12" spans="1:16" s="40" customFormat="1" ht="20.399999999999999" x14ac:dyDescent="0.25">
      <c r="A12" s="99" t="s">
        <v>44</v>
      </c>
      <c r="B12" s="100" t="s">
        <v>359</v>
      </c>
      <c r="C12" s="101">
        <v>68304478</v>
      </c>
      <c r="D12" s="101">
        <v>64528011</v>
      </c>
      <c r="E12" s="101">
        <v>68216801</v>
      </c>
      <c r="F12" s="101">
        <v>85321913</v>
      </c>
      <c r="G12" s="327">
        <f>F12/C12</f>
        <v>1.2491408396386545</v>
      </c>
      <c r="H12" s="101">
        <v>3353551</v>
      </c>
      <c r="I12" s="101">
        <v>3353551</v>
      </c>
      <c r="J12" s="101">
        <v>3353551</v>
      </c>
      <c r="K12" s="101">
        <v>3584791</v>
      </c>
      <c r="L12" s="579">
        <f t="shared" si="1"/>
        <v>1.0689537746704911</v>
      </c>
      <c r="M12" s="187" t="s">
        <v>189</v>
      </c>
      <c r="N12" s="188"/>
    </row>
    <row r="13" spans="1:16" s="40" customFormat="1" ht="12" x14ac:dyDescent="0.25">
      <c r="A13" s="99" t="s">
        <v>45</v>
      </c>
      <c r="B13" s="100" t="s">
        <v>360</v>
      </c>
      <c r="C13" s="414"/>
      <c r="D13" s="414"/>
      <c r="E13" s="414"/>
      <c r="F13" s="414"/>
      <c r="G13" s="415"/>
      <c r="H13" s="101">
        <v>20253850</v>
      </c>
      <c r="I13" s="101">
        <v>20253850</v>
      </c>
      <c r="J13" s="101">
        <v>20253850</v>
      </c>
      <c r="K13" s="101">
        <v>20253850</v>
      </c>
      <c r="L13" s="579">
        <f t="shared" si="1"/>
        <v>1</v>
      </c>
      <c r="M13" s="187" t="s">
        <v>189</v>
      </c>
      <c r="N13" s="188"/>
    </row>
    <row r="14" spans="1:16" s="40" customFormat="1" ht="12.75" customHeight="1" x14ac:dyDescent="0.25">
      <c r="A14" s="99" t="s">
        <v>46</v>
      </c>
      <c r="B14" s="100" t="s">
        <v>362</v>
      </c>
      <c r="C14" s="414"/>
      <c r="D14" s="414"/>
      <c r="E14" s="414"/>
      <c r="F14" s="414"/>
      <c r="G14" s="416"/>
      <c r="H14" s="101">
        <v>185000</v>
      </c>
      <c r="I14" s="101">
        <v>185000</v>
      </c>
      <c r="J14" s="101">
        <v>185000</v>
      </c>
      <c r="K14" s="101">
        <v>170167</v>
      </c>
      <c r="L14" s="579">
        <f t="shared" si="1"/>
        <v>0.91982162162162162</v>
      </c>
      <c r="M14" s="187" t="s">
        <v>189</v>
      </c>
      <c r="N14" s="188"/>
    </row>
    <row r="15" spans="1:16" s="40" customFormat="1" ht="12.75" customHeight="1" x14ac:dyDescent="0.25">
      <c r="A15" s="99" t="s">
        <v>64</v>
      </c>
      <c r="B15" s="100" t="s">
        <v>363</v>
      </c>
      <c r="C15" s="414"/>
      <c r="D15" s="414"/>
      <c r="E15" s="414"/>
      <c r="F15" s="414"/>
      <c r="G15" s="416"/>
      <c r="H15" s="101">
        <v>355000</v>
      </c>
      <c r="I15" s="101">
        <v>355000</v>
      </c>
      <c r="J15" s="101">
        <v>355000</v>
      </c>
      <c r="K15" s="101">
        <v>355000</v>
      </c>
      <c r="L15" s="579">
        <f t="shared" si="1"/>
        <v>1</v>
      </c>
      <c r="M15" s="187" t="s">
        <v>189</v>
      </c>
      <c r="N15" s="188"/>
    </row>
    <row r="16" spans="1:16" s="40" customFormat="1" ht="12.75" customHeight="1" x14ac:dyDescent="0.25">
      <c r="A16" s="99" t="s">
        <v>68</v>
      </c>
      <c r="B16" s="100" t="s">
        <v>464</v>
      </c>
      <c r="C16" s="101">
        <v>68946874</v>
      </c>
      <c r="D16" s="101">
        <v>68946874</v>
      </c>
      <c r="E16" s="101">
        <v>68946874</v>
      </c>
      <c r="F16" s="101">
        <v>65546874</v>
      </c>
      <c r="G16" s="327">
        <f>F16/C16</f>
        <v>0.95068666927524514</v>
      </c>
      <c r="H16" s="101">
        <v>74039360</v>
      </c>
      <c r="I16" s="101">
        <v>74039360</v>
      </c>
      <c r="J16" s="101">
        <v>74039360</v>
      </c>
      <c r="K16" s="101">
        <v>72460530</v>
      </c>
      <c r="L16" s="579">
        <f t="shared" si="1"/>
        <v>0.97867580162767476</v>
      </c>
      <c r="M16" s="187"/>
      <c r="N16" s="188" t="s">
        <v>189</v>
      </c>
    </row>
    <row r="17" spans="1:14" s="40" customFormat="1" ht="12" x14ac:dyDescent="0.25">
      <c r="A17" s="99" t="s">
        <v>69</v>
      </c>
      <c r="B17" s="106" t="s">
        <v>405</v>
      </c>
      <c r="C17" s="414"/>
      <c r="D17" s="414"/>
      <c r="E17" s="414"/>
      <c r="F17" s="414"/>
      <c r="G17" s="416"/>
      <c r="H17" s="414"/>
      <c r="I17" s="414"/>
      <c r="J17" s="414"/>
      <c r="K17" s="414"/>
      <c r="L17" s="416"/>
      <c r="M17" s="187" t="s">
        <v>189</v>
      </c>
      <c r="N17" s="188"/>
    </row>
    <row r="18" spans="1:14" s="40" customFormat="1" ht="12" x14ac:dyDescent="0.25">
      <c r="A18" s="99" t="s">
        <v>70</v>
      </c>
      <c r="B18" s="106" t="s">
        <v>536</v>
      </c>
      <c r="C18" s="101">
        <v>9790673</v>
      </c>
      <c r="D18" s="101">
        <v>9790673</v>
      </c>
      <c r="E18" s="101">
        <v>9790673</v>
      </c>
      <c r="F18" s="101">
        <v>7032838</v>
      </c>
      <c r="G18" s="327">
        <f>F18/C18</f>
        <v>0.71832018084967197</v>
      </c>
      <c r="H18" s="101">
        <v>12713129</v>
      </c>
      <c r="I18" s="101">
        <v>12713129</v>
      </c>
      <c r="J18" s="101">
        <v>12713129</v>
      </c>
      <c r="K18" s="101">
        <v>12713129</v>
      </c>
      <c r="L18" s="580">
        <f t="shared" ref="L18:L27" si="2">K18/H18</f>
        <v>1</v>
      </c>
      <c r="M18" s="187"/>
      <c r="N18" s="188" t="s">
        <v>189</v>
      </c>
    </row>
    <row r="19" spans="1:14" s="40" customFormat="1" ht="20.399999999999999" x14ac:dyDescent="0.25">
      <c r="A19" s="99" t="s">
        <v>71</v>
      </c>
      <c r="B19" s="285" t="s">
        <v>350</v>
      </c>
      <c r="C19" s="414"/>
      <c r="D19" s="414"/>
      <c r="E19" s="414"/>
      <c r="F19" s="414"/>
      <c r="G19" s="416"/>
      <c r="H19" s="101">
        <v>29687486</v>
      </c>
      <c r="I19" s="101">
        <v>9160524</v>
      </c>
      <c r="J19" s="101">
        <v>9160524</v>
      </c>
      <c r="K19" s="101">
        <v>9160524</v>
      </c>
      <c r="L19" s="579">
        <f>K19/H19</f>
        <v>0.30856516446020388</v>
      </c>
      <c r="M19" s="187" t="s">
        <v>189</v>
      </c>
      <c r="N19" s="188"/>
    </row>
    <row r="20" spans="1:14" s="40" customFormat="1" ht="20.399999999999999" x14ac:dyDescent="0.25">
      <c r="A20" s="99" t="s">
        <v>72</v>
      </c>
      <c r="B20" s="285" t="s">
        <v>465</v>
      </c>
      <c r="C20" s="101">
        <v>67961992</v>
      </c>
      <c r="D20" s="101">
        <v>108548031</v>
      </c>
      <c r="E20" s="101">
        <v>108548031</v>
      </c>
      <c r="F20" s="101">
        <v>118255011</v>
      </c>
      <c r="G20" s="327">
        <f>F20/C20</f>
        <v>1.7400168464750121</v>
      </c>
      <c r="H20" s="101">
        <v>86892230</v>
      </c>
      <c r="I20" s="101">
        <v>139548604</v>
      </c>
      <c r="J20" s="101">
        <v>139548604</v>
      </c>
      <c r="K20" s="101">
        <v>139548604</v>
      </c>
      <c r="L20" s="579">
        <f t="shared" si="2"/>
        <v>1.6059963474294536</v>
      </c>
      <c r="M20" s="187"/>
      <c r="N20" s="188" t="s">
        <v>189</v>
      </c>
    </row>
    <row r="21" spans="1:14" s="40" customFormat="1" ht="20.399999999999999" x14ac:dyDescent="0.25">
      <c r="A21" s="99" t="s">
        <v>73</v>
      </c>
      <c r="B21" s="285" t="s">
        <v>349</v>
      </c>
      <c r="C21" s="414"/>
      <c r="D21" s="414"/>
      <c r="E21" s="414"/>
      <c r="F21" s="414"/>
      <c r="G21" s="417"/>
      <c r="H21" s="101">
        <v>1270000</v>
      </c>
      <c r="I21" s="101">
        <v>1270000</v>
      </c>
      <c r="J21" s="101">
        <v>1270000</v>
      </c>
      <c r="K21" s="101">
        <v>1270000</v>
      </c>
      <c r="L21" s="579">
        <f t="shared" si="2"/>
        <v>1</v>
      </c>
      <c r="M21" s="187" t="s">
        <v>189</v>
      </c>
      <c r="N21" s="188"/>
    </row>
    <row r="22" spans="1:14" s="40" customFormat="1" ht="12.75" customHeight="1" x14ac:dyDescent="0.25">
      <c r="A22" s="99" t="s">
        <v>74</v>
      </c>
      <c r="B22" s="285" t="s">
        <v>348</v>
      </c>
      <c r="C22" s="328">
        <v>10160000</v>
      </c>
      <c r="D22" s="328">
        <v>10160000</v>
      </c>
      <c r="E22" s="328">
        <v>10160000</v>
      </c>
      <c r="F22" s="328">
        <v>10160000</v>
      </c>
      <c r="G22" s="327">
        <f>F22/C22</f>
        <v>1</v>
      </c>
      <c r="H22" s="101">
        <v>9525000</v>
      </c>
      <c r="I22" s="101">
        <v>9525000</v>
      </c>
      <c r="J22" s="101">
        <v>9525000</v>
      </c>
      <c r="K22" s="101">
        <v>13912700</v>
      </c>
      <c r="L22" s="579">
        <f t="shared" si="2"/>
        <v>1.4606509186351706</v>
      </c>
      <c r="M22" s="187" t="s">
        <v>189</v>
      </c>
      <c r="N22" s="188"/>
    </row>
    <row r="23" spans="1:14" s="40" customFormat="1" ht="12" x14ac:dyDescent="0.25">
      <c r="A23" s="99" t="s">
        <v>75</v>
      </c>
      <c r="B23" s="285" t="s">
        <v>535</v>
      </c>
      <c r="C23" s="328">
        <v>0</v>
      </c>
      <c r="D23" s="328">
        <v>7999966</v>
      </c>
      <c r="E23" s="328">
        <v>7999966</v>
      </c>
      <c r="F23" s="328">
        <v>5956081</v>
      </c>
      <c r="G23" s="416"/>
      <c r="H23" s="101">
        <v>24676859</v>
      </c>
      <c r="I23" s="101">
        <v>32923132</v>
      </c>
      <c r="J23" s="101">
        <v>32923132</v>
      </c>
      <c r="K23" s="101">
        <v>32923058</v>
      </c>
      <c r="L23" s="579">
        <f t="shared" si="2"/>
        <v>1.3341672860391187</v>
      </c>
      <c r="M23" s="187"/>
      <c r="N23" s="188" t="s">
        <v>189</v>
      </c>
    </row>
    <row r="24" spans="1:14" s="40" customFormat="1" ht="12.75" customHeight="1" x14ac:dyDescent="0.25">
      <c r="A24" s="99" t="s">
        <v>76</v>
      </c>
      <c r="B24" s="100" t="s">
        <v>358</v>
      </c>
      <c r="C24" s="414"/>
      <c r="D24" s="414"/>
      <c r="E24" s="414"/>
      <c r="F24" s="414"/>
      <c r="G24" s="416"/>
      <c r="H24" s="101">
        <v>5462000</v>
      </c>
      <c r="I24" s="101">
        <v>5462000</v>
      </c>
      <c r="J24" s="101">
        <v>6362000</v>
      </c>
      <c r="K24" s="101">
        <v>6346426</v>
      </c>
      <c r="L24" s="579">
        <f t="shared" si="2"/>
        <v>1.1619234712559503</v>
      </c>
      <c r="M24" s="187" t="s">
        <v>189</v>
      </c>
      <c r="N24" s="188"/>
    </row>
    <row r="25" spans="1:14" s="40" customFormat="1" ht="12.75" customHeight="1" x14ac:dyDescent="0.25">
      <c r="A25" s="99" t="s">
        <v>77</v>
      </c>
      <c r="B25" s="285" t="s">
        <v>355</v>
      </c>
      <c r="C25" s="101">
        <v>305000</v>
      </c>
      <c r="D25" s="101">
        <v>305000</v>
      </c>
      <c r="E25" s="101">
        <v>305000</v>
      </c>
      <c r="F25" s="101">
        <v>501850</v>
      </c>
      <c r="G25" s="327">
        <f>F25/C25</f>
        <v>1.6454098360655738</v>
      </c>
      <c r="H25" s="101">
        <v>33833740</v>
      </c>
      <c r="I25" s="101">
        <v>33483740</v>
      </c>
      <c r="J25" s="101">
        <v>33483740</v>
      </c>
      <c r="K25" s="101">
        <v>35130402</v>
      </c>
      <c r="L25" s="579">
        <f t="shared" si="2"/>
        <v>1.038324524572217</v>
      </c>
      <c r="M25" s="187" t="s">
        <v>189</v>
      </c>
      <c r="N25" s="188"/>
    </row>
    <row r="26" spans="1:14" s="40" customFormat="1" ht="12.75" customHeight="1" x14ac:dyDescent="0.25">
      <c r="A26" s="99" t="s">
        <v>78</v>
      </c>
      <c r="B26" s="285" t="s">
        <v>450</v>
      </c>
      <c r="C26" s="414"/>
      <c r="D26" s="414"/>
      <c r="E26" s="414"/>
      <c r="F26" s="414"/>
      <c r="G26" s="416"/>
      <c r="H26" s="101">
        <v>14957519</v>
      </c>
      <c r="I26" s="101">
        <v>14957519</v>
      </c>
      <c r="J26" s="101">
        <v>14957519</v>
      </c>
      <c r="K26" s="101">
        <v>15151049</v>
      </c>
      <c r="L26" s="579">
        <f t="shared" si="2"/>
        <v>1.0129386430998348</v>
      </c>
      <c r="M26" s="187" t="s">
        <v>189</v>
      </c>
      <c r="N26" s="188"/>
    </row>
    <row r="27" spans="1:14" s="40" customFormat="1" ht="12.75" customHeight="1" x14ac:dyDescent="0.25">
      <c r="A27" s="99" t="s">
        <v>79</v>
      </c>
      <c r="B27" s="100" t="s">
        <v>366</v>
      </c>
      <c r="C27" s="414"/>
      <c r="D27" s="414"/>
      <c r="E27" s="414"/>
      <c r="F27" s="414"/>
      <c r="G27" s="416"/>
      <c r="H27" s="101">
        <v>1046000</v>
      </c>
      <c r="I27" s="101">
        <v>1290000</v>
      </c>
      <c r="J27" s="101">
        <v>1290000</v>
      </c>
      <c r="K27" s="101">
        <v>1233974</v>
      </c>
      <c r="L27" s="579">
        <f t="shared" si="2"/>
        <v>1.1797074569789674</v>
      </c>
      <c r="M27" s="187" t="s">
        <v>189</v>
      </c>
      <c r="N27" s="188"/>
    </row>
    <row r="28" spans="1:14" s="40" customFormat="1" ht="12.75" customHeight="1" thickBot="1" x14ac:dyDescent="0.3">
      <c r="A28" s="329" t="s">
        <v>80</v>
      </c>
      <c r="B28" s="330" t="s">
        <v>367</v>
      </c>
      <c r="C28" s="418"/>
      <c r="D28" s="418"/>
      <c r="E28" s="418"/>
      <c r="F28" s="418"/>
      <c r="G28" s="419"/>
      <c r="H28" s="108">
        <v>0</v>
      </c>
      <c r="I28" s="108">
        <v>0</v>
      </c>
      <c r="J28" s="108">
        <v>0</v>
      </c>
      <c r="K28" s="682"/>
      <c r="L28" s="416"/>
      <c r="M28" s="311" t="s">
        <v>189</v>
      </c>
      <c r="N28" s="331"/>
    </row>
    <row r="29" spans="1:14" s="40" customFormat="1" ht="6.75" customHeight="1" thickTop="1" x14ac:dyDescent="0.25">
      <c r="A29" s="93"/>
      <c r="B29" s="332"/>
      <c r="C29" s="333"/>
      <c r="D29" s="333"/>
      <c r="E29" s="333"/>
      <c r="F29" s="333"/>
      <c r="G29" s="334"/>
      <c r="H29" s="333"/>
      <c r="I29" s="333"/>
      <c r="J29" s="333"/>
      <c r="K29" s="333"/>
      <c r="L29" s="334"/>
      <c r="M29" s="335"/>
      <c r="N29" s="335"/>
    </row>
    <row r="30" spans="1:14" s="40" customFormat="1" ht="6.75" customHeight="1" thickBot="1" x14ac:dyDescent="0.3">
      <c r="A30" s="299"/>
      <c r="B30" s="336"/>
      <c r="C30" s="337"/>
      <c r="D30" s="337"/>
      <c r="E30" s="337"/>
      <c r="F30" s="337"/>
      <c r="G30" s="102"/>
      <c r="H30" s="337"/>
      <c r="I30" s="337"/>
      <c r="J30" s="337"/>
      <c r="K30" s="337"/>
      <c r="L30" s="102"/>
      <c r="M30" s="338"/>
      <c r="N30" s="338"/>
    </row>
    <row r="31" spans="1:14" s="40" customFormat="1" ht="12.6" thickTop="1" x14ac:dyDescent="0.25">
      <c r="A31" s="103" t="s">
        <v>81</v>
      </c>
      <c r="B31" s="104" t="s">
        <v>369</v>
      </c>
      <c r="C31" s="420"/>
      <c r="D31" s="420"/>
      <c r="E31" s="420"/>
      <c r="F31" s="420"/>
      <c r="G31" s="421"/>
      <c r="H31" s="105">
        <v>815000</v>
      </c>
      <c r="I31" s="105">
        <v>815000</v>
      </c>
      <c r="J31" s="105">
        <v>815000</v>
      </c>
      <c r="K31" s="105">
        <v>759419</v>
      </c>
      <c r="L31" s="582">
        <f t="shared" ref="L31:L42" si="3">K31/H31</f>
        <v>0.93180245398773009</v>
      </c>
      <c r="M31" s="191" t="s">
        <v>189</v>
      </c>
      <c r="N31" s="192"/>
    </row>
    <row r="32" spans="1:14" s="40" customFormat="1" ht="12.75" customHeight="1" x14ac:dyDescent="0.25">
      <c r="A32" s="99" t="s">
        <v>82</v>
      </c>
      <c r="B32" s="100" t="s">
        <v>370</v>
      </c>
      <c r="C32" s="101">
        <v>3600000</v>
      </c>
      <c r="D32" s="101">
        <v>3600000</v>
      </c>
      <c r="E32" s="101">
        <v>3600000</v>
      </c>
      <c r="F32" s="101">
        <v>1283484</v>
      </c>
      <c r="G32" s="327">
        <f>F32/C32</f>
        <v>0.35652333333333336</v>
      </c>
      <c r="H32" s="101">
        <v>3007380</v>
      </c>
      <c r="I32" s="101">
        <v>3007380</v>
      </c>
      <c r="J32" s="101">
        <v>3007380</v>
      </c>
      <c r="K32" s="101">
        <v>3007380</v>
      </c>
      <c r="L32" s="579">
        <f t="shared" si="3"/>
        <v>1</v>
      </c>
      <c r="M32" s="187" t="s">
        <v>189</v>
      </c>
      <c r="N32" s="188"/>
    </row>
    <row r="33" spans="1:17" s="40" customFormat="1" ht="12.75" customHeight="1" x14ac:dyDescent="0.25">
      <c r="A33" s="99" t="s">
        <v>83</v>
      </c>
      <c r="B33" s="100" t="s">
        <v>368</v>
      </c>
      <c r="C33" s="414"/>
      <c r="D33" s="414"/>
      <c r="E33" s="414"/>
      <c r="F33" s="414"/>
      <c r="G33" s="416"/>
      <c r="H33" s="101">
        <v>150000</v>
      </c>
      <c r="I33" s="101">
        <v>150000</v>
      </c>
      <c r="J33" s="101">
        <v>150000</v>
      </c>
      <c r="K33" s="101">
        <v>150000</v>
      </c>
      <c r="L33" s="579">
        <f t="shared" si="3"/>
        <v>1</v>
      </c>
      <c r="M33" s="187" t="s">
        <v>189</v>
      </c>
      <c r="N33" s="188"/>
    </row>
    <row r="34" spans="1:17" s="40" customFormat="1" ht="12.75" customHeight="1" x14ac:dyDescent="0.25">
      <c r="A34" s="99" t="s">
        <v>84</v>
      </c>
      <c r="B34" s="106" t="s">
        <v>376</v>
      </c>
      <c r="C34" s="414"/>
      <c r="D34" s="414"/>
      <c r="E34" s="414"/>
      <c r="F34" s="414"/>
      <c r="G34" s="416"/>
      <c r="H34" s="101">
        <v>1223592</v>
      </c>
      <c r="I34" s="101">
        <v>1223592</v>
      </c>
      <c r="J34" s="101">
        <v>1223592</v>
      </c>
      <c r="K34" s="101">
        <v>505898</v>
      </c>
      <c r="L34" s="579">
        <f t="shared" si="3"/>
        <v>0.41345317720285846</v>
      </c>
      <c r="M34" s="187" t="s">
        <v>189</v>
      </c>
      <c r="N34" s="188"/>
    </row>
    <row r="35" spans="1:17" s="40" customFormat="1" ht="12.75" customHeight="1" x14ac:dyDescent="0.25">
      <c r="A35" s="99" t="s">
        <v>85</v>
      </c>
      <c r="B35" s="339" t="s">
        <v>377</v>
      </c>
      <c r="C35" s="287">
        <v>55868000</v>
      </c>
      <c r="D35" s="287">
        <v>42731000</v>
      </c>
      <c r="E35" s="287">
        <v>42731000</v>
      </c>
      <c r="F35" s="287">
        <v>59687000</v>
      </c>
      <c r="G35" s="327">
        <f t="shared" ref="G35:G37" si="4">F35/C35</f>
        <v>1.0683575570988759</v>
      </c>
      <c r="H35" s="287">
        <v>48348299</v>
      </c>
      <c r="I35" s="287">
        <v>37630299</v>
      </c>
      <c r="J35" s="287">
        <v>37630299</v>
      </c>
      <c r="K35" s="287">
        <v>38144938</v>
      </c>
      <c r="L35" s="579">
        <f t="shared" si="3"/>
        <v>0.78896132416158016</v>
      </c>
      <c r="M35" s="187"/>
      <c r="N35" s="188" t="s">
        <v>189</v>
      </c>
    </row>
    <row r="36" spans="1:17" s="40" customFormat="1" ht="12.75" customHeight="1" x14ac:dyDescent="0.25">
      <c r="A36" s="99" t="s">
        <v>86</v>
      </c>
      <c r="B36" s="286" t="s">
        <v>351</v>
      </c>
      <c r="C36" s="105">
        <v>840000</v>
      </c>
      <c r="D36" s="105">
        <v>840000</v>
      </c>
      <c r="E36" s="105">
        <v>840000</v>
      </c>
      <c r="F36" s="105">
        <v>1892000</v>
      </c>
      <c r="G36" s="327">
        <f t="shared" si="4"/>
        <v>2.2523809523809524</v>
      </c>
      <c r="H36" s="105">
        <v>540000</v>
      </c>
      <c r="I36" s="105">
        <v>540000</v>
      </c>
      <c r="J36" s="105">
        <v>540000</v>
      </c>
      <c r="K36" s="105">
        <v>540000</v>
      </c>
      <c r="L36" s="579">
        <f t="shared" si="3"/>
        <v>1</v>
      </c>
      <c r="M36" s="191"/>
      <c r="N36" s="192" t="s">
        <v>189</v>
      </c>
    </row>
    <row r="37" spans="1:17" s="40" customFormat="1" ht="12.75" customHeight="1" x14ac:dyDescent="0.25">
      <c r="A37" s="99" t="s">
        <v>87</v>
      </c>
      <c r="B37" s="97" t="s">
        <v>487</v>
      </c>
      <c r="C37" s="98">
        <v>1246303</v>
      </c>
      <c r="D37" s="98">
        <v>1246303</v>
      </c>
      <c r="E37" s="98">
        <v>1246303</v>
      </c>
      <c r="F37" s="98">
        <v>1246303</v>
      </c>
      <c r="G37" s="327">
        <f t="shared" si="4"/>
        <v>1</v>
      </c>
      <c r="H37" s="98">
        <v>458250</v>
      </c>
      <c r="I37" s="98">
        <v>458250</v>
      </c>
      <c r="J37" s="98">
        <v>458250</v>
      </c>
      <c r="K37" s="98">
        <v>458250</v>
      </c>
      <c r="L37" s="579">
        <f t="shared" si="3"/>
        <v>1</v>
      </c>
      <c r="M37" s="490"/>
      <c r="N37" s="192" t="s">
        <v>189</v>
      </c>
    </row>
    <row r="38" spans="1:17" s="40" customFormat="1" ht="12.75" customHeight="1" x14ac:dyDescent="0.25">
      <c r="A38" s="99" t="s">
        <v>88</v>
      </c>
      <c r="B38" s="339" t="s">
        <v>375</v>
      </c>
      <c r="C38" s="422"/>
      <c r="D38" s="422"/>
      <c r="E38" s="422"/>
      <c r="F38" s="422"/>
      <c r="G38" s="423"/>
      <c r="H38" s="287">
        <v>919167</v>
      </c>
      <c r="I38" s="287">
        <v>919167</v>
      </c>
      <c r="J38" s="287">
        <v>919167</v>
      </c>
      <c r="K38" s="287">
        <v>916151</v>
      </c>
      <c r="L38" s="579">
        <f t="shared" si="3"/>
        <v>0.99671876818902327</v>
      </c>
      <c r="M38" s="187" t="s">
        <v>189</v>
      </c>
      <c r="N38" s="188"/>
    </row>
    <row r="39" spans="1:17" s="40" customFormat="1" ht="20.399999999999999" x14ac:dyDescent="0.25">
      <c r="A39" s="99" t="s">
        <v>89</v>
      </c>
      <c r="B39" s="541" t="s">
        <v>537</v>
      </c>
      <c r="C39" s="542">
        <v>462934</v>
      </c>
      <c r="D39" s="542">
        <v>462934</v>
      </c>
      <c r="E39" s="542">
        <v>462934</v>
      </c>
      <c r="F39" s="542">
        <v>400000</v>
      </c>
      <c r="G39" s="327">
        <f t="shared" ref="G39:G41" si="5">F39/C39</f>
        <v>0.86405405522169465</v>
      </c>
      <c r="H39" s="542">
        <v>210000</v>
      </c>
      <c r="I39" s="542">
        <v>210000</v>
      </c>
      <c r="J39" s="542">
        <v>210000</v>
      </c>
      <c r="K39" s="542">
        <v>210000</v>
      </c>
      <c r="L39" s="579">
        <f t="shared" si="3"/>
        <v>1</v>
      </c>
      <c r="M39" s="187" t="s">
        <v>189</v>
      </c>
      <c r="N39" s="192"/>
    </row>
    <row r="40" spans="1:17" s="40" customFormat="1" ht="20.399999999999999" x14ac:dyDescent="0.25">
      <c r="A40" s="99" t="s">
        <v>90</v>
      </c>
      <c r="B40" s="107" t="s">
        <v>492</v>
      </c>
      <c r="C40" s="105">
        <v>127000</v>
      </c>
      <c r="D40" s="105">
        <v>127000</v>
      </c>
      <c r="E40" s="105">
        <v>127000</v>
      </c>
      <c r="F40" s="105">
        <v>127000</v>
      </c>
      <c r="G40" s="327">
        <f t="shared" si="5"/>
        <v>1</v>
      </c>
      <c r="H40" s="105">
        <v>18209348</v>
      </c>
      <c r="I40" s="105">
        <v>17910348</v>
      </c>
      <c r="J40" s="105">
        <v>17910348</v>
      </c>
      <c r="K40" s="105">
        <v>16670035</v>
      </c>
      <c r="L40" s="579">
        <f t="shared" si="3"/>
        <v>0.91546578164138548</v>
      </c>
      <c r="M40" s="187" t="s">
        <v>189</v>
      </c>
      <c r="N40" s="192"/>
    </row>
    <row r="41" spans="1:17" s="40" customFormat="1" ht="12.75" customHeight="1" x14ac:dyDescent="0.25">
      <c r="A41" s="99" t="s">
        <v>91</v>
      </c>
      <c r="B41" s="104" t="s">
        <v>353</v>
      </c>
      <c r="C41" s="105">
        <v>762000</v>
      </c>
      <c r="D41" s="105">
        <v>762000</v>
      </c>
      <c r="E41" s="105">
        <v>762000</v>
      </c>
      <c r="F41" s="105">
        <v>762000</v>
      </c>
      <c r="G41" s="327">
        <f t="shared" si="5"/>
        <v>1</v>
      </c>
      <c r="H41" s="105">
        <v>1524000</v>
      </c>
      <c r="I41" s="105">
        <v>1143000</v>
      </c>
      <c r="J41" s="105">
        <v>1143000</v>
      </c>
      <c r="K41" s="105">
        <v>1143000</v>
      </c>
      <c r="L41" s="579">
        <f t="shared" si="3"/>
        <v>0.75</v>
      </c>
      <c r="M41" s="187"/>
      <c r="N41" s="192" t="s">
        <v>189</v>
      </c>
    </row>
    <row r="42" spans="1:17" s="40" customFormat="1" ht="12.75" customHeight="1" x14ac:dyDescent="0.25">
      <c r="A42" s="99" t="s">
        <v>92</v>
      </c>
      <c r="B42" s="106" t="s">
        <v>374</v>
      </c>
      <c r="C42" s="101">
        <v>3748490</v>
      </c>
      <c r="D42" s="406">
        <v>3748490</v>
      </c>
      <c r="E42" s="406">
        <v>3748490</v>
      </c>
      <c r="F42" s="406">
        <v>3748490</v>
      </c>
      <c r="G42" s="327">
        <f>F42/C42</f>
        <v>1</v>
      </c>
      <c r="H42" s="101">
        <v>7540000</v>
      </c>
      <c r="I42" s="101">
        <v>6050000</v>
      </c>
      <c r="J42" s="101">
        <v>6050000</v>
      </c>
      <c r="K42" s="101">
        <v>6050000</v>
      </c>
      <c r="L42" s="579">
        <f t="shared" si="3"/>
        <v>0.80238726790450932</v>
      </c>
      <c r="M42" s="187"/>
      <c r="N42" s="192" t="s">
        <v>189</v>
      </c>
    </row>
    <row r="43" spans="1:17" s="40" customFormat="1" ht="12.75" customHeight="1" x14ac:dyDescent="0.25">
      <c r="A43" s="99" t="s">
        <v>93</v>
      </c>
      <c r="B43" s="100" t="s">
        <v>507</v>
      </c>
      <c r="C43" s="101">
        <v>0</v>
      </c>
      <c r="D43" s="101">
        <v>0</v>
      </c>
      <c r="E43" s="101">
        <v>0</v>
      </c>
      <c r="F43" s="101">
        <v>950000</v>
      </c>
      <c r="G43" s="416"/>
      <c r="H43" s="101">
        <v>0</v>
      </c>
      <c r="I43" s="101">
        <v>0</v>
      </c>
      <c r="J43" s="101">
        <v>0</v>
      </c>
      <c r="K43" s="101">
        <v>0</v>
      </c>
      <c r="L43" s="423"/>
      <c r="M43" s="187"/>
      <c r="N43" s="188" t="s">
        <v>189</v>
      </c>
    </row>
    <row r="44" spans="1:17" s="40" customFormat="1" ht="12.75" customHeight="1" x14ac:dyDescent="0.25">
      <c r="A44" s="99" t="s">
        <v>94</v>
      </c>
      <c r="B44" s="100" t="s">
        <v>361</v>
      </c>
      <c r="C44" s="414"/>
      <c r="D44" s="414"/>
      <c r="E44" s="414"/>
      <c r="F44" s="414"/>
      <c r="G44" s="416"/>
      <c r="H44" s="101">
        <v>935114</v>
      </c>
      <c r="I44" s="101">
        <v>0</v>
      </c>
      <c r="J44" s="101">
        <v>0</v>
      </c>
      <c r="K44" s="101">
        <v>0</v>
      </c>
      <c r="L44" s="579">
        <f t="shared" ref="L44:L47" si="6">K44/H44</f>
        <v>0</v>
      </c>
      <c r="M44" s="187"/>
      <c r="N44" s="188" t="s">
        <v>189</v>
      </c>
    </row>
    <row r="45" spans="1:17" s="40" customFormat="1" ht="12.75" customHeight="1" x14ac:dyDescent="0.25">
      <c r="A45" s="99" t="s">
        <v>95</v>
      </c>
      <c r="B45" s="100" t="s">
        <v>364</v>
      </c>
      <c r="C45" s="414"/>
      <c r="D45" s="414"/>
      <c r="E45" s="414"/>
      <c r="F45" s="414"/>
      <c r="G45" s="416"/>
      <c r="H45" s="101">
        <v>15793635</v>
      </c>
      <c r="I45" s="101">
        <v>15272065</v>
      </c>
      <c r="J45" s="101">
        <v>15720064</v>
      </c>
      <c r="K45" s="101">
        <v>16256025</v>
      </c>
      <c r="L45" s="579">
        <f t="shared" si="6"/>
        <v>1.0292769840508533</v>
      </c>
      <c r="M45" s="187" t="s">
        <v>189</v>
      </c>
      <c r="N45" s="188"/>
    </row>
    <row r="46" spans="1:17" s="40" customFormat="1" ht="12" x14ac:dyDescent="0.25">
      <c r="A46" s="99" t="s">
        <v>96</v>
      </c>
      <c r="B46" s="285" t="s">
        <v>365</v>
      </c>
      <c r="C46" s="101">
        <v>1200041</v>
      </c>
      <c r="D46" s="101">
        <v>1200041</v>
      </c>
      <c r="E46" s="101">
        <v>1200041</v>
      </c>
      <c r="F46" s="101">
        <v>1115892</v>
      </c>
      <c r="G46" s="327">
        <f t="shared" ref="G46:G47" si="7">F46/C46</f>
        <v>0.92987822916050367</v>
      </c>
      <c r="H46" s="101">
        <v>4160365</v>
      </c>
      <c r="I46" s="101">
        <v>4166935</v>
      </c>
      <c r="J46" s="101">
        <v>4166936</v>
      </c>
      <c r="K46" s="101">
        <v>3730775</v>
      </c>
      <c r="L46" s="579">
        <f t="shared" si="6"/>
        <v>0.89674223295311828</v>
      </c>
      <c r="M46" s="187" t="s">
        <v>189</v>
      </c>
      <c r="N46" s="188"/>
      <c r="P46" s="492"/>
    </row>
    <row r="47" spans="1:17" s="40" customFormat="1" ht="12.75" customHeight="1" x14ac:dyDescent="0.25">
      <c r="A47" s="99" t="s">
        <v>97</v>
      </c>
      <c r="B47" s="100" t="s">
        <v>352</v>
      </c>
      <c r="C47" s="406">
        <v>20000</v>
      </c>
      <c r="D47" s="406">
        <v>20000</v>
      </c>
      <c r="E47" s="406">
        <v>20000</v>
      </c>
      <c r="F47" s="406">
        <v>34800</v>
      </c>
      <c r="G47" s="327">
        <f t="shared" si="7"/>
        <v>1.74</v>
      </c>
      <c r="H47" s="101">
        <v>1496000</v>
      </c>
      <c r="I47" s="101">
        <v>1496000</v>
      </c>
      <c r="J47" s="101">
        <v>1496000</v>
      </c>
      <c r="K47" s="101">
        <v>1377200</v>
      </c>
      <c r="L47" s="579">
        <f t="shared" si="6"/>
        <v>0.9205882352941176</v>
      </c>
      <c r="M47" s="187" t="s">
        <v>189</v>
      </c>
      <c r="N47" s="188"/>
      <c r="Q47" s="492"/>
    </row>
    <row r="48" spans="1:17" s="40" customFormat="1" ht="12.75" customHeight="1" x14ac:dyDescent="0.25">
      <c r="A48" s="99" t="s">
        <v>98</v>
      </c>
      <c r="B48" s="100" t="s">
        <v>371</v>
      </c>
      <c r="C48" s="424"/>
      <c r="D48" s="424"/>
      <c r="E48" s="424"/>
      <c r="F48" s="424"/>
      <c r="G48" s="416"/>
      <c r="H48" s="101">
        <v>0</v>
      </c>
      <c r="I48" s="101">
        <v>0</v>
      </c>
      <c r="J48" s="101">
        <v>0</v>
      </c>
      <c r="K48" s="101">
        <v>0</v>
      </c>
      <c r="L48" s="416"/>
      <c r="M48" s="187" t="s">
        <v>189</v>
      </c>
      <c r="N48" s="188"/>
    </row>
    <row r="49" spans="1:14" s="40" customFormat="1" ht="12.75" customHeight="1" x14ac:dyDescent="0.25">
      <c r="A49" s="99" t="s">
        <v>466</v>
      </c>
      <c r="B49" s="104" t="s">
        <v>372</v>
      </c>
      <c r="C49" s="424"/>
      <c r="D49" s="424"/>
      <c r="E49" s="424"/>
      <c r="F49" s="424"/>
      <c r="G49" s="416"/>
      <c r="H49" s="105">
        <v>0</v>
      </c>
      <c r="I49" s="105">
        <v>0</v>
      </c>
      <c r="J49" s="105">
        <v>0</v>
      </c>
      <c r="K49" s="105">
        <v>0</v>
      </c>
      <c r="L49" s="416"/>
      <c r="M49" s="187" t="s">
        <v>189</v>
      </c>
      <c r="N49" s="188"/>
    </row>
    <row r="50" spans="1:14" s="40" customFormat="1" ht="12.75" customHeight="1" x14ac:dyDescent="0.25">
      <c r="A50" s="99" t="s">
        <v>486</v>
      </c>
      <c r="B50" s="425" t="s">
        <v>451</v>
      </c>
      <c r="C50" s="424"/>
      <c r="D50" s="424"/>
      <c r="E50" s="424"/>
      <c r="F50" s="424"/>
      <c r="G50" s="416"/>
      <c r="H50" s="98">
        <v>0</v>
      </c>
      <c r="I50" s="98">
        <v>0</v>
      </c>
      <c r="J50" s="98">
        <v>0</v>
      </c>
      <c r="K50" s="98">
        <v>0</v>
      </c>
      <c r="L50" s="416"/>
      <c r="M50" s="187" t="s">
        <v>189</v>
      </c>
      <c r="N50" s="331"/>
    </row>
    <row r="51" spans="1:14" s="40" customFormat="1" ht="20.399999999999999" x14ac:dyDescent="0.25">
      <c r="A51" s="99" t="s">
        <v>510</v>
      </c>
      <c r="B51" s="426" t="s">
        <v>373</v>
      </c>
      <c r="C51" s="424"/>
      <c r="D51" s="424"/>
      <c r="E51" s="424"/>
      <c r="F51" s="424"/>
      <c r="G51" s="416"/>
      <c r="H51" s="287">
        <v>3809050</v>
      </c>
      <c r="I51" s="287">
        <v>3809050</v>
      </c>
      <c r="J51" s="287">
        <v>3809050</v>
      </c>
      <c r="K51" s="287">
        <v>3858937</v>
      </c>
      <c r="L51" s="579">
        <f>K51/H51</f>
        <v>1.0130969664352003</v>
      </c>
      <c r="M51" s="187" t="s">
        <v>189</v>
      </c>
      <c r="N51" s="188"/>
    </row>
    <row r="52" spans="1:14" s="40" customFormat="1" ht="21" thickBot="1" x14ac:dyDescent="0.3">
      <c r="A52" s="99" t="s">
        <v>511</v>
      </c>
      <c r="B52" s="425" t="s">
        <v>452</v>
      </c>
      <c r="C52" s="406">
        <v>106000000</v>
      </c>
      <c r="D52" s="406">
        <v>82500000</v>
      </c>
      <c r="E52" s="406">
        <v>82500000</v>
      </c>
      <c r="F52" s="406">
        <v>78345766</v>
      </c>
      <c r="G52" s="327">
        <f>F52/C52</f>
        <v>0.73911099999999996</v>
      </c>
      <c r="H52" s="427"/>
      <c r="I52" s="427"/>
      <c r="J52" s="427"/>
      <c r="K52" s="427"/>
      <c r="L52" s="583"/>
      <c r="M52" s="189" t="s">
        <v>189</v>
      </c>
      <c r="N52" s="190"/>
    </row>
    <row r="53" spans="1:14" s="40" customFormat="1" ht="12.75" customHeight="1" thickTop="1" x14ac:dyDescent="0.25">
      <c r="A53" s="725" t="s">
        <v>99</v>
      </c>
      <c r="B53" s="725"/>
      <c r="C53" s="109">
        <f>SUM(C8:C52)</f>
        <v>408649288</v>
      </c>
      <c r="D53" s="109">
        <f>SUM(D8:D52)</f>
        <v>417111288</v>
      </c>
      <c r="E53" s="109">
        <f>SUM(E8:E52)</f>
        <v>421085288</v>
      </c>
      <c r="F53" s="109">
        <f>SUM(F8:F52)</f>
        <v>478328941</v>
      </c>
      <c r="G53" s="340">
        <f t="shared" ref="G53:G55" si="8">F53/C53</f>
        <v>1.1705121115982466</v>
      </c>
      <c r="H53" s="109">
        <f>SUM(H8:H52)</f>
        <v>486113431</v>
      </c>
      <c r="I53" s="109">
        <f>SUM(I8:I52)</f>
        <v>500513364</v>
      </c>
      <c r="J53" s="109">
        <f>SUM(J8:J52)</f>
        <v>501861364</v>
      </c>
      <c r="K53" s="109">
        <f>SUM(K8:K52)</f>
        <v>504881020</v>
      </c>
      <c r="L53" s="584">
        <f t="shared" ref="L53:L55" si="9">K53/H53</f>
        <v>1.0386074274092625</v>
      </c>
      <c r="M53" s="191"/>
      <c r="N53" s="192"/>
    </row>
    <row r="54" spans="1:14" s="40" customFormat="1" ht="12.75" customHeight="1" thickBot="1" x14ac:dyDescent="0.3">
      <c r="A54" s="726" t="s">
        <v>100</v>
      </c>
      <c r="B54" s="726"/>
      <c r="C54" s="110">
        <f>'6.sz. melléklet'!D91+'7.sz. melléklet'!D39</f>
        <v>126246712</v>
      </c>
      <c r="D54" s="110">
        <f>'6.sz. melléklet'!E91+'7.sz. melléklet'!E39</f>
        <v>126246712</v>
      </c>
      <c r="E54" s="110">
        <f>'6.sz. melléklet'!F91+'7.sz. melléklet'!F39</f>
        <v>126246712</v>
      </c>
      <c r="F54" s="110">
        <f>'6.sz. melléklet'!G91+'7.sz. melléklet'!G39</f>
        <v>126246711</v>
      </c>
      <c r="G54" s="341">
        <f t="shared" si="8"/>
        <v>0.99999999207900159</v>
      </c>
      <c r="H54" s="342">
        <f>'6.sz. melléklet'!D35</f>
        <v>48782569</v>
      </c>
      <c r="I54" s="342">
        <f>'6.sz. melléklet'!E35</f>
        <v>42844636</v>
      </c>
      <c r="J54" s="342">
        <f>'6.sz. melléklet'!F35</f>
        <v>45470636</v>
      </c>
      <c r="K54" s="342">
        <f>'6.sz. melléklet'!G35</f>
        <v>99694632</v>
      </c>
      <c r="L54" s="341">
        <f t="shared" si="9"/>
        <v>2.0436527645766258</v>
      </c>
      <c r="M54" s="189"/>
      <c r="N54" s="190"/>
    </row>
    <row r="55" spans="1:14" s="40" customFormat="1" ht="12.75" customHeight="1" thickTop="1" thickBot="1" x14ac:dyDescent="0.3">
      <c r="A55" s="727" t="s">
        <v>101</v>
      </c>
      <c r="B55" s="727"/>
      <c r="C55" s="111">
        <f>SUM(C53:C54)</f>
        <v>534896000</v>
      </c>
      <c r="D55" s="111">
        <f>SUM(D53:D54)</f>
        <v>543358000</v>
      </c>
      <c r="E55" s="111">
        <f>SUM(E53:E54)</f>
        <v>547332000</v>
      </c>
      <c r="F55" s="111">
        <f>SUM(F53:F54)</f>
        <v>604575652</v>
      </c>
      <c r="G55" s="343">
        <f t="shared" si="8"/>
        <v>1.1302676632466873</v>
      </c>
      <c r="H55" s="111">
        <f>SUM(H53:H54)</f>
        <v>534896000</v>
      </c>
      <c r="I55" s="111">
        <f>SUM(I53:I54)</f>
        <v>543358000</v>
      </c>
      <c r="J55" s="111">
        <f>SUM(J53:J54)</f>
        <v>547332000</v>
      </c>
      <c r="K55" s="111">
        <f>SUM(K53:K54)</f>
        <v>604575652</v>
      </c>
      <c r="L55" s="585">
        <f t="shared" si="9"/>
        <v>1.1302676632466873</v>
      </c>
      <c r="M55" s="183"/>
      <c r="N55" s="184"/>
    </row>
    <row r="56" spans="1:14" s="37" customFormat="1" ht="13.8" thickTop="1" x14ac:dyDescent="0.25">
      <c r="G56" s="494"/>
      <c r="L56" s="494"/>
    </row>
    <row r="57" spans="1:14" s="37" customFormat="1" x14ac:dyDescent="0.25">
      <c r="G57" s="494"/>
      <c r="L57" s="494"/>
    </row>
    <row r="58" spans="1:14" s="37" customFormat="1" x14ac:dyDescent="0.25">
      <c r="G58" s="494"/>
      <c r="L58" s="494"/>
    </row>
    <row r="59" spans="1:14" s="37" customFormat="1" x14ac:dyDescent="0.25">
      <c r="G59" s="494"/>
      <c r="L59" s="494"/>
    </row>
    <row r="60" spans="1:14" s="37" customFormat="1" x14ac:dyDescent="0.25">
      <c r="G60" s="494"/>
      <c r="L60" s="494"/>
    </row>
    <row r="61" spans="1:14" s="37" customFormat="1" x14ac:dyDescent="0.25">
      <c r="G61" s="494"/>
      <c r="L61" s="494"/>
    </row>
    <row r="62" spans="1:14" s="37" customFormat="1" x14ac:dyDescent="0.25">
      <c r="G62" s="494"/>
      <c r="L62" s="494"/>
    </row>
    <row r="63" spans="1:14" s="37" customFormat="1" x14ac:dyDescent="0.25">
      <c r="G63" s="494"/>
      <c r="L63" s="494"/>
    </row>
    <row r="64" spans="1:14" s="37" customFormat="1" x14ac:dyDescent="0.25">
      <c r="G64" s="494"/>
      <c r="L64" s="494"/>
    </row>
    <row r="65" spans="7:12" s="37" customFormat="1" x14ac:dyDescent="0.25">
      <c r="G65" s="494"/>
      <c r="L65" s="494"/>
    </row>
    <row r="66" spans="7:12" s="37" customFormat="1" x14ac:dyDescent="0.25">
      <c r="G66" s="494"/>
      <c r="L66" s="494"/>
    </row>
    <row r="67" spans="7:12" s="37" customFormat="1" x14ac:dyDescent="0.25">
      <c r="G67" s="494"/>
      <c r="L67" s="494"/>
    </row>
    <row r="68" spans="7:12" s="37" customFormat="1" x14ac:dyDescent="0.25">
      <c r="G68" s="494"/>
      <c r="L68" s="494"/>
    </row>
    <row r="69" spans="7:12" s="37" customFormat="1" x14ac:dyDescent="0.25">
      <c r="G69" s="494"/>
      <c r="L69" s="494"/>
    </row>
    <row r="70" spans="7:12" s="37" customFormat="1" x14ac:dyDescent="0.25">
      <c r="G70" s="494"/>
      <c r="L70" s="494"/>
    </row>
    <row r="71" spans="7:12" s="37" customFormat="1" x14ac:dyDescent="0.25">
      <c r="G71" s="494"/>
      <c r="L71" s="494"/>
    </row>
    <row r="72" spans="7:12" s="37" customFormat="1" x14ac:dyDescent="0.25">
      <c r="G72" s="494"/>
      <c r="L72" s="494"/>
    </row>
    <row r="73" spans="7:12" s="37" customFormat="1" x14ac:dyDescent="0.25">
      <c r="G73" s="494"/>
      <c r="L73" s="494"/>
    </row>
    <row r="74" spans="7:12" s="37" customFormat="1" x14ac:dyDescent="0.25">
      <c r="G74" s="494"/>
      <c r="L74" s="494"/>
    </row>
    <row r="75" spans="7:12" s="37" customFormat="1" x14ac:dyDescent="0.25">
      <c r="G75" s="494"/>
      <c r="L75" s="494"/>
    </row>
    <row r="76" spans="7:12" s="37" customFormat="1" x14ac:dyDescent="0.25">
      <c r="G76" s="494"/>
      <c r="L76" s="494"/>
    </row>
    <row r="77" spans="7:12" s="37" customFormat="1" x14ac:dyDescent="0.25">
      <c r="G77" s="494"/>
      <c r="L77" s="494"/>
    </row>
    <row r="78" spans="7:12" s="37" customFormat="1" x14ac:dyDescent="0.25">
      <c r="G78" s="494"/>
      <c r="L78" s="494"/>
    </row>
    <row r="79" spans="7:12" s="37" customFormat="1" x14ac:dyDescent="0.25">
      <c r="G79" s="494"/>
      <c r="L79" s="494"/>
    </row>
    <row r="80" spans="7:12" s="37" customFormat="1" x14ac:dyDescent="0.25">
      <c r="G80" s="494"/>
      <c r="L80" s="494"/>
    </row>
    <row r="81" spans="7:13" s="37" customFormat="1" x14ac:dyDescent="0.25">
      <c r="G81" s="494"/>
      <c r="L81" s="494"/>
    </row>
    <row r="82" spans="7:13" s="37" customFormat="1" x14ac:dyDescent="0.25">
      <c r="G82" s="494"/>
      <c r="L82" s="494"/>
    </row>
    <row r="83" spans="7:13" s="37" customFormat="1" x14ac:dyDescent="0.25">
      <c r="G83" s="494"/>
      <c r="L83" s="494"/>
    </row>
    <row r="84" spans="7:13" s="37" customFormat="1" x14ac:dyDescent="0.25">
      <c r="G84" s="494"/>
      <c r="M84" s="494"/>
    </row>
    <row r="85" spans="7:13" s="37" customFormat="1" x14ac:dyDescent="0.25">
      <c r="G85" s="494"/>
      <c r="M85" s="494"/>
    </row>
    <row r="86" spans="7:13" s="37" customFormat="1" x14ac:dyDescent="0.25">
      <c r="G86" s="494"/>
      <c r="M86" s="494"/>
    </row>
    <row r="87" spans="7:13" s="37" customFormat="1" x14ac:dyDescent="0.25">
      <c r="G87" s="494"/>
      <c r="M87" s="494"/>
    </row>
    <row r="88" spans="7:13" s="37" customFormat="1" x14ac:dyDescent="0.25">
      <c r="G88" s="494"/>
      <c r="M88" s="494"/>
    </row>
    <row r="89" spans="7:13" s="37" customFormat="1" x14ac:dyDescent="0.25">
      <c r="G89" s="494"/>
      <c r="M89" s="494"/>
    </row>
    <row r="90" spans="7:13" s="37" customFormat="1" x14ac:dyDescent="0.25">
      <c r="G90" s="494"/>
      <c r="M90" s="494"/>
    </row>
    <row r="91" spans="7:13" s="37" customFormat="1" x14ac:dyDescent="0.25">
      <c r="G91" s="494"/>
      <c r="M91" s="494"/>
    </row>
    <row r="92" spans="7:13" s="37" customFormat="1" x14ac:dyDescent="0.25">
      <c r="G92" s="494"/>
      <c r="M92" s="494"/>
    </row>
    <row r="93" spans="7:13" s="37" customFormat="1" x14ac:dyDescent="0.25">
      <c r="G93" s="494"/>
      <c r="M93" s="494"/>
    </row>
    <row r="94" spans="7:13" s="37" customFormat="1" x14ac:dyDescent="0.25">
      <c r="G94" s="494"/>
      <c r="M94" s="494"/>
    </row>
    <row r="95" spans="7:13" s="37" customFormat="1" x14ac:dyDescent="0.25">
      <c r="G95" s="494"/>
      <c r="M95" s="494"/>
    </row>
    <row r="96" spans="7:13" s="37" customFormat="1" x14ac:dyDescent="0.25">
      <c r="G96" s="494"/>
      <c r="M96" s="494"/>
    </row>
    <row r="97" spans="7:13" s="37" customFormat="1" x14ac:dyDescent="0.25">
      <c r="G97" s="494"/>
      <c r="M97" s="494"/>
    </row>
    <row r="98" spans="7:13" s="37" customFormat="1" x14ac:dyDescent="0.25">
      <c r="G98" s="494"/>
      <c r="M98" s="494"/>
    </row>
    <row r="99" spans="7:13" s="37" customFormat="1" x14ac:dyDescent="0.25">
      <c r="G99" s="494"/>
      <c r="M99" s="494"/>
    </row>
    <row r="100" spans="7:13" s="37" customFormat="1" x14ac:dyDescent="0.25">
      <c r="G100" s="494"/>
      <c r="M100" s="494"/>
    </row>
    <row r="101" spans="7:13" s="37" customFormat="1" x14ac:dyDescent="0.25">
      <c r="G101" s="494"/>
      <c r="M101" s="494"/>
    </row>
    <row r="102" spans="7:13" s="37" customFormat="1" x14ac:dyDescent="0.25">
      <c r="G102" s="494"/>
      <c r="M102" s="494"/>
    </row>
    <row r="103" spans="7:13" s="37" customFormat="1" x14ac:dyDescent="0.25">
      <c r="G103" s="494"/>
      <c r="M103" s="494"/>
    </row>
    <row r="104" spans="7:13" s="37" customFormat="1" x14ac:dyDescent="0.25">
      <c r="G104" s="494"/>
      <c r="M104" s="494"/>
    </row>
    <row r="105" spans="7:13" s="37" customFormat="1" x14ac:dyDescent="0.25">
      <c r="G105" s="494"/>
      <c r="M105" s="494"/>
    </row>
  </sheetData>
  <sheetProtection selectLockedCells="1" selectUnlockedCells="1"/>
  <mergeCells count="4">
    <mergeCell ref="A53:B53"/>
    <mergeCell ref="A54:B54"/>
    <mergeCell ref="A55:B55"/>
    <mergeCell ref="A4:N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landscape" r:id="rId1"/>
  <headerFooter alignWithMargins="0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6" width="10.5546875" style="1" bestFit="1" customWidth="1"/>
    <col min="7" max="7" width="10.5546875" style="1" customWidth="1"/>
    <col min="8" max="8" width="9.6640625" style="1" customWidth="1"/>
    <col min="10" max="10" width="9.109375" customWidth="1"/>
    <col min="11" max="11" width="9.5546875" style="526" bestFit="1" customWidth="1"/>
    <col min="12" max="12" width="11.109375" bestFit="1" customWidth="1"/>
  </cols>
  <sheetData>
    <row r="1" spans="1:11" ht="15" customHeight="1" x14ac:dyDescent="0.25">
      <c r="B1" s="3"/>
      <c r="C1" s="3"/>
      <c r="D1" s="3"/>
      <c r="E1" s="3"/>
      <c r="F1" s="3"/>
      <c r="G1" s="3"/>
      <c r="H1" s="2" t="s">
        <v>412</v>
      </c>
      <c r="J1" s="526"/>
      <c r="K1"/>
    </row>
    <row r="2" spans="1:1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…./2021. (V....) önkormányzati rendelethez</v>
      </c>
      <c r="J2" s="526"/>
      <c r="K2"/>
    </row>
    <row r="3" spans="1:11" ht="15" customHeight="1" x14ac:dyDescent="0.25">
      <c r="A3" s="717" t="s">
        <v>515</v>
      </c>
      <c r="B3" s="717"/>
      <c r="C3" s="717"/>
      <c r="D3" s="717"/>
      <c r="E3" s="717"/>
      <c r="F3" s="717"/>
      <c r="G3" s="717"/>
      <c r="H3" s="717"/>
      <c r="I3" s="717"/>
    </row>
    <row r="4" spans="1:11" ht="12.75" customHeight="1" thickBot="1" x14ac:dyDescent="0.3">
      <c r="A4" s="39"/>
      <c r="B4" s="90"/>
      <c r="C4" s="90"/>
      <c r="D4" s="38"/>
      <c r="E4" s="38"/>
      <c r="F4" s="38"/>
      <c r="G4" s="38"/>
      <c r="H4" s="6" t="s">
        <v>190</v>
      </c>
      <c r="I4" s="526"/>
      <c r="K4"/>
    </row>
    <row r="5" spans="1:11" ht="36.6" thickTop="1" x14ac:dyDescent="0.25">
      <c r="A5" s="7" t="s">
        <v>1</v>
      </c>
      <c r="B5" s="8" t="s">
        <v>2</v>
      </c>
      <c r="C5" s="9" t="s">
        <v>216</v>
      </c>
      <c r="D5" s="9" t="s">
        <v>512</v>
      </c>
      <c r="E5" s="9" t="s">
        <v>550</v>
      </c>
      <c r="F5" s="9" t="s">
        <v>561</v>
      </c>
      <c r="G5" s="9" t="s">
        <v>562</v>
      </c>
      <c r="H5" s="386" t="s">
        <v>545</v>
      </c>
      <c r="I5" s="526"/>
      <c r="K5"/>
    </row>
    <row r="6" spans="1:11" ht="15" customHeight="1" thickBot="1" x14ac:dyDescent="0.3">
      <c r="A6" s="10" t="s">
        <v>3</v>
      </c>
      <c r="B6" s="11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95" t="s">
        <v>53</v>
      </c>
      <c r="I6" s="526"/>
      <c r="K6"/>
    </row>
    <row r="7" spans="1:11" ht="15" customHeight="1" thickTop="1" x14ac:dyDescent="0.25">
      <c r="A7" s="112" t="s">
        <v>13</v>
      </c>
      <c r="B7" s="113" t="s">
        <v>103</v>
      </c>
      <c r="C7" s="113" t="s">
        <v>217</v>
      </c>
      <c r="D7" s="114">
        <f>D8+D15</f>
        <v>52425558</v>
      </c>
      <c r="E7" s="114">
        <f>E8+E15</f>
        <v>51312558</v>
      </c>
      <c r="F7" s="114">
        <f>F8+F15</f>
        <v>51312558</v>
      </c>
      <c r="G7" s="114">
        <f>G8+G15</f>
        <v>50391667</v>
      </c>
      <c r="H7" s="115">
        <f>G7/D7</f>
        <v>0.96120420883264612</v>
      </c>
      <c r="I7" s="526"/>
      <c r="K7"/>
    </row>
    <row r="8" spans="1:11" ht="15" customHeight="1" x14ac:dyDescent="0.25">
      <c r="A8" s="20" t="s">
        <v>104</v>
      </c>
      <c r="B8" s="17" t="s">
        <v>218</v>
      </c>
      <c r="C8" s="17" t="s">
        <v>219</v>
      </c>
      <c r="D8" s="51">
        <f>SUM(D9:D14)</f>
        <v>41046500</v>
      </c>
      <c r="E8" s="18">
        <f>SUM(E9:E14)</f>
        <v>40563500</v>
      </c>
      <c r="F8" s="18">
        <f>SUM(F9:F14)</f>
        <v>40563500</v>
      </c>
      <c r="G8" s="18">
        <f>SUM(G9:G14)</f>
        <v>40941289</v>
      </c>
      <c r="H8" s="116">
        <f t="shared" ref="H8:H37" si="0">G8/D8</f>
        <v>0.9974367851095709</v>
      </c>
      <c r="I8" s="526"/>
      <c r="K8"/>
    </row>
    <row r="9" spans="1:11" ht="15" customHeight="1" x14ac:dyDescent="0.25">
      <c r="A9" s="117"/>
      <c r="B9" s="21" t="s">
        <v>220</v>
      </c>
      <c r="C9" s="21" t="s">
        <v>221</v>
      </c>
      <c r="D9" s="495">
        <v>37242285</v>
      </c>
      <c r="E9" s="437">
        <v>36759285</v>
      </c>
      <c r="F9" s="437">
        <v>36759285</v>
      </c>
      <c r="G9" s="437">
        <v>35123827</v>
      </c>
      <c r="H9" s="86">
        <f t="shared" si="0"/>
        <v>0.94311686299591979</v>
      </c>
      <c r="I9" s="526"/>
      <c r="K9"/>
    </row>
    <row r="10" spans="1:11" ht="15" customHeight="1" x14ac:dyDescent="0.25">
      <c r="A10" s="117"/>
      <c r="B10" s="21" t="s">
        <v>565</v>
      </c>
      <c r="C10" s="21" t="s">
        <v>455</v>
      </c>
      <c r="D10" s="85">
        <v>0</v>
      </c>
      <c r="E10" s="437">
        <v>0</v>
      </c>
      <c r="F10" s="437">
        <v>0</v>
      </c>
      <c r="G10" s="437">
        <v>2623230</v>
      </c>
      <c r="H10" s="602"/>
      <c r="I10" s="526"/>
      <c r="K10"/>
    </row>
    <row r="11" spans="1:11" ht="15" customHeight="1" x14ac:dyDescent="0.25">
      <c r="A11" s="117"/>
      <c r="B11" s="21" t="s">
        <v>493</v>
      </c>
      <c r="C11" s="21" t="s">
        <v>383</v>
      </c>
      <c r="D11" s="491">
        <v>65000</v>
      </c>
      <c r="E11" s="437">
        <v>65000</v>
      </c>
      <c r="F11" s="437">
        <v>65000</v>
      </c>
      <c r="G11" s="437">
        <v>0</v>
      </c>
      <c r="H11" s="86">
        <f t="shared" si="0"/>
        <v>0</v>
      </c>
      <c r="I11" s="526"/>
      <c r="K11"/>
    </row>
    <row r="12" spans="1:11" ht="15" customHeight="1" x14ac:dyDescent="0.25">
      <c r="A12" s="117"/>
      <c r="B12" s="21" t="s">
        <v>440</v>
      </c>
      <c r="C12" s="21" t="s">
        <v>222</v>
      </c>
      <c r="D12" s="495">
        <v>2113202</v>
      </c>
      <c r="E12" s="495">
        <v>2113202</v>
      </c>
      <c r="F12" s="495">
        <v>2113202</v>
      </c>
      <c r="G12" s="495">
        <v>2103417</v>
      </c>
      <c r="H12" s="86">
        <f t="shared" si="0"/>
        <v>0.99536958605944914</v>
      </c>
      <c r="I12" s="526"/>
      <c r="K12"/>
    </row>
    <row r="13" spans="1:11" ht="15" customHeight="1" x14ac:dyDescent="0.25">
      <c r="A13" s="117"/>
      <c r="B13" s="21" t="s">
        <v>447</v>
      </c>
      <c r="C13" s="21" t="s">
        <v>379</v>
      </c>
      <c r="D13" s="495">
        <v>160000</v>
      </c>
      <c r="E13" s="495">
        <v>160000</v>
      </c>
      <c r="F13" s="495">
        <v>160000</v>
      </c>
      <c r="G13" s="495">
        <v>142710</v>
      </c>
      <c r="H13" s="86">
        <f t="shared" si="0"/>
        <v>0.89193750000000005</v>
      </c>
      <c r="I13" s="526"/>
      <c r="K13"/>
    </row>
    <row r="14" spans="1:11" ht="15" customHeight="1" x14ac:dyDescent="0.25">
      <c r="A14" s="117"/>
      <c r="B14" s="21" t="s">
        <v>520</v>
      </c>
      <c r="C14" s="21" t="s">
        <v>384</v>
      </c>
      <c r="D14" s="495">
        <v>1466013</v>
      </c>
      <c r="E14" s="495">
        <v>1466013</v>
      </c>
      <c r="F14" s="495">
        <v>1466013</v>
      </c>
      <c r="G14" s="495">
        <v>948105</v>
      </c>
      <c r="H14" s="86">
        <f t="shared" si="0"/>
        <v>0.64672346016031235</v>
      </c>
      <c r="I14" s="526"/>
      <c r="K14"/>
    </row>
    <row r="15" spans="1:11" ht="15" customHeight="1" x14ac:dyDescent="0.25">
      <c r="A15" s="20" t="s">
        <v>105</v>
      </c>
      <c r="B15" s="17" t="s">
        <v>107</v>
      </c>
      <c r="C15" s="17" t="s">
        <v>223</v>
      </c>
      <c r="D15" s="18">
        <f>SUM(D16:D18)</f>
        <v>11379058</v>
      </c>
      <c r="E15" s="18">
        <f>SUM(E16:E18)</f>
        <v>10749058</v>
      </c>
      <c r="F15" s="18">
        <f>SUM(F16:F18)</f>
        <v>10749058</v>
      </c>
      <c r="G15" s="18">
        <f>SUM(G16:G18)</f>
        <v>9450378</v>
      </c>
      <c r="H15" s="116">
        <f t="shared" si="0"/>
        <v>0.83050618074009286</v>
      </c>
      <c r="I15" s="526"/>
      <c r="K15"/>
    </row>
    <row r="16" spans="1:11" ht="15" customHeight="1" x14ac:dyDescent="0.25">
      <c r="A16" s="117"/>
      <c r="B16" s="21" t="s">
        <v>244</v>
      </c>
      <c r="C16" s="21" t="s">
        <v>224</v>
      </c>
      <c r="D16" s="495">
        <v>8459743</v>
      </c>
      <c r="E16" s="495">
        <v>8459743</v>
      </c>
      <c r="F16" s="495">
        <v>8459743</v>
      </c>
      <c r="G16" s="495">
        <v>8459743</v>
      </c>
      <c r="H16" s="86">
        <f t="shared" si="0"/>
        <v>1</v>
      </c>
      <c r="I16" s="526"/>
      <c r="K16"/>
    </row>
    <row r="17" spans="1:11" ht="15" customHeight="1" x14ac:dyDescent="0.25">
      <c r="A17" s="117"/>
      <c r="B17" s="21" t="s">
        <v>245</v>
      </c>
      <c r="C17" s="21" t="s">
        <v>225</v>
      </c>
      <c r="D17" s="495">
        <v>1598040</v>
      </c>
      <c r="E17" s="495">
        <v>1598040</v>
      </c>
      <c r="F17" s="495">
        <v>1598040</v>
      </c>
      <c r="G17" s="495">
        <v>719948</v>
      </c>
      <c r="H17" s="78">
        <f t="shared" si="0"/>
        <v>0.45051938624815396</v>
      </c>
      <c r="I17" s="526"/>
      <c r="K17"/>
    </row>
    <row r="18" spans="1:11" ht="15" customHeight="1" x14ac:dyDescent="0.25">
      <c r="A18" s="117"/>
      <c r="B18" s="21" t="s">
        <v>246</v>
      </c>
      <c r="C18" s="21" t="s">
        <v>226</v>
      </c>
      <c r="D18" s="495">
        <v>1321275</v>
      </c>
      <c r="E18" s="437">
        <v>691275</v>
      </c>
      <c r="F18" s="437">
        <v>691275</v>
      </c>
      <c r="G18" s="437">
        <v>270687</v>
      </c>
      <c r="H18" s="78">
        <f t="shared" si="0"/>
        <v>0.20486802520292899</v>
      </c>
      <c r="I18" s="526"/>
      <c r="K18"/>
    </row>
    <row r="19" spans="1:11" ht="15" customHeight="1" x14ac:dyDescent="0.25">
      <c r="A19" s="26" t="s">
        <v>14</v>
      </c>
      <c r="B19" s="118" t="s">
        <v>184</v>
      </c>
      <c r="C19" s="118" t="s">
        <v>227</v>
      </c>
      <c r="D19" s="496">
        <v>9959858</v>
      </c>
      <c r="E19" s="439">
        <v>9583106</v>
      </c>
      <c r="F19" s="439">
        <v>9583106</v>
      </c>
      <c r="G19" s="439">
        <v>9000468</v>
      </c>
      <c r="H19" s="115">
        <f t="shared" si="0"/>
        <v>0.90367432949345261</v>
      </c>
      <c r="I19" s="526"/>
      <c r="K19"/>
    </row>
    <row r="20" spans="1:11" ht="15" customHeight="1" x14ac:dyDescent="0.25">
      <c r="A20" s="26" t="s">
        <v>42</v>
      </c>
      <c r="B20" s="118" t="s">
        <v>109</v>
      </c>
      <c r="C20" s="118" t="s">
        <v>228</v>
      </c>
      <c r="D20" s="27">
        <f>SUM(D21:D25)</f>
        <v>113196380</v>
      </c>
      <c r="E20" s="27">
        <f>SUM(E21:E25)</f>
        <v>98337151</v>
      </c>
      <c r="F20" s="27">
        <f>SUM(F21:F25)</f>
        <v>99237151</v>
      </c>
      <c r="G20" s="27">
        <f>SUM(G21:G25)</f>
        <v>99141218</v>
      </c>
      <c r="H20" s="115">
        <f t="shared" si="0"/>
        <v>0.87583382083419981</v>
      </c>
      <c r="I20" s="526"/>
      <c r="K20"/>
    </row>
    <row r="21" spans="1:11" ht="15" customHeight="1" x14ac:dyDescent="0.25">
      <c r="A21" s="20" t="s">
        <v>108</v>
      </c>
      <c r="B21" s="17" t="s">
        <v>229</v>
      </c>
      <c r="C21" s="17" t="s">
        <v>235</v>
      </c>
      <c r="D21" s="429">
        <v>13980000</v>
      </c>
      <c r="E21" s="441">
        <v>13144150</v>
      </c>
      <c r="F21" s="441">
        <v>13144150</v>
      </c>
      <c r="G21" s="441">
        <v>13144150</v>
      </c>
      <c r="H21" s="116">
        <f t="shared" si="0"/>
        <v>0.9402110157367668</v>
      </c>
      <c r="I21" s="526"/>
      <c r="K21"/>
    </row>
    <row r="22" spans="1:11" ht="15" customHeight="1" x14ac:dyDescent="0.25">
      <c r="A22" s="20" t="s">
        <v>110</v>
      </c>
      <c r="B22" s="17" t="s">
        <v>230</v>
      </c>
      <c r="C22" s="17" t="s">
        <v>236</v>
      </c>
      <c r="D22" s="429">
        <v>2850000</v>
      </c>
      <c r="E22" s="429">
        <v>2850000</v>
      </c>
      <c r="F22" s="429">
        <v>2850000</v>
      </c>
      <c r="G22" s="429">
        <v>2850000</v>
      </c>
      <c r="H22" s="116">
        <f t="shared" si="0"/>
        <v>1</v>
      </c>
      <c r="I22" s="526"/>
      <c r="K22"/>
    </row>
    <row r="23" spans="1:11" ht="15" customHeight="1" x14ac:dyDescent="0.25">
      <c r="A23" s="20" t="s">
        <v>231</v>
      </c>
      <c r="B23" s="17" t="s">
        <v>232</v>
      </c>
      <c r="C23" s="17" t="s">
        <v>237</v>
      </c>
      <c r="D23" s="429">
        <v>73822380</v>
      </c>
      <c r="E23" s="429">
        <v>63662380</v>
      </c>
      <c r="F23" s="429">
        <v>64562380</v>
      </c>
      <c r="G23" s="429">
        <v>64485757</v>
      </c>
      <c r="H23" s="116">
        <f t="shared" si="0"/>
        <v>0.87352584676896083</v>
      </c>
      <c r="I23" s="526"/>
      <c r="K23"/>
    </row>
    <row r="24" spans="1:11" ht="15" customHeight="1" x14ac:dyDescent="0.25">
      <c r="A24" s="20" t="s">
        <v>233</v>
      </c>
      <c r="B24" s="17" t="s">
        <v>234</v>
      </c>
      <c r="C24" s="17" t="s">
        <v>238</v>
      </c>
      <c r="D24" s="429">
        <v>365000</v>
      </c>
      <c r="E24" s="429">
        <v>280000</v>
      </c>
      <c r="F24" s="429">
        <v>280000</v>
      </c>
      <c r="G24" s="429">
        <v>280000</v>
      </c>
      <c r="H24" s="116">
        <f t="shared" si="0"/>
        <v>0.76712328767123283</v>
      </c>
      <c r="I24" s="526"/>
      <c r="K24"/>
    </row>
    <row r="25" spans="1:11" ht="15" customHeight="1" x14ac:dyDescent="0.25">
      <c r="A25" s="20" t="s">
        <v>239</v>
      </c>
      <c r="B25" s="17" t="s">
        <v>240</v>
      </c>
      <c r="C25" s="17" t="s">
        <v>241</v>
      </c>
      <c r="D25" s="18">
        <f>SUM(D26:D29)</f>
        <v>22179000</v>
      </c>
      <c r="E25" s="18">
        <f>SUM(E26:E29)</f>
        <v>18400621</v>
      </c>
      <c r="F25" s="18">
        <f>SUM(F26:F29)</f>
        <v>18400621</v>
      </c>
      <c r="G25" s="18">
        <f>SUM(G26:G29)</f>
        <v>18381311</v>
      </c>
      <c r="H25" s="116">
        <f t="shared" si="0"/>
        <v>0.82877095450651517</v>
      </c>
      <c r="I25" s="526"/>
      <c r="K25"/>
    </row>
    <row r="26" spans="1:11" ht="15" customHeight="1" x14ac:dyDescent="0.25">
      <c r="A26" s="117"/>
      <c r="B26" s="21" t="s">
        <v>242</v>
      </c>
      <c r="C26" s="21" t="s">
        <v>243</v>
      </c>
      <c r="D26" s="495">
        <v>16339000</v>
      </c>
      <c r="E26" s="495">
        <v>15022621</v>
      </c>
      <c r="F26" s="495">
        <v>15022621</v>
      </c>
      <c r="G26" s="495">
        <v>15022621</v>
      </c>
      <c r="H26" s="86">
        <f t="shared" si="0"/>
        <v>0.91943331905257364</v>
      </c>
      <c r="I26" s="526"/>
      <c r="K26"/>
    </row>
    <row r="27" spans="1:11" ht="15" customHeight="1" x14ac:dyDescent="0.25">
      <c r="A27" s="117"/>
      <c r="B27" s="242" t="s">
        <v>247</v>
      </c>
      <c r="C27" s="21" t="s">
        <v>248</v>
      </c>
      <c r="D27" s="495">
        <v>5000000</v>
      </c>
      <c r="E27" s="495">
        <v>2538000</v>
      </c>
      <c r="F27" s="495">
        <v>2538000</v>
      </c>
      <c r="G27" s="495">
        <v>2538000</v>
      </c>
      <c r="H27" s="86">
        <f t="shared" si="0"/>
        <v>0.50760000000000005</v>
      </c>
      <c r="I27" s="526"/>
      <c r="K27"/>
    </row>
    <row r="28" spans="1:11" ht="15" customHeight="1" x14ac:dyDescent="0.25">
      <c r="A28" s="117"/>
      <c r="B28" s="242" t="s">
        <v>436</v>
      </c>
      <c r="C28" s="21" t="s">
        <v>437</v>
      </c>
      <c r="D28" s="495">
        <v>40000</v>
      </c>
      <c r="E28" s="495">
        <v>40000</v>
      </c>
      <c r="F28" s="495">
        <v>40000</v>
      </c>
      <c r="G28" s="495">
        <v>20829</v>
      </c>
      <c r="H28" s="86">
        <f t="shared" si="0"/>
        <v>0.52072499999999999</v>
      </c>
      <c r="I28" s="526"/>
      <c r="K28"/>
    </row>
    <row r="29" spans="1:11" ht="15" customHeight="1" x14ac:dyDescent="0.25">
      <c r="A29" s="117"/>
      <c r="B29" s="242" t="s">
        <v>521</v>
      </c>
      <c r="C29" s="21" t="s">
        <v>249</v>
      </c>
      <c r="D29" s="495">
        <v>800000</v>
      </c>
      <c r="E29" s="495">
        <v>800000</v>
      </c>
      <c r="F29" s="495">
        <v>800000</v>
      </c>
      <c r="G29" s="495">
        <v>799861</v>
      </c>
      <c r="H29" s="86">
        <f t="shared" si="0"/>
        <v>0.99982625000000003</v>
      </c>
      <c r="I29" s="526"/>
      <c r="K29"/>
    </row>
    <row r="30" spans="1:11" s="243" customFormat="1" ht="15" customHeight="1" x14ac:dyDescent="0.25">
      <c r="A30" s="26" t="s">
        <v>43</v>
      </c>
      <c r="B30" s="118" t="s">
        <v>250</v>
      </c>
      <c r="C30" s="118" t="s">
        <v>251</v>
      </c>
      <c r="D30" s="27">
        <v>3000000</v>
      </c>
      <c r="E30" s="27">
        <v>3000000</v>
      </c>
      <c r="F30" s="27">
        <v>3000000</v>
      </c>
      <c r="G30" s="27">
        <v>3000000</v>
      </c>
      <c r="H30" s="115">
        <f t="shared" si="0"/>
        <v>1</v>
      </c>
      <c r="I30" s="526"/>
    </row>
    <row r="31" spans="1:11" s="243" customFormat="1" ht="15" customHeight="1" x14ac:dyDescent="0.25">
      <c r="A31" s="26" t="s">
        <v>44</v>
      </c>
      <c r="B31" s="118" t="s">
        <v>252</v>
      </c>
      <c r="C31" s="118" t="s">
        <v>253</v>
      </c>
      <c r="D31" s="27">
        <f>SUM(D32:D35)</f>
        <v>77257791</v>
      </c>
      <c r="E31" s="27">
        <f>SUM(E32:E35)</f>
        <v>69829858</v>
      </c>
      <c r="F31" s="27">
        <f>SUM(F32:F35)</f>
        <v>72455858</v>
      </c>
      <c r="G31" s="27">
        <f>SUM(G32:G35)</f>
        <v>130978833</v>
      </c>
      <c r="H31" s="115">
        <f t="shared" si="0"/>
        <v>1.6953478905447865</v>
      </c>
      <c r="I31" s="526"/>
    </row>
    <row r="32" spans="1:11" s="243" customFormat="1" ht="15" customHeight="1" x14ac:dyDescent="0.25">
      <c r="A32" s="20" t="s">
        <v>211</v>
      </c>
      <c r="B32" s="17" t="s">
        <v>385</v>
      </c>
      <c r="C32" s="17" t="s">
        <v>386</v>
      </c>
      <c r="D32" s="429">
        <v>581372</v>
      </c>
      <c r="E32" s="429">
        <v>581372</v>
      </c>
      <c r="F32" s="429">
        <v>581372</v>
      </c>
      <c r="G32" s="429">
        <v>492651</v>
      </c>
      <c r="H32" s="115">
        <f t="shared" si="0"/>
        <v>0.8473937513330535</v>
      </c>
      <c r="I32" s="526"/>
    </row>
    <row r="33" spans="1:10" s="243" customFormat="1" ht="15" customHeight="1" x14ac:dyDescent="0.25">
      <c r="A33" s="20" t="s">
        <v>213</v>
      </c>
      <c r="B33" s="17" t="s">
        <v>254</v>
      </c>
      <c r="C33" s="17" t="s">
        <v>256</v>
      </c>
      <c r="D33" s="429">
        <v>20253850</v>
      </c>
      <c r="E33" s="429">
        <v>20253850</v>
      </c>
      <c r="F33" s="429">
        <v>20253850</v>
      </c>
      <c r="G33" s="429">
        <v>20253850</v>
      </c>
      <c r="H33" s="116">
        <f t="shared" si="0"/>
        <v>1</v>
      </c>
      <c r="I33" s="526"/>
    </row>
    <row r="34" spans="1:10" s="243" customFormat="1" ht="15" customHeight="1" x14ac:dyDescent="0.25">
      <c r="A34" s="20" t="s">
        <v>258</v>
      </c>
      <c r="B34" s="17" t="s">
        <v>255</v>
      </c>
      <c r="C34" s="17" t="s">
        <v>257</v>
      </c>
      <c r="D34" s="429">
        <v>7640000</v>
      </c>
      <c r="E34" s="429">
        <v>6150000</v>
      </c>
      <c r="F34" s="429">
        <v>6150000</v>
      </c>
      <c r="G34" s="429">
        <v>10537700</v>
      </c>
      <c r="H34" s="116">
        <f t="shared" si="0"/>
        <v>1.379280104712042</v>
      </c>
      <c r="I34" s="526"/>
    </row>
    <row r="35" spans="1:10" s="243" customFormat="1" ht="15" customHeight="1" x14ac:dyDescent="0.25">
      <c r="A35" s="20" t="s">
        <v>387</v>
      </c>
      <c r="B35" s="17" t="s">
        <v>36</v>
      </c>
      <c r="C35" s="17" t="s">
        <v>406</v>
      </c>
      <c r="D35" s="429">
        <v>48782569</v>
      </c>
      <c r="E35" s="441">
        <v>42844636</v>
      </c>
      <c r="F35" s="441">
        <v>45470636</v>
      </c>
      <c r="G35" s="441">
        <v>99694632</v>
      </c>
      <c r="H35" s="116">
        <f t="shared" si="0"/>
        <v>2.0436527645766258</v>
      </c>
      <c r="I35" s="526"/>
    </row>
    <row r="36" spans="1:10" s="243" customFormat="1" ht="15" customHeight="1" x14ac:dyDescent="0.25">
      <c r="A36" s="26" t="s">
        <v>45</v>
      </c>
      <c r="B36" s="118" t="s">
        <v>185</v>
      </c>
      <c r="C36" s="118" t="s">
        <v>259</v>
      </c>
      <c r="D36" s="27">
        <f>SUM(D37:D40)</f>
        <v>39749640</v>
      </c>
      <c r="E36" s="27">
        <f>SUM(E37:E40)</f>
        <v>39521164</v>
      </c>
      <c r="F36" s="27">
        <f>SUM(F37:F40)</f>
        <v>39521164</v>
      </c>
      <c r="G36" s="27">
        <f>SUM(G37:G40)</f>
        <v>39521164</v>
      </c>
      <c r="H36" s="115">
        <f t="shared" si="0"/>
        <v>0.99425212404439389</v>
      </c>
      <c r="I36" s="526"/>
    </row>
    <row r="37" spans="1:10" s="249" customFormat="1" ht="15" customHeight="1" x14ac:dyDescent="0.25">
      <c r="A37" s="247" t="s">
        <v>260</v>
      </c>
      <c r="B37" s="70" t="s">
        <v>262</v>
      </c>
      <c r="C37" s="70" t="s">
        <v>263</v>
      </c>
      <c r="D37" s="429">
        <v>13189000</v>
      </c>
      <c r="E37" s="429">
        <v>12600822</v>
      </c>
      <c r="F37" s="429">
        <v>7352000</v>
      </c>
      <c r="G37" s="429">
        <v>7352000</v>
      </c>
      <c r="H37" s="116">
        <f t="shared" si="0"/>
        <v>0.55743422549093946</v>
      </c>
      <c r="I37" s="527"/>
    </row>
    <row r="38" spans="1:10" s="243" customFormat="1" ht="15" customHeight="1" x14ac:dyDescent="0.25">
      <c r="A38" s="247" t="s">
        <v>261</v>
      </c>
      <c r="B38" s="70" t="s">
        <v>265</v>
      </c>
      <c r="C38" s="70" t="s">
        <v>266</v>
      </c>
      <c r="D38" s="429">
        <v>0</v>
      </c>
      <c r="E38" s="429">
        <v>24000</v>
      </c>
      <c r="F38" s="429">
        <v>24000</v>
      </c>
      <c r="G38" s="429">
        <v>35000</v>
      </c>
      <c r="H38" s="600"/>
      <c r="I38" s="526"/>
    </row>
    <row r="39" spans="1:10" s="243" customFormat="1" ht="15" customHeight="1" x14ac:dyDescent="0.25">
      <c r="A39" s="247" t="s">
        <v>264</v>
      </c>
      <c r="B39" s="70" t="s">
        <v>268</v>
      </c>
      <c r="C39" s="70" t="s">
        <v>269</v>
      </c>
      <c r="D39" s="429">
        <v>18318524</v>
      </c>
      <c r="E39" s="429">
        <v>18703524</v>
      </c>
      <c r="F39" s="429">
        <v>23952346</v>
      </c>
      <c r="G39" s="429">
        <v>23941346</v>
      </c>
      <c r="H39" s="116">
        <f t="shared" ref="H39:H42" si="1">G39/D39</f>
        <v>1.3069473282891133</v>
      </c>
      <c r="I39" s="526"/>
    </row>
    <row r="40" spans="1:10" s="243" customFormat="1" ht="15" customHeight="1" x14ac:dyDescent="0.25">
      <c r="A40" s="247" t="s">
        <v>267</v>
      </c>
      <c r="B40" s="70" t="s">
        <v>270</v>
      </c>
      <c r="C40" s="70" t="s">
        <v>271</v>
      </c>
      <c r="D40" s="429">
        <v>8242116</v>
      </c>
      <c r="E40" s="429">
        <v>8192818</v>
      </c>
      <c r="F40" s="429">
        <v>8192818</v>
      </c>
      <c r="G40" s="429">
        <v>8192818</v>
      </c>
      <c r="H40" s="116">
        <f t="shared" si="1"/>
        <v>0.99401876896661001</v>
      </c>
      <c r="I40" s="526"/>
    </row>
    <row r="41" spans="1:10" s="243" customFormat="1" ht="15" customHeight="1" x14ac:dyDescent="0.25">
      <c r="A41" s="248" t="s">
        <v>46</v>
      </c>
      <c r="B41" s="245" t="s">
        <v>272</v>
      </c>
      <c r="C41" s="245" t="s">
        <v>273</v>
      </c>
      <c r="D41" s="246">
        <f>SUM(D42:D44)</f>
        <v>215124594</v>
      </c>
      <c r="E41" s="246">
        <f>SUM(E42:E44)</f>
        <v>247601173</v>
      </c>
      <c r="F41" s="246">
        <f>SUM(F42:F44)</f>
        <v>247601173</v>
      </c>
      <c r="G41" s="246">
        <f>SUM(G42:G44)</f>
        <v>247601173</v>
      </c>
      <c r="H41" s="115">
        <f t="shared" si="1"/>
        <v>1.1509663697494299</v>
      </c>
      <c r="I41" s="526"/>
    </row>
    <row r="42" spans="1:10" s="243" customFormat="1" ht="15" customHeight="1" x14ac:dyDescent="0.25">
      <c r="A42" s="247" t="s">
        <v>274</v>
      </c>
      <c r="B42" s="70" t="s">
        <v>275</v>
      </c>
      <c r="C42" s="70" t="s">
        <v>276</v>
      </c>
      <c r="D42" s="429">
        <v>169389444</v>
      </c>
      <c r="E42" s="441">
        <v>194961546</v>
      </c>
      <c r="F42" s="441">
        <v>194961546</v>
      </c>
      <c r="G42" s="441">
        <v>194961546</v>
      </c>
      <c r="H42" s="116">
        <f t="shared" si="1"/>
        <v>1.150966325859125</v>
      </c>
      <c r="I42" s="526"/>
    </row>
    <row r="43" spans="1:10" s="243" customFormat="1" ht="15" customHeight="1" x14ac:dyDescent="0.25">
      <c r="A43" s="247" t="s">
        <v>277</v>
      </c>
      <c r="B43" s="70" t="s">
        <v>523</v>
      </c>
      <c r="C43" s="70" t="s">
        <v>524</v>
      </c>
      <c r="D43" s="429">
        <v>0</v>
      </c>
      <c r="E43" s="441">
        <v>0</v>
      </c>
      <c r="F43" s="441">
        <v>0</v>
      </c>
      <c r="G43" s="441">
        <v>0</v>
      </c>
      <c r="H43" s="600"/>
      <c r="I43" s="526"/>
    </row>
    <row r="44" spans="1:10" s="243" customFormat="1" ht="15" customHeight="1" x14ac:dyDescent="0.25">
      <c r="A44" s="247" t="s">
        <v>522</v>
      </c>
      <c r="B44" s="70" t="s">
        <v>278</v>
      </c>
      <c r="C44" s="70" t="s">
        <v>279</v>
      </c>
      <c r="D44" s="429">
        <v>45735150</v>
      </c>
      <c r="E44" s="441">
        <v>52639627</v>
      </c>
      <c r="F44" s="441">
        <v>52639627</v>
      </c>
      <c r="G44" s="441">
        <v>52639627</v>
      </c>
      <c r="H44" s="116">
        <f>G44/D44</f>
        <v>1.1509665323061147</v>
      </c>
      <c r="I44" s="526"/>
    </row>
    <row r="45" spans="1:10" s="243" customFormat="1" ht="15" customHeight="1" x14ac:dyDescent="0.25">
      <c r="A45" s="244" t="s">
        <v>64</v>
      </c>
      <c r="B45" s="245" t="s">
        <v>117</v>
      </c>
      <c r="C45" s="245" t="s">
        <v>280</v>
      </c>
      <c r="D45" s="246">
        <f t="shared" ref="D45" si="2">SUM(D46:D48)</f>
        <v>0</v>
      </c>
      <c r="E45" s="246">
        <f t="shared" ref="E45:F45" si="3">SUM(E46:E48)</f>
        <v>505811</v>
      </c>
      <c r="F45" s="246">
        <f t="shared" si="3"/>
        <v>505811</v>
      </c>
      <c r="G45" s="246">
        <f t="shared" ref="G45" si="4">SUM(G46:G48)</f>
        <v>505811</v>
      </c>
      <c r="H45" s="603"/>
      <c r="I45" s="526"/>
    </row>
    <row r="46" spans="1:10" s="243" customFormat="1" ht="15" customHeight="1" x14ac:dyDescent="0.25">
      <c r="A46" s="289" t="s">
        <v>281</v>
      </c>
      <c r="B46" s="70" t="s">
        <v>494</v>
      </c>
      <c r="C46" s="70" t="s">
        <v>496</v>
      </c>
      <c r="D46" s="51">
        <v>0</v>
      </c>
      <c r="E46" s="51">
        <v>505811</v>
      </c>
      <c r="F46" s="51">
        <v>505811</v>
      </c>
      <c r="G46" s="51">
        <v>505811</v>
      </c>
      <c r="H46" s="599"/>
      <c r="I46" s="526"/>
    </row>
    <row r="47" spans="1:10" s="243" customFormat="1" ht="24" x14ac:dyDescent="0.25">
      <c r="A47" s="289" t="s">
        <v>388</v>
      </c>
      <c r="B47" s="517" t="s">
        <v>495</v>
      </c>
      <c r="C47" s="70" t="s">
        <v>497</v>
      </c>
      <c r="D47" s="51">
        <v>0</v>
      </c>
      <c r="E47" s="51">
        <v>0</v>
      </c>
      <c r="F47" s="51">
        <v>0</v>
      </c>
      <c r="G47" s="51">
        <v>0</v>
      </c>
      <c r="H47" s="599"/>
      <c r="I47" s="528"/>
      <c r="J47" s="529"/>
    </row>
    <row r="48" spans="1:10" s="243" customFormat="1" ht="15" customHeight="1" x14ac:dyDescent="0.25">
      <c r="A48" s="289" t="s">
        <v>448</v>
      </c>
      <c r="B48" s="280" t="s">
        <v>282</v>
      </c>
      <c r="C48" s="280" t="s">
        <v>498</v>
      </c>
      <c r="D48" s="281">
        <v>0</v>
      </c>
      <c r="E48" s="281">
        <v>0</v>
      </c>
      <c r="F48" s="281">
        <v>0</v>
      </c>
      <c r="G48" s="281">
        <v>0</v>
      </c>
      <c r="H48" s="599"/>
      <c r="I48" s="528"/>
    </row>
    <row r="49" spans="1:11" s="243" customFormat="1" ht="15" customHeight="1" x14ac:dyDescent="0.25">
      <c r="A49" s="401" t="s">
        <v>68</v>
      </c>
      <c r="B49" s="402" t="s">
        <v>39</v>
      </c>
      <c r="C49" s="402" t="s">
        <v>425</v>
      </c>
      <c r="D49" s="403">
        <f>SUM(D50:D51)</f>
        <v>21971179</v>
      </c>
      <c r="E49" s="403">
        <f>SUM(E50:E51)</f>
        <v>21456179</v>
      </c>
      <c r="F49" s="403">
        <f>SUM(F50:F51)</f>
        <v>21904179</v>
      </c>
      <c r="G49" s="403">
        <f>SUM(G50:G51)</f>
        <v>22293666</v>
      </c>
      <c r="H49" s="115">
        <f t="shared" ref="H49:H52" si="5">G49/D49</f>
        <v>1.0146777284914934</v>
      </c>
      <c r="I49" s="526"/>
    </row>
    <row r="50" spans="1:11" ht="15" customHeight="1" x14ac:dyDescent="0.25">
      <c r="A50" s="360" t="s">
        <v>421</v>
      </c>
      <c r="B50" s="361" t="s">
        <v>422</v>
      </c>
      <c r="C50" s="564" t="s">
        <v>424</v>
      </c>
      <c r="D50" s="497">
        <v>2732179</v>
      </c>
      <c r="E50" s="161">
        <v>2732179</v>
      </c>
      <c r="F50" s="161">
        <v>2732179</v>
      </c>
      <c r="G50" s="161">
        <v>3071318</v>
      </c>
      <c r="H50" s="116">
        <f t="shared" si="5"/>
        <v>1.1241276651346783</v>
      </c>
      <c r="I50" s="528"/>
      <c r="K50"/>
    </row>
    <row r="51" spans="1:11" ht="15" customHeight="1" thickBot="1" x14ac:dyDescent="0.3">
      <c r="A51" s="228" t="s">
        <v>423</v>
      </c>
      <c r="B51" s="359" t="s">
        <v>380</v>
      </c>
      <c r="C51" s="565" t="s">
        <v>381</v>
      </c>
      <c r="D51" s="143">
        <v>19239000</v>
      </c>
      <c r="E51" s="444">
        <v>18724000</v>
      </c>
      <c r="F51" s="444">
        <v>19172000</v>
      </c>
      <c r="G51" s="444">
        <v>19222348</v>
      </c>
      <c r="H51" s="116">
        <f t="shared" si="5"/>
        <v>0.99913446644836013</v>
      </c>
      <c r="I51" s="526"/>
      <c r="K51"/>
    </row>
    <row r="52" spans="1:11" ht="15" customHeight="1" thickTop="1" thickBot="1" x14ac:dyDescent="0.3">
      <c r="A52" s="728" t="s">
        <v>111</v>
      </c>
      <c r="B52" s="729"/>
      <c r="C52" s="234"/>
      <c r="D52" s="498">
        <f>D7+D19+D20+D30+D31+D36+D41+D45+D49</f>
        <v>532685000</v>
      </c>
      <c r="E52" s="62">
        <f>E7+E19+E20+E30+E31+E36+E41+E45+E49</f>
        <v>541147000</v>
      </c>
      <c r="F52" s="62">
        <f>F7+F19+F20+F30+F31+F36+F41+F45+F49</f>
        <v>545121000</v>
      </c>
      <c r="G52" s="62">
        <f>G7+G19+G20+G30+G31+G36+G41+G45+G49</f>
        <v>602434000</v>
      </c>
      <c r="H52" s="120">
        <f t="shared" si="5"/>
        <v>1.1309385471714053</v>
      </c>
      <c r="I52" s="526"/>
      <c r="K52"/>
    </row>
    <row r="53" spans="1:11" ht="15" customHeight="1" thickTop="1" x14ac:dyDescent="0.25">
      <c r="A53" s="40"/>
      <c r="B53" s="40"/>
      <c r="C53" s="40"/>
      <c r="D53" s="40"/>
      <c r="E53" s="40"/>
      <c r="F53" s="40"/>
      <c r="G53" s="40"/>
      <c r="H53" s="2" t="s">
        <v>574</v>
      </c>
      <c r="J53" s="526"/>
      <c r="K53"/>
    </row>
    <row r="54" spans="1:11" ht="13.2" x14ac:dyDescent="0.25">
      <c r="B54" s="38"/>
      <c r="C54" s="38"/>
      <c r="D54" s="38"/>
      <c r="E54" s="38"/>
      <c r="F54" s="38"/>
      <c r="G54" s="38"/>
      <c r="H54" s="2" t="str">
        <f>'1.sz. melléklet'!G2</f>
        <v>az …./2021. (V....) önkormányzati rendelethez</v>
      </c>
      <c r="J54" s="526"/>
      <c r="K54"/>
    </row>
    <row r="55" spans="1:11" ht="13.2" x14ac:dyDescent="0.25">
      <c r="A55" s="717" t="s">
        <v>516</v>
      </c>
      <c r="B55" s="717"/>
      <c r="C55" s="717"/>
      <c r="D55" s="717"/>
      <c r="E55" s="717"/>
      <c r="F55" s="717"/>
      <c r="G55" s="717"/>
      <c r="H55" s="717"/>
      <c r="I55" s="717"/>
    </row>
    <row r="56" spans="1:11" ht="15" customHeight="1" thickBot="1" x14ac:dyDescent="0.3">
      <c r="A56" s="40"/>
      <c r="B56" s="121"/>
      <c r="C56" s="121"/>
      <c r="D56" s="38"/>
      <c r="E56" s="38"/>
      <c r="F56" s="38"/>
      <c r="G56" s="38"/>
      <c r="H56" s="6" t="s">
        <v>190</v>
      </c>
      <c r="I56" s="526"/>
      <c r="K56"/>
    </row>
    <row r="57" spans="1:11" ht="36.6" thickTop="1" x14ac:dyDescent="0.25">
      <c r="A57" s="7" t="s">
        <v>1</v>
      </c>
      <c r="B57" s="8" t="s">
        <v>2</v>
      </c>
      <c r="C57" s="9" t="s">
        <v>216</v>
      </c>
      <c r="D57" s="9" t="s">
        <v>512</v>
      </c>
      <c r="E57" s="9" t="s">
        <v>550</v>
      </c>
      <c r="F57" s="9" t="s">
        <v>561</v>
      </c>
      <c r="G57" s="9" t="s">
        <v>562</v>
      </c>
      <c r="H57" s="386" t="s">
        <v>545</v>
      </c>
      <c r="I57" s="526"/>
      <c r="K57"/>
    </row>
    <row r="58" spans="1:11" ht="15" customHeight="1" thickBot="1" x14ac:dyDescent="0.3">
      <c r="A58" s="10" t="s">
        <v>3</v>
      </c>
      <c r="B58" s="11" t="s">
        <v>4</v>
      </c>
      <c r="C58" s="12" t="s">
        <v>5</v>
      </c>
      <c r="D58" s="12" t="s">
        <v>6</v>
      </c>
      <c r="E58" s="12" t="s">
        <v>7</v>
      </c>
      <c r="F58" s="12" t="s">
        <v>8</v>
      </c>
      <c r="G58" s="12" t="s">
        <v>9</v>
      </c>
      <c r="H58" s="95" t="s">
        <v>53</v>
      </c>
      <c r="I58" s="526"/>
      <c r="K58"/>
    </row>
    <row r="59" spans="1:11" ht="15" customHeight="1" thickTop="1" x14ac:dyDescent="0.25">
      <c r="A59" s="112" t="s">
        <v>283</v>
      </c>
      <c r="B59" s="113" t="s">
        <v>284</v>
      </c>
      <c r="C59" s="235" t="s">
        <v>285</v>
      </c>
      <c r="D59" s="166">
        <f>SUM(D60:D61)</f>
        <v>85404388</v>
      </c>
      <c r="E59" s="166">
        <f>SUM(E60:E61)</f>
        <v>81627921</v>
      </c>
      <c r="F59" s="166">
        <f>SUM(F60:F61)</f>
        <v>85602075</v>
      </c>
      <c r="G59" s="166">
        <f>SUM(G60:G61)</f>
        <v>91501107</v>
      </c>
      <c r="H59" s="28">
        <f t="shared" ref="H59:H62" si="6">G59/D59</f>
        <v>1.0713864842635485</v>
      </c>
      <c r="I59" s="526"/>
      <c r="J59" s="170"/>
      <c r="K59"/>
    </row>
    <row r="60" spans="1:11" ht="15" customHeight="1" x14ac:dyDescent="0.25">
      <c r="A60" s="20" t="s">
        <v>104</v>
      </c>
      <c r="B60" s="17" t="s">
        <v>286</v>
      </c>
      <c r="C60" s="236" t="s">
        <v>287</v>
      </c>
      <c r="D60" s="51">
        <v>68304478</v>
      </c>
      <c r="E60" s="441">
        <v>64528011</v>
      </c>
      <c r="F60" s="441">
        <v>68216801</v>
      </c>
      <c r="G60" s="441">
        <v>82896040</v>
      </c>
      <c r="H60" s="19">
        <f t="shared" si="6"/>
        <v>1.213625261875217</v>
      </c>
      <c r="I60" s="526"/>
      <c r="J60" s="170"/>
      <c r="K60"/>
    </row>
    <row r="61" spans="1:11" s="271" customFormat="1" ht="15" customHeight="1" x14ac:dyDescent="0.25">
      <c r="A61" s="20" t="s">
        <v>105</v>
      </c>
      <c r="B61" s="17" t="s">
        <v>289</v>
      </c>
      <c r="C61" s="272" t="s">
        <v>288</v>
      </c>
      <c r="D61" s="161">
        <v>17099910</v>
      </c>
      <c r="E61" s="161">
        <v>17099910</v>
      </c>
      <c r="F61" s="161">
        <v>17385274</v>
      </c>
      <c r="G61" s="161">
        <v>8605067</v>
      </c>
      <c r="H61" s="19">
        <f t="shared" si="6"/>
        <v>0.50322294093945519</v>
      </c>
      <c r="I61" s="526"/>
    </row>
    <row r="62" spans="1:11" ht="15" customHeight="1" x14ac:dyDescent="0.25">
      <c r="A62" s="26" t="s">
        <v>14</v>
      </c>
      <c r="B62" s="237" t="s">
        <v>290</v>
      </c>
      <c r="C62" s="275" t="s">
        <v>291</v>
      </c>
      <c r="D62" s="163">
        <f t="shared" ref="D62" si="7">SUM(D63:D64)</f>
        <v>136908866</v>
      </c>
      <c r="E62" s="163">
        <f t="shared" ref="E62:F62" si="8">SUM(E63:E64)</f>
        <v>185494871</v>
      </c>
      <c r="F62" s="163">
        <f t="shared" si="8"/>
        <v>185494871</v>
      </c>
      <c r="G62" s="163">
        <f t="shared" ref="G62" si="9">SUM(G63:G64)</f>
        <v>195878115</v>
      </c>
      <c r="H62" s="28">
        <f t="shared" si="6"/>
        <v>1.4307189937574971</v>
      </c>
      <c r="I62" s="526"/>
      <c r="K62"/>
    </row>
    <row r="63" spans="1:11" ht="15" customHeight="1" x14ac:dyDescent="0.25">
      <c r="A63" s="20" t="s">
        <v>16</v>
      </c>
      <c r="B63" s="17" t="s">
        <v>456</v>
      </c>
      <c r="C63" s="236" t="s">
        <v>293</v>
      </c>
      <c r="D63" s="18">
        <v>0</v>
      </c>
      <c r="E63" s="441">
        <v>0</v>
      </c>
      <c r="F63" s="441">
        <v>0</v>
      </c>
      <c r="G63" s="441">
        <v>195000</v>
      </c>
      <c r="H63" s="600"/>
      <c r="I63" s="526"/>
      <c r="K63"/>
    </row>
    <row r="64" spans="1:11" ht="15" customHeight="1" x14ac:dyDescent="0.25">
      <c r="A64" s="20" t="s">
        <v>17</v>
      </c>
      <c r="B64" s="17" t="s">
        <v>292</v>
      </c>
      <c r="C64" s="236" t="s">
        <v>293</v>
      </c>
      <c r="D64" s="18">
        <v>136908866</v>
      </c>
      <c r="E64" s="441">
        <v>185494871</v>
      </c>
      <c r="F64" s="441">
        <v>185494871</v>
      </c>
      <c r="G64" s="441">
        <v>195683115</v>
      </c>
      <c r="H64" s="19">
        <f t="shared" ref="H64:H78" si="10">G64/D64</f>
        <v>1.4292946886288578</v>
      </c>
      <c r="I64" s="526"/>
      <c r="K64"/>
    </row>
    <row r="65" spans="1:11" ht="15" customHeight="1" x14ac:dyDescent="0.25">
      <c r="A65" s="26" t="s">
        <v>42</v>
      </c>
      <c r="B65" s="118" t="s">
        <v>15</v>
      </c>
      <c r="C65" s="237" t="s">
        <v>296</v>
      </c>
      <c r="D65" s="168">
        <f>D66+D67+D71</f>
        <v>106000000</v>
      </c>
      <c r="E65" s="168">
        <f>E66+E67+E71</f>
        <v>82500000</v>
      </c>
      <c r="F65" s="168">
        <f>F66+F67+F71</f>
        <v>82500000</v>
      </c>
      <c r="G65" s="168">
        <f>G66+G67+G71</f>
        <v>78345766</v>
      </c>
      <c r="H65" s="28">
        <f t="shared" si="10"/>
        <v>0.73911099999999996</v>
      </c>
      <c r="I65" s="526"/>
      <c r="K65"/>
    </row>
    <row r="66" spans="1:11" ht="15" customHeight="1" x14ac:dyDescent="0.25">
      <c r="A66" s="20" t="s">
        <v>108</v>
      </c>
      <c r="B66" s="17" t="s">
        <v>294</v>
      </c>
      <c r="C66" s="236" t="s">
        <v>297</v>
      </c>
      <c r="D66" s="18">
        <v>63000000</v>
      </c>
      <c r="E66" s="441">
        <v>63000000</v>
      </c>
      <c r="F66" s="441">
        <v>63000000</v>
      </c>
      <c r="G66" s="441">
        <v>57612853</v>
      </c>
      <c r="H66" s="19">
        <f t="shared" si="10"/>
        <v>0.91448973015873014</v>
      </c>
      <c r="I66" s="526"/>
      <c r="K66"/>
    </row>
    <row r="67" spans="1:11" ht="15" customHeight="1" x14ac:dyDescent="0.25">
      <c r="A67" s="20" t="s">
        <v>110</v>
      </c>
      <c r="B67" s="17" t="s">
        <v>295</v>
      </c>
      <c r="C67" s="236" t="s">
        <v>298</v>
      </c>
      <c r="D67" s="167">
        <f t="shared" ref="D67" si="11">SUM(D68:D70)</f>
        <v>42500000</v>
      </c>
      <c r="E67" s="167">
        <f t="shared" ref="E67:F67" si="12">SUM(E68:E70)</f>
        <v>19000000</v>
      </c>
      <c r="F67" s="167">
        <f t="shared" si="12"/>
        <v>19000000</v>
      </c>
      <c r="G67" s="167">
        <f t="shared" ref="G67" si="13">SUM(G68:G70)</f>
        <v>20174312</v>
      </c>
      <c r="H67" s="19">
        <f t="shared" si="10"/>
        <v>0.47468969411764705</v>
      </c>
      <c r="I67" s="526"/>
      <c r="K67"/>
    </row>
    <row r="68" spans="1:11" s="243" customFormat="1" ht="15" customHeight="1" x14ac:dyDescent="0.25">
      <c r="A68" s="35"/>
      <c r="B68" s="21" t="s">
        <v>299</v>
      </c>
      <c r="C68" s="238" t="s">
        <v>300</v>
      </c>
      <c r="D68" s="491">
        <v>19000000</v>
      </c>
      <c r="E68" s="491">
        <v>19000000</v>
      </c>
      <c r="F68" s="491">
        <v>19000000</v>
      </c>
      <c r="G68" s="491">
        <v>19881852</v>
      </c>
      <c r="H68" s="22">
        <f t="shared" si="10"/>
        <v>1.0464132631578948</v>
      </c>
      <c r="I68" s="526"/>
    </row>
    <row r="69" spans="1:11" ht="15" customHeight="1" x14ac:dyDescent="0.25">
      <c r="A69" s="35"/>
      <c r="B69" s="21" t="s">
        <v>301</v>
      </c>
      <c r="C69" s="238" t="s">
        <v>302</v>
      </c>
      <c r="D69" s="491">
        <v>2000000</v>
      </c>
      <c r="E69" s="491">
        <v>0</v>
      </c>
      <c r="F69" s="491">
        <v>0</v>
      </c>
      <c r="G69" s="491">
        <v>0</v>
      </c>
      <c r="H69" s="22">
        <f t="shared" si="10"/>
        <v>0</v>
      </c>
      <c r="I69" s="526"/>
      <c r="K69"/>
    </row>
    <row r="70" spans="1:11" s="243" customFormat="1" ht="15" customHeight="1" x14ac:dyDescent="0.25">
      <c r="A70" s="35"/>
      <c r="B70" s="21" t="s">
        <v>303</v>
      </c>
      <c r="C70" s="238" t="s">
        <v>304</v>
      </c>
      <c r="D70" s="491">
        <v>21500000</v>
      </c>
      <c r="E70" s="491">
        <v>0</v>
      </c>
      <c r="F70" s="491">
        <v>0</v>
      </c>
      <c r="G70" s="491">
        <v>292460</v>
      </c>
      <c r="H70" s="22">
        <f t="shared" si="10"/>
        <v>1.3602790697674418E-2</v>
      </c>
      <c r="I70" s="526"/>
    </row>
    <row r="71" spans="1:11" s="243" customFormat="1" ht="15" customHeight="1" x14ac:dyDescent="0.25">
      <c r="A71" s="20" t="s">
        <v>231</v>
      </c>
      <c r="B71" s="17" t="s">
        <v>305</v>
      </c>
      <c r="C71" s="236" t="s">
        <v>306</v>
      </c>
      <c r="D71" s="18">
        <v>500000</v>
      </c>
      <c r="E71" s="18">
        <v>500000</v>
      </c>
      <c r="F71" s="18">
        <v>500000</v>
      </c>
      <c r="G71" s="18">
        <v>558601</v>
      </c>
      <c r="H71" s="19">
        <f t="shared" si="10"/>
        <v>1.117202</v>
      </c>
      <c r="I71" s="526"/>
    </row>
    <row r="72" spans="1:11" s="243" customFormat="1" ht="15" customHeight="1" x14ac:dyDescent="0.25">
      <c r="A72" s="26" t="s">
        <v>43</v>
      </c>
      <c r="B72" s="118" t="s">
        <v>12</v>
      </c>
      <c r="C72" s="237" t="s">
        <v>308</v>
      </c>
      <c r="D72" s="168">
        <f>SUM(D73:D81)</f>
        <v>75302503</v>
      </c>
      <c r="E72" s="168">
        <f>SUM(E73:E81)</f>
        <v>62454965</v>
      </c>
      <c r="F72" s="168">
        <f>SUM(F73:F81)</f>
        <v>62454811</v>
      </c>
      <c r="G72" s="168">
        <f>SUM(G73:G81)</f>
        <v>80465048</v>
      </c>
      <c r="H72" s="28">
        <f t="shared" si="10"/>
        <v>1.0685574156811228</v>
      </c>
      <c r="I72" s="526"/>
    </row>
    <row r="73" spans="1:11" s="243" customFormat="1" ht="15" customHeight="1" x14ac:dyDescent="0.25">
      <c r="A73" s="20" t="s">
        <v>207</v>
      </c>
      <c r="B73" s="17" t="s">
        <v>307</v>
      </c>
      <c r="C73" s="236" t="s">
        <v>309</v>
      </c>
      <c r="D73" s="429">
        <v>49000</v>
      </c>
      <c r="E73" s="429">
        <v>49000</v>
      </c>
      <c r="F73" s="429">
        <v>49000</v>
      </c>
      <c r="G73" s="429">
        <v>49000</v>
      </c>
      <c r="H73" s="19">
        <f t="shared" si="10"/>
        <v>1</v>
      </c>
      <c r="I73" s="526"/>
    </row>
    <row r="74" spans="1:11" s="243" customFormat="1" ht="15" customHeight="1" x14ac:dyDescent="0.25">
      <c r="A74" s="20" t="s">
        <v>208</v>
      </c>
      <c r="B74" s="17" t="s">
        <v>310</v>
      </c>
      <c r="C74" s="236" t="s">
        <v>311</v>
      </c>
      <c r="D74" s="429">
        <v>44482000</v>
      </c>
      <c r="E74" s="429">
        <v>34267000</v>
      </c>
      <c r="F74" s="429">
        <v>34267000</v>
      </c>
      <c r="G74" s="429">
        <v>48567000</v>
      </c>
      <c r="H74" s="19">
        <f t="shared" si="10"/>
        <v>1.0918348995099141</v>
      </c>
      <c r="I74" s="526"/>
    </row>
    <row r="75" spans="1:11" s="243" customFormat="1" ht="15" customHeight="1" x14ac:dyDescent="0.25">
      <c r="A75" s="20" t="s">
        <v>209</v>
      </c>
      <c r="B75" s="17" t="s">
        <v>313</v>
      </c>
      <c r="C75" s="236" t="s">
        <v>312</v>
      </c>
      <c r="D75" s="429">
        <v>5425000</v>
      </c>
      <c r="E75" s="429">
        <v>5525000</v>
      </c>
      <c r="F75" s="429">
        <v>5525000</v>
      </c>
      <c r="G75" s="429">
        <v>5525000</v>
      </c>
      <c r="H75" s="19">
        <f t="shared" si="10"/>
        <v>1.0184331797235022</v>
      </c>
      <c r="I75" s="526"/>
    </row>
    <row r="76" spans="1:11" s="243" customFormat="1" ht="15" customHeight="1" x14ac:dyDescent="0.25">
      <c r="A76" s="20" t="s">
        <v>315</v>
      </c>
      <c r="B76" s="17" t="s">
        <v>314</v>
      </c>
      <c r="C76" s="236" t="s">
        <v>325</v>
      </c>
      <c r="D76" s="429">
        <v>8005000</v>
      </c>
      <c r="E76" s="429">
        <v>8005000</v>
      </c>
      <c r="F76" s="429">
        <v>8005000</v>
      </c>
      <c r="G76" s="429">
        <v>8005000</v>
      </c>
      <c r="H76" s="19">
        <f t="shared" si="10"/>
        <v>1</v>
      </c>
      <c r="I76" s="526"/>
    </row>
    <row r="77" spans="1:11" s="243" customFormat="1" ht="15" customHeight="1" x14ac:dyDescent="0.25">
      <c r="A77" s="20" t="s">
        <v>316</v>
      </c>
      <c r="B77" s="17" t="s">
        <v>318</v>
      </c>
      <c r="C77" s="236" t="s">
        <v>324</v>
      </c>
      <c r="D77" s="429">
        <v>15472000</v>
      </c>
      <c r="E77" s="429">
        <v>12740000</v>
      </c>
      <c r="F77" s="429">
        <v>12740000</v>
      </c>
      <c r="G77" s="429">
        <v>16448000</v>
      </c>
      <c r="H77" s="19">
        <f t="shared" si="10"/>
        <v>1.063081695966908</v>
      </c>
      <c r="I77" s="526"/>
    </row>
    <row r="78" spans="1:11" ht="15" customHeight="1" x14ac:dyDescent="0.25">
      <c r="A78" s="20" t="s">
        <v>317</v>
      </c>
      <c r="B78" s="442" t="s">
        <v>457</v>
      </c>
      <c r="C78" s="236" t="s">
        <v>458</v>
      </c>
      <c r="D78" s="18">
        <v>1868000</v>
      </c>
      <c r="E78" s="18">
        <v>1868000</v>
      </c>
      <c r="F78" s="18">
        <v>1868000</v>
      </c>
      <c r="G78" s="18">
        <v>1868000</v>
      </c>
      <c r="H78" s="19">
        <f t="shared" si="10"/>
        <v>1</v>
      </c>
      <c r="I78" s="526"/>
      <c r="K78"/>
    </row>
    <row r="79" spans="1:11" ht="15" customHeight="1" x14ac:dyDescent="0.25">
      <c r="A79" s="20" t="s">
        <v>319</v>
      </c>
      <c r="B79" s="17" t="s">
        <v>320</v>
      </c>
      <c r="C79" s="236" t="s">
        <v>323</v>
      </c>
      <c r="D79" s="18">
        <v>0</v>
      </c>
      <c r="E79" s="18">
        <v>0</v>
      </c>
      <c r="F79" s="18">
        <v>0</v>
      </c>
      <c r="G79" s="18">
        <v>0</v>
      </c>
      <c r="H79" s="598"/>
      <c r="I79" s="526"/>
      <c r="K79"/>
    </row>
    <row r="80" spans="1:11" ht="15" customHeight="1" x14ac:dyDescent="0.25">
      <c r="A80" s="20" t="s">
        <v>321</v>
      </c>
      <c r="B80" s="17" t="s">
        <v>518</v>
      </c>
      <c r="C80" s="236" t="s">
        <v>519</v>
      </c>
      <c r="D80" s="18">
        <v>0</v>
      </c>
      <c r="E80" s="18">
        <v>0</v>
      </c>
      <c r="F80" s="18">
        <v>0</v>
      </c>
      <c r="G80" s="18">
        <v>0</v>
      </c>
      <c r="H80" s="599"/>
      <c r="I80" s="526"/>
      <c r="K80"/>
    </row>
    <row r="81" spans="1:11" s="249" customFormat="1" ht="15" customHeight="1" x14ac:dyDescent="0.25">
      <c r="A81" s="20" t="s">
        <v>517</v>
      </c>
      <c r="B81" s="17" t="s">
        <v>322</v>
      </c>
      <c r="C81" s="236" t="s">
        <v>446</v>
      </c>
      <c r="D81" s="18">
        <v>1503</v>
      </c>
      <c r="E81" s="18">
        <v>965</v>
      </c>
      <c r="F81" s="18">
        <v>811</v>
      </c>
      <c r="G81" s="18">
        <v>3048</v>
      </c>
      <c r="H81" s="19">
        <f>G81/D81</f>
        <v>2.027944111776447</v>
      </c>
      <c r="I81" s="527"/>
    </row>
    <row r="82" spans="1:11" ht="15" customHeight="1" x14ac:dyDescent="0.25">
      <c r="A82" s="26" t="s">
        <v>44</v>
      </c>
      <c r="B82" s="118" t="s">
        <v>389</v>
      </c>
      <c r="C82" s="237" t="s">
        <v>390</v>
      </c>
      <c r="D82" s="291">
        <f t="shared" ref="D82:F82" si="14">SUM(D83:D84)</f>
        <v>0</v>
      </c>
      <c r="E82" s="291">
        <f t="shared" si="14"/>
        <v>0</v>
      </c>
      <c r="F82" s="291">
        <f t="shared" si="14"/>
        <v>0</v>
      </c>
      <c r="G82" s="291">
        <f>SUM(G83:G84)</f>
        <v>24796850</v>
      </c>
      <c r="H82" s="598"/>
      <c r="I82" s="526"/>
      <c r="K82"/>
    </row>
    <row r="83" spans="1:11" ht="15" customHeight="1" x14ac:dyDescent="0.25">
      <c r="A83" s="20" t="s">
        <v>211</v>
      </c>
      <c r="B83" s="280" t="s">
        <v>391</v>
      </c>
      <c r="C83" s="236" t="s">
        <v>392</v>
      </c>
      <c r="D83" s="499">
        <v>0</v>
      </c>
      <c r="E83" s="441">
        <v>0</v>
      </c>
      <c r="F83" s="441">
        <v>0</v>
      </c>
      <c r="G83" s="441">
        <v>24600000</v>
      </c>
      <c r="H83" s="599"/>
      <c r="I83" s="526"/>
      <c r="J83" s="170"/>
      <c r="K83"/>
    </row>
    <row r="84" spans="1:11" ht="15" customHeight="1" x14ac:dyDescent="0.25">
      <c r="A84" s="20" t="s">
        <v>213</v>
      </c>
      <c r="B84" s="40" t="s">
        <v>566</v>
      </c>
      <c r="C84" s="236" t="s">
        <v>567</v>
      </c>
      <c r="D84" s="499">
        <v>0</v>
      </c>
      <c r="E84" s="441">
        <v>0</v>
      </c>
      <c r="F84" s="441">
        <v>0</v>
      </c>
      <c r="G84" s="441">
        <v>196850</v>
      </c>
      <c r="H84" s="599"/>
      <c r="I84" s="526"/>
      <c r="J84" s="170"/>
      <c r="K84"/>
    </row>
    <row r="85" spans="1:11" ht="15" customHeight="1" x14ac:dyDescent="0.25">
      <c r="A85" s="26" t="s">
        <v>45</v>
      </c>
      <c r="B85" s="123" t="s">
        <v>326</v>
      </c>
      <c r="C85" s="239" t="s">
        <v>327</v>
      </c>
      <c r="D85" s="168">
        <f>SUM(D86:D86)</f>
        <v>0</v>
      </c>
      <c r="E85" s="168">
        <f>SUM(E86:E86)</f>
        <v>0</v>
      </c>
      <c r="F85" s="168">
        <f>SUM(F86:F86)</f>
        <v>0</v>
      </c>
      <c r="G85" s="168">
        <f>SUM(G86:G86)</f>
        <v>0</v>
      </c>
      <c r="H85" s="599"/>
      <c r="I85" s="526"/>
      <c r="J85" s="170"/>
      <c r="K85"/>
    </row>
    <row r="86" spans="1:11" ht="15" customHeight="1" x14ac:dyDescent="0.25">
      <c r="A86" s="20" t="s">
        <v>260</v>
      </c>
      <c r="B86" s="46" t="s">
        <v>328</v>
      </c>
      <c r="C86" s="240" t="s">
        <v>329</v>
      </c>
      <c r="D86" s="18">
        <v>0</v>
      </c>
      <c r="E86" s="441">
        <v>0</v>
      </c>
      <c r="F86" s="441">
        <v>0</v>
      </c>
      <c r="G86" s="441">
        <v>0</v>
      </c>
      <c r="H86" s="599"/>
      <c r="I86" s="526"/>
      <c r="K86"/>
    </row>
    <row r="87" spans="1:11" ht="13.2" x14ac:dyDescent="0.25">
      <c r="A87" s="26" t="s">
        <v>46</v>
      </c>
      <c r="B87" s="123" t="s">
        <v>330</v>
      </c>
      <c r="C87" s="239" t="s">
        <v>332</v>
      </c>
      <c r="D87" s="168">
        <f t="shared" ref="D87" si="15">SUM(D88:D89)</f>
        <v>3813490</v>
      </c>
      <c r="E87" s="168">
        <f t="shared" ref="E87:F87" si="16">SUM(E88:E89)</f>
        <v>3813490</v>
      </c>
      <c r="F87" s="168">
        <f t="shared" si="16"/>
        <v>3813490</v>
      </c>
      <c r="G87" s="168">
        <f t="shared" ref="G87" si="17">SUM(G88:G89)</f>
        <v>3960490</v>
      </c>
      <c r="H87" s="28">
        <f t="shared" ref="H87:H91" si="18">G87/D87</f>
        <v>1.0385473673721446</v>
      </c>
      <c r="I87" s="526"/>
      <c r="K87"/>
    </row>
    <row r="88" spans="1:11" ht="24" x14ac:dyDescent="0.25">
      <c r="A88" s="20" t="s">
        <v>274</v>
      </c>
      <c r="B88" s="46" t="s">
        <v>499</v>
      </c>
      <c r="C88" s="240" t="s">
        <v>500</v>
      </c>
      <c r="D88" s="18">
        <v>3748490</v>
      </c>
      <c r="E88" s="18">
        <v>3748490</v>
      </c>
      <c r="F88" s="18">
        <v>3748490</v>
      </c>
      <c r="G88" s="18">
        <v>3748490</v>
      </c>
      <c r="H88" s="19">
        <f t="shared" si="18"/>
        <v>1</v>
      </c>
      <c r="I88" s="526"/>
      <c r="K88"/>
    </row>
    <row r="89" spans="1:11" ht="15" customHeight="1" x14ac:dyDescent="0.25">
      <c r="A89" s="20" t="s">
        <v>277</v>
      </c>
      <c r="B89" s="46" t="s">
        <v>331</v>
      </c>
      <c r="C89" s="240" t="s">
        <v>333</v>
      </c>
      <c r="D89" s="18">
        <v>65000</v>
      </c>
      <c r="E89" s="18">
        <v>65000</v>
      </c>
      <c r="F89" s="18">
        <v>65000</v>
      </c>
      <c r="G89" s="18">
        <v>212000</v>
      </c>
      <c r="H89" s="19">
        <f t="shared" si="18"/>
        <v>3.2615384615384615</v>
      </c>
      <c r="I89" s="528"/>
      <c r="J89" s="528"/>
      <c r="K89"/>
    </row>
    <row r="90" spans="1:11" ht="15" customHeight="1" x14ac:dyDescent="0.25">
      <c r="A90" s="300" t="s">
        <v>64</v>
      </c>
      <c r="B90" s="301" t="s">
        <v>399</v>
      </c>
      <c r="C90" s="302" t="s">
        <v>400</v>
      </c>
      <c r="D90" s="303">
        <f>SUM(D91:D92)</f>
        <v>125255753</v>
      </c>
      <c r="E90" s="303">
        <f>SUM(E91:E92)</f>
        <v>125255753</v>
      </c>
      <c r="F90" s="303">
        <f>SUM(F91:F92)</f>
        <v>125255753</v>
      </c>
      <c r="G90" s="303">
        <f>SUM(G91:G92)</f>
        <v>127486624</v>
      </c>
      <c r="H90" s="304">
        <f t="shared" si="18"/>
        <v>1.0178105272338269</v>
      </c>
      <c r="I90" s="526"/>
      <c r="K90"/>
    </row>
    <row r="91" spans="1:11" ht="15" customHeight="1" x14ac:dyDescent="0.25">
      <c r="A91" s="20" t="s">
        <v>281</v>
      </c>
      <c r="B91" s="306" t="s">
        <v>401</v>
      </c>
      <c r="C91" s="518" t="s">
        <v>341</v>
      </c>
      <c r="D91" s="161">
        <v>125255753</v>
      </c>
      <c r="E91" s="161">
        <v>125255753</v>
      </c>
      <c r="F91" s="161">
        <v>125255753</v>
      </c>
      <c r="G91" s="161">
        <v>125255751</v>
      </c>
      <c r="H91" s="486">
        <f t="shared" si="18"/>
        <v>0.99999998403266954</v>
      </c>
      <c r="I91" s="526"/>
      <c r="K91"/>
    </row>
    <row r="92" spans="1:11" ht="15" customHeight="1" thickBot="1" x14ac:dyDescent="0.3">
      <c r="A92" s="20" t="s">
        <v>388</v>
      </c>
      <c r="B92" s="305" t="s">
        <v>402</v>
      </c>
      <c r="C92" s="519" t="s">
        <v>403</v>
      </c>
      <c r="D92" s="500">
        <v>0</v>
      </c>
      <c r="E92" s="444">
        <v>0</v>
      </c>
      <c r="F92" s="444">
        <v>0</v>
      </c>
      <c r="G92" s="444">
        <v>2230873</v>
      </c>
      <c r="H92" s="601"/>
      <c r="I92" s="526"/>
      <c r="K92"/>
    </row>
    <row r="93" spans="1:11" ht="15" customHeight="1" thickTop="1" thickBot="1" x14ac:dyDescent="0.3">
      <c r="A93" s="728" t="s">
        <v>113</v>
      </c>
      <c r="B93" s="729"/>
      <c r="C93" s="241"/>
      <c r="D93" s="169">
        <f>D59+D62+D65+D72+D85+D87+D90+D82</f>
        <v>532685000</v>
      </c>
      <c r="E93" s="169">
        <f>E59+E62+E65+E72+E85+E87+E90+E82</f>
        <v>541147000</v>
      </c>
      <c r="F93" s="169">
        <f>F59+F62+F65+F72+F85+F87+F90+F82</f>
        <v>545121000</v>
      </c>
      <c r="G93" s="169">
        <f>G59+G62+G65+G72+G85+G87+G90+G82</f>
        <v>602434000</v>
      </c>
      <c r="H93" s="120">
        <f>G93/D93</f>
        <v>1.1309385471714053</v>
      </c>
      <c r="I93" s="526"/>
      <c r="K93"/>
    </row>
    <row r="94" spans="1:11" ht="15" customHeight="1" thickTop="1" x14ac:dyDescent="0.25"/>
  </sheetData>
  <sheetProtection selectLockedCells="1" selectUnlockedCells="1"/>
  <mergeCells count="4">
    <mergeCell ref="A93:B93"/>
    <mergeCell ref="A52:B52"/>
    <mergeCell ref="A3:I3"/>
    <mergeCell ref="A55:I5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8" width="9.6640625" customWidth="1"/>
  </cols>
  <sheetData>
    <row r="1" spans="1:9" s="124" customFormat="1" ht="15" customHeight="1" x14ac:dyDescent="0.25">
      <c r="A1" s="3"/>
      <c r="B1" s="3"/>
      <c r="C1" s="3"/>
      <c r="D1" s="3"/>
      <c r="E1" s="3"/>
      <c r="F1" s="3"/>
      <c r="G1" s="3"/>
      <c r="H1" s="2" t="s">
        <v>413</v>
      </c>
    </row>
    <row r="2" spans="1:9" s="124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…./2021. (V....) önkormányzati rendelethez</v>
      </c>
    </row>
    <row r="3" spans="1:9" s="37" customFormat="1" ht="15" customHeight="1" x14ac:dyDescent="0.25">
      <c r="A3" s="39"/>
      <c r="B3" s="40"/>
      <c r="C3" s="40"/>
      <c r="D3" s="40"/>
      <c r="E3" s="40"/>
      <c r="F3" s="40"/>
      <c r="G3" s="40"/>
      <c r="H3" s="40"/>
    </row>
    <row r="4" spans="1:9" s="37" customFormat="1" ht="15" customHeight="1" x14ac:dyDescent="0.25">
      <c r="A4" s="717" t="s">
        <v>525</v>
      </c>
      <c r="B4" s="717"/>
      <c r="C4" s="717"/>
      <c r="D4" s="717"/>
      <c r="E4" s="717"/>
      <c r="F4" s="717"/>
      <c r="G4" s="717"/>
      <c r="H4" s="717"/>
      <c r="I4" s="717"/>
    </row>
    <row r="5" spans="1:9" ht="15" customHeight="1" thickBot="1" x14ac:dyDescent="0.3">
      <c r="A5" s="125"/>
      <c r="B5" s="126"/>
      <c r="C5" s="126"/>
      <c r="H5" s="6" t="s">
        <v>190</v>
      </c>
    </row>
    <row r="6" spans="1:9" ht="36.6" thickTop="1" x14ac:dyDescent="0.25">
      <c r="A6" s="7" t="s">
        <v>1</v>
      </c>
      <c r="B6" s="8" t="s">
        <v>2</v>
      </c>
      <c r="C6" s="9" t="s">
        <v>216</v>
      </c>
      <c r="D6" s="9" t="s">
        <v>512</v>
      </c>
      <c r="E6" s="9" t="s">
        <v>550</v>
      </c>
      <c r="F6" s="9" t="s">
        <v>561</v>
      </c>
      <c r="G6" s="9" t="s">
        <v>562</v>
      </c>
      <c r="H6" s="386" t="s">
        <v>545</v>
      </c>
    </row>
    <row r="7" spans="1:9" ht="15" customHeight="1" thickBot="1" x14ac:dyDescent="0.3">
      <c r="A7" s="10" t="s">
        <v>3</v>
      </c>
      <c r="B7" s="11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95" t="s">
        <v>53</v>
      </c>
    </row>
    <row r="8" spans="1:9" s="37" customFormat="1" ht="15" customHeight="1" thickTop="1" x14ac:dyDescent="0.25">
      <c r="A8" s="112" t="s">
        <v>13</v>
      </c>
      <c r="B8" s="113" t="s">
        <v>103</v>
      </c>
      <c r="C8" s="552" t="s">
        <v>217</v>
      </c>
      <c r="D8" s="438">
        <f>D9+D15</f>
        <v>13439869</v>
      </c>
      <c r="E8" s="438">
        <f>E9+E15</f>
        <v>12989269</v>
      </c>
      <c r="F8" s="438">
        <f>F9+F15</f>
        <v>13509964</v>
      </c>
      <c r="G8" s="438">
        <f>G9+G15</f>
        <v>13921460</v>
      </c>
      <c r="H8" s="115">
        <f>G8/D8</f>
        <v>1.0358330129557067</v>
      </c>
    </row>
    <row r="9" spans="1:9" s="37" customFormat="1" ht="15" customHeight="1" x14ac:dyDescent="0.25">
      <c r="A9" s="20" t="s">
        <v>104</v>
      </c>
      <c r="B9" s="17" t="s">
        <v>218</v>
      </c>
      <c r="C9" s="553" t="s">
        <v>219</v>
      </c>
      <c r="D9" s="440">
        <f>SUM(D10:D14)</f>
        <v>12939269</v>
      </c>
      <c r="E9" s="440">
        <f>SUM(E10:E14)</f>
        <v>12939269</v>
      </c>
      <c r="F9" s="440">
        <f>SUM(F10:F14)</f>
        <v>13459964</v>
      </c>
      <c r="G9" s="440">
        <f>SUM(G10:G14)</f>
        <v>13912746</v>
      </c>
      <c r="H9" s="116">
        <f>G9/D9</f>
        <v>1.075234311922876</v>
      </c>
    </row>
    <row r="10" spans="1:9" s="37" customFormat="1" ht="15" customHeight="1" x14ac:dyDescent="0.25">
      <c r="A10" s="117"/>
      <c r="B10" s="21" t="s">
        <v>220</v>
      </c>
      <c r="C10" s="554" t="s">
        <v>221</v>
      </c>
      <c r="D10" s="493">
        <v>11675840</v>
      </c>
      <c r="E10" s="493">
        <v>11675840</v>
      </c>
      <c r="F10" s="493">
        <v>12196535</v>
      </c>
      <c r="G10" s="493">
        <v>12196535</v>
      </c>
      <c r="H10" s="86">
        <f t="shared" ref="H10" si="0">G10/D10</f>
        <v>1.0445959348535094</v>
      </c>
    </row>
    <row r="11" spans="1:9" s="37" customFormat="1" ht="15" customHeight="1" x14ac:dyDescent="0.25">
      <c r="A11" s="117"/>
      <c r="B11" s="21" t="s">
        <v>564</v>
      </c>
      <c r="C11" s="554" t="s">
        <v>563</v>
      </c>
      <c r="D11" s="493">
        <v>0</v>
      </c>
      <c r="E11" s="493">
        <v>0</v>
      </c>
      <c r="F11" s="493">
        <v>0</v>
      </c>
      <c r="G11" s="493">
        <v>500000</v>
      </c>
      <c r="H11" s="586"/>
    </row>
    <row r="12" spans="1:9" s="37" customFormat="1" ht="15" customHeight="1" x14ac:dyDescent="0.25">
      <c r="A12" s="117"/>
      <c r="B12" s="21" t="s">
        <v>501</v>
      </c>
      <c r="C12" s="554" t="s">
        <v>502</v>
      </c>
      <c r="D12" s="493">
        <v>450600</v>
      </c>
      <c r="E12" s="493">
        <v>450600</v>
      </c>
      <c r="F12" s="493">
        <v>450600</v>
      </c>
      <c r="G12" s="493">
        <v>450600</v>
      </c>
      <c r="H12" s="86">
        <f t="shared" ref="H12:H26" si="1">G12/D12</f>
        <v>1</v>
      </c>
    </row>
    <row r="13" spans="1:9" s="37" customFormat="1" ht="15" customHeight="1" x14ac:dyDescent="0.25">
      <c r="A13" s="117"/>
      <c r="B13" s="21" t="s">
        <v>440</v>
      </c>
      <c r="C13" s="554" t="s">
        <v>222</v>
      </c>
      <c r="D13" s="493">
        <v>452829</v>
      </c>
      <c r="E13" s="493">
        <v>452829</v>
      </c>
      <c r="F13" s="493">
        <v>452829</v>
      </c>
      <c r="G13" s="493">
        <v>452829</v>
      </c>
      <c r="H13" s="86">
        <f t="shared" si="1"/>
        <v>1</v>
      </c>
    </row>
    <row r="14" spans="1:9" s="37" customFormat="1" ht="15" customHeight="1" x14ac:dyDescent="0.25">
      <c r="A14" s="117"/>
      <c r="B14" s="21" t="s">
        <v>447</v>
      </c>
      <c r="C14" s="554" t="s">
        <v>379</v>
      </c>
      <c r="D14" s="493">
        <v>360000</v>
      </c>
      <c r="E14" s="493">
        <v>360000</v>
      </c>
      <c r="F14" s="493">
        <v>360000</v>
      </c>
      <c r="G14" s="493">
        <v>312782</v>
      </c>
      <c r="H14" s="86">
        <f t="shared" si="1"/>
        <v>0.86883888888888894</v>
      </c>
    </row>
    <row r="15" spans="1:9" s="37" customFormat="1" ht="15" customHeight="1" x14ac:dyDescent="0.25">
      <c r="A15" s="20" t="s">
        <v>105</v>
      </c>
      <c r="B15" s="17" t="s">
        <v>107</v>
      </c>
      <c r="C15" s="553" t="s">
        <v>223</v>
      </c>
      <c r="D15" s="440">
        <f>SUM(D16:D17)</f>
        <v>500600</v>
      </c>
      <c r="E15" s="440">
        <f>SUM(E16:E17)</f>
        <v>50000</v>
      </c>
      <c r="F15" s="440">
        <f>SUM(F16:F17)</f>
        <v>50000</v>
      </c>
      <c r="G15" s="440">
        <f>SUM(G16:G17)</f>
        <v>8714</v>
      </c>
      <c r="H15" s="86">
        <f t="shared" si="1"/>
        <v>1.7407111466240511E-2</v>
      </c>
    </row>
    <row r="16" spans="1:9" s="37" customFormat="1" ht="36" x14ac:dyDescent="0.25">
      <c r="A16" s="117"/>
      <c r="B16" s="292" t="s">
        <v>393</v>
      </c>
      <c r="C16" s="554" t="s">
        <v>225</v>
      </c>
      <c r="D16" s="493">
        <v>450600</v>
      </c>
      <c r="E16" s="493">
        <v>0</v>
      </c>
      <c r="F16" s="493">
        <v>0</v>
      </c>
      <c r="G16" s="493">
        <v>0</v>
      </c>
      <c r="H16" s="86">
        <f t="shared" si="1"/>
        <v>0</v>
      </c>
    </row>
    <row r="17" spans="1:10" s="37" customFormat="1" ht="15" customHeight="1" x14ac:dyDescent="0.25">
      <c r="A17" s="117"/>
      <c r="B17" s="21" t="s">
        <v>394</v>
      </c>
      <c r="C17" s="554" t="s">
        <v>226</v>
      </c>
      <c r="D17" s="493">
        <v>50000</v>
      </c>
      <c r="E17" s="493">
        <v>50000</v>
      </c>
      <c r="F17" s="493">
        <v>50000</v>
      </c>
      <c r="G17" s="493">
        <v>8714</v>
      </c>
      <c r="H17" s="86">
        <f t="shared" si="1"/>
        <v>0.17427999999999999</v>
      </c>
    </row>
    <row r="18" spans="1:10" s="37" customFormat="1" ht="15" customHeight="1" x14ac:dyDescent="0.25">
      <c r="A18" s="26" t="s">
        <v>14</v>
      </c>
      <c r="B18" s="118" t="s">
        <v>184</v>
      </c>
      <c r="C18" s="555" t="s">
        <v>227</v>
      </c>
      <c r="D18" s="438">
        <v>2340266</v>
      </c>
      <c r="E18" s="438">
        <v>2269296</v>
      </c>
      <c r="F18" s="438">
        <v>2196600</v>
      </c>
      <c r="G18" s="438">
        <v>2321065</v>
      </c>
      <c r="H18" s="115">
        <f t="shared" si="1"/>
        <v>0.99179537710670496</v>
      </c>
    </row>
    <row r="19" spans="1:10" s="37" customFormat="1" ht="15" customHeight="1" x14ac:dyDescent="0.25">
      <c r="A19" s="26" t="s">
        <v>42</v>
      </c>
      <c r="B19" s="118" t="s">
        <v>109</v>
      </c>
      <c r="C19" s="555" t="s">
        <v>228</v>
      </c>
      <c r="D19" s="438">
        <f>SUM(D20:D24)</f>
        <v>5669865</v>
      </c>
      <c r="E19" s="438">
        <f>SUM(E20:E24)</f>
        <v>5676435</v>
      </c>
      <c r="F19" s="438">
        <f>SUM(F20:F24)</f>
        <v>5676436</v>
      </c>
      <c r="G19" s="438">
        <f>SUM(G20:G24)</f>
        <v>5121475</v>
      </c>
      <c r="H19" s="115">
        <f t="shared" si="1"/>
        <v>0.90327988408895099</v>
      </c>
    </row>
    <row r="20" spans="1:10" s="37" customFormat="1" ht="15" customHeight="1" x14ac:dyDescent="0.25">
      <c r="A20" s="20" t="s">
        <v>108</v>
      </c>
      <c r="B20" s="17" t="s">
        <v>229</v>
      </c>
      <c r="C20" s="553" t="s">
        <v>235</v>
      </c>
      <c r="D20" s="440">
        <v>500000</v>
      </c>
      <c r="E20" s="440">
        <v>500000</v>
      </c>
      <c r="F20" s="440">
        <v>500000</v>
      </c>
      <c r="G20" s="440">
        <v>500000</v>
      </c>
      <c r="H20" s="116">
        <f t="shared" si="1"/>
        <v>1</v>
      </c>
    </row>
    <row r="21" spans="1:10" s="37" customFormat="1" ht="15" customHeight="1" x14ac:dyDescent="0.25">
      <c r="A21" s="20" t="s">
        <v>110</v>
      </c>
      <c r="B21" s="17" t="s">
        <v>230</v>
      </c>
      <c r="C21" s="553" t="s">
        <v>236</v>
      </c>
      <c r="D21" s="440">
        <v>100000</v>
      </c>
      <c r="E21" s="440">
        <v>106000</v>
      </c>
      <c r="F21" s="440">
        <v>106000</v>
      </c>
      <c r="G21" s="440">
        <v>106000</v>
      </c>
      <c r="H21" s="116">
        <f t="shared" si="1"/>
        <v>1.06</v>
      </c>
    </row>
    <row r="22" spans="1:10" s="37" customFormat="1" ht="15" customHeight="1" x14ac:dyDescent="0.25">
      <c r="A22" s="20" t="s">
        <v>231</v>
      </c>
      <c r="B22" s="17" t="s">
        <v>232</v>
      </c>
      <c r="C22" s="553" t="s">
        <v>237</v>
      </c>
      <c r="D22" s="440">
        <v>4246000</v>
      </c>
      <c r="E22" s="440">
        <v>4246000</v>
      </c>
      <c r="F22" s="440">
        <v>4246000</v>
      </c>
      <c r="G22" s="440">
        <v>3860771</v>
      </c>
      <c r="H22" s="116">
        <f t="shared" si="1"/>
        <v>0.90927249175694769</v>
      </c>
    </row>
    <row r="23" spans="1:10" s="40" customFormat="1" ht="15" customHeight="1" x14ac:dyDescent="0.25">
      <c r="A23" s="20" t="s">
        <v>233</v>
      </c>
      <c r="B23" s="17" t="s">
        <v>234</v>
      </c>
      <c r="C23" s="553" t="s">
        <v>238</v>
      </c>
      <c r="D23" s="440">
        <v>60000</v>
      </c>
      <c r="E23" s="440">
        <v>60000</v>
      </c>
      <c r="F23" s="440">
        <v>60000</v>
      </c>
      <c r="G23" s="440">
        <v>60000</v>
      </c>
      <c r="H23" s="116">
        <f t="shared" si="1"/>
        <v>1</v>
      </c>
    </row>
    <row r="24" spans="1:10" s="37" customFormat="1" ht="15" customHeight="1" x14ac:dyDescent="0.25">
      <c r="A24" s="20" t="s">
        <v>239</v>
      </c>
      <c r="B24" s="17" t="s">
        <v>240</v>
      </c>
      <c r="C24" s="553" t="s">
        <v>241</v>
      </c>
      <c r="D24" s="440">
        <f t="shared" ref="D24:E24" si="2">SUM(D25:D26)</f>
        <v>763865</v>
      </c>
      <c r="E24" s="440">
        <f t="shared" si="2"/>
        <v>764435</v>
      </c>
      <c r="F24" s="440">
        <f t="shared" ref="F24:G24" si="3">SUM(F25:F26)</f>
        <v>764436</v>
      </c>
      <c r="G24" s="440">
        <f t="shared" si="3"/>
        <v>594704</v>
      </c>
      <c r="H24" s="116">
        <f t="shared" si="1"/>
        <v>0.77854594725507775</v>
      </c>
    </row>
    <row r="25" spans="1:10" s="37" customFormat="1" ht="15" customHeight="1" x14ac:dyDescent="0.25">
      <c r="A25" s="117"/>
      <c r="B25" s="21" t="s">
        <v>242</v>
      </c>
      <c r="C25" s="554" t="s">
        <v>243</v>
      </c>
      <c r="D25" s="493">
        <v>763500</v>
      </c>
      <c r="E25" s="493">
        <v>763500</v>
      </c>
      <c r="F25" s="493">
        <v>763500</v>
      </c>
      <c r="G25" s="493">
        <v>594500</v>
      </c>
      <c r="H25" s="86">
        <f t="shared" si="1"/>
        <v>0.77865094957432879</v>
      </c>
    </row>
    <row r="26" spans="1:10" ht="15" customHeight="1" x14ac:dyDescent="0.25">
      <c r="A26" s="399"/>
      <c r="B26" s="400" t="s">
        <v>445</v>
      </c>
      <c r="C26" s="556" t="s">
        <v>249</v>
      </c>
      <c r="D26" s="549">
        <v>365</v>
      </c>
      <c r="E26" s="549">
        <v>935</v>
      </c>
      <c r="F26" s="549">
        <v>936</v>
      </c>
      <c r="G26" s="549">
        <v>204</v>
      </c>
      <c r="H26" s="255">
        <f t="shared" si="1"/>
        <v>0.55890410958904113</v>
      </c>
    </row>
    <row r="27" spans="1:10" ht="15" customHeight="1" thickBot="1" x14ac:dyDescent="0.3">
      <c r="A27" s="119" t="s">
        <v>43</v>
      </c>
      <c r="B27" s="251" t="s">
        <v>185</v>
      </c>
      <c r="C27" s="557" t="s">
        <v>259</v>
      </c>
      <c r="D27" s="550">
        <v>0</v>
      </c>
      <c r="E27" s="550">
        <v>0</v>
      </c>
      <c r="F27" s="550">
        <v>0</v>
      </c>
      <c r="G27" s="550">
        <v>0</v>
      </c>
      <c r="H27" s="587"/>
    </row>
    <row r="28" spans="1:10" s="37" customFormat="1" ht="15" customHeight="1" thickTop="1" thickBot="1" x14ac:dyDescent="0.3">
      <c r="A28" s="718" t="s">
        <v>111</v>
      </c>
      <c r="B28" s="718"/>
      <c r="C28" s="558"/>
      <c r="D28" s="551">
        <f>D8+D18+D19+D27</f>
        <v>21450000</v>
      </c>
      <c r="E28" s="551">
        <f>E8+E18+E19+E27</f>
        <v>20935000</v>
      </c>
      <c r="F28" s="551">
        <f>F8+F18+F19+F27</f>
        <v>21383000</v>
      </c>
      <c r="G28" s="551">
        <f>G8+G18+G19+G27</f>
        <v>21364000</v>
      </c>
      <c r="H28" s="127">
        <f>G28/D28</f>
        <v>0.99599067599067603</v>
      </c>
    </row>
    <row r="29" spans="1:10" s="37" customFormat="1" ht="15" customHeight="1" thickTop="1" x14ac:dyDescent="0.25">
      <c r="A29" s="1"/>
      <c r="B29" s="1"/>
      <c r="C29" s="1"/>
      <c r="D29" s="128"/>
      <c r="E29" s="128"/>
      <c r="F29" s="128"/>
      <c r="G29" s="128"/>
      <c r="H29" s="128"/>
    </row>
    <row r="30" spans="1:10" s="37" customFormat="1" ht="15" customHeight="1" x14ac:dyDescent="0.25">
      <c r="A30" s="1"/>
      <c r="B30" s="1"/>
      <c r="C30" s="1"/>
      <c r="D30" s="128"/>
      <c r="E30" s="128"/>
      <c r="F30" s="128"/>
      <c r="G30" s="128"/>
      <c r="H30" s="128"/>
      <c r="I30" s="129"/>
    </row>
    <row r="31" spans="1:10" s="37" customFormat="1" ht="15" customHeight="1" x14ac:dyDescent="0.25">
      <c r="A31" s="717" t="s">
        <v>544</v>
      </c>
      <c r="B31" s="717"/>
      <c r="C31" s="717"/>
      <c r="D31" s="717"/>
      <c r="E31" s="717"/>
      <c r="F31" s="717"/>
      <c r="G31" s="717"/>
      <c r="H31" s="717"/>
      <c r="I31" s="717"/>
      <c r="J31" s="129"/>
    </row>
    <row r="32" spans="1:10" s="37" customFormat="1" ht="13.8" thickBot="1" x14ac:dyDescent="0.25">
      <c r="A32" s="39"/>
      <c r="B32" s="91"/>
      <c r="C32" s="90"/>
      <c r="H32" s="6" t="s">
        <v>190</v>
      </c>
    </row>
    <row r="33" spans="1:8" s="257" customFormat="1" ht="36.6" thickTop="1" x14ac:dyDescent="0.25">
      <c r="A33" s="7" t="s">
        <v>1</v>
      </c>
      <c r="B33" s="8" t="s">
        <v>2</v>
      </c>
      <c r="C33" s="9" t="s">
        <v>216</v>
      </c>
      <c r="D33" s="9" t="s">
        <v>512</v>
      </c>
      <c r="E33" s="9" t="s">
        <v>550</v>
      </c>
      <c r="F33" s="9" t="s">
        <v>561</v>
      </c>
      <c r="G33" s="9" t="s">
        <v>562</v>
      </c>
      <c r="H33" s="386" t="s">
        <v>545</v>
      </c>
    </row>
    <row r="34" spans="1:8" s="257" customFormat="1" ht="15" customHeight="1" thickBot="1" x14ac:dyDescent="0.3">
      <c r="A34" s="10" t="s">
        <v>3</v>
      </c>
      <c r="B34" s="11" t="s">
        <v>4</v>
      </c>
      <c r="C34" s="12" t="s">
        <v>5</v>
      </c>
      <c r="D34" s="12" t="s">
        <v>6</v>
      </c>
      <c r="E34" s="12" t="s">
        <v>7</v>
      </c>
      <c r="F34" s="12" t="s">
        <v>8</v>
      </c>
      <c r="G34" s="12" t="s">
        <v>9</v>
      </c>
      <c r="H34" s="95" t="s">
        <v>53</v>
      </c>
    </row>
    <row r="35" spans="1:8" s="257" customFormat="1" ht="15" customHeight="1" thickTop="1" x14ac:dyDescent="0.25">
      <c r="A35" s="112" t="s">
        <v>13</v>
      </c>
      <c r="B35" s="118" t="s">
        <v>12</v>
      </c>
      <c r="C35" s="552" t="s">
        <v>308</v>
      </c>
      <c r="D35" s="559">
        <f>SUM(D36:D38)</f>
        <v>1220041</v>
      </c>
      <c r="E35" s="559">
        <f>SUM(E36:E38)</f>
        <v>1220041</v>
      </c>
      <c r="F35" s="559">
        <f>SUM(F36:F38)</f>
        <v>1220041</v>
      </c>
      <c r="G35" s="559">
        <f>SUM(G36:G38)</f>
        <v>1150692</v>
      </c>
      <c r="H35" s="115">
        <f>G35/D35</f>
        <v>0.94315846762526834</v>
      </c>
    </row>
    <row r="36" spans="1:8" s="257" customFormat="1" ht="15" customHeight="1" x14ac:dyDescent="0.25">
      <c r="A36" s="282" t="s">
        <v>104</v>
      </c>
      <c r="B36" s="17" t="s">
        <v>313</v>
      </c>
      <c r="C36" s="553" t="s">
        <v>312</v>
      </c>
      <c r="D36" s="44">
        <v>1200000</v>
      </c>
      <c r="E36" s="44">
        <v>1200000</v>
      </c>
      <c r="F36" s="44">
        <v>1200000</v>
      </c>
      <c r="G36" s="44">
        <v>1115890</v>
      </c>
      <c r="H36" s="116">
        <f t="shared" ref="H36:H41" si="4">G36/D36</f>
        <v>0.92990833333333334</v>
      </c>
    </row>
    <row r="37" spans="1:8" s="257" customFormat="1" ht="15" customHeight="1" x14ac:dyDescent="0.25">
      <c r="A37" s="282" t="s">
        <v>105</v>
      </c>
      <c r="B37" s="17" t="s">
        <v>513</v>
      </c>
      <c r="C37" s="553" t="s">
        <v>514</v>
      </c>
      <c r="D37" s="44">
        <v>20000</v>
      </c>
      <c r="E37" s="44">
        <v>20000</v>
      </c>
      <c r="F37" s="44">
        <v>20000</v>
      </c>
      <c r="G37" s="44">
        <v>34800</v>
      </c>
      <c r="H37" s="116">
        <f t="shared" si="4"/>
        <v>1.74</v>
      </c>
    </row>
    <row r="38" spans="1:8" s="37" customFormat="1" ht="15" customHeight="1" x14ac:dyDescent="0.25">
      <c r="A38" s="282" t="s">
        <v>106</v>
      </c>
      <c r="B38" s="17" t="s">
        <v>322</v>
      </c>
      <c r="C38" s="553" t="s">
        <v>446</v>
      </c>
      <c r="D38" s="44">
        <v>41</v>
      </c>
      <c r="E38" s="44">
        <v>41</v>
      </c>
      <c r="F38" s="44">
        <v>41</v>
      </c>
      <c r="G38" s="44">
        <v>2</v>
      </c>
      <c r="H38" s="116">
        <f t="shared" si="4"/>
        <v>4.878048780487805E-2</v>
      </c>
    </row>
    <row r="39" spans="1:8" ht="15" customHeight="1" x14ac:dyDescent="0.25">
      <c r="A39" s="300" t="s">
        <v>42</v>
      </c>
      <c r="B39" s="301" t="s">
        <v>112</v>
      </c>
      <c r="C39" s="561" t="s">
        <v>341</v>
      </c>
      <c r="D39" s="560">
        <v>990959</v>
      </c>
      <c r="E39" s="560">
        <v>990959</v>
      </c>
      <c r="F39" s="560">
        <v>990959</v>
      </c>
      <c r="G39" s="560">
        <v>990960</v>
      </c>
      <c r="H39" s="304">
        <f t="shared" si="4"/>
        <v>1.0000010091234854</v>
      </c>
    </row>
    <row r="40" spans="1:8" ht="15" customHeight="1" thickBot="1" x14ac:dyDescent="0.3">
      <c r="A40" s="520" t="s">
        <v>14</v>
      </c>
      <c r="B40" s="521" t="s">
        <v>339</v>
      </c>
      <c r="C40" s="562" t="s">
        <v>340</v>
      </c>
      <c r="D40" s="522">
        <v>19239000</v>
      </c>
      <c r="E40" s="522">
        <v>18724000</v>
      </c>
      <c r="F40" s="522">
        <v>19172000</v>
      </c>
      <c r="G40" s="522">
        <v>19222348</v>
      </c>
      <c r="H40" s="115">
        <f t="shared" si="4"/>
        <v>0.99913446644836013</v>
      </c>
    </row>
    <row r="41" spans="1:8" ht="15" customHeight="1" thickTop="1" thickBot="1" x14ac:dyDescent="0.3">
      <c r="A41" s="718" t="s">
        <v>186</v>
      </c>
      <c r="B41" s="718"/>
      <c r="C41" s="558"/>
      <c r="D41" s="551">
        <f>D35+D40+D39</f>
        <v>21450000</v>
      </c>
      <c r="E41" s="551">
        <f>E35+E40+E39</f>
        <v>20935000</v>
      </c>
      <c r="F41" s="551">
        <f>F35+F40+F39</f>
        <v>21383000</v>
      </c>
      <c r="G41" s="551">
        <f>G35+G40+G39</f>
        <v>21364000</v>
      </c>
      <c r="H41" s="120">
        <f t="shared" si="4"/>
        <v>0.99599067599067603</v>
      </c>
    </row>
    <row r="42" spans="1:8" ht="13.8" thickTop="1" x14ac:dyDescent="0.25"/>
  </sheetData>
  <sheetProtection selectLockedCells="1" selectUnlockedCells="1"/>
  <mergeCells count="4">
    <mergeCell ref="A28:B28"/>
    <mergeCell ref="A41:B41"/>
    <mergeCell ref="A4:I4"/>
    <mergeCell ref="A31:I31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sqref="A1:G1"/>
    </sheetView>
  </sheetViews>
  <sheetFormatPr defaultColWidth="9.109375" defaultRowHeight="13.2" x14ac:dyDescent="0.25"/>
  <cols>
    <col min="1" max="1" width="5.6640625" style="175" customWidth="1"/>
    <col min="2" max="2" width="30.5546875" style="175" customWidth="1"/>
    <col min="3" max="6" width="9.6640625" style="175" customWidth="1"/>
    <col min="7" max="7" width="9.6640625" style="174" customWidth="1"/>
    <col min="8" max="16384" width="9.109375" style="174"/>
  </cols>
  <sheetData>
    <row r="1" spans="1:7" ht="15" customHeight="1" x14ac:dyDescent="0.25">
      <c r="A1" s="730" t="s">
        <v>414</v>
      </c>
      <c r="B1" s="730"/>
      <c r="C1" s="730"/>
      <c r="D1" s="730"/>
      <c r="E1" s="730"/>
      <c r="F1" s="730"/>
      <c r="G1" s="730"/>
    </row>
    <row r="2" spans="1:7" ht="15" customHeight="1" x14ac:dyDescent="0.25">
      <c r="B2" s="181"/>
      <c r="C2" s="181"/>
      <c r="D2" s="181"/>
      <c r="E2" s="181"/>
      <c r="F2" s="181"/>
      <c r="G2" s="173" t="str">
        <f>'1.sz. melléklet'!G2</f>
        <v>az …./2021. (V....) önkormányzati rendelethez</v>
      </c>
    </row>
    <row r="3" spans="1:7" ht="15" customHeight="1" x14ac:dyDescent="0.25">
      <c r="A3" s="193"/>
    </row>
    <row r="4" spans="1:7" ht="15" customHeight="1" x14ac:dyDescent="0.25">
      <c r="A4" s="731" t="s">
        <v>530</v>
      </c>
      <c r="B4" s="731"/>
      <c r="C4" s="731"/>
      <c r="D4" s="731"/>
      <c r="E4" s="731"/>
      <c r="F4" s="731"/>
      <c r="G4" s="731"/>
    </row>
    <row r="5" spans="1:7" ht="15" customHeight="1" x14ac:dyDescent="0.25">
      <c r="A5" s="194"/>
      <c r="B5" s="194"/>
      <c r="C5" s="194"/>
      <c r="D5" s="194"/>
      <c r="E5" s="194"/>
      <c r="F5" s="194"/>
      <c r="G5" s="195"/>
    </row>
    <row r="6" spans="1:7" ht="15" customHeight="1" thickBot="1" x14ac:dyDescent="0.3">
      <c r="A6" s="196"/>
      <c r="B6" s="196"/>
      <c r="C6" s="196"/>
      <c r="D6" s="196"/>
      <c r="E6" s="196"/>
      <c r="F6" s="196"/>
      <c r="G6" s="6" t="s">
        <v>190</v>
      </c>
    </row>
    <row r="7" spans="1:7" ht="36.6" thickTop="1" x14ac:dyDescent="0.25">
      <c r="A7" s="197" t="s">
        <v>62</v>
      </c>
      <c r="B7" s="198" t="s">
        <v>102</v>
      </c>
      <c r="C7" s="9" t="s">
        <v>512</v>
      </c>
      <c r="D7" s="9" t="s">
        <v>550</v>
      </c>
      <c r="E7" s="9" t="s">
        <v>561</v>
      </c>
      <c r="F7" s="9" t="s">
        <v>562</v>
      </c>
      <c r="G7" s="386" t="s">
        <v>545</v>
      </c>
    </row>
    <row r="8" spans="1:7" ht="15" customHeight="1" thickBot="1" x14ac:dyDescent="0.3">
      <c r="A8" s="199" t="s">
        <v>3</v>
      </c>
      <c r="B8" s="180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3" t="s">
        <v>9</v>
      </c>
    </row>
    <row r="9" spans="1:7" ht="18" customHeight="1" thickTop="1" thickBot="1" x14ac:dyDescent="0.3">
      <c r="A9" s="509" t="s">
        <v>13</v>
      </c>
      <c r="B9" s="510" t="s">
        <v>37</v>
      </c>
      <c r="C9" s="511">
        <f>'1.sz. melléklet'!C38</f>
        <v>48782569</v>
      </c>
      <c r="D9" s="511">
        <f>'1.sz. melléklet'!D38</f>
        <v>42844636</v>
      </c>
      <c r="E9" s="511">
        <f>'1.sz. melléklet'!E38</f>
        <v>45470636</v>
      </c>
      <c r="F9" s="511">
        <f>'1.sz. melléklet'!F38</f>
        <v>99694632</v>
      </c>
      <c r="G9" s="512">
        <f>F9/C9</f>
        <v>2.0436527645766258</v>
      </c>
    </row>
    <row r="10" spans="1:7" ht="18" customHeight="1" thickTop="1" thickBot="1" x14ac:dyDescent="0.3">
      <c r="A10" s="513"/>
      <c r="B10" s="514" t="s">
        <v>183</v>
      </c>
      <c r="C10" s="515">
        <f>SUM(C9)</f>
        <v>48782569</v>
      </c>
      <c r="D10" s="515">
        <f t="shared" ref="D10:E10" si="0">SUM(D9)</f>
        <v>42844636</v>
      </c>
      <c r="E10" s="515">
        <f t="shared" si="0"/>
        <v>45470636</v>
      </c>
      <c r="F10" s="515">
        <f t="shared" ref="F10" si="1">SUM(F9)</f>
        <v>99694632</v>
      </c>
      <c r="G10" s="516">
        <f>F10/C10</f>
        <v>2.0436527645766258</v>
      </c>
    </row>
    <row r="11" spans="1:7" ht="13.8" thickTop="1" x14ac:dyDescent="0.25"/>
    <row r="17" ht="20.100000000000001" customHeight="1" x14ac:dyDescent="0.25"/>
  </sheetData>
  <mergeCells count="2">
    <mergeCell ref="A1:G1"/>
    <mergeCell ref="A4:G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4" width="4" style="1" customWidth="1"/>
    <col min="5" max="5" width="9.109375" style="1"/>
    <col min="6" max="6" width="3.88671875" style="1" customWidth="1"/>
    <col min="7" max="7" width="10.109375" style="1" customWidth="1"/>
    <col min="8" max="10" width="10.109375" customWidth="1"/>
  </cols>
  <sheetData>
    <row r="1" spans="1:11" ht="15" customHeight="1" x14ac:dyDescent="0.25">
      <c r="C1" s="3"/>
      <c r="D1" s="3"/>
      <c r="E1" s="3"/>
      <c r="F1" s="3"/>
      <c r="G1" s="3"/>
      <c r="H1" s="2"/>
      <c r="I1" s="653"/>
      <c r="J1" s="609" t="s">
        <v>415</v>
      </c>
    </row>
    <row r="2" spans="1:11" ht="15" customHeight="1" x14ac:dyDescent="0.25">
      <c r="C2" s="3"/>
      <c r="D2" s="3"/>
      <c r="E2" s="3"/>
      <c r="F2" s="3"/>
      <c r="G2" s="3"/>
      <c r="H2" s="3"/>
      <c r="I2" s="3"/>
      <c r="J2" s="2" t="str">
        <f>'1.sz. melléklet'!G2</f>
        <v>az …./2021. (V....) önkormányzati rendelethez</v>
      </c>
      <c r="K2" s="609"/>
    </row>
    <row r="3" spans="1:11" ht="15" customHeight="1" x14ac:dyDescent="0.25">
      <c r="C3" s="4"/>
    </row>
    <row r="4" spans="1:11" ht="15" customHeight="1" x14ac:dyDescent="0.25">
      <c r="A4" s="701" t="s">
        <v>118</v>
      </c>
      <c r="B4" s="701"/>
      <c r="C4" s="701"/>
      <c r="D4" s="701"/>
      <c r="E4" s="701"/>
      <c r="F4" s="701"/>
      <c r="G4" s="701"/>
      <c r="H4" s="701"/>
      <c r="I4" s="701"/>
      <c r="J4" s="701"/>
    </row>
    <row r="5" spans="1:11" ht="15" customHeight="1" x14ac:dyDescent="0.25">
      <c r="A5" s="701" t="s">
        <v>531</v>
      </c>
      <c r="B5" s="701"/>
      <c r="C5" s="701"/>
      <c r="D5" s="701"/>
      <c r="E5" s="701"/>
      <c r="F5" s="701"/>
      <c r="G5" s="701"/>
      <c r="H5" s="701"/>
      <c r="I5" s="701"/>
      <c r="J5" s="701"/>
    </row>
    <row r="6" spans="1:11" ht="15" customHeight="1" x14ac:dyDescent="0.25">
      <c r="B6" s="1"/>
    </row>
    <row r="7" spans="1:11" ht="15" customHeight="1" thickBot="1" x14ac:dyDescent="0.3">
      <c r="B7" s="1"/>
      <c r="G7" s="63"/>
      <c r="H7" s="63"/>
      <c r="I7" s="63"/>
      <c r="J7" s="63" t="s">
        <v>190</v>
      </c>
    </row>
    <row r="8" spans="1:11" ht="34.799999999999997" thickTop="1" x14ac:dyDescent="0.25">
      <c r="A8" s="130" t="s">
        <v>115</v>
      </c>
      <c r="B8" s="744" t="s">
        <v>116</v>
      </c>
      <c r="C8" s="744"/>
      <c r="D8" s="744"/>
      <c r="E8" s="744"/>
      <c r="F8" s="745"/>
      <c r="G8" s="545" t="s">
        <v>512</v>
      </c>
      <c r="H8" s="619" t="s">
        <v>551</v>
      </c>
      <c r="I8" s="619" t="s">
        <v>568</v>
      </c>
      <c r="J8" s="430" t="s">
        <v>569</v>
      </c>
    </row>
    <row r="9" spans="1:11" ht="15" customHeight="1" thickBot="1" x14ac:dyDescent="0.3">
      <c r="A9" s="131" t="s">
        <v>3</v>
      </c>
      <c r="B9" s="742" t="s">
        <v>4</v>
      </c>
      <c r="C9" s="742"/>
      <c r="D9" s="742"/>
      <c r="E9" s="742"/>
      <c r="F9" s="743"/>
      <c r="G9" s="567" t="s">
        <v>5</v>
      </c>
      <c r="H9" s="620" t="s">
        <v>6</v>
      </c>
      <c r="I9" s="620" t="s">
        <v>7</v>
      </c>
      <c r="J9" s="566" t="s">
        <v>8</v>
      </c>
    </row>
    <row r="10" spans="1:11" ht="15" customHeight="1" thickTop="1" x14ac:dyDescent="0.25">
      <c r="A10" s="445" t="s">
        <v>104</v>
      </c>
      <c r="B10" s="741" t="s">
        <v>191</v>
      </c>
      <c r="C10" s="741"/>
      <c r="D10" s="741"/>
      <c r="E10" s="530"/>
      <c r="F10" s="446"/>
      <c r="G10" s="568"/>
      <c r="H10" s="621"/>
      <c r="I10" s="621"/>
      <c r="J10" s="447"/>
    </row>
    <row r="11" spans="1:11" ht="15" customHeight="1" x14ac:dyDescent="0.25">
      <c r="A11" s="228" t="s">
        <v>105</v>
      </c>
      <c r="B11" s="738" t="s">
        <v>192</v>
      </c>
      <c r="C11" s="738"/>
      <c r="D11" s="738"/>
      <c r="E11" s="738"/>
      <c r="F11" s="532"/>
      <c r="G11" s="569">
        <f>SUM(E12:E15)</f>
        <v>17735215</v>
      </c>
      <c r="H11" s="171">
        <f>SUM(E12:E15)</f>
        <v>17735215</v>
      </c>
      <c r="I11" s="171">
        <f>SUM(E12:E15)</f>
        <v>17735215</v>
      </c>
      <c r="J11" s="55">
        <f>SUM(E12:E15)</f>
        <v>17735215</v>
      </c>
    </row>
    <row r="12" spans="1:11" ht="15" customHeight="1" x14ac:dyDescent="0.25">
      <c r="A12" s="228"/>
      <c r="B12" s="448" t="s">
        <v>193</v>
      </c>
      <c r="C12" s="449" t="s">
        <v>194</v>
      </c>
      <c r="D12" s="449"/>
      <c r="E12" s="536">
        <v>3313800</v>
      </c>
      <c r="F12" s="532"/>
      <c r="G12" s="547"/>
      <c r="H12" s="622"/>
      <c r="I12" s="622"/>
      <c r="J12" s="57"/>
    </row>
    <row r="13" spans="1:11" ht="15" customHeight="1" x14ac:dyDescent="0.25">
      <c r="A13" s="228"/>
      <c r="B13" s="448" t="s">
        <v>195</v>
      </c>
      <c r="C13" s="449" t="s">
        <v>196</v>
      </c>
      <c r="D13" s="449"/>
      <c r="E13" s="536">
        <v>9792000</v>
      </c>
      <c r="F13" s="532"/>
      <c r="G13" s="547"/>
      <c r="H13" s="622"/>
      <c r="I13" s="622"/>
      <c r="J13" s="57"/>
    </row>
    <row r="14" spans="1:11" ht="15" customHeight="1" x14ac:dyDescent="0.25">
      <c r="A14" s="228"/>
      <c r="B14" s="448" t="s">
        <v>197</v>
      </c>
      <c r="C14" s="449" t="s">
        <v>198</v>
      </c>
      <c r="D14" s="449"/>
      <c r="E14" s="536">
        <v>668265</v>
      </c>
      <c r="F14" s="532"/>
      <c r="G14" s="547"/>
      <c r="H14" s="622"/>
      <c r="I14" s="622"/>
      <c r="J14" s="57"/>
    </row>
    <row r="15" spans="1:11" ht="15" customHeight="1" x14ac:dyDescent="0.25">
      <c r="A15" s="364"/>
      <c r="B15" s="448" t="s">
        <v>199</v>
      </c>
      <c r="C15" s="449" t="s">
        <v>200</v>
      </c>
      <c r="D15" s="449"/>
      <c r="E15" s="537">
        <v>3961150</v>
      </c>
      <c r="F15" s="532"/>
      <c r="G15" s="547"/>
      <c r="H15" s="622"/>
      <c r="I15" s="622"/>
      <c r="J15" s="57"/>
    </row>
    <row r="16" spans="1:11" ht="15" customHeight="1" x14ac:dyDescent="0.25">
      <c r="A16" s="228" t="s">
        <v>106</v>
      </c>
      <c r="B16" s="533" t="s">
        <v>201</v>
      </c>
      <c r="C16" s="533"/>
      <c r="D16" s="533"/>
      <c r="E16" s="452">
        <v>5000000</v>
      </c>
      <c r="F16" s="453"/>
      <c r="G16" s="570">
        <f>SUM(E16:E17)</f>
        <v>3213463</v>
      </c>
      <c r="H16" s="623">
        <f>SUM(E16:E17)</f>
        <v>3213463</v>
      </c>
      <c r="I16" s="623">
        <f>SUM(E16:E17)</f>
        <v>3213463</v>
      </c>
      <c r="J16" s="309">
        <f>SUM(E16:E17)</f>
        <v>3213463</v>
      </c>
    </row>
    <row r="17" spans="1:10" ht="15" customHeight="1" x14ac:dyDescent="0.25">
      <c r="A17" s="364"/>
      <c r="B17" s="308"/>
      <c r="C17" s="454" t="s">
        <v>206</v>
      </c>
      <c r="D17" s="454"/>
      <c r="E17" s="537">
        <v>-1786537</v>
      </c>
      <c r="F17" s="455"/>
      <c r="G17" s="455"/>
      <c r="H17" s="624"/>
      <c r="I17" s="624"/>
      <c r="J17" s="456"/>
    </row>
    <row r="18" spans="1:10" ht="15" customHeight="1" x14ac:dyDescent="0.25">
      <c r="A18" s="364" t="s">
        <v>428</v>
      </c>
      <c r="B18" s="457" t="s">
        <v>214</v>
      </c>
      <c r="C18" s="443"/>
      <c r="D18" s="443"/>
      <c r="E18" s="443"/>
      <c r="F18" s="458"/>
      <c r="G18" s="571">
        <v>158100</v>
      </c>
      <c r="H18" s="161">
        <v>158100</v>
      </c>
      <c r="I18" s="161">
        <v>158100</v>
      </c>
      <c r="J18" s="459">
        <v>158100</v>
      </c>
    </row>
    <row r="19" spans="1:10" ht="15" customHeight="1" x14ac:dyDescent="0.25">
      <c r="A19" s="364" t="s">
        <v>429</v>
      </c>
      <c r="B19" s="460" t="s">
        <v>212</v>
      </c>
      <c r="C19" s="308"/>
      <c r="D19" s="308"/>
      <c r="E19" s="308"/>
      <c r="F19" s="455"/>
      <c r="G19" s="572">
        <v>23114800</v>
      </c>
      <c r="H19" s="625">
        <v>19262333</v>
      </c>
      <c r="I19" s="625">
        <v>19262333</v>
      </c>
      <c r="J19" s="312">
        <v>8412671</v>
      </c>
    </row>
    <row r="20" spans="1:10" ht="15" customHeight="1" thickBot="1" x14ac:dyDescent="0.3">
      <c r="A20" s="364" t="s">
        <v>439</v>
      </c>
      <c r="B20" s="461" t="s">
        <v>459</v>
      </c>
      <c r="C20" s="531"/>
      <c r="D20" s="531"/>
      <c r="E20" s="531"/>
      <c r="F20" s="532"/>
      <c r="G20" s="569">
        <v>1024800</v>
      </c>
      <c r="H20" s="171">
        <v>1024800</v>
      </c>
      <c r="I20" s="171">
        <v>1024800</v>
      </c>
      <c r="J20" s="55">
        <v>1024800</v>
      </c>
    </row>
    <row r="21" spans="1:10" ht="15" customHeight="1" thickBot="1" x14ac:dyDescent="0.3">
      <c r="A21" s="225" t="s">
        <v>13</v>
      </c>
      <c r="B21" s="462" t="s">
        <v>433</v>
      </c>
      <c r="C21" s="463"/>
      <c r="D21" s="463"/>
      <c r="E21" s="464"/>
      <c r="F21" s="465"/>
      <c r="G21" s="573">
        <f>SUM(G11:G20)</f>
        <v>45246378</v>
      </c>
      <c r="H21" s="626">
        <f>SUM(H11:H20)</f>
        <v>41393911</v>
      </c>
      <c r="I21" s="626">
        <f>SUM(I11:I20)</f>
        <v>41393911</v>
      </c>
      <c r="J21" s="466">
        <f>SUM(J11:J20)</f>
        <v>30544249</v>
      </c>
    </row>
    <row r="22" spans="1:10" ht="15" customHeight="1" x14ac:dyDescent="0.25">
      <c r="A22" s="467" t="s">
        <v>16</v>
      </c>
      <c r="B22" s="531" t="s">
        <v>438</v>
      </c>
      <c r="C22" s="182"/>
      <c r="D22" s="449"/>
      <c r="E22" s="468"/>
      <c r="F22" s="532"/>
      <c r="G22" s="569">
        <v>4419000</v>
      </c>
      <c r="H22" s="171">
        <v>4419000</v>
      </c>
      <c r="I22" s="171">
        <v>4419000</v>
      </c>
      <c r="J22" s="55">
        <v>4419000</v>
      </c>
    </row>
    <row r="23" spans="1:10" ht="15" customHeight="1" thickBot="1" x14ac:dyDescent="0.3">
      <c r="A23" s="228" t="s">
        <v>17</v>
      </c>
      <c r="B23" s="531" t="s">
        <v>205</v>
      </c>
      <c r="C23" s="531"/>
      <c r="D23" s="531"/>
      <c r="E23" s="531"/>
      <c r="F23" s="532"/>
      <c r="G23" s="569">
        <v>1408000</v>
      </c>
      <c r="H23" s="171">
        <v>1408000</v>
      </c>
      <c r="I23" s="171">
        <v>1432640</v>
      </c>
      <c r="J23" s="55">
        <v>1432641</v>
      </c>
    </row>
    <row r="24" spans="1:10" ht="15" customHeight="1" thickBot="1" x14ac:dyDescent="0.3">
      <c r="A24" s="225" t="s">
        <v>14</v>
      </c>
      <c r="B24" s="462" t="s">
        <v>430</v>
      </c>
      <c r="C24" s="469"/>
      <c r="D24" s="469"/>
      <c r="E24" s="464"/>
      <c r="F24" s="465"/>
      <c r="G24" s="574">
        <f>SUM(G22:G23)</f>
        <v>5827000</v>
      </c>
      <c r="H24" s="627">
        <f>SUM(H22:H23)</f>
        <v>5827000</v>
      </c>
      <c r="I24" s="627">
        <f>SUM(I22:I23)</f>
        <v>5851640</v>
      </c>
      <c r="J24" s="470">
        <f>SUM(J22:J23)</f>
        <v>5851641</v>
      </c>
    </row>
    <row r="25" spans="1:10" s="226" customFormat="1" ht="15" customHeight="1" thickBot="1" x14ac:dyDescent="0.3">
      <c r="A25" s="227" t="s">
        <v>108</v>
      </c>
      <c r="B25" s="471" t="s">
        <v>210</v>
      </c>
      <c r="C25" s="472"/>
      <c r="D25" s="473"/>
      <c r="E25" s="474"/>
      <c r="F25" s="475"/>
      <c r="G25" s="575">
        <v>1800000</v>
      </c>
      <c r="H25" s="628">
        <v>1800000</v>
      </c>
      <c r="I25" s="628">
        <v>2105300</v>
      </c>
      <c r="J25" s="476">
        <v>2256500</v>
      </c>
    </row>
    <row r="26" spans="1:10" s="226" customFormat="1" ht="15" customHeight="1" thickBot="1" x14ac:dyDescent="0.3">
      <c r="A26" s="225" t="s">
        <v>42</v>
      </c>
      <c r="B26" s="462" t="s">
        <v>432</v>
      </c>
      <c r="C26" s="469"/>
      <c r="D26" s="469"/>
      <c r="E26" s="464"/>
      <c r="F26" s="465"/>
      <c r="G26" s="574">
        <f>SUM(G25)</f>
        <v>1800000</v>
      </c>
      <c r="H26" s="627">
        <f>SUM(H25)</f>
        <v>1800000</v>
      </c>
      <c r="I26" s="627">
        <f>SUM(I25)</f>
        <v>2105300</v>
      </c>
      <c r="J26" s="470">
        <f>SUM(J25)</f>
        <v>2256500</v>
      </c>
    </row>
    <row r="27" spans="1:10" ht="15" customHeight="1" x14ac:dyDescent="0.25">
      <c r="A27" s="228" t="s">
        <v>207</v>
      </c>
      <c r="B27" s="738" t="s">
        <v>434</v>
      </c>
      <c r="C27" s="738"/>
      <c r="D27" s="738"/>
      <c r="E27" s="738"/>
      <c r="F27" s="739"/>
      <c r="G27" s="569">
        <f>D31+E31+F31</f>
        <v>13288300</v>
      </c>
      <c r="H27" s="171">
        <f>E31+F31+G31</f>
        <v>13288300</v>
      </c>
      <c r="I27" s="171">
        <v>13863750</v>
      </c>
      <c r="J27" s="55">
        <v>13863750</v>
      </c>
    </row>
    <row r="28" spans="1:10" ht="15" customHeight="1" x14ac:dyDescent="0.25">
      <c r="A28" s="228"/>
      <c r="B28" s="531"/>
      <c r="C28" s="449" t="s">
        <v>202</v>
      </c>
      <c r="D28" s="468"/>
      <c r="E28" s="535">
        <v>10491600</v>
      </c>
      <c r="F28" s="538"/>
      <c r="G28" s="547"/>
      <c r="H28" s="622"/>
      <c r="I28" s="622"/>
      <c r="J28" s="57"/>
    </row>
    <row r="29" spans="1:10" ht="15" customHeight="1" x14ac:dyDescent="0.25">
      <c r="A29" s="228"/>
      <c r="B29" s="531"/>
      <c r="C29" s="449" t="s">
        <v>203</v>
      </c>
      <c r="D29" s="468"/>
      <c r="E29" s="524">
        <v>2400000</v>
      </c>
      <c r="F29" s="478"/>
      <c r="G29" s="547"/>
      <c r="H29" s="622"/>
      <c r="I29" s="622"/>
      <c r="J29" s="57"/>
    </row>
    <row r="30" spans="1:10" ht="15" customHeight="1" x14ac:dyDescent="0.25">
      <c r="A30" s="228"/>
      <c r="B30" s="531"/>
      <c r="C30" s="449" t="s">
        <v>382</v>
      </c>
      <c r="D30" s="450"/>
      <c r="E30" s="451">
        <v>396700</v>
      </c>
      <c r="F30" s="538"/>
      <c r="G30" s="547"/>
      <c r="H30" s="622"/>
      <c r="I30" s="622"/>
      <c r="J30" s="57"/>
    </row>
    <row r="31" spans="1:10" ht="15" customHeight="1" x14ac:dyDescent="0.25">
      <c r="A31" s="364"/>
      <c r="B31" s="531"/>
      <c r="C31" s="449" t="s">
        <v>204</v>
      </c>
      <c r="D31" s="451"/>
      <c r="E31" s="479">
        <f>SUM(E28:E30)</f>
        <v>13288300</v>
      </c>
      <c r="F31" s="539"/>
      <c r="G31" s="547"/>
      <c r="H31" s="622"/>
      <c r="I31" s="622"/>
      <c r="J31" s="57"/>
    </row>
    <row r="32" spans="1:10" ht="15" customHeight="1" thickBot="1" x14ac:dyDescent="0.3">
      <c r="A32" s="228" t="s">
        <v>208</v>
      </c>
      <c r="B32" s="740" t="s">
        <v>435</v>
      </c>
      <c r="C32" s="740"/>
      <c r="D32" s="477"/>
      <c r="E32" s="477"/>
      <c r="F32" s="453"/>
      <c r="G32" s="570">
        <v>2142800</v>
      </c>
      <c r="H32" s="623">
        <v>2142800</v>
      </c>
      <c r="I32" s="623">
        <v>2045400</v>
      </c>
      <c r="J32" s="309">
        <v>2045400</v>
      </c>
    </row>
    <row r="33" spans="1:10" ht="15" customHeight="1" thickBot="1" x14ac:dyDescent="0.3">
      <c r="A33" s="225" t="s">
        <v>43</v>
      </c>
      <c r="B33" s="462" t="s">
        <v>431</v>
      </c>
      <c r="C33" s="480"/>
      <c r="D33" s="480"/>
      <c r="E33" s="480"/>
      <c r="F33" s="465"/>
      <c r="G33" s="574">
        <f>SUM(G27:G32)</f>
        <v>15431100</v>
      </c>
      <c r="H33" s="627">
        <f>SUM(H27:H32)</f>
        <v>15431100</v>
      </c>
      <c r="I33" s="627">
        <f>SUM(I27:I32)</f>
        <v>15909150</v>
      </c>
      <c r="J33" s="470">
        <f>SUM(J27:J32)</f>
        <v>15909150</v>
      </c>
    </row>
    <row r="34" spans="1:10" ht="15" customHeight="1" x14ac:dyDescent="0.25">
      <c r="A34" s="364" t="s">
        <v>211</v>
      </c>
      <c r="B34" s="646" t="s">
        <v>557</v>
      </c>
      <c r="C34" s="308"/>
      <c r="D34" s="308"/>
      <c r="E34" s="308"/>
      <c r="F34" s="455"/>
      <c r="G34" s="625">
        <v>0</v>
      </c>
      <c r="H34" s="625">
        <v>0</v>
      </c>
      <c r="I34" s="625">
        <v>457200</v>
      </c>
      <c r="J34" s="647">
        <v>457200</v>
      </c>
    </row>
    <row r="35" spans="1:10" ht="15" customHeight="1" x14ac:dyDescent="0.25">
      <c r="A35" s="360" t="s">
        <v>213</v>
      </c>
      <c r="B35" s="443" t="s">
        <v>556</v>
      </c>
      <c r="C35" s="443"/>
      <c r="D35" s="443"/>
      <c r="E35" s="443"/>
      <c r="F35" s="458"/>
      <c r="G35" s="161">
        <v>0</v>
      </c>
      <c r="H35" s="161">
        <v>0</v>
      </c>
      <c r="I35" s="625">
        <v>2423600</v>
      </c>
      <c r="J35" s="647">
        <v>23413600</v>
      </c>
    </row>
    <row r="36" spans="1:10" ht="15" customHeight="1" thickBot="1" x14ac:dyDescent="0.3">
      <c r="A36" s="364" t="s">
        <v>258</v>
      </c>
      <c r="B36" s="646" t="s">
        <v>570</v>
      </c>
      <c r="C36" s="308"/>
      <c r="D36" s="308"/>
      <c r="E36" s="308"/>
      <c r="F36" s="455"/>
      <c r="G36" s="625">
        <v>0</v>
      </c>
      <c r="H36" s="625">
        <v>0</v>
      </c>
      <c r="I36" s="625">
        <v>0</v>
      </c>
      <c r="J36" s="647">
        <v>4387700</v>
      </c>
    </row>
    <row r="37" spans="1:10" ht="15" customHeight="1" thickBot="1" x14ac:dyDescent="0.3">
      <c r="A37" s="648" t="s">
        <v>44</v>
      </c>
      <c r="B37" s="462" t="s">
        <v>554</v>
      </c>
      <c r="C37" s="480"/>
      <c r="D37" s="480"/>
      <c r="E37" s="480"/>
      <c r="F37" s="465"/>
      <c r="G37" s="627">
        <f t="shared" ref="G37:H37" si="0">SUM(G34:G36)</f>
        <v>0</v>
      </c>
      <c r="H37" s="627">
        <f t="shared" si="0"/>
        <v>0</v>
      </c>
      <c r="I37" s="627">
        <f>SUM(I34:I36)</f>
        <v>2880800</v>
      </c>
      <c r="J37" s="683">
        <f>SUM(J34:J36)</f>
        <v>28258500</v>
      </c>
    </row>
    <row r="38" spans="1:10" ht="15" customHeight="1" thickBot="1" x14ac:dyDescent="0.3">
      <c r="A38" s="648" t="s">
        <v>45</v>
      </c>
      <c r="B38" s="462" t="s">
        <v>555</v>
      </c>
      <c r="C38" s="480"/>
      <c r="D38" s="480"/>
      <c r="E38" s="480"/>
      <c r="F38" s="465"/>
      <c r="G38" s="627">
        <f>SUM(G35:G35)</f>
        <v>0</v>
      </c>
      <c r="H38" s="627">
        <v>76000</v>
      </c>
      <c r="I38" s="627">
        <v>76000</v>
      </c>
      <c r="J38" s="683">
        <v>76000</v>
      </c>
    </row>
    <row r="39" spans="1:10" ht="15" customHeight="1" x14ac:dyDescent="0.25">
      <c r="A39" s="732" t="s">
        <v>215</v>
      </c>
      <c r="B39" s="733"/>
      <c r="C39" s="733"/>
      <c r="D39" s="733"/>
      <c r="E39" s="733"/>
      <c r="F39" s="734"/>
      <c r="G39" s="569">
        <f>G21+G24+G26+G33</f>
        <v>68304478</v>
      </c>
      <c r="H39" s="171">
        <f>H21+H24+H26+H33+H37+H38</f>
        <v>64528011</v>
      </c>
      <c r="I39" s="171">
        <f>I21+I24+I26+I33+I37+I38</f>
        <v>68216801</v>
      </c>
      <c r="J39" s="55">
        <f>J21+J24+J26+J33+J37+J38</f>
        <v>82896040</v>
      </c>
    </row>
    <row r="40" spans="1:10" ht="15" customHeight="1" thickBot="1" x14ac:dyDescent="0.3">
      <c r="A40" s="735"/>
      <c r="B40" s="736"/>
      <c r="C40" s="736"/>
      <c r="D40" s="736"/>
      <c r="E40" s="736"/>
      <c r="F40" s="737"/>
      <c r="G40" s="576"/>
      <c r="H40" s="629"/>
      <c r="I40" s="629"/>
      <c r="J40" s="481"/>
    </row>
    <row r="41" spans="1:10" ht="13.8" thickTop="1" x14ac:dyDescent="0.25">
      <c r="A41" s="40"/>
      <c r="B41" s="37"/>
      <c r="C41" s="40"/>
      <c r="D41" s="40"/>
      <c r="E41" s="40"/>
      <c r="F41" s="40"/>
      <c r="G41" s="40"/>
    </row>
  </sheetData>
  <sheetProtection selectLockedCells="1" selectUnlockedCells="1"/>
  <mergeCells count="10">
    <mergeCell ref="B10:D10"/>
    <mergeCell ref="B9:F9"/>
    <mergeCell ref="B8:F8"/>
    <mergeCell ref="A4:J4"/>
    <mergeCell ref="A5:J5"/>
    <mergeCell ref="A39:F39"/>
    <mergeCell ref="A40:F40"/>
    <mergeCell ref="B27:F27"/>
    <mergeCell ref="B32:C32"/>
    <mergeCell ref="B11:E1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5</vt:i4>
      </vt:variant>
    </vt:vector>
  </HeadingPairs>
  <TitlesOfParts>
    <vt:vector size="19" baseType="lpstr">
      <vt:lpstr>1.sz. melléklet</vt:lpstr>
      <vt:lpstr>2.sz. melléklet</vt:lpstr>
      <vt:lpstr>3. sz. melléklet</vt:lpstr>
      <vt:lpstr>4.sz. melléklet</vt:lpstr>
      <vt:lpstr>5. sz. melléklet 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 melléklet</vt:lpstr>
      <vt:lpstr>13.sz. melléklet</vt:lpstr>
      <vt:lpstr>14.sz. melléklet</vt:lpstr>
      <vt:lpstr>'1.sz. melléklet'!Nyomtatási_terület</vt:lpstr>
      <vt:lpstr>'13.sz. melléklet'!Nyomtatási_terület</vt:lpstr>
      <vt:lpstr>'6.sz. melléklet'!Nyomtatási_terület</vt:lpstr>
      <vt:lpstr>'7.sz. melléklet'!Nyomtatási_terület</vt:lpstr>
      <vt:lpstr>'9.sz.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2021-04-01T06:51:38Z</cp:lastPrinted>
  <dcterms:created xsi:type="dcterms:W3CDTF">2014-02-03T15:00:44Z</dcterms:created>
  <dcterms:modified xsi:type="dcterms:W3CDTF">2021-05-17T15:06:29Z</dcterms:modified>
</cp:coreProperties>
</file>