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 sz. melléklet " sheetId="30" r:id="rId5"/>
    <sheet name="6.sz. melléklet" sheetId="7" r:id="rId6"/>
    <sheet name="7.sz. melléklet" sheetId="8" r:id="rId7"/>
    <sheet name="8.sz. melléklet" sheetId="18" r:id="rId8"/>
    <sheet name="9.sz. melléklet" sheetId="10" r:id="rId9"/>
    <sheet name="10.sz. melléklet" sheetId="11" r:id="rId10"/>
    <sheet name="11.sz. melléklet" sheetId="31" r:id="rId11"/>
    <sheet name="12.sz melléklet" sheetId="13" r:id="rId12"/>
    <sheet name="13.sz. melléklet" sheetId="14" r:id="rId13"/>
    <sheet name="14.sz. melléklet " sheetId="32" r:id="rId14"/>
  </sheets>
  <definedNames>
    <definedName name="_xlnm.Print_Area" localSheetId="0">'1.sz. melléklet'!$A$1:$E$36</definedName>
    <definedName name="_xlnm.Print_Area" localSheetId="12">'13.sz. melléklet'!$A$1:$O$22</definedName>
    <definedName name="_xlnm.Print_Area" localSheetId="13">'14.sz. melléklet '!$A$1:$O$19</definedName>
    <definedName name="_xlnm.Print_Area" localSheetId="8">'9.sz. melléklet'!$A$1:$D$32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" i="32" l="1"/>
  <c r="M18" i="32"/>
  <c r="L18" i="32"/>
  <c r="K18" i="32"/>
  <c r="J18" i="32"/>
  <c r="I18" i="32"/>
  <c r="H18" i="32"/>
  <c r="G18" i="32"/>
  <c r="F18" i="32"/>
  <c r="E18" i="32"/>
  <c r="D18" i="32"/>
  <c r="C18" i="32"/>
  <c r="O17" i="32"/>
  <c r="O16" i="32"/>
  <c r="O15" i="32"/>
  <c r="O14" i="32"/>
  <c r="O13" i="32"/>
  <c r="N11" i="32"/>
  <c r="N19" i="32" s="1"/>
  <c r="M11" i="32"/>
  <c r="L11" i="32"/>
  <c r="L19" i="32" s="1"/>
  <c r="K11" i="32"/>
  <c r="J11" i="32"/>
  <c r="J19" i="32" s="1"/>
  <c r="I11" i="32"/>
  <c r="H11" i="32"/>
  <c r="H19" i="32" s="1"/>
  <c r="G11" i="32"/>
  <c r="F11" i="32"/>
  <c r="F19" i="32" s="1"/>
  <c r="E11" i="32"/>
  <c r="D11" i="32"/>
  <c r="D19" i="32" s="1"/>
  <c r="C11" i="32"/>
  <c r="O10" i="32"/>
  <c r="O9" i="32"/>
  <c r="O8" i="32"/>
  <c r="O7" i="32"/>
  <c r="O6" i="32"/>
  <c r="D11" i="31"/>
  <c r="D26" i="10"/>
  <c r="C26" i="10"/>
  <c r="D6" i="10"/>
  <c r="C6" i="10"/>
  <c r="C19" i="32" l="1"/>
  <c r="G19" i="32"/>
  <c r="K19" i="32"/>
  <c r="O11" i="32"/>
  <c r="E19" i="32"/>
  <c r="I19" i="32"/>
  <c r="M19" i="32"/>
  <c r="O18" i="32"/>
  <c r="E34" i="7"/>
  <c r="D7" i="1"/>
  <c r="D8" i="1"/>
  <c r="D10" i="1"/>
  <c r="D9" i="1" s="1"/>
  <c r="D11" i="1"/>
  <c r="D13" i="1"/>
  <c r="D15" i="1"/>
  <c r="D21" i="1"/>
  <c r="D27" i="1" s="1"/>
  <c r="D23" i="1"/>
  <c r="O19" i="32" l="1"/>
  <c r="D6" i="1"/>
  <c r="D20" i="10" l="1"/>
  <c r="D23" i="2"/>
  <c r="D8" i="31" l="1"/>
  <c r="C11" i="31"/>
  <c r="C8" i="31"/>
  <c r="D30" i="10" l="1"/>
  <c r="C30" i="10"/>
  <c r="F45" i="30" l="1"/>
  <c r="D45" i="30"/>
  <c r="C45" i="30"/>
  <c r="D13" i="13"/>
  <c r="C13" i="13"/>
  <c r="D29" i="3"/>
  <c r="D22" i="3"/>
  <c r="D24" i="3"/>
  <c r="D20" i="3"/>
  <c r="E7" i="4"/>
  <c r="D33" i="1"/>
  <c r="D32" i="1" s="1"/>
  <c r="D35" i="1"/>
  <c r="G6" i="2"/>
  <c r="E14" i="4"/>
  <c r="E9" i="4"/>
  <c r="E10" i="4"/>
  <c r="E11" i="4"/>
  <c r="E12" i="4"/>
  <c r="D7" i="4"/>
  <c r="G23" i="2"/>
  <c r="G8" i="2"/>
  <c r="G9" i="2"/>
  <c r="G10" i="2"/>
  <c r="G11" i="2"/>
  <c r="G12" i="2"/>
  <c r="F6" i="2"/>
  <c r="D16" i="2"/>
  <c r="D17" i="2"/>
  <c r="D6" i="2"/>
  <c r="D8" i="2"/>
  <c r="D9" i="2"/>
  <c r="D10" i="2"/>
  <c r="C21" i="1"/>
  <c r="E6" i="7"/>
  <c r="E26" i="8" l="1"/>
  <c r="E21" i="8"/>
  <c r="E16" i="8" s="1"/>
  <c r="E12" i="8"/>
  <c r="E6" i="8"/>
  <c r="D19" i="13"/>
  <c r="D18" i="13"/>
  <c r="D12" i="13"/>
  <c r="D6" i="13"/>
  <c r="D17" i="11"/>
  <c r="C35" i="11"/>
  <c r="C32" i="11"/>
  <c r="C17" i="11"/>
  <c r="D26" i="8"/>
  <c r="D32" i="8" s="1"/>
  <c r="D21" i="8"/>
  <c r="D16" i="8" s="1"/>
  <c r="D12" i="8"/>
  <c r="D6" i="8"/>
  <c r="E79" i="7"/>
  <c r="E76" i="7"/>
  <c r="D19" i="1" s="1"/>
  <c r="E74" i="7"/>
  <c r="D18" i="1" s="1"/>
  <c r="E71" i="7"/>
  <c r="D17" i="1" s="1"/>
  <c r="E62" i="7"/>
  <c r="E57" i="7"/>
  <c r="D14" i="1" s="1"/>
  <c r="D12" i="1" s="1"/>
  <c r="E52" i="7"/>
  <c r="E49" i="7"/>
  <c r="E45" i="7"/>
  <c r="E43" i="7"/>
  <c r="E40" i="7"/>
  <c r="E29" i="7"/>
  <c r="E23" i="7"/>
  <c r="E13" i="7"/>
  <c r="F44" i="30"/>
  <c r="D44" i="30"/>
  <c r="D28" i="3"/>
  <c r="D6" i="3"/>
  <c r="D25" i="2"/>
  <c r="O18" i="14"/>
  <c r="D16" i="1" l="1"/>
  <c r="D20" i="1"/>
  <c r="D28" i="1" s="1"/>
  <c r="D5" i="8"/>
  <c r="D25" i="8" s="1"/>
  <c r="E5" i="7"/>
  <c r="D7" i="13"/>
  <c r="D11" i="2"/>
  <c r="D26" i="3"/>
  <c r="E18" i="7"/>
  <c r="G18" i="2"/>
  <c r="E55" i="7"/>
  <c r="D7" i="31"/>
  <c r="D7" i="2"/>
  <c r="D23" i="3"/>
  <c r="D19" i="2"/>
  <c r="G17" i="2"/>
  <c r="D5" i="2"/>
  <c r="D25" i="3"/>
  <c r="D9" i="13"/>
  <c r="D17" i="13"/>
  <c r="G16" i="2"/>
  <c r="D31" i="1"/>
  <c r="D10" i="13"/>
  <c r="D18" i="2"/>
  <c r="D11" i="13"/>
  <c r="E5" i="8"/>
  <c r="D8" i="13" l="1"/>
  <c r="D14" i="13" s="1"/>
  <c r="G7" i="2"/>
  <c r="E8" i="4"/>
  <c r="E82" i="7"/>
  <c r="E48" i="7"/>
  <c r="G5" i="2"/>
  <c r="E6" i="4"/>
  <c r="C20" i="10" l="1"/>
  <c r="C14" i="10"/>
  <c r="C19" i="10"/>
  <c r="C17" i="10"/>
  <c r="E45" i="30"/>
  <c r="C22" i="3"/>
  <c r="C24" i="3"/>
  <c r="C20" i="3"/>
  <c r="E44" i="30" l="1"/>
  <c r="C44" i="30"/>
  <c r="C6" i="3"/>
  <c r="C46" i="30" l="1"/>
  <c r="E46" i="30"/>
  <c r="D5" i="3" l="1"/>
  <c r="F46" i="30"/>
  <c r="D5" i="18"/>
  <c r="D45" i="7"/>
  <c r="D43" i="7"/>
  <c r="D40" i="7"/>
  <c r="D34" i="7"/>
  <c r="D29" i="7"/>
  <c r="D23" i="7"/>
  <c r="D13" i="7"/>
  <c r="D6" i="7"/>
  <c r="D79" i="7"/>
  <c r="D76" i="7"/>
  <c r="D74" i="7"/>
  <c r="C26" i="3" s="1"/>
  <c r="D71" i="7"/>
  <c r="D62" i="7"/>
  <c r="D57" i="7"/>
  <c r="D52" i="7"/>
  <c r="D49" i="7"/>
  <c r="D18" i="7" l="1"/>
  <c r="F16" i="2"/>
  <c r="C7" i="31"/>
  <c r="C12" i="31" s="1"/>
  <c r="C13" i="31" s="1"/>
  <c r="C15" i="31" s="1"/>
  <c r="C25" i="3"/>
  <c r="C5" i="2"/>
  <c r="C16" i="1"/>
  <c r="C9" i="13"/>
  <c r="D6" i="18"/>
  <c r="D55" i="7"/>
  <c r="C23" i="3"/>
  <c r="C21" i="3" s="1"/>
  <c r="D5" i="7"/>
  <c r="D6" i="4" l="1"/>
  <c r="F5" i="2"/>
  <c r="D82" i="7"/>
  <c r="D8" i="4"/>
  <c r="F7" i="2"/>
  <c r="D48" i="7"/>
  <c r="D14" i="10"/>
  <c r="C6" i="13" l="1"/>
  <c r="C12" i="13"/>
  <c r="C18" i="13"/>
  <c r="C19" i="13"/>
  <c r="C23" i="2" l="1"/>
  <c r="C16" i="2"/>
  <c r="C10" i="1"/>
  <c r="C5" i="3" l="1"/>
  <c r="C11" i="13" l="1"/>
  <c r="C10" i="13"/>
  <c r="C17" i="13" l="1"/>
  <c r="C7" i="13"/>
  <c r="C8" i="13" l="1"/>
  <c r="F23" i="2" l="1"/>
  <c r="C35" i="1"/>
  <c r="D20" i="2" l="1"/>
  <c r="D22" i="2" s="1"/>
  <c r="G14" i="13"/>
  <c r="F14" i="13"/>
  <c r="C23" i="1" l="1"/>
  <c r="C27" i="1" l="1"/>
  <c r="F20" i="13" l="1"/>
  <c r="E14" i="13"/>
  <c r="O10" i="14" l="1"/>
  <c r="D32" i="11" l="1"/>
  <c r="D35" i="11"/>
  <c r="G25" i="2" l="1"/>
  <c r="F25" i="2"/>
  <c r="C25" i="2" l="1"/>
  <c r="D21" i="3" l="1"/>
  <c r="C14" i="13"/>
  <c r="C27" i="3"/>
  <c r="D27" i="3" l="1"/>
  <c r="C19" i="1" l="1"/>
  <c r="F17" i="2"/>
  <c r="D9" i="4"/>
  <c r="D10" i="4"/>
  <c r="D11" i="4"/>
  <c r="D12" i="4"/>
  <c r="D14" i="4"/>
  <c r="E32" i="8"/>
  <c r="F8" i="2"/>
  <c r="F9" i="2"/>
  <c r="F10" i="2"/>
  <c r="F11" i="2"/>
  <c r="F12" i="2"/>
  <c r="C6" i="2"/>
  <c r="C8" i="2"/>
  <c r="C9" i="2"/>
  <c r="C10" i="2"/>
  <c r="C33" i="1"/>
  <c r="C13" i="1"/>
  <c r="C15" i="1"/>
  <c r="C7" i="1"/>
  <c r="C8" i="1"/>
  <c r="C11" i="1"/>
  <c r="O19" i="14"/>
  <c r="C32" i="10"/>
  <c r="C17" i="2"/>
  <c r="D17" i="10"/>
  <c r="O9" i="14"/>
  <c r="O6" i="14"/>
  <c r="D19" i="10"/>
  <c r="O15" i="14"/>
  <c r="O16" i="14"/>
  <c r="O17" i="14"/>
  <c r="O20" i="14"/>
  <c r="O14" i="14"/>
  <c r="O7" i="14"/>
  <c r="O8" i="14"/>
  <c r="E20" i="13"/>
  <c r="G20" i="13"/>
  <c r="D12" i="14"/>
  <c r="E12" i="14"/>
  <c r="F12" i="14"/>
  <c r="F21" i="14"/>
  <c r="G12" i="14"/>
  <c r="H12" i="14"/>
  <c r="I12" i="14"/>
  <c r="J12" i="14"/>
  <c r="K12" i="14"/>
  <c r="L12" i="14"/>
  <c r="M12" i="14"/>
  <c r="N12" i="14"/>
  <c r="N21" i="14"/>
  <c r="C21" i="14"/>
  <c r="D21" i="14"/>
  <c r="E21" i="14"/>
  <c r="M21" i="14"/>
  <c r="L21" i="14"/>
  <c r="K21" i="14"/>
  <c r="G21" i="14"/>
  <c r="H21" i="14"/>
  <c r="I21" i="14"/>
  <c r="J21" i="14"/>
  <c r="D46" i="30" l="1"/>
  <c r="C9" i="1"/>
  <c r="C6" i="1"/>
  <c r="C18" i="1"/>
  <c r="N22" i="14"/>
  <c r="J22" i="14"/>
  <c r="E22" i="14"/>
  <c r="I22" i="14"/>
  <c r="F22" i="14"/>
  <c r="K22" i="14"/>
  <c r="H22" i="14"/>
  <c r="G22" i="14"/>
  <c r="M22" i="14"/>
  <c r="E25" i="8"/>
  <c r="O21" i="14"/>
  <c r="L22" i="14"/>
  <c r="D22" i="14"/>
  <c r="C17" i="1"/>
  <c r="C18" i="2"/>
  <c r="C19" i="2"/>
  <c r="F18" i="2"/>
  <c r="F22" i="2" s="1"/>
  <c r="D12" i="31"/>
  <c r="D13" i="31" s="1"/>
  <c r="D15" i="31" s="1"/>
  <c r="C5" i="18"/>
  <c r="C32" i="1"/>
  <c r="C11" i="2"/>
  <c r="C7" i="2"/>
  <c r="C14" i="1"/>
  <c r="C31" i="1"/>
  <c r="C6" i="18" l="1"/>
  <c r="D30" i="3"/>
  <c r="D13" i="2"/>
  <c r="D15" i="2" s="1"/>
  <c r="D26" i="2" s="1"/>
  <c r="F15" i="2"/>
  <c r="F26" i="2" s="1"/>
  <c r="D13" i="4"/>
  <c r="G15" i="2"/>
  <c r="D32" i="10"/>
  <c r="C20" i="2"/>
  <c r="G22" i="2"/>
  <c r="O11" i="14"/>
  <c r="O12" i="14" s="1"/>
  <c r="C12" i="14"/>
  <c r="C22" i="14" s="1"/>
  <c r="O22" i="14" s="1"/>
  <c r="C13" i="2"/>
  <c r="C12" i="1"/>
  <c r="C20" i="1" l="1"/>
  <c r="C30" i="1"/>
  <c r="C34" i="1" s="1"/>
  <c r="E13" i="4"/>
  <c r="G26" i="2"/>
  <c r="D16" i="4"/>
  <c r="C14" i="2"/>
  <c r="C29" i="3" s="1"/>
  <c r="C22" i="2"/>
  <c r="C16" i="13" l="1"/>
  <c r="C20" i="13" s="1"/>
  <c r="C28" i="3"/>
  <c r="E16" i="4"/>
  <c r="D30" i="1"/>
  <c r="C36" i="1"/>
  <c r="C15" i="2"/>
  <c r="C26" i="2" s="1"/>
  <c r="C30" i="3" l="1"/>
  <c r="D34" i="1"/>
  <c r="D16" i="13"/>
  <c r="D20" i="13" s="1"/>
  <c r="D36" i="1" l="1"/>
  <c r="C28" i="1" l="1"/>
</calcChain>
</file>

<file path=xl/sharedStrings.xml><?xml version="1.0" encoding="utf-8"?>
<sst xmlns="http://schemas.openxmlformats.org/spreadsheetml/2006/main" count="798" uniqueCount="492">
  <si>
    <t>Megnevezés</t>
  </si>
  <si>
    <t>BEVÉTELEK</t>
  </si>
  <si>
    <t>Működési bevételek</t>
  </si>
  <si>
    <t>Közhatalmi bevételek</t>
  </si>
  <si>
    <t>Helyi adók</t>
  </si>
  <si>
    <t>Működési célú átvett pénzeszköz</t>
  </si>
  <si>
    <t>Felhalmozási célú átvett pénzeszköz</t>
  </si>
  <si>
    <t>Költségvetési bevételek</t>
  </si>
  <si>
    <t>Költségvetési hiány belső finanszírozása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</si>
  <si>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</si>
  <si>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</si>
  <si>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</si>
  <si>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</si>
  <si>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</si>
  <si>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</si>
  <si>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</si>
  <si>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</si>
  <si>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</si>
  <si>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</si>
  <si>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</si>
  <si>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</si>
  <si>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</si>
  <si>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</si>
  <si>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</si>
  <si>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</si>
  <si>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Költségvetési bevétel</t>
  </si>
  <si>
    <t>Pénzforgalom nélküli bevétel</t>
  </si>
  <si>
    <t xml:space="preserve">Bevételek mindösszesen </t>
  </si>
  <si>
    <t xml:space="preserve">Működési kiadások </t>
  </si>
  <si>
    <t xml:space="preserve">Működési kiadások mindösszesen </t>
  </si>
  <si>
    <t xml:space="preserve">Megnevezés                                                                                                       </t>
  </si>
  <si>
    <t>Személyi juttatások</t>
  </si>
  <si>
    <t>Külső személyi juttatások</t>
  </si>
  <si>
    <t>Dologi kiadások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</si>
  <si>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</si>
  <si>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</si>
  <si>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</si>
  <si>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</si>
  <si>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</si>
  <si>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Tihanyi Közös Hivatal</t>
  </si>
  <si>
    <t>Óvoda Balatonakali</t>
  </si>
  <si>
    <t>Tűzoltóság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</si>
  <si>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</si>
  <si>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</si>
  <si>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</si>
  <si>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</si>
  <si>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</si>
  <si>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</si>
  <si>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</si>
  <si>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</si>
  <si>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Felh. hitel tőke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</si>
  <si>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</si>
  <si>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</si>
  <si>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</si>
  <si>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</si>
  <si>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</si>
  <si>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</si>
  <si>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</si>
  <si>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Pénzforgalom nélküli kiadások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</si>
  <si>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</si>
  <si>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</si>
  <si>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</si>
  <si>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</si>
  <si>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</si>
  <si>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</si>
  <si>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</si>
  <si>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</si>
  <si>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</si>
  <si>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</si>
  <si>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</si>
  <si>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</si>
  <si>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</si>
  <si>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</si>
  <si>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</si>
  <si>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</si>
  <si>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</si>
  <si>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</si>
  <si>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</si>
  <si>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Felújítási kiadások</t>
  </si>
  <si>
    <t>Tartalék felhasználása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</si>
  <si>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</si>
  <si>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</si>
  <si>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</si>
  <si>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</si>
  <si>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</si>
  <si>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</si>
  <si>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</si>
  <si>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</si>
  <si>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Önkormányzati hivatal működésének támogatása</t>
  </si>
  <si>
    <t>Településüzemeltetéshez kapcsolódó feladatellátás támogatása</t>
  </si>
  <si>
    <t>zöldterület-gazdálkodással kapcs.feladat tám.</t>
  </si>
  <si>
    <t>közvilágítás fenntartásának támogatása</t>
  </si>
  <si>
    <t>köztemető fenntart.kapcs.feladatok tám.</t>
  </si>
  <si>
    <t>közutak fenntartásának támogatása</t>
  </si>
  <si>
    <t>Egyéb kötelező önkormányzati feldadatok támogatása</t>
  </si>
  <si>
    <t>óvoda pedagógusok</t>
  </si>
  <si>
    <t>"nev.munkáját segítők</t>
  </si>
  <si>
    <t>Gyermekétkeztetés támogatása</t>
  </si>
  <si>
    <t>Könyvtári, közművelődési és múzeumi feladatok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</si>
  <si>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</si>
  <si>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</si>
  <si>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</si>
  <si>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</si>
  <si>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</si>
  <si>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</si>
  <si>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</si>
  <si>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</si>
  <si>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</si>
  <si>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</si>
  <si>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</si>
  <si>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</si>
  <si>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</si>
  <si>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</si>
  <si>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</si>
  <si>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Szolgáltatási kiadások</t>
  </si>
  <si>
    <t>Kiküldetés, reklám, propagandakiadások</t>
  </si>
  <si>
    <t>K31</t>
  </si>
  <si>
    <t>K32</t>
  </si>
  <si>
    <t>K33</t>
  </si>
  <si>
    <t>K34</t>
  </si>
  <si>
    <t>Különféle befizetések és egyéb dologi kiadások</t>
  </si>
  <si>
    <t>K35</t>
  </si>
  <si>
    <t>K351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</si>
  <si>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</si>
  <si>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</si>
  <si>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</si>
  <si>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</si>
  <si>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</si>
  <si>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</si>
  <si>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</si>
  <si>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</si>
  <si>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</si>
  <si>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</si>
  <si>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K6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</si>
  <si>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</si>
  <si>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</si>
  <si>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</si>
  <si>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</si>
  <si>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</si>
  <si>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</si>
  <si>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</si>
  <si>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</si>
  <si>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</si>
  <si>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</si>
  <si>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Ingatlanok felújítása</t>
  </si>
  <si>
    <t>K71</t>
  </si>
  <si>
    <t>Felújítási célú előzetesen felszámított ÁFA</t>
  </si>
  <si>
    <t>K74</t>
  </si>
  <si>
    <t>K8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</si>
  <si>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</si>
  <si>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</si>
  <si>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</si>
  <si>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</si>
  <si>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</si>
  <si>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</si>
  <si>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</si>
  <si>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</si>
  <si>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</si>
  <si>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</si>
  <si>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</si>
  <si>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</si>
  <si>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</si>
  <si>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</si>
  <si>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</si>
  <si>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</si>
  <si>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B352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</si>
  <si>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</si>
  <si>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</si>
  <si>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</si>
  <si>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</si>
  <si>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</si>
  <si>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</si>
  <si>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</si>
  <si>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</si>
  <si>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</si>
  <si>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</si>
  <si>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</si>
  <si>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</si>
  <si>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</si>
  <si>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</si>
  <si>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</si>
  <si>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</si>
  <si>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</si>
  <si>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</si>
  <si>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</si>
  <si>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</si>
  <si>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</si>
  <si>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</si>
  <si>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</si>
  <si>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</si>
  <si>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</si>
  <si>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Működési célú támogatások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</si>
  <si>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</si>
  <si>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</si>
  <si>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</si>
  <si>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</si>
  <si>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</si>
  <si>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</si>
  <si>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</si>
  <si>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</si>
  <si>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</si>
  <si>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</si>
  <si>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</si>
  <si>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</si>
  <si>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</si>
  <si>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</si>
  <si>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</si>
  <si>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</si>
  <si>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</si>
  <si>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</si>
  <si>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</si>
  <si>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</si>
  <si>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</si>
  <si>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</si>
  <si>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</si>
  <si>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</si>
  <si>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</si>
  <si>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</si>
  <si>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</si>
  <si>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</si>
  <si>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</si>
  <si>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</si>
  <si>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</si>
  <si>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</si>
  <si>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</si>
  <si>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</si>
  <si>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</si>
  <si>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</si>
  <si>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</si>
  <si>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</si>
  <si>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</si>
  <si>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</si>
  <si>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</si>
  <si>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</si>
  <si>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</si>
  <si>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</si>
  <si>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</si>
  <si>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</si>
  <si>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</si>
  <si>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</si>
  <si>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</si>
  <si>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</si>
  <si>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</si>
  <si>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</si>
  <si>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</si>
  <si>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</si>
  <si>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</si>
  <si>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</si>
  <si>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</si>
  <si>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</si>
  <si>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</si>
  <si>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</si>
  <si>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</si>
  <si>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ÁH-n belüli megelőlegezések visszafizetése</t>
  </si>
  <si>
    <t>K914</t>
  </si>
  <si>
    <t>K91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</si>
  <si>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</si>
  <si>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</si>
  <si>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</si>
  <si>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</si>
  <si>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</si>
  <si>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</si>
  <si>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K353</t>
  </si>
  <si>
    <t>Kistelepülések szociális feladatainak támogatása</t>
  </si>
  <si>
    <t>Gyermekjóléti szolgáltatás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</si>
  <si>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</si>
  <si>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</si>
  <si>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</si>
  <si>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</si>
  <si>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</si>
  <si>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</si>
  <si>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</si>
  <si>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Házi segítségnyújtás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</si>
  <si>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</si>
  <si>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</si>
  <si>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</si>
  <si>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</si>
  <si>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</si>
  <si>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</si>
  <si>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</si>
  <si>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</si>
  <si>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</si>
  <si>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</si>
  <si>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</si>
  <si>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</si>
  <si>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</si>
  <si>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</si>
  <si>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</si>
  <si>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</si>
  <si>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Munkaadókatt terhelő járulékok</t>
  </si>
  <si>
    <t xml:space="preserve">Ellátottak pénzbeli juttatásai </t>
  </si>
  <si>
    <t>Engedélyezett létszámkeret (összevont)</t>
  </si>
  <si>
    <t>082010 Kultúra igazgatása</t>
  </si>
  <si>
    <t>Költségvetési hiány külső finanszírozása</t>
  </si>
  <si>
    <t>Hitel, kölcsön felvétele</t>
  </si>
  <si>
    <t>Egyéb felhamozási célú kiadások</t>
  </si>
  <si>
    <t>082094 Közművelődés - kulturális alapú gazdaságfejlesztés</t>
  </si>
  <si>
    <t>Egyéb felhalmozási célú támogatások ÁH-n belülre</t>
  </si>
  <si>
    <t>K84</t>
  </si>
  <si>
    <t>Felhalmozási célú visszatérítendő támogatások, kölcsönök visszatérülése ÁH-n kívülről</t>
  </si>
  <si>
    <t>B71</t>
  </si>
  <si>
    <t>K1106</t>
  </si>
  <si>
    <t>086010 Határon túli magyarok egyéb támogatásai</t>
  </si>
  <si>
    <t>Balatonakali Polgárőr Egyesület</t>
  </si>
  <si>
    <t>Ellátási díjak</t>
  </si>
  <si>
    <t>B405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</si>
  <si>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</si>
  <si>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</si>
  <si>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</si>
  <si>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Kistérségi társulat tagdíj, belső ellenőrzés</t>
  </si>
  <si>
    <t>2023. évi eredeti előirányzat</t>
  </si>
  <si>
    <t>Kiadás    2021. évi előirányzat</t>
  </si>
  <si>
    <t xml:space="preserve">2022. évi eredeti előirányzat </t>
  </si>
  <si>
    <t>2024. évi eredeti előirányzat</t>
  </si>
  <si>
    <t>K1103</t>
  </si>
  <si>
    <t>Egyéb tárgyi eszközök értékesítése</t>
  </si>
  <si>
    <t>Veszprém-Balaton 2023</t>
  </si>
  <si>
    <t>Bursa Hungarica</t>
  </si>
  <si>
    <t>Bevétel 2021. évi mód. előir.</t>
  </si>
  <si>
    <t>Kiadás 2021. évi mód. előir.</t>
  </si>
  <si>
    <t>Működési célú költségvetési támogatások és kiegészítő támogatások</t>
  </si>
  <si>
    <t>Elszámolásból származó bevételek</t>
  </si>
  <si>
    <t>Egyéb felhalmozási kiadások</t>
  </si>
  <si>
    <t>Lakossági célú víz- és csatornaszolgáltatás támogatása</t>
  </si>
  <si>
    <t>Szociális célú tüzelőanyag</t>
  </si>
  <si>
    <t>Iparűzési adóhoz kapcsolódó kiegészítő támogatás</t>
  </si>
  <si>
    <t>Önkormányzati hivatal működési támogatása</t>
  </si>
  <si>
    <t xml:space="preserve">Településüzemeltetés támogatása </t>
  </si>
  <si>
    <t>Egyéb kötelező feladatok ellátása</t>
  </si>
  <si>
    <t>Üdülőhelyi feladatok</t>
  </si>
  <si>
    <t>Polgármesteri illetmény támogatása</t>
  </si>
  <si>
    <t>Önkormányzat egyes köznevelési feladatainak támogatása - óvodapedagógusok bértámogatása</t>
  </si>
  <si>
    <t>Önkormányzat egyes köznevelési feladatainak támogatása - óvodaműködtetés támogatása</t>
  </si>
  <si>
    <t>Hozzájárulás a pénzbeli szociális ellátáshoz</t>
  </si>
  <si>
    <t>Könyvtári,közművelődési feladatok támogatása</t>
  </si>
  <si>
    <t>A</t>
  </si>
  <si>
    <t>B</t>
  </si>
  <si>
    <t>C</t>
  </si>
  <si>
    <t>D</t>
  </si>
  <si>
    <t>E</t>
  </si>
  <si>
    <t>F</t>
  </si>
  <si>
    <t>3</t>
  </si>
  <si>
    <t>5</t>
  </si>
  <si>
    <t>2</t>
  </si>
  <si>
    <t>60</t>
  </si>
  <si>
    <t>9</t>
  </si>
  <si>
    <t>4</t>
  </si>
  <si>
    <t>7</t>
  </si>
  <si>
    <t>6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</si>
  <si>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</si>
  <si>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</si>
  <si>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</si>
  <si>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</si>
  <si>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</si>
  <si>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</si>
  <si>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</si>
  <si>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</si>
  <si>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</si>
  <si>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</si>
  <si>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</si>
  <si>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</si>
  <si>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</si>
  <si>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</si>
  <si>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</si>
  <si>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</si>
  <si>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</si>
  <si>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</si>
  <si>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</si>
  <si>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</si>
  <si>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</si>
  <si>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</si>
  <si>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</si>
  <si>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</si>
  <si>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</si>
  <si>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</si>
  <si>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</si>
  <si>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</si>
  <si>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</si>
  <si>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</si>
  <si>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</si>
  <si>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</si>
  <si>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</si>
  <si>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</si>
  <si>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</si>
  <si>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</si>
  <si>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Törvény szerinti illetmények, munkabérek</t>
  </si>
  <si>
    <t>Céljuttatás, projektprémium</t>
  </si>
  <si>
    <t>Készenléti, ügyeleti, helyettesítési díj</t>
  </si>
  <si>
    <t>Béren kívüli juttatások</t>
  </si>
  <si>
    <t>Közlekedési költségtérítés</t>
  </si>
  <si>
    <t>Foglalkoztatottak egyéb személyi juttatásai</t>
  </si>
  <si>
    <t>Választott tisztségviselők juttatásai</t>
  </si>
  <si>
    <t>Munkavégzésre irányuló egyéb jogviszony</t>
  </si>
  <si>
    <t>Egyéb külső személyi juttatások</t>
  </si>
  <si>
    <t>Működési célú előzetesen felszámított ÁFA</t>
  </si>
  <si>
    <t>Fizetendő általános forgalmi adó</t>
  </si>
  <si>
    <t>Kamatkiadások</t>
  </si>
  <si>
    <t>Egyéb dologi kiadások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</si>
  <si>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</si>
  <si>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</si>
  <si>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</si>
  <si>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</si>
  <si>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</si>
  <si>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</si>
  <si>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</si>
  <si>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</si>
  <si>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</si>
  <si>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</si>
  <si>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</si>
  <si>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</si>
  <si>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</si>
  <si>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</si>
  <si>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</si>
  <si>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</si>
  <si>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</si>
  <si>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</si>
  <si>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</si>
  <si>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</si>
  <si>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</si>
  <si>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</si>
  <si>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</si>
  <si>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</si>
  <si>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</si>
  <si>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</si>
  <si>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</si>
  <si>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</si>
  <si>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</si>
  <si>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</si>
  <si>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</si>
  <si>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</si>
  <si>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</si>
  <si>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Értékesítési és forgalmi adók</t>
  </si>
  <si>
    <t>Gépjárműadók</t>
  </si>
  <si>
    <t>Egyéb áruhasználati és szolgáltatási adók</t>
  </si>
  <si>
    <t>Balatonakali Önkormányzat 2021. évi kiadásai és bevételei (adatok Ft-ban)</t>
  </si>
  <si>
    <t>Eredeti előirányzat</t>
  </si>
  <si>
    <t>Módosított előirányzat</t>
  </si>
  <si>
    <t>Napközi otthonos Óvoda 2021. évi kiadásai és bevételei (adatok Ft-ban)</t>
  </si>
  <si>
    <t>Jubileumi jutalom</t>
  </si>
  <si>
    <t>Munkavégzésre irányuló egyéb jogviszonyban nem saját foglalkoztatottnak fizetett juttatások</t>
  </si>
  <si>
    <t>Balatonakali Önkormányzat 2021. évi költségvetési összesített konszolidált főösszesítő (adatok Ft-ban)</t>
  </si>
  <si>
    <t xml:space="preserve">Finanszírozási bevételek </t>
  </si>
  <si>
    <t>Eredeti előriányzat</t>
  </si>
  <si>
    <t>Balatonakali Önkormányzat összesített konszolidált működési és felhalmozási egyensúlyát bemutató mérleg (adatok Ft-ban)</t>
  </si>
  <si>
    <t>G</t>
  </si>
  <si>
    <t>H</t>
  </si>
  <si>
    <t xml:space="preserve">D </t>
  </si>
  <si>
    <t xml:space="preserve">E </t>
  </si>
  <si>
    <t>Balatonakali Önkormányzat 2021. évi összesített konszolidált működési kiadásai, összevont létszámkeret (adatok Ft-ban)</t>
  </si>
  <si>
    <t>Balatonakali Önkormányzat 2021. évi összesített konszolidált működési bevételei (adatok Ft-ban)</t>
  </si>
  <si>
    <t>ebből belső hiányt finansz. pénzmaradvány</t>
  </si>
  <si>
    <t>Módosított előriányzat</t>
  </si>
  <si>
    <t>Balatonakali Önkormányzat 2021. évi összesített konszolidált költségvetés kormányzati funkciónként (adatok Ft-ban)</t>
  </si>
  <si>
    <t>Bevétel 2021. évi előir.</t>
  </si>
  <si>
    <t>COFOG</t>
  </si>
  <si>
    <t xml:space="preserve">B </t>
  </si>
  <si>
    <t>Tartalék</t>
  </si>
  <si>
    <t>Mindösszesen</t>
  </si>
  <si>
    <t>Balatonakali Önkormányzat 2021. évi tartaléka (adatok Ft-ban)</t>
  </si>
  <si>
    <t>Erdeti előirányzat</t>
  </si>
  <si>
    <t>Balatonakali Önkormányzat általános működésének és ágazati feladatainak támogatása (adatok Ft-ban)</t>
  </si>
  <si>
    <t xml:space="preserve">C </t>
  </si>
  <si>
    <t>Önkormányzat adósságot keletkező ügyleteiből, kezességvállalásból fennálló kötelezettség lejártáig (adatok Ft-ban)</t>
  </si>
  <si>
    <t>Balatonakali Önkormányzat gördülő tervezés (adatok Ft-ban)</t>
  </si>
  <si>
    <t xml:space="preserve">A </t>
  </si>
  <si>
    <t>Bevételek mindösszesen</t>
  </si>
  <si>
    <t>Kiadások mindösszesen</t>
  </si>
  <si>
    <t>Balatonakali Önkormányzat 2021. évi előirányzat felhasználási (likviditási) ütemterve (ezer Ft-ban)</t>
  </si>
  <si>
    <t>I</t>
  </si>
  <si>
    <t>J</t>
  </si>
  <si>
    <t>K</t>
  </si>
  <si>
    <t>L</t>
  </si>
  <si>
    <t>M</t>
  </si>
  <si>
    <t>N</t>
  </si>
  <si>
    <t>Működési és felhalmozási célú támogatások (adatok Ft-ban)</t>
  </si>
  <si>
    <t>Államháztartáson belülre</t>
  </si>
  <si>
    <t>Államháztartáson kívülre</t>
  </si>
  <si>
    <t>Vállalkozások támogatása</t>
  </si>
  <si>
    <t>Eredei előriányzat</t>
  </si>
  <si>
    <t>K61</t>
  </si>
  <si>
    <t>Immateriális javak beszerzése, létesítése</t>
  </si>
  <si>
    <t>79</t>
  </si>
  <si>
    <t>kiegészítő támogatás</t>
  </si>
  <si>
    <t>Balatonakali Óvoda 2021. évi előirányzat felhasználási (likviditási) ütemterve (ezer Ft-ban)</t>
  </si>
  <si>
    <t>Felh. Hitel törlesztés</t>
  </si>
  <si>
    <t>Fejlesztési kiadások</t>
  </si>
  <si>
    <t>Bevételek összesen (1-8)</t>
  </si>
  <si>
    <t>Kiadások összesen (11-17)</t>
  </si>
  <si>
    <t>Egyenleg (havi záró pénzállomány) (9-18)</t>
  </si>
  <si>
    <t>Bevételek összesen (3-7)</t>
  </si>
  <si>
    <t>Kiadások összesen (10-14)</t>
  </si>
  <si>
    <t>Egyenleg (havi záró pénzállomány) (8-18)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</si>
</sst>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/"/>
  </numFmts>
  <fonts count="2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" fillId="0" borderId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/>
    <xf numFmtId="0" fontId="11" fillId="0" borderId="0" xfId="0" applyFont="1"/>
    <xf numFmtId="0" fontId="11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2" fillId="0" borderId="0" xfId="0" applyNumberFormat="1" applyFont="1"/>
    <xf numFmtId="3" fontId="5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0" fillId="0" borderId="0" xfId="0" applyNumberFormat="1"/>
    <xf numFmtId="0" fontId="1" fillId="0" borderId="0" xfId="1"/>
    <xf numFmtId="0" fontId="2" fillId="0" borderId="0" xfId="1" applyFont="1"/>
    <xf numFmtId="0" fontId="9" fillId="0" borderId="0" xfId="1" applyFont="1" applyAlignment="1">
      <alignment horizontal="center"/>
    </xf>
    <xf numFmtId="0" fontId="0" fillId="0" borderId="0" xfId="0" applyFill="1"/>
    <xf numFmtId="0" fontId="0" fillId="0" borderId="0" xfId="0" applyFont="1"/>
    <xf numFmtId="0" fontId="16" fillId="0" borderId="0" xfId="0" applyFont="1"/>
    <xf numFmtId="0" fontId="1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3" fillId="0" borderId="0" xfId="0" applyFont="1"/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4" fillId="0" borderId="0" xfId="0" applyFont="1"/>
    <xf numFmtId="0" fontId="19" fillId="0" borderId="0" xfId="0" applyFont="1"/>
    <xf numFmtId="3" fontId="4" fillId="0" borderId="0" xfId="0" applyNumberFormat="1" applyFont="1"/>
    <xf numFmtId="3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2" fillId="0" borderId="1" xfId="0" applyFont="1" applyBorder="1"/>
    <xf numFmtId="0" fontId="5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3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3" fontId="15" fillId="0" borderId="1" xfId="0" applyNumberFormat="1" applyFont="1" applyFill="1" applyBorder="1"/>
    <xf numFmtId="3" fontId="15" fillId="0" borderId="1" xfId="0" applyNumberFormat="1" applyFont="1" applyFill="1" applyBorder="1" applyAlignment="1">
      <alignment horizontal="right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justify" vertical="center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7" fillId="2" borderId="12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2" fillId="0" borderId="0" xfId="0" applyFont="1" applyFill="1"/>
    <xf numFmtId="0" fontId="0" fillId="0" borderId="0" xfId="0" applyFill="1" applyAlignment="1">
      <alignment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0" borderId="1" xfId="1" applyFont="1" applyBorder="1" applyAlignment="1">
      <alignment vertical="center"/>
    </xf>
    <xf numFmtId="3" fontId="0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">
    <cellStyle name="Normál" xfId="0" builtinId="0"/>
    <cellStyle name="Normál 2" xfId="1"/>
    <cellStyle name="Normál 2 2" xfId="2"/>
    <cellStyle name="Normál 2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sqref="A1:D1"/>
    </sheetView>
  </sheetViews>
  <sheetFormatPr defaultRowHeight="13.2" x14ac:dyDescent="0.25"/>
  <cols>
    <col min="1" max="1" width="5.6640625" style="1" customWidth="1"/>
    <col min="2" max="2" width="43" style="1" customWidth="1"/>
    <col min="3" max="4" width="12.6640625" style="1" customWidth="1"/>
    <col min="5" max="5" width="9.6640625" style="1" customWidth="1"/>
    <col min="7" max="7" width="11.109375" customWidth="1"/>
  </cols>
  <sheetData>
    <row r="1" spans="1:5" s="1" customFormat="1" ht="15" customHeight="1" x14ac:dyDescent="0.25">
      <c r="A1" s="145" t="s">
        <v>440</v>
      </c>
      <c r="B1" s="145"/>
      <c r="C1" s="145"/>
      <c r="D1" s="145"/>
      <c r="E1" s="2"/>
    </row>
    <row r="2" spans="1:5" s="1" customFormat="1" ht="9" customHeight="1" x14ac:dyDescent="0.25">
      <c r="A2" s="3"/>
      <c r="B2" s="3"/>
      <c r="C2" s="3"/>
      <c r="D2" s="56"/>
    </row>
    <row r="3" spans="1:5" ht="15" customHeight="1" x14ac:dyDescent="0.25">
      <c r="A3" s="60"/>
      <c r="B3" s="61" t="s">
        <v>335</v>
      </c>
      <c r="C3" s="60" t="s">
        <v>336</v>
      </c>
      <c r="D3" s="60" t="s">
        <v>337</v>
      </c>
      <c r="E3"/>
    </row>
    <row r="4" spans="1:5" ht="36" customHeight="1" x14ac:dyDescent="0.25">
      <c r="A4" s="60">
        <v>1</v>
      </c>
      <c r="B4" s="61" t="s">
        <v>0</v>
      </c>
      <c r="C4" s="60" t="s">
        <v>435</v>
      </c>
      <c r="D4" s="60" t="s">
        <v>436</v>
      </c>
      <c r="E4"/>
    </row>
    <row r="5" spans="1:5" ht="15" customHeight="1" x14ac:dyDescent="0.25">
      <c r="A5" s="61">
        <v>2</v>
      </c>
      <c r="B5" s="144" t="s">
        <v>1</v>
      </c>
      <c r="C5" s="144"/>
      <c r="D5" s="144"/>
      <c r="E5"/>
    </row>
    <row r="6" spans="1:5" ht="15" customHeight="1" x14ac:dyDescent="0.25">
      <c r="A6" s="61">
        <v>3</v>
      </c>
      <c r="B6" s="64" t="s">
        <v>285</v>
      </c>
      <c r="C6" s="57">
        <f>SUM(C7:C8)</f>
        <v>53374772</v>
      </c>
      <c r="D6" s="57">
        <f t="shared" ref="D6" si="0">SUM(D7:D8)</f>
        <v>72304992</v>
      </c>
      <c r="E6"/>
    </row>
    <row r="7" spans="1:5" ht="15" customHeight="1" x14ac:dyDescent="0.25">
      <c r="A7" s="61">
        <v>4</v>
      </c>
      <c r="B7" s="41" t="s">
        <v>151</v>
      </c>
      <c r="C7" s="25">
        <f>'6.sz. melléklet'!D50</f>
        <v>47293338</v>
      </c>
      <c r="D7" s="25">
        <f>'6.sz. melléklet'!E50</f>
        <v>63686920</v>
      </c>
      <c r="E7"/>
    </row>
    <row r="8" spans="1:5" ht="15" customHeight="1" x14ac:dyDescent="0.25">
      <c r="A8" s="61">
        <v>5</v>
      </c>
      <c r="B8" s="55" t="s">
        <v>287</v>
      </c>
      <c r="C8" s="25">
        <f>'6.sz. melléklet'!D51</f>
        <v>6081434</v>
      </c>
      <c r="D8" s="25">
        <f>'6.sz. melléklet'!E51</f>
        <v>8618072</v>
      </c>
      <c r="E8"/>
    </row>
    <row r="9" spans="1:5" ht="15" customHeight="1" x14ac:dyDescent="0.25">
      <c r="A9" s="61">
        <v>6</v>
      </c>
      <c r="B9" s="72" t="s">
        <v>286</v>
      </c>
      <c r="C9" s="57">
        <f>SUM(C10:C11)</f>
        <v>33246570</v>
      </c>
      <c r="D9" s="57">
        <f t="shared" ref="D9" si="1">SUM(D10:D11)</f>
        <v>67600730</v>
      </c>
      <c r="E9"/>
    </row>
    <row r="10" spans="1:5" ht="15" customHeight="1" x14ac:dyDescent="0.25">
      <c r="A10" s="61">
        <v>7</v>
      </c>
      <c r="B10" s="41" t="s">
        <v>273</v>
      </c>
      <c r="C10" s="25">
        <f>'6.sz. melléklet'!D53</f>
        <v>0</v>
      </c>
      <c r="D10" s="25">
        <f>'6.sz. melléklet'!E53</f>
        <v>17220811</v>
      </c>
      <c r="E10"/>
    </row>
    <row r="11" spans="1:5" x14ac:dyDescent="0.25">
      <c r="A11" s="61">
        <v>8</v>
      </c>
      <c r="B11" s="55" t="s">
        <v>288</v>
      </c>
      <c r="C11" s="25">
        <f>'6.sz. melléklet'!D54</f>
        <v>33246570</v>
      </c>
      <c r="D11" s="25">
        <f>'6.sz. melléklet'!E54</f>
        <v>50379919</v>
      </c>
      <c r="E11"/>
    </row>
    <row r="12" spans="1:5" ht="15" customHeight="1" x14ac:dyDescent="0.25">
      <c r="A12" s="61">
        <v>9</v>
      </c>
      <c r="B12" s="64" t="s">
        <v>3</v>
      </c>
      <c r="C12" s="57">
        <f>SUM(C13:C15)</f>
        <v>86500000</v>
      </c>
      <c r="D12" s="57">
        <f>SUM(D13:D15)</f>
        <v>98473640</v>
      </c>
      <c r="E12"/>
    </row>
    <row r="13" spans="1:5" ht="15" customHeight="1" x14ac:dyDescent="0.25">
      <c r="A13" s="61">
        <v>10</v>
      </c>
      <c r="B13" s="36" t="s">
        <v>159</v>
      </c>
      <c r="C13" s="26">
        <f>'6.sz. melléklet'!D56</f>
        <v>55000000</v>
      </c>
      <c r="D13" s="26">
        <f>'6.sz. melléklet'!E56</f>
        <v>61528909</v>
      </c>
      <c r="E13"/>
    </row>
    <row r="14" spans="1:5" ht="15" customHeight="1" x14ac:dyDescent="0.25">
      <c r="A14" s="61">
        <v>11</v>
      </c>
      <c r="B14" s="36" t="s">
        <v>160</v>
      </c>
      <c r="C14" s="26">
        <f>'6.sz. melléklet'!D57</f>
        <v>31000000</v>
      </c>
      <c r="D14" s="26">
        <f>'6.sz. melléklet'!E57</f>
        <v>36337041</v>
      </c>
      <c r="E14"/>
    </row>
    <row r="15" spans="1:5" ht="15" customHeight="1" x14ac:dyDescent="0.25">
      <c r="A15" s="61">
        <v>12</v>
      </c>
      <c r="B15" s="36" t="s">
        <v>167</v>
      </c>
      <c r="C15" s="26">
        <f>'6.sz. melléklet'!D61</f>
        <v>500000</v>
      </c>
      <c r="D15" s="26">
        <f>'6.sz. melléklet'!E61</f>
        <v>607690</v>
      </c>
      <c r="E15"/>
    </row>
    <row r="16" spans="1:5" ht="15" customHeight="1" x14ac:dyDescent="0.25">
      <c r="A16" s="61">
        <v>13</v>
      </c>
      <c r="B16" s="64" t="s">
        <v>2</v>
      </c>
      <c r="C16" s="57">
        <f>'6.sz. melléklet'!D62+'7.sz. melléklet'!D26</f>
        <v>95717477</v>
      </c>
      <c r="D16" s="57">
        <f>'6.sz. melléklet'!E62+'7.sz. melléklet'!E26</f>
        <v>130401140</v>
      </c>
      <c r="E16"/>
    </row>
    <row r="17" spans="1:5" ht="15" customHeight="1" x14ac:dyDescent="0.25">
      <c r="A17" s="61">
        <v>14</v>
      </c>
      <c r="B17" s="64" t="s">
        <v>237</v>
      </c>
      <c r="C17" s="57">
        <f>'6.sz. melléklet'!D71</f>
        <v>24600000</v>
      </c>
      <c r="D17" s="57">
        <f>'6.sz. melléklet'!E71</f>
        <v>48615700</v>
      </c>
      <c r="E17"/>
    </row>
    <row r="18" spans="1:5" ht="15" customHeight="1" x14ac:dyDescent="0.25">
      <c r="A18" s="61">
        <v>15</v>
      </c>
      <c r="B18" s="64" t="s">
        <v>5</v>
      </c>
      <c r="C18" s="57">
        <f>'6.sz. melléklet'!D74</f>
        <v>0</v>
      </c>
      <c r="D18" s="57">
        <f>'6.sz. melléklet'!E74</f>
        <v>1812000</v>
      </c>
      <c r="E18"/>
    </row>
    <row r="19" spans="1:5" ht="15" customHeight="1" x14ac:dyDescent="0.25">
      <c r="A19" s="61">
        <v>16</v>
      </c>
      <c r="B19" s="64" t="s">
        <v>6</v>
      </c>
      <c r="C19" s="57">
        <f>'6.sz. melléklet'!D76</f>
        <v>131700</v>
      </c>
      <c r="D19" s="57">
        <f>'6.sz. melléklet'!E76</f>
        <v>131700</v>
      </c>
      <c r="E19"/>
    </row>
    <row r="20" spans="1:5" ht="15" customHeight="1" x14ac:dyDescent="0.25">
      <c r="A20" s="61">
        <v>17</v>
      </c>
      <c r="B20" s="40" t="s">
        <v>7</v>
      </c>
      <c r="C20" s="27">
        <f>C16+C12+C6+C17+C9+C18+C19</f>
        <v>293570519</v>
      </c>
      <c r="D20" s="27">
        <f t="shared" ref="D20" si="2">D16+D12+D6+D17+D9+D18+D19</f>
        <v>419339902</v>
      </c>
      <c r="E20"/>
    </row>
    <row r="21" spans="1:5" ht="15" customHeight="1" x14ac:dyDescent="0.25">
      <c r="A21" s="61">
        <v>18</v>
      </c>
      <c r="B21" s="64" t="s">
        <v>8</v>
      </c>
      <c r="C21" s="57">
        <f>'6.sz. melléklet'!D80+'7.sz. melléklet'!D30</f>
        <v>216455481</v>
      </c>
      <c r="D21" s="57">
        <f>'6.sz. melléklet'!E80+'7.sz. melléklet'!E30</f>
        <v>216455481</v>
      </c>
      <c r="E21"/>
    </row>
    <row r="22" spans="1:5" ht="15" customHeight="1" x14ac:dyDescent="0.25">
      <c r="A22" s="61">
        <v>19</v>
      </c>
      <c r="B22" s="64" t="s">
        <v>250</v>
      </c>
      <c r="C22" s="57">
        <v>0</v>
      </c>
      <c r="D22" s="57">
        <v>2486559</v>
      </c>
      <c r="E22"/>
    </row>
    <row r="23" spans="1:5" ht="15" customHeight="1" x14ac:dyDescent="0.25">
      <c r="A23" s="61">
        <v>20</v>
      </c>
      <c r="B23" s="64" t="s">
        <v>293</v>
      </c>
      <c r="C23" s="24">
        <f t="shared" ref="C23" si="3">SUM(C24:C26)</f>
        <v>0</v>
      </c>
      <c r="D23" s="24">
        <f t="shared" ref="D23" si="4">SUM(D24:D26)</f>
        <v>0</v>
      </c>
      <c r="E23"/>
    </row>
    <row r="24" spans="1:5" ht="15" customHeight="1" x14ac:dyDescent="0.25">
      <c r="A24" s="61">
        <v>21</v>
      </c>
      <c r="B24" s="41" t="s">
        <v>294</v>
      </c>
      <c r="C24" s="44">
        <v>0</v>
      </c>
      <c r="D24" s="44">
        <v>0</v>
      </c>
      <c r="E24"/>
    </row>
    <row r="25" spans="1:5" ht="15" customHeight="1" x14ac:dyDescent="0.25">
      <c r="A25" s="61">
        <v>22</v>
      </c>
      <c r="B25" s="41" t="s">
        <v>198</v>
      </c>
      <c r="C25" s="44">
        <v>0</v>
      </c>
      <c r="D25" s="44">
        <v>0</v>
      </c>
      <c r="E25"/>
    </row>
    <row r="26" spans="1:5" ht="15" customHeight="1" x14ac:dyDescent="0.25">
      <c r="A26" s="61">
        <v>23</v>
      </c>
      <c r="B26" s="41" t="s">
        <v>199</v>
      </c>
      <c r="C26" s="25">
        <v>0</v>
      </c>
      <c r="D26" s="25">
        <v>0</v>
      </c>
      <c r="E26"/>
    </row>
    <row r="27" spans="1:5" ht="15" customHeight="1" x14ac:dyDescent="0.25">
      <c r="A27" s="61">
        <v>24</v>
      </c>
      <c r="B27" s="40" t="s">
        <v>441</v>
      </c>
      <c r="C27" s="27">
        <f>SUM(C21:C23)</f>
        <v>216455481</v>
      </c>
      <c r="D27" s="27">
        <f>SUM(D21:D23)</f>
        <v>218942040</v>
      </c>
      <c r="E27"/>
    </row>
    <row r="28" spans="1:5" ht="15" customHeight="1" x14ac:dyDescent="0.25">
      <c r="A28" s="83">
        <v>25</v>
      </c>
      <c r="B28" s="70" t="s">
        <v>9</v>
      </c>
      <c r="C28" s="68">
        <f>C27+C20</f>
        <v>510026000</v>
      </c>
      <c r="D28" s="68">
        <f>D27+D20</f>
        <v>638281942</v>
      </c>
      <c r="E28"/>
    </row>
    <row r="29" spans="1:5" ht="15" customHeight="1" x14ac:dyDescent="0.25">
      <c r="A29" s="61">
        <v>26</v>
      </c>
      <c r="B29" s="144" t="s">
        <v>10</v>
      </c>
      <c r="C29" s="144"/>
      <c r="D29" s="144"/>
      <c r="E29"/>
    </row>
    <row r="30" spans="1:5" ht="15" customHeight="1" x14ac:dyDescent="0.25">
      <c r="A30" s="61">
        <v>27</v>
      </c>
      <c r="B30" s="64" t="s">
        <v>11</v>
      </c>
      <c r="C30" s="24">
        <f>'4.sz. melléklet'!D13</f>
        <v>235346764</v>
      </c>
      <c r="D30" s="24">
        <f>'4.sz. melléklet'!E13</f>
        <v>259198227</v>
      </c>
      <c r="E30" s="28"/>
    </row>
    <row r="31" spans="1:5" ht="15" customHeight="1" x14ac:dyDescent="0.25">
      <c r="A31" s="61">
        <v>28</v>
      </c>
      <c r="B31" s="64" t="s">
        <v>12</v>
      </c>
      <c r="C31" s="57">
        <f>'6.sz. melléklet'!D34+'6.sz. melléklet'!D40+'6.sz. melléklet'!D43+'7.sz. melléklet'!D24</f>
        <v>219510552</v>
      </c>
      <c r="D31" s="57">
        <f>'6.sz. melléklet'!E34+'6.sz. melléklet'!E40+'6.sz. melléklet'!E43+'7.sz. melléklet'!E24</f>
        <v>225867998</v>
      </c>
      <c r="E31"/>
    </row>
    <row r="32" spans="1:5" ht="15" customHeight="1" x14ac:dyDescent="0.25">
      <c r="A32" s="61">
        <v>29</v>
      </c>
      <c r="B32" s="64" t="s">
        <v>13</v>
      </c>
      <c r="C32" s="24">
        <f>SUM(C33:C33)</f>
        <v>53276950</v>
      </c>
      <c r="D32" s="24">
        <f>SUM(D33:D33)</f>
        <v>150740133</v>
      </c>
      <c r="E32"/>
    </row>
    <row r="33" spans="1:5" ht="15" customHeight="1" x14ac:dyDescent="0.25">
      <c r="A33" s="61">
        <v>30</v>
      </c>
      <c r="B33" s="41" t="s">
        <v>14</v>
      </c>
      <c r="C33" s="25">
        <f>'6.sz. melléklet'!D33</f>
        <v>53276950</v>
      </c>
      <c r="D33" s="25">
        <f>'6.sz. melléklet'!E33</f>
        <v>150740133</v>
      </c>
      <c r="E33"/>
    </row>
    <row r="34" spans="1:5" ht="15" customHeight="1" x14ac:dyDescent="0.25">
      <c r="A34" s="61">
        <v>31</v>
      </c>
      <c r="B34" s="40" t="s">
        <v>15</v>
      </c>
      <c r="C34" s="74">
        <f>C30+C31+C32</f>
        <v>508134266</v>
      </c>
      <c r="D34" s="74">
        <f>D30+D31+D32</f>
        <v>635806358</v>
      </c>
      <c r="E34"/>
    </row>
    <row r="35" spans="1:5" ht="15" customHeight="1" x14ac:dyDescent="0.25">
      <c r="A35" s="61">
        <v>32</v>
      </c>
      <c r="B35" s="64" t="s">
        <v>16</v>
      </c>
      <c r="C35" s="42">
        <f>'6.sz. melléklet'!D46</f>
        <v>1891734</v>
      </c>
      <c r="D35" s="42">
        <f>'6.sz. melléklet'!E46</f>
        <v>2475584</v>
      </c>
      <c r="E35"/>
    </row>
    <row r="36" spans="1:5" s="7" customFormat="1" ht="15" customHeight="1" x14ac:dyDescent="0.25">
      <c r="A36" s="83">
        <v>33</v>
      </c>
      <c r="B36" s="70" t="s">
        <v>17</v>
      </c>
      <c r="C36" s="75">
        <f>C34+C35</f>
        <v>510026000</v>
      </c>
      <c r="D36" s="75">
        <f>D34+D35</f>
        <v>638281942</v>
      </c>
    </row>
    <row r="41" spans="1:5" x14ac:dyDescent="0.25">
      <c r="B41" s="139"/>
      <c r="C41" s="139"/>
    </row>
    <row r="42" spans="1:5" x14ac:dyDescent="0.25">
      <c r="B42" s="140"/>
      <c r="C42" s="140"/>
    </row>
    <row r="43" spans="1:5" x14ac:dyDescent="0.25">
      <c r="B43" s="140"/>
      <c r="C43" s="140"/>
    </row>
    <row r="44" spans="1:5" x14ac:dyDescent="0.25">
      <c r="B44" s="140"/>
      <c r="C44" s="140"/>
    </row>
    <row r="45" spans="1:5" x14ac:dyDescent="0.25">
      <c r="B45" s="140"/>
      <c r="C45" s="32"/>
    </row>
  </sheetData>
  <sheetProtection selectLockedCells="1" selectUnlockedCells="1"/>
  <mergeCells count="3">
    <mergeCell ref="B29:D29"/>
    <mergeCell ref="A1:D1"/>
    <mergeCell ref="B5:D5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workbookViewId="0">
      <selection sqref="A1:D1"/>
    </sheetView>
  </sheetViews>
  <sheetFormatPr defaultRowHeight="13.2" x14ac:dyDescent="0.25"/>
  <cols>
    <col min="1" max="1" width="5.6640625" style="1" customWidth="1"/>
    <col min="2" max="2" width="32.6640625" style="1" customWidth="1"/>
    <col min="3" max="4" width="11.6640625" customWidth="1"/>
    <col min="6" max="7" width="10.109375" bestFit="1" customWidth="1"/>
  </cols>
  <sheetData>
    <row r="1" spans="1:7" s="7" customFormat="1" ht="15" customHeight="1" x14ac:dyDescent="0.25">
      <c r="A1" s="150" t="s">
        <v>474</v>
      </c>
      <c r="B1" s="150"/>
      <c r="C1" s="150"/>
      <c r="D1" s="150"/>
    </row>
    <row r="2" spans="1:7" s="7" customFormat="1" ht="9" customHeight="1" x14ac:dyDescent="0.25">
      <c r="A2" s="8"/>
      <c r="B2" s="8"/>
      <c r="C2" s="8"/>
      <c r="D2" s="8"/>
    </row>
    <row r="3" spans="1:7" ht="15" customHeight="1" x14ac:dyDescent="0.25">
      <c r="A3" s="61"/>
      <c r="B3" s="61" t="s">
        <v>335</v>
      </c>
      <c r="C3" s="61" t="s">
        <v>336</v>
      </c>
      <c r="D3" s="61" t="s">
        <v>337</v>
      </c>
    </row>
    <row r="4" spans="1:7" ht="39.75" customHeight="1" x14ac:dyDescent="0.25">
      <c r="A4" s="99">
        <v>1</v>
      </c>
      <c r="B4" s="99" t="s">
        <v>37</v>
      </c>
      <c r="C4" s="60" t="s">
        <v>435</v>
      </c>
      <c r="D4" s="60" t="s">
        <v>451</v>
      </c>
      <c r="E4" s="19"/>
    </row>
    <row r="5" spans="1:7" ht="15" customHeight="1" x14ac:dyDescent="0.25">
      <c r="A5" s="61">
        <v>2</v>
      </c>
      <c r="B5" s="151" t="s">
        <v>475</v>
      </c>
      <c r="C5" s="152"/>
      <c r="D5" s="153"/>
      <c r="E5" s="7"/>
    </row>
    <row r="6" spans="1:7" ht="15" customHeight="1" x14ac:dyDescent="0.25">
      <c r="A6" s="61">
        <v>3</v>
      </c>
      <c r="B6" s="119" t="s">
        <v>39</v>
      </c>
      <c r="C6" s="25">
        <v>16399643</v>
      </c>
      <c r="D6" s="25">
        <v>18500000</v>
      </c>
      <c r="E6" s="7"/>
    </row>
    <row r="7" spans="1:7" ht="15" customHeight="1" x14ac:dyDescent="0.25">
      <c r="A7" s="61">
        <v>4</v>
      </c>
      <c r="B7" s="119" t="s">
        <v>40</v>
      </c>
      <c r="C7" s="25">
        <v>20390000</v>
      </c>
      <c r="D7" s="25">
        <v>19830344</v>
      </c>
      <c r="E7" s="7"/>
    </row>
    <row r="8" spans="1:7" ht="15" customHeight="1" x14ac:dyDescent="0.25">
      <c r="A8" s="61">
        <v>5</v>
      </c>
      <c r="B8" s="119" t="s">
        <v>242</v>
      </c>
      <c r="C8" s="25">
        <v>80000</v>
      </c>
      <c r="D8" s="25">
        <v>80000</v>
      </c>
      <c r="E8" s="7"/>
    </row>
    <row r="9" spans="1:7" ht="15" customHeight="1" x14ac:dyDescent="0.25">
      <c r="A9" s="61">
        <v>6</v>
      </c>
      <c r="B9" s="119" t="s">
        <v>243</v>
      </c>
      <c r="C9" s="25">
        <v>1800000</v>
      </c>
      <c r="D9" s="25">
        <v>1800000</v>
      </c>
      <c r="E9" s="7"/>
    </row>
    <row r="10" spans="1:7" ht="15" customHeight="1" x14ac:dyDescent="0.25">
      <c r="A10" s="61">
        <v>7</v>
      </c>
      <c r="B10" s="119" t="s">
        <v>41</v>
      </c>
      <c r="C10" s="25">
        <v>700000</v>
      </c>
      <c r="D10" s="25">
        <v>700000</v>
      </c>
      <c r="E10" s="7"/>
    </row>
    <row r="11" spans="1:7" ht="15" customHeight="1" x14ac:dyDescent="0.25">
      <c r="A11" s="61">
        <v>8</v>
      </c>
      <c r="B11" s="119" t="s">
        <v>309</v>
      </c>
      <c r="C11" s="25">
        <v>350000</v>
      </c>
      <c r="D11" s="25">
        <v>350000</v>
      </c>
      <c r="E11" s="7"/>
      <c r="G11" s="28"/>
    </row>
    <row r="12" spans="1:7" ht="15" customHeight="1" x14ac:dyDescent="0.25">
      <c r="A12" s="61">
        <v>9</v>
      </c>
      <c r="B12" s="119" t="s">
        <v>264</v>
      </c>
      <c r="C12" s="25">
        <v>300000</v>
      </c>
      <c r="D12" s="25">
        <v>300000</v>
      </c>
      <c r="E12" s="7"/>
    </row>
    <row r="13" spans="1:7" ht="15" customHeight="1" x14ac:dyDescent="0.25">
      <c r="A13" s="61">
        <v>10</v>
      </c>
      <c r="B13" s="119" t="s">
        <v>272</v>
      </c>
      <c r="C13" s="25">
        <v>200000</v>
      </c>
      <c r="D13" s="25">
        <v>200000</v>
      </c>
      <c r="E13" s="7"/>
    </row>
    <row r="14" spans="1:7" ht="15" customHeight="1" x14ac:dyDescent="0.25">
      <c r="A14" s="61">
        <v>11</v>
      </c>
      <c r="B14" s="119" t="s">
        <v>244</v>
      </c>
      <c r="C14" s="25">
        <v>150000</v>
      </c>
      <c r="D14" s="25">
        <v>150000</v>
      </c>
      <c r="E14" s="7"/>
      <c r="F14" s="28"/>
      <c r="G14" s="28"/>
    </row>
    <row r="15" spans="1:7" ht="15" customHeight="1" x14ac:dyDescent="0.25">
      <c r="A15" s="61">
        <v>12</v>
      </c>
      <c r="B15" s="119" t="s">
        <v>279</v>
      </c>
      <c r="C15" s="25">
        <v>150000</v>
      </c>
      <c r="D15" s="25">
        <v>150000</v>
      </c>
      <c r="E15" s="7"/>
    </row>
    <row r="16" spans="1:7" ht="15" customHeight="1" x14ac:dyDescent="0.25">
      <c r="A16" s="61">
        <v>13</v>
      </c>
      <c r="B16" s="119" t="s">
        <v>317</v>
      </c>
      <c r="C16" s="25">
        <v>200000</v>
      </c>
      <c r="D16" s="25">
        <v>200000</v>
      </c>
      <c r="E16" s="7"/>
    </row>
    <row r="17" spans="1:6" ht="15" customHeight="1" x14ac:dyDescent="0.25">
      <c r="A17" s="83">
        <v>14</v>
      </c>
      <c r="B17" s="120" t="s">
        <v>81</v>
      </c>
      <c r="C17" s="121">
        <f>SUM(C6:C16)</f>
        <v>40719643</v>
      </c>
      <c r="D17" s="121">
        <f>SUM(D6:D16)</f>
        <v>42260344</v>
      </c>
      <c r="E17" s="7"/>
      <c r="F17" s="28"/>
    </row>
    <row r="18" spans="1:6" ht="15" customHeight="1" x14ac:dyDescent="0.25">
      <c r="A18" s="61">
        <v>15</v>
      </c>
      <c r="B18" s="151" t="s">
        <v>476</v>
      </c>
      <c r="C18" s="152"/>
      <c r="D18" s="153"/>
      <c r="E18" s="7"/>
    </row>
    <row r="19" spans="1:6" ht="15" customHeight="1" x14ac:dyDescent="0.25">
      <c r="A19" s="61">
        <v>16</v>
      </c>
      <c r="B19" s="119" t="s">
        <v>42</v>
      </c>
      <c r="C19" s="25">
        <v>100000</v>
      </c>
      <c r="D19" s="25">
        <v>100000</v>
      </c>
      <c r="E19" s="7"/>
    </row>
    <row r="20" spans="1:6" ht="15" customHeight="1" x14ac:dyDescent="0.25">
      <c r="A20" s="61">
        <v>17</v>
      </c>
      <c r="B20" s="119" t="s">
        <v>43</v>
      </c>
      <c r="C20" s="25">
        <v>5000000</v>
      </c>
      <c r="D20" s="25">
        <v>0</v>
      </c>
      <c r="E20" s="7"/>
    </row>
    <row r="21" spans="1:6" ht="15" customHeight="1" x14ac:dyDescent="0.25">
      <c r="A21" s="61">
        <v>18</v>
      </c>
      <c r="B21" s="119" t="s">
        <v>44</v>
      </c>
      <c r="C21" s="25">
        <v>290000</v>
      </c>
      <c r="D21" s="25">
        <v>290000</v>
      </c>
      <c r="E21" s="7"/>
    </row>
    <row r="22" spans="1:6" ht="15" customHeight="1" x14ac:dyDescent="0.25">
      <c r="A22" s="61">
        <v>19</v>
      </c>
      <c r="B22" s="119" t="s">
        <v>45</v>
      </c>
      <c r="C22" s="25">
        <v>2200000</v>
      </c>
      <c r="D22" s="25">
        <v>2200000</v>
      </c>
      <c r="E22" s="7"/>
    </row>
    <row r="23" spans="1:6" ht="15" customHeight="1" x14ac:dyDescent="0.25">
      <c r="A23" s="61">
        <v>20</v>
      </c>
      <c r="B23" s="119" t="s">
        <v>303</v>
      </c>
      <c r="C23" s="25">
        <v>300000</v>
      </c>
      <c r="D23" s="25">
        <v>300000</v>
      </c>
      <c r="E23" s="7"/>
    </row>
    <row r="24" spans="1:6" ht="15" customHeight="1" x14ac:dyDescent="0.25">
      <c r="A24" s="61">
        <v>21</v>
      </c>
      <c r="B24" s="119" t="s">
        <v>46</v>
      </c>
      <c r="C24" s="25">
        <v>200000</v>
      </c>
      <c r="D24" s="25">
        <v>200000</v>
      </c>
      <c r="E24" s="7"/>
    </row>
    <row r="25" spans="1:6" ht="15" customHeight="1" x14ac:dyDescent="0.25">
      <c r="A25" s="61">
        <v>22</v>
      </c>
      <c r="B25" s="119" t="s">
        <v>47</v>
      </c>
      <c r="C25" s="25">
        <v>100000</v>
      </c>
      <c r="D25" s="25">
        <v>100000</v>
      </c>
      <c r="E25" s="7"/>
    </row>
    <row r="26" spans="1:6" ht="15" customHeight="1" x14ac:dyDescent="0.25">
      <c r="A26" s="61">
        <v>23</v>
      </c>
      <c r="B26" s="119" t="s">
        <v>48</v>
      </c>
      <c r="C26" s="25">
        <v>100000</v>
      </c>
      <c r="D26" s="25">
        <v>100000</v>
      </c>
      <c r="E26" s="7"/>
    </row>
    <row r="27" spans="1:6" ht="15" customHeight="1" x14ac:dyDescent="0.25">
      <c r="A27" s="61">
        <v>24</v>
      </c>
      <c r="B27" s="119" t="s">
        <v>276</v>
      </c>
      <c r="C27" s="25">
        <v>100000</v>
      </c>
      <c r="D27" s="25">
        <v>100000</v>
      </c>
      <c r="E27" s="7"/>
    </row>
    <row r="28" spans="1:6" ht="15" customHeight="1" x14ac:dyDescent="0.25">
      <c r="A28" s="61">
        <v>25</v>
      </c>
      <c r="B28" s="119" t="s">
        <v>277</v>
      </c>
      <c r="C28" s="25">
        <v>100000</v>
      </c>
      <c r="D28" s="25">
        <v>100000</v>
      </c>
      <c r="E28" s="7"/>
    </row>
    <row r="29" spans="1:6" ht="15" customHeight="1" x14ac:dyDescent="0.25">
      <c r="A29" s="61">
        <v>26</v>
      </c>
      <c r="B29" s="119" t="s">
        <v>278</v>
      </c>
      <c r="C29" s="25">
        <v>25000</v>
      </c>
      <c r="D29" s="25">
        <v>25000</v>
      </c>
      <c r="E29" s="7"/>
    </row>
    <row r="30" spans="1:6" ht="15" customHeight="1" x14ac:dyDescent="0.25">
      <c r="A30" s="61">
        <v>27</v>
      </c>
      <c r="B30" s="119" t="s">
        <v>316</v>
      </c>
      <c r="C30" s="25">
        <v>255000</v>
      </c>
      <c r="D30" s="25">
        <v>255000</v>
      </c>
      <c r="E30" s="7"/>
    </row>
    <row r="31" spans="1:6" ht="15" customHeight="1" x14ac:dyDescent="0.25">
      <c r="A31" s="61">
        <v>28</v>
      </c>
      <c r="B31" s="119" t="s">
        <v>271</v>
      </c>
      <c r="C31" s="25">
        <v>125000</v>
      </c>
      <c r="D31" s="25">
        <v>125000</v>
      </c>
      <c r="E31" s="7"/>
    </row>
    <row r="32" spans="1:6" ht="15" customHeight="1" x14ac:dyDescent="0.25">
      <c r="A32" s="83">
        <v>29</v>
      </c>
      <c r="B32" s="120" t="s">
        <v>81</v>
      </c>
      <c r="C32" s="121">
        <f>SUM(C19:C31)</f>
        <v>8895000</v>
      </c>
      <c r="D32" s="121">
        <f>SUM(D19:D31)</f>
        <v>3895000</v>
      </c>
      <c r="E32" s="7"/>
      <c r="F32" s="28"/>
    </row>
    <row r="33" spans="1:5" ht="15" customHeight="1" x14ac:dyDescent="0.25">
      <c r="A33" s="61">
        <v>30</v>
      </c>
      <c r="B33" s="154" t="s">
        <v>477</v>
      </c>
      <c r="C33" s="154"/>
      <c r="D33" s="154"/>
      <c r="E33" s="7"/>
    </row>
    <row r="34" spans="1:5" ht="15" customHeight="1" x14ac:dyDescent="0.25">
      <c r="A34" s="61">
        <v>31</v>
      </c>
      <c r="B34" s="119" t="s">
        <v>49</v>
      </c>
      <c r="C34" s="25">
        <v>0</v>
      </c>
      <c r="D34" s="25">
        <v>8590100</v>
      </c>
      <c r="E34" s="7"/>
    </row>
    <row r="35" spans="1:5" ht="15" customHeight="1" x14ac:dyDescent="0.25">
      <c r="A35" s="83">
        <v>32</v>
      </c>
      <c r="B35" s="120" t="s">
        <v>81</v>
      </c>
      <c r="C35" s="121">
        <f t="shared" ref="C35" si="0">SUM(C34)</f>
        <v>0</v>
      </c>
      <c r="D35" s="121">
        <f t="shared" ref="D35" si="1">SUM(D34)</f>
        <v>8590100</v>
      </c>
    </row>
    <row r="37" spans="1:5" ht="14.85" customHeight="1" x14ac:dyDescent="0.25">
      <c r="A37"/>
      <c r="B37"/>
    </row>
    <row r="38" spans="1:5" ht="14.85" customHeight="1" x14ac:dyDescent="0.25">
      <c r="A38"/>
      <c r="B38"/>
    </row>
    <row r="39" spans="1:5" ht="14.85" customHeight="1" x14ac:dyDescent="0.25">
      <c r="A39"/>
      <c r="B39"/>
    </row>
    <row r="40" spans="1:5" ht="14.85" customHeight="1" x14ac:dyDescent="0.25">
      <c r="A40"/>
      <c r="B40"/>
    </row>
  </sheetData>
  <sheetProtection selectLockedCells="1" selectUnlockedCells="1"/>
  <mergeCells count="4">
    <mergeCell ref="A1:D1"/>
    <mergeCell ref="B5:D5"/>
    <mergeCell ref="B18:D18"/>
    <mergeCell ref="B33:D33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sqref="A1:D1"/>
    </sheetView>
  </sheetViews>
  <sheetFormatPr defaultRowHeight="13.2" x14ac:dyDescent="0.25"/>
  <cols>
    <col min="1" max="1" width="5.6640625" style="1" customWidth="1"/>
    <col min="2" max="2" width="46.6640625" style="1" customWidth="1"/>
    <col min="3" max="4" width="14.44140625" style="1" customWidth="1"/>
    <col min="5" max="5" width="8.88671875" style="1" customWidth="1"/>
  </cols>
  <sheetData>
    <row r="1" spans="1:6" s="7" customFormat="1" ht="15" customHeight="1" x14ac:dyDescent="0.25">
      <c r="A1" s="149" t="s">
        <v>462</v>
      </c>
      <c r="B1" s="149"/>
      <c r="C1" s="149"/>
      <c r="D1" s="149"/>
      <c r="E1" s="59"/>
      <c r="F1" s="10"/>
    </row>
    <row r="2" spans="1:6" s="7" customFormat="1" ht="9" customHeight="1" x14ac:dyDescent="0.25">
      <c r="A2" s="59"/>
      <c r="B2" s="59"/>
      <c r="C2" s="59"/>
      <c r="D2" s="59"/>
      <c r="E2" s="59"/>
      <c r="F2" s="10"/>
    </row>
    <row r="3" spans="1:6" ht="15" customHeight="1" x14ac:dyDescent="0.25">
      <c r="A3" s="71"/>
      <c r="B3" s="61" t="s">
        <v>464</v>
      </c>
      <c r="C3" s="61" t="s">
        <v>455</v>
      </c>
      <c r="D3" s="61" t="s">
        <v>337</v>
      </c>
    </row>
    <row r="4" spans="1:6" s="7" customFormat="1" ht="24" x14ac:dyDescent="0.25">
      <c r="A4" s="99">
        <v>1</v>
      </c>
      <c r="B4" s="60" t="s">
        <v>0</v>
      </c>
      <c r="C4" s="60" t="s">
        <v>478</v>
      </c>
      <c r="D4" s="60" t="s">
        <v>451</v>
      </c>
    </row>
    <row r="5" spans="1:6" s="7" customFormat="1" ht="15" customHeight="1" x14ac:dyDescent="0.25">
      <c r="A5" s="61">
        <v>2</v>
      </c>
      <c r="B5" s="93" t="s">
        <v>50</v>
      </c>
      <c r="C5" s="60">
        <v>0</v>
      </c>
      <c r="D5" s="60">
        <v>0</v>
      </c>
    </row>
    <row r="6" spans="1:6" s="7" customFormat="1" ht="15" customHeight="1" x14ac:dyDescent="0.25">
      <c r="A6" s="123">
        <v>3</v>
      </c>
      <c r="B6" s="124" t="s">
        <v>81</v>
      </c>
      <c r="C6" s="125">
        <v>0</v>
      </c>
      <c r="D6" s="125">
        <v>0</v>
      </c>
    </row>
    <row r="7" spans="1:6" s="7" customFormat="1" ht="15" customHeight="1" x14ac:dyDescent="0.25">
      <c r="A7" s="61">
        <v>4</v>
      </c>
      <c r="B7" s="93" t="s">
        <v>4</v>
      </c>
      <c r="C7" s="122">
        <f>'6.sz. melléklet'!D56+'6.sz. melléklet'!D57</f>
        <v>86000000</v>
      </c>
      <c r="D7" s="122">
        <f>'6.sz. melléklet'!E56+'6.sz. melléklet'!E57</f>
        <v>97865950</v>
      </c>
    </row>
    <row r="8" spans="1:6" s="7" customFormat="1" x14ac:dyDescent="0.25">
      <c r="A8" s="99">
        <v>5</v>
      </c>
      <c r="B8" s="47" t="s">
        <v>51</v>
      </c>
      <c r="C8" s="122">
        <f>'6.sz. melléklet'!D72</f>
        <v>24600000</v>
      </c>
      <c r="D8" s="122">
        <f>'6.sz. melléklet'!E72</f>
        <v>48615700</v>
      </c>
    </row>
    <row r="9" spans="1:6" s="7" customFormat="1" ht="15" customHeight="1" x14ac:dyDescent="0.25">
      <c r="A9" s="61">
        <v>6</v>
      </c>
      <c r="B9" s="93" t="s">
        <v>52</v>
      </c>
      <c r="C9" s="122">
        <v>0</v>
      </c>
      <c r="D9" s="122">
        <v>0</v>
      </c>
    </row>
    <row r="10" spans="1:6" s="7" customFormat="1" ht="15" customHeight="1" x14ac:dyDescent="0.25">
      <c r="A10" s="99">
        <v>7</v>
      </c>
      <c r="B10" s="93" t="s">
        <v>53</v>
      </c>
      <c r="C10" s="122">
        <v>0</v>
      </c>
      <c r="D10" s="122">
        <v>0</v>
      </c>
    </row>
    <row r="11" spans="1:6" s="7" customFormat="1" ht="15" customHeight="1" x14ac:dyDescent="0.25">
      <c r="A11" s="61">
        <v>8</v>
      </c>
      <c r="B11" s="93" t="s">
        <v>54</v>
      </c>
      <c r="C11" s="122">
        <f>'6.sz. melléklet'!D61</f>
        <v>500000</v>
      </c>
      <c r="D11" s="122">
        <f>'6.sz. melléklet'!E61</f>
        <v>607690</v>
      </c>
    </row>
    <row r="12" spans="1:6" s="7" customFormat="1" ht="15" customHeight="1" x14ac:dyDescent="0.25">
      <c r="A12" s="123">
        <v>9</v>
      </c>
      <c r="B12" s="124" t="s">
        <v>81</v>
      </c>
      <c r="C12" s="126">
        <f>SUM(C7:C11)</f>
        <v>111100000</v>
      </c>
      <c r="D12" s="126">
        <f>SUM(D7:D11)</f>
        <v>147089340</v>
      </c>
    </row>
    <row r="13" spans="1:6" s="7" customFormat="1" ht="15" customHeight="1" x14ac:dyDescent="0.25">
      <c r="A13" s="61">
        <v>10</v>
      </c>
      <c r="B13" s="93" t="s">
        <v>55</v>
      </c>
      <c r="C13" s="122">
        <f>C12*0.5</f>
        <v>55550000</v>
      </c>
      <c r="D13" s="122">
        <f>D12*0.5</f>
        <v>73544670</v>
      </c>
    </row>
    <row r="14" spans="1:6" s="7" customFormat="1" ht="15" customHeight="1" x14ac:dyDescent="0.25">
      <c r="A14" s="99">
        <v>11</v>
      </c>
      <c r="B14" s="47" t="s">
        <v>56</v>
      </c>
      <c r="C14" s="122">
        <v>0</v>
      </c>
      <c r="D14" s="122">
        <v>0</v>
      </c>
    </row>
    <row r="15" spans="1:6" s="7" customFormat="1" ht="24" x14ac:dyDescent="0.25">
      <c r="A15" s="61">
        <v>12</v>
      </c>
      <c r="B15" s="47" t="s">
        <v>57</v>
      </c>
      <c r="C15" s="122">
        <f>SUM(C13:C14)</f>
        <v>55550000</v>
      </c>
      <c r="D15" s="122">
        <f>SUM(D13:D14)</f>
        <v>73544670</v>
      </c>
    </row>
  </sheetData>
  <sheetProtection selectLockedCells="1" selectUnlockedCells="1"/>
  <mergeCells count="1">
    <mergeCell ref="A1:D1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selection sqref="A1:G1"/>
    </sheetView>
  </sheetViews>
  <sheetFormatPr defaultRowHeight="13.2" x14ac:dyDescent="0.25"/>
  <cols>
    <col min="1" max="1" width="5" style="1" customWidth="1"/>
    <col min="2" max="2" width="23.5546875" style="1" customWidth="1"/>
    <col min="3" max="7" width="10.109375" style="1" customWidth="1"/>
    <col min="8" max="9" width="9.6640625" style="1" customWidth="1"/>
    <col min="10" max="13" width="9.109375" style="1"/>
  </cols>
  <sheetData>
    <row r="1" spans="1:13" ht="15" customHeight="1" x14ac:dyDescent="0.25">
      <c r="A1" s="145" t="s">
        <v>463</v>
      </c>
      <c r="B1" s="145"/>
      <c r="C1" s="145"/>
      <c r="D1" s="145"/>
      <c r="E1" s="145"/>
      <c r="F1" s="145"/>
      <c r="G1" s="145"/>
      <c r="H1" s="2"/>
      <c r="I1" s="2"/>
    </row>
    <row r="2" spans="1:13" ht="9" customHeight="1" x14ac:dyDescent="0.25"/>
    <row r="3" spans="1:13" ht="15" customHeight="1" x14ac:dyDescent="0.25">
      <c r="A3" s="71"/>
      <c r="B3" s="61" t="s">
        <v>464</v>
      </c>
      <c r="C3" s="61" t="s">
        <v>336</v>
      </c>
      <c r="D3" s="61" t="s">
        <v>337</v>
      </c>
      <c r="E3" s="61" t="s">
        <v>338</v>
      </c>
      <c r="F3" s="61" t="s">
        <v>339</v>
      </c>
      <c r="G3" s="86" t="s">
        <v>340</v>
      </c>
      <c r="L3"/>
      <c r="M3"/>
    </row>
    <row r="4" spans="1:13" s="7" customFormat="1" ht="36" x14ac:dyDescent="0.25">
      <c r="A4" s="99">
        <v>1</v>
      </c>
      <c r="B4" s="60" t="s">
        <v>0</v>
      </c>
      <c r="C4" s="60" t="s">
        <v>442</v>
      </c>
      <c r="D4" s="60" t="s">
        <v>436</v>
      </c>
      <c r="E4" s="60" t="s">
        <v>312</v>
      </c>
      <c r="F4" s="60" t="s">
        <v>310</v>
      </c>
      <c r="G4" s="60" t="s">
        <v>313</v>
      </c>
      <c r="H4" s="9"/>
      <c r="I4" s="9"/>
      <c r="J4" s="9"/>
      <c r="K4" s="9"/>
    </row>
    <row r="5" spans="1:13" s="7" customFormat="1" ht="15" customHeight="1" x14ac:dyDescent="0.25">
      <c r="A5" s="61">
        <v>2</v>
      </c>
      <c r="B5" s="155" t="s">
        <v>1</v>
      </c>
      <c r="C5" s="155"/>
      <c r="D5" s="155"/>
      <c r="E5" s="155"/>
      <c r="F5" s="155"/>
      <c r="G5" s="155"/>
      <c r="H5" s="9"/>
      <c r="I5" s="9"/>
      <c r="J5" s="9"/>
      <c r="K5" s="9"/>
    </row>
    <row r="6" spans="1:13" s="7" customFormat="1" ht="24" x14ac:dyDescent="0.25">
      <c r="A6" s="99">
        <v>3</v>
      </c>
      <c r="B6" s="47" t="s">
        <v>192</v>
      </c>
      <c r="C6" s="78">
        <f>'6.sz. melléklet'!D50</f>
        <v>47293338</v>
      </c>
      <c r="D6" s="78">
        <f>'6.sz. melléklet'!E50</f>
        <v>63686920</v>
      </c>
      <c r="E6" s="78">
        <v>60000000</v>
      </c>
      <c r="F6" s="78">
        <v>60000000</v>
      </c>
      <c r="G6" s="78">
        <v>60000000</v>
      </c>
      <c r="H6" s="9"/>
      <c r="I6" s="9"/>
      <c r="J6" s="9"/>
      <c r="K6" s="9"/>
    </row>
    <row r="7" spans="1:13" s="7" customFormat="1" ht="15" customHeight="1" x14ac:dyDescent="0.25">
      <c r="A7" s="61">
        <v>4</v>
      </c>
      <c r="B7" s="47" t="s">
        <v>191</v>
      </c>
      <c r="C7" s="78">
        <f>'6.sz. melléklet'!D51+'6.sz. melléklet'!D74</f>
        <v>6081434</v>
      </c>
      <c r="D7" s="78">
        <f>'6.sz. melléklet'!E51+'6.sz. melléklet'!E74</f>
        <v>10430072</v>
      </c>
      <c r="E7" s="78">
        <v>2500000</v>
      </c>
      <c r="F7" s="78">
        <v>2500000</v>
      </c>
      <c r="G7" s="78">
        <v>2500000</v>
      </c>
      <c r="H7" s="9"/>
      <c r="I7" s="9"/>
      <c r="J7" s="9"/>
      <c r="K7" s="9"/>
    </row>
    <row r="8" spans="1:13" s="7" customFormat="1" ht="15" customHeight="1" x14ac:dyDescent="0.25">
      <c r="A8" s="99">
        <v>5</v>
      </c>
      <c r="B8" s="47" t="s">
        <v>3</v>
      </c>
      <c r="C8" s="78">
        <f>'6.sz. melléklet'!D55</f>
        <v>86500000</v>
      </c>
      <c r="D8" s="78">
        <f>'6.sz. melléklet'!E55</f>
        <v>98473640</v>
      </c>
      <c r="E8" s="78">
        <v>92000000</v>
      </c>
      <c r="F8" s="78">
        <v>94000000</v>
      </c>
      <c r="G8" s="78">
        <v>94000000</v>
      </c>
      <c r="H8" s="9"/>
      <c r="I8" s="9"/>
      <c r="J8" s="9"/>
      <c r="K8" s="9"/>
    </row>
    <row r="9" spans="1:13" s="7" customFormat="1" ht="15" customHeight="1" x14ac:dyDescent="0.25">
      <c r="A9" s="61">
        <v>6</v>
      </c>
      <c r="B9" s="47" t="s">
        <v>2</v>
      </c>
      <c r="C9" s="78">
        <f>'6.sz. melléklet'!D62+'7.sz. melléklet'!D26</f>
        <v>95717477</v>
      </c>
      <c r="D9" s="78">
        <f>'6.sz. melléklet'!E62+'7.sz. melléklet'!E26</f>
        <v>130401140</v>
      </c>
      <c r="E9" s="78">
        <v>75000000</v>
      </c>
      <c r="F9" s="78">
        <v>77000000</v>
      </c>
      <c r="G9" s="78">
        <v>85000000</v>
      </c>
      <c r="H9" s="9"/>
      <c r="I9" s="9"/>
      <c r="J9" s="9"/>
      <c r="K9" s="9"/>
    </row>
    <row r="10" spans="1:13" s="7" customFormat="1" ht="15" customHeight="1" x14ac:dyDescent="0.25">
      <c r="A10" s="99">
        <v>7</v>
      </c>
      <c r="B10" s="47" t="s">
        <v>237</v>
      </c>
      <c r="C10" s="78">
        <f>'6.sz. melléklet'!D71</f>
        <v>24600000</v>
      </c>
      <c r="D10" s="78">
        <f>'6.sz. melléklet'!E71</f>
        <v>48615700</v>
      </c>
      <c r="E10" s="78">
        <v>3500000</v>
      </c>
      <c r="F10" s="78">
        <v>3500000</v>
      </c>
      <c r="G10" s="78">
        <v>3500000</v>
      </c>
      <c r="H10" s="9"/>
      <c r="I10" s="9"/>
      <c r="J10" s="9"/>
      <c r="K10" s="9"/>
    </row>
    <row r="11" spans="1:13" s="7" customFormat="1" ht="15" customHeight="1" x14ac:dyDescent="0.25">
      <c r="A11" s="61">
        <v>8</v>
      </c>
      <c r="B11" s="47" t="s">
        <v>200</v>
      </c>
      <c r="C11" s="78">
        <f>'6.sz. melléklet'!D52+'6.sz. melléklet'!D76</f>
        <v>33378270</v>
      </c>
      <c r="D11" s="78">
        <f>'6.sz. melléklet'!E52+'6.sz. melléklet'!E76</f>
        <v>67732430</v>
      </c>
      <c r="E11" s="78">
        <v>0</v>
      </c>
      <c r="F11" s="78">
        <v>0</v>
      </c>
      <c r="G11" s="78">
        <v>0</v>
      </c>
      <c r="H11" s="9"/>
      <c r="I11" s="9"/>
      <c r="J11" s="9"/>
      <c r="K11" s="9"/>
    </row>
    <row r="12" spans="1:13" s="7" customFormat="1" ht="15" customHeight="1" x14ac:dyDescent="0.25">
      <c r="A12" s="99">
        <v>9</v>
      </c>
      <c r="B12" s="47" t="s">
        <v>248</v>
      </c>
      <c r="C12" s="78">
        <f>'6.sz. melléklet'!D81</f>
        <v>0</v>
      </c>
      <c r="D12" s="78">
        <f>'6.sz. melléklet'!E81</f>
        <v>2486559</v>
      </c>
      <c r="E12" s="78">
        <v>0</v>
      </c>
      <c r="F12" s="78">
        <v>0</v>
      </c>
      <c r="G12" s="78">
        <v>0</v>
      </c>
      <c r="H12" s="9"/>
      <c r="I12" s="9"/>
      <c r="J12" s="9"/>
      <c r="K12" s="9"/>
    </row>
    <row r="13" spans="1:13" s="7" customFormat="1" ht="24" x14ac:dyDescent="0.25">
      <c r="A13" s="61">
        <v>10</v>
      </c>
      <c r="B13" s="47" t="s">
        <v>35</v>
      </c>
      <c r="C13" s="78">
        <f>'6.sz. melléklet'!D80+'7.sz. melléklet'!D30</f>
        <v>216455481</v>
      </c>
      <c r="D13" s="78">
        <f>'6.sz. melléklet'!E80+'7.sz. melléklet'!E30</f>
        <v>216455481</v>
      </c>
      <c r="E13" s="78">
        <v>90000000</v>
      </c>
      <c r="F13" s="78">
        <v>90000000</v>
      </c>
      <c r="G13" s="78">
        <v>90000000</v>
      </c>
      <c r="H13" s="9"/>
      <c r="I13" s="9"/>
      <c r="J13" s="9"/>
      <c r="K13" s="9"/>
    </row>
    <row r="14" spans="1:13" s="7" customFormat="1" ht="15" customHeight="1" x14ac:dyDescent="0.25">
      <c r="A14" s="115">
        <v>11</v>
      </c>
      <c r="B14" s="94" t="s">
        <v>465</v>
      </c>
      <c r="C14" s="92">
        <f t="shared" ref="C14:G14" si="0">SUM(C6:C13)</f>
        <v>510026000</v>
      </c>
      <c r="D14" s="92">
        <f t="shared" ref="D14" si="1">SUM(D6:D13)</f>
        <v>638281942</v>
      </c>
      <c r="E14" s="92">
        <f t="shared" si="0"/>
        <v>323000000</v>
      </c>
      <c r="F14" s="92">
        <f t="shared" si="0"/>
        <v>327000000</v>
      </c>
      <c r="G14" s="92">
        <f t="shared" si="0"/>
        <v>335000000</v>
      </c>
      <c r="H14" s="9"/>
      <c r="I14" s="9"/>
      <c r="J14" s="9"/>
      <c r="K14" s="9"/>
    </row>
    <row r="15" spans="1:13" s="7" customFormat="1" ht="15" customHeight="1" x14ac:dyDescent="0.25">
      <c r="A15" s="61">
        <v>12</v>
      </c>
      <c r="B15" s="155" t="s">
        <v>10</v>
      </c>
      <c r="C15" s="155"/>
      <c r="D15" s="155"/>
      <c r="E15" s="155"/>
      <c r="F15" s="155"/>
      <c r="G15" s="155"/>
      <c r="H15" s="9"/>
      <c r="I15" s="9"/>
      <c r="J15" s="9"/>
      <c r="K15" s="9"/>
    </row>
    <row r="16" spans="1:13" s="7" customFormat="1" ht="15" customHeight="1" x14ac:dyDescent="0.25">
      <c r="A16" s="99">
        <v>13</v>
      </c>
      <c r="B16" s="47" t="s">
        <v>11</v>
      </c>
      <c r="C16" s="78">
        <f>'1.sz. melléklet'!C30</f>
        <v>235346764</v>
      </c>
      <c r="D16" s="78">
        <f>'1.sz. melléklet'!D30</f>
        <v>259198227</v>
      </c>
      <c r="E16" s="78">
        <v>222500000</v>
      </c>
      <c r="F16" s="78">
        <v>226500000</v>
      </c>
      <c r="G16" s="78">
        <v>230500000</v>
      </c>
      <c r="H16" s="9"/>
      <c r="I16" s="9"/>
      <c r="J16" s="9"/>
      <c r="K16" s="9"/>
    </row>
    <row r="17" spans="1:11" s="7" customFormat="1" ht="15" customHeight="1" x14ac:dyDescent="0.25">
      <c r="A17" s="61">
        <v>14</v>
      </c>
      <c r="B17" s="47" t="s">
        <v>12</v>
      </c>
      <c r="C17" s="78">
        <f>'6.sz. melléklet'!D34+'6.sz. melléklet'!D40+'6.sz. melléklet'!D43+'7.sz. melléklet'!D24</f>
        <v>219510552</v>
      </c>
      <c r="D17" s="78">
        <f>'6.sz. melléklet'!E34+'6.sz. melléklet'!E40+'6.sz. melléklet'!E43+'7.sz. melléklet'!E24</f>
        <v>225867998</v>
      </c>
      <c r="E17" s="78">
        <v>65000000</v>
      </c>
      <c r="F17" s="78">
        <v>65000000</v>
      </c>
      <c r="G17" s="78">
        <v>69000000</v>
      </c>
      <c r="H17" s="9"/>
      <c r="I17" s="9"/>
      <c r="J17" s="9"/>
      <c r="K17" s="9"/>
    </row>
    <row r="18" spans="1:11" s="7" customFormat="1" ht="15" customHeight="1" x14ac:dyDescent="0.25">
      <c r="A18" s="99">
        <v>15</v>
      </c>
      <c r="B18" s="47" t="s">
        <v>16</v>
      </c>
      <c r="C18" s="78">
        <f>'6.sz. melléklet'!D46</f>
        <v>1891734</v>
      </c>
      <c r="D18" s="78">
        <f>'6.sz. melléklet'!E46</f>
        <v>2475584</v>
      </c>
      <c r="E18" s="78">
        <v>0</v>
      </c>
      <c r="F18" s="78">
        <v>0</v>
      </c>
      <c r="G18" s="78">
        <v>0</v>
      </c>
      <c r="H18" s="9"/>
      <c r="I18" s="9"/>
      <c r="J18" s="9"/>
      <c r="K18" s="9"/>
    </row>
    <row r="19" spans="1:11" s="7" customFormat="1" ht="15" customHeight="1" x14ac:dyDescent="0.25">
      <c r="A19" s="61">
        <v>16</v>
      </c>
      <c r="B19" s="47" t="s">
        <v>58</v>
      </c>
      <c r="C19" s="78">
        <f>'6.sz. melléklet'!D33</f>
        <v>53276950</v>
      </c>
      <c r="D19" s="78">
        <f>'6.sz. melléklet'!E33</f>
        <v>150740133</v>
      </c>
      <c r="E19" s="78">
        <v>35500000</v>
      </c>
      <c r="F19" s="78">
        <v>35500000</v>
      </c>
      <c r="G19" s="78">
        <v>35500000</v>
      </c>
      <c r="H19" s="9"/>
      <c r="I19" s="9"/>
      <c r="J19" s="9"/>
      <c r="K19" s="9"/>
    </row>
    <row r="20" spans="1:11" s="7" customFormat="1" ht="15" customHeight="1" x14ac:dyDescent="0.25">
      <c r="A20" s="115">
        <v>17</v>
      </c>
      <c r="B20" s="94" t="s">
        <v>466</v>
      </c>
      <c r="C20" s="92">
        <f t="shared" ref="C20:G20" si="2">SUM(C16:C19)</f>
        <v>510026000</v>
      </c>
      <c r="D20" s="92">
        <f t="shared" ref="D20" si="3">SUM(D16:D19)</f>
        <v>638281942</v>
      </c>
      <c r="E20" s="92">
        <f t="shared" si="2"/>
        <v>323000000</v>
      </c>
      <c r="F20" s="92">
        <f t="shared" si="2"/>
        <v>327000000</v>
      </c>
      <c r="G20" s="92">
        <f t="shared" si="2"/>
        <v>335000000</v>
      </c>
      <c r="H20" s="9"/>
      <c r="I20" s="9"/>
      <c r="J20" s="9"/>
      <c r="K20" s="9"/>
    </row>
  </sheetData>
  <sheetProtection selectLockedCells="1" selectUnlockedCells="1"/>
  <mergeCells count="3">
    <mergeCell ref="B15:G15"/>
    <mergeCell ref="A1:G1"/>
    <mergeCell ref="B5:G5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Normal="100" workbookViewId="0">
      <selection sqref="A1:O1"/>
    </sheetView>
  </sheetViews>
  <sheetFormatPr defaultRowHeight="13.2" x14ac:dyDescent="0.25"/>
  <cols>
    <col min="1" max="1" width="5.33203125" style="8" customWidth="1"/>
    <col min="2" max="2" width="22.109375" style="1" customWidth="1"/>
    <col min="3" max="15" width="7.6640625" style="1" customWidth="1"/>
  </cols>
  <sheetData>
    <row r="1" spans="1:21" ht="15" customHeight="1" x14ac:dyDescent="0.25">
      <c r="A1" s="145" t="s">
        <v>467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20"/>
    </row>
    <row r="2" spans="1:21" ht="15" customHeight="1" x14ac:dyDescent="0.25">
      <c r="A2" s="116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5"/>
    </row>
    <row r="3" spans="1:21" s="8" customFormat="1" ht="15" customHeight="1" x14ac:dyDescent="0.25">
      <c r="A3" s="61"/>
      <c r="B3" s="61" t="s">
        <v>335</v>
      </c>
      <c r="C3" s="61" t="s">
        <v>336</v>
      </c>
      <c r="D3" s="61" t="s">
        <v>337</v>
      </c>
      <c r="E3" s="61" t="s">
        <v>338</v>
      </c>
      <c r="F3" s="61" t="s">
        <v>339</v>
      </c>
      <c r="G3" s="61" t="s">
        <v>340</v>
      </c>
      <c r="H3" s="61" t="s">
        <v>444</v>
      </c>
      <c r="I3" s="61" t="s">
        <v>445</v>
      </c>
      <c r="J3" s="61" t="s">
        <v>468</v>
      </c>
      <c r="K3" s="61" t="s">
        <v>469</v>
      </c>
      <c r="L3" s="61" t="s">
        <v>470</v>
      </c>
      <c r="M3" s="61" t="s">
        <v>471</v>
      </c>
      <c r="N3" s="61" t="s">
        <v>472</v>
      </c>
      <c r="O3" s="61" t="s">
        <v>473</v>
      </c>
      <c r="P3" s="19"/>
    </row>
    <row r="4" spans="1:21" s="7" customFormat="1" ht="15" customHeight="1" x14ac:dyDescent="0.25">
      <c r="A4" s="60">
        <v>1</v>
      </c>
      <c r="B4" s="61" t="s">
        <v>0</v>
      </c>
      <c r="C4" s="61" t="s">
        <v>59</v>
      </c>
      <c r="D4" s="61" t="s">
        <v>60</v>
      </c>
      <c r="E4" s="61" t="s">
        <v>61</v>
      </c>
      <c r="F4" s="61" t="s">
        <v>62</v>
      </c>
      <c r="G4" s="61" t="s">
        <v>63</v>
      </c>
      <c r="H4" s="61" t="s">
        <v>64</v>
      </c>
      <c r="I4" s="61" t="s">
        <v>65</v>
      </c>
      <c r="J4" s="61" t="s">
        <v>66</v>
      </c>
      <c r="K4" s="61" t="s">
        <v>67</v>
      </c>
      <c r="L4" s="61" t="s">
        <v>68</v>
      </c>
      <c r="M4" s="61" t="s">
        <v>69</v>
      </c>
      <c r="N4" s="61" t="s">
        <v>70</v>
      </c>
      <c r="O4" s="127" t="s">
        <v>81</v>
      </c>
      <c r="P4" s="117"/>
    </row>
    <row r="5" spans="1:21" s="7" customFormat="1" ht="15" customHeight="1" x14ac:dyDescent="0.25">
      <c r="A5" s="60">
        <v>2</v>
      </c>
      <c r="B5" s="154" t="s">
        <v>71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6"/>
    </row>
    <row r="6" spans="1:21" s="7" customFormat="1" ht="15" customHeight="1" x14ac:dyDescent="0.25">
      <c r="A6" s="60">
        <v>3</v>
      </c>
      <c r="B6" s="41" t="s">
        <v>72</v>
      </c>
      <c r="C6" s="25">
        <v>2500</v>
      </c>
      <c r="D6" s="25">
        <v>3000</v>
      </c>
      <c r="E6" s="25">
        <v>20000</v>
      </c>
      <c r="F6" s="25">
        <v>17000</v>
      </c>
      <c r="G6" s="25">
        <v>16000</v>
      </c>
      <c r="H6" s="25">
        <v>20000</v>
      </c>
      <c r="I6" s="25">
        <v>25500</v>
      </c>
      <c r="J6" s="25">
        <v>25500</v>
      </c>
      <c r="K6" s="25">
        <v>47537</v>
      </c>
      <c r="L6" s="25">
        <v>17000</v>
      </c>
      <c r="M6" s="25">
        <v>10000</v>
      </c>
      <c r="N6" s="25">
        <v>23644</v>
      </c>
      <c r="O6" s="25">
        <f t="shared" ref="O6:O11" si="0">SUM(C6:N6)</f>
        <v>227681</v>
      </c>
      <c r="P6" s="6"/>
      <c r="Q6" s="22"/>
      <c r="R6" s="22"/>
      <c r="S6" s="22"/>
      <c r="T6" s="22"/>
      <c r="U6" s="22"/>
    </row>
    <row r="7" spans="1:21" s="7" customFormat="1" ht="15" customHeight="1" x14ac:dyDescent="0.25">
      <c r="A7" s="60">
        <v>4</v>
      </c>
      <c r="B7" s="41" t="s">
        <v>73</v>
      </c>
      <c r="C7" s="25">
        <v>11</v>
      </c>
      <c r="D7" s="25">
        <v>11</v>
      </c>
      <c r="E7" s="25">
        <v>11</v>
      </c>
      <c r="F7" s="25">
        <v>11</v>
      </c>
      <c r="G7" s="25">
        <v>11</v>
      </c>
      <c r="H7" s="25">
        <v>11</v>
      </c>
      <c r="I7" s="25">
        <v>11</v>
      </c>
      <c r="J7" s="25">
        <v>11</v>
      </c>
      <c r="K7" s="25">
        <v>323</v>
      </c>
      <c r="L7" s="25">
        <v>11</v>
      </c>
      <c r="M7" s="25">
        <v>11</v>
      </c>
      <c r="N7" s="25">
        <v>1511</v>
      </c>
      <c r="O7" s="25">
        <f t="shared" si="0"/>
        <v>1944</v>
      </c>
      <c r="P7" s="6"/>
      <c r="Q7" s="22"/>
      <c r="R7" s="22"/>
      <c r="S7" s="22"/>
      <c r="T7" s="22"/>
      <c r="U7" s="22"/>
    </row>
    <row r="8" spans="1:21" s="7" customFormat="1" ht="15" customHeight="1" x14ac:dyDescent="0.25">
      <c r="A8" s="60">
        <v>5</v>
      </c>
      <c r="B8" s="41" t="s">
        <v>74</v>
      </c>
      <c r="C8" s="25">
        <v>3941</v>
      </c>
      <c r="D8" s="25">
        <v>4402</v>
      </c>
      <c r="E8" s="25">
        <v>13732</v>
      </c>
      <c r="F8" s="25">
        <v>3941</v>
      </c>
      <c r="G8" s="25">
        <v>23996</v>
      </c>
      <c r="H8" s="25">
        <v>12945</v>
      </c>
      <c r="I8" s="25">
        <v>3941</v>
      </c>
      <c r="J8" s="25">
        <v>3941</v>
      </c>
      <c r="K8" s="25">
        <v>33813</v>
      </c>
      <c r="L8" s="25">
        <v>5941</v>
      </c>
      <c r="M8" s="25">
        <v>7341</v>
      </c>
      <c r="N8" s="25">
        <v>21971</v>
      </c>
      <c r="O8" s="25">
        <f t="shared" si="0"/>
        <v>139905</v>
      </c>
      <c r="P8" s="6"/>
      <c r="Q8" s="22"/>
      <c r="R8" s="22"/>
      <c r="S8" s="22"/>
      <c r="T8" s="22"/>
      <c r="U8" s="22"/>
    </row>
    <row r="9" spans="1:21" s="7" customFormat="1" ht="15" customHeight="1" x14ac:dyDescent="0.25">
      <c r="A9" s="60">
        <v>6</v>
      </c>
      <c r="B9" s="41" t="s">
        <v>75</v>
      </c>
      <c r="C9" s="25"/>
      <c r="D9" s="25"/>
      <c r="E9" s="25"/>
      <c r="F9" s="25"/>
      <c r="G9" s="25"/>
      <c r="H9" s="25">
        <v>24600</v>
      </c>
      <c r="I9" s="25"/>
      <c r="J9" s="25"/>
      <c r="K9" s="25">
        <v>24016</v>
      </c>
      <c r="L9" s="25"/>
      <c r="M9" s="25"/>
      <c r="N9" s="25"/>
      <c r="O9" s="25">
        <f t="shared" si="0"/>
        <v>48616</v>
      </c>
      <c r="P9" s="6"/>
      <c r="Q9" s="22"/>
      <c r="R9" s="22"/>
      <c r="S9" s="22"/>
      <c r="T9" s="22"/>
      <c r="U9" s="22"/>
    </row>
    <row r="10" spans="1:21" s="7" customFormat="1" ht="15" customHeight="1" x14ac:dyDescent="0.25">
      <c r="A10" s="60">
        <v>7</v>
      </c>
      <c r="B10" s="41" t="s">
        <v>265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>
        <v>2486</v>
      </c>
      <c r="O10" s="25">
        <f t="shared" si="0"/>
        <v>2486</v>
      </c>
      <c r="P10" s="6"/>
      <c r="Q10" s="22"/>
      <c r="R10" s="22"/>
      <c r="S10" s="22"/>
      <c r="T10" s="22"/>
      <c r="U10" s="22"/>
    </row>
    <row r="11" spans="1:21" s="7" customFormat="1" ht="15" customHeight="1" x14ac:dyDescent="0.25">
      <c r="A11" s="60">
        <v>8</v>
      </c>
      <c r="B11" s="41" t="s">
        <v>76</v>
      </c>
      <c r="C11" s="25">
        <v>215918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>
        <f t="shared" si="0"/>
        <v>215918</v>
      </c>
      <c r="P11" s="6"/>
      <c r="Q11" s="22"/>
      <c r="R11" s="22"/>
      <c r="S11" s="22"/>
      <c r="T11" s="22"/>
      <c r="U11" s="22"/>
    </row>
    <row r="12" spans="1:21" s="7" customFormat="1" ht="15" customHeight="1" x14ac:dyDescent="0.25">
      <c r="A12" s="81">
        <v>9</v>
      </c>
      <c r="B12" s="70" t="s">
        <v>486</v>
      </c>
      <c r="C12" s="68">
        <f t="shared" ref="C12:N12" si="1">SUM(C6:C11)</f>
        <v>222370</v>
      </c>
      <c r="D12" s="68">
        <f t="shared" si="1"/>
        <v>7413</v>
      </c>
      <c r="E12" s="68">
        <f t="shared" si="1"/>
        <v>33743</v>
      </c>
      <c r="F12" s="68">
        <f t="shared" si="1"/>
        <v>20952</v>
      </c>
      <c r="G12" s="68">
        <f t="shared" si="1"/>
        <v>40007</v>
      </c>
      <c r="H12" s="68">
        <f t="shared" si="1"/>
        <v>57556</v>
      </c>
      <c r="I12" s="68">
        <f t="shared" si="1"/>
        <v>29452</v>
      </c>
      <c r="J12" s="68">
        <f t="shared" si="1"/>
        <v>29452</v>
      </c>
      <c r="K12" s="68">
        <f t="shared" si="1"/>
        <v>105689</v>
      </c>
      <c r="L12" s="68">
        <f t="shared" si="1"/>
        <v>22952</v>
      </c>
      <c r="M12" s="68">
        <f t="shared" si="1"/>
        <v>17352</v>
      </c>
      <c r="N12" s="68">
        <f t="shared" si="1"/>
        <v>49612</v>
      </c>
      <c r="O12" s="118">
        <f>SUM(O6:O11)</f>
        <v>636550</v>
      </c>
      <c r="P12" s="6"/>
      <c r="Q12" s="22"/>
      <c r="R12" s="22"/>
      <c r="S12" s="22"/>
      <c r="T12" s="22"/>
      <c r="U12" s="22"/>
    </row>
    <row r="13" spans="1:21" s="7" customFormat="1" ht="15" customHeight="1" x14ac:dyDescent="0.25">
      <c r="A13" s="60">
        <v>10</v>
      </c>
      <c r="B13" s="154" t="s">
        <v>77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6"/>
      <c r="Q13" s="22"/>
      <c r="R13" s="22"/>
      <c r="S13" s="22"/>
      <c r="T13" s="22"/>
      <c r="U13" s="22"/>
    </row>
    <row r="14" spans="1:21" s="7" customFormat="1" ht="15" customHeight="1" x14ac:dyDescent="0.25">
      <c r="A14" s="60">
        <v>11</v>
      </c>
      <c r="B14" s="41" t="s">
        <v>11</v>
      </c>
      <c r="C14" s="44">
        <v>12275</v>
      </c>
      <c r="D14" s="44">
        <v>12298</v>
      </c>
      <c r="E14" s="44">
        <v>12275</v>
      </c>
      <c r="F14" s="44">
        <v>13191</v>
      </c>
      <c r="G14" s="44">
        <v>15150</v>
      </c>
      <c r="H14" s="44">
        <v>19005</v>
      </c>
      <c r="I14" s="44">
        <v>21400</v>
      </c>
      <c r="J14" s="44">
        <v>21500</v>
      </c>
      <c r="K14" s="44">
        <v>41259</v>
      </c>
      <c r="L14" s="44">
        <v>12775</v>
      </c>
      <c r="M14" s="44">
        <v>12275</v>
      </c>
      <c r="N14" s="44">
        <v>8026</v>
      </c>
      <c r="O14" s="25">
        <f>SUM(C14:N14)</f>
        <v>201429</v>
      </c>
      <c r="P14" s="6"/>
      <c r="Q14" s="22"/>
      <c r="R14" s="22"/>
      <c r="S14" s="22"/>
      <c r="T14" s="22"/>
      <c r="U14" s="22"/>
    </row>
    <row r="15" spans="1:21" s="7" customFormat="1" ht="15" customHeight="1" x14ac:dyDescent="0.25">
      <c r="A15" s="60">
        <v>12</v>
      </c>
      <c r="B15" s="41" t="s">
        <v>80</v>
      </c>
      <c r="C15" s="25">
        <v>2854</v>
      </c>
      <c r="D15" s="25">
        <v>1852</v>
      </c>
      <c r="E15" s="25">
        <v>4560</v>
      </c>
      <c r="F15" s="25">
        <v>1512</v>
      </c>
      <c r="G15" s="25">
        <v>1353</v>
      </c>
      <c r="H15" s="25">
        <v>4560</v>
      </c>
      <c r="I15" s="25">
        <v>1353</v>
      </c>
      <c r="J15" s="25">
        <v>1353</v>
      </c>
      <c r="K15" s="25">
        <v>8250</v>
      </c>
      <c r="L15" s="25">
        <v>1353</v>
      </c>
      <c r="M15" s="25">
        <v>1353</v>
      </c>
      <c r="N15" s="25">
        <v>5854</v>
      </c>
      <c r="O15" s="25">
        <f t="shared" ref="O15:O22" si="2">SUM(C15:N15)</f>
        <v>36207</v>
      </c>
      <c r="P15" s="6"/>
      <c r="Q15" s="22"/>
      <c r="R15" s="22"/>
      <c r="S15" s="22"/>
      <c r="T15" s="22"/>
      <c r="U15" s="22"/>
    </row>
    <row r="16" spans="1:21" s="7" customFormat="1" ht="15" customHeight="1" x14ac:dyDescent="0.25">
      <c r="A16" s="60">
        <v>13</v>
      </c>
      <c r="B16" s="41" t="s">
        <v>78</v>
      </c>
      <c r="C16" s="25">
        <v>10057</v>
      </c>
      <c r="D16" s="25">
        <v>21063</v>
      </c>
      <c r="E16" s="25">
        <v>8916</v>
      </c>
      <c r="F16" s="25">
        <v>24884</v>
      </c>
      <c r="G16" s="25">
        <v>16131</v>
      </c>
      <c r="H16" s="25"/>
      <c r="I16" s="25">
        <v>1592</v>
      </c>
      <c r="J16" s="25"/>
      <c r="K16" s="25">
        <v>28275</v>
      </c>
      <c r="L16" s="25">
        <v>10032</v>
      </c>
      <c r="M16" s="25">
        <v>8810</v>
      </c>
      <c r="N16" s="25"/>
      <c r="O16" s="25">
        <f t="shared" si="2"/>
        <v>129760</v>
      </c>
      <c r="P16" s="6"/>
      <c r="Q16" s="22"/>
      <c r="R16" s="22"/>
      <c r="S16" s="22"/>
      <c r="T16" s="22"/>
      <c r="U16" s="22"/>
    </row>
    <row r="17" spans="1:21" s="7" customFormat="1" ht="15" customHeight="1" x14ac:dyDescent="0.25">
      <c r="A17" s="60">
        <v>14</v>
      </c>
      <c r="B17" s="41" t="s">
        <v>196</v>
      </c>
      <c r="C17" s="25">
        <v>3489</v>
      </c>
      <c r="D17" s="25"/>
      <c r="E17" s="25">
        <v>12391</v>
      </c>
      <c r="F17" s="25">
        <v>21935</v>
      </c>
      <c r="G17" s="25">
        <v>14038</v>
      </c>
      <c r="H17" s="25">
        <v>12783</v>
      </c>
      <c r="I17" s="25"/>
      <c r="J17" s="25">
        <v>3175</v>
      </c>
      <c r="K17" s="25">
        <v>9831</v>
      </c>
      <c r="L17" s="25">
        <v>4445</v>
      </c>
      <c r="M17" s="25">
        <v>13716</v>
      </c>
      <c r="N17" s="25"/>
      <c r="O17" s="25">
        <f t="shared" si="2"/>
        <v>95803</v>
      </c>
      <c r="P17" s="6"/>
      <c r="Q17" s="22"/>
      <c r="R17" s="22"/>
      <c r="S17" s="22"/>
      <c r="T17" s="22"/>
      <c r="U17" s="22"/>
    </row>
    <row r="18" spans="1:21" s="7" customFormat="1" ht="15" customHeight="1" x14ac:dyDescent="0.25">
      <c r="A18" s="60">
        <v>15</v>
      </c>
      <c r="B18" s="41" t="s">
        <v>322</v>
      </c>
      <c r="C18" s="25"/>
      <c r="D18" s="25"/>
      <c r="E18" s="25"/>
      <c r="F18" s="25"/>
      <c r="G18" s="25">
        <v>205</v>
      </c>
      <c r="H18" s="25"/>
      <c r="I18" s="25"/>
      <c r="J18" s="25"/>
      <c r="K18" s="25">
        <v>100</v>
      </c>
      <c r="L18" s="25"/>
      <c r="M18" s="25"/>
      <c r="N18" s="25"/>
      <c r="O18" s="25">
        <f t="shared" si="2"/>
        <v>305</v>
      </c>
      <c r="P18" s="6"/>
      <c r="Q18" s="22"/>
      <c r="R18" s="22"/>
      <c r="S18" s="22"/>
      <c r="T18" s="22"/>
      <c r="U18" s="22"/>
    </row>
    <row r="19" spans="1:21" s="7" customFormat="1" ht="15" customHeight="1" x14ac:dyDescent="0.25">
      <c r="A19" s="60">
        <v>16</v>
      </c>
      <c r="B19" s="41" t="s">
        <v>16</v>
      </c>
      <c r="C19" s="25">
        <v>3591</v>
      </c>
      <c r="D19" s="25">
        <v>1699</v>
      </c>
      <c r="E19" s="25">
        <v>1699</v>
      </c>
      <c r="F19" s="25">
        <v>1699</v>
      </c>
      <c r="G19" s="25">
        <v>1699</v>
      </c>
      <c r="H19" s="25">
        <v>1700</v>
      </c>
      <c r="I19" s="25">
        <v>1699</v>
      </c>
      <c r="J19" s="25">
        <v>1699</v>
      </c>
      <c r="K19" s="25">
        <v>1699</v>
      </c>
      <c r="L19" s="25">
        <v>1699</v>
      </c>
      <c r="M19" s="25">
        <v>1699</v>
      </c>
      <c r="N19" s="25">
        <v>1724</v>
      </c>
      <c r="O19" s="25">
        <f>SUM(C19:N19)</f>
        <v>22306</v>
      </c>
      <c r="P19" s="6"/>
      <c r="Q19" s="22"/>
      <c r="R19" s="22"/>
      <c r="S19" s="22"/>
      <c r="T19" s="22"/>
      <c r="U19" s="22"/>
    </row>
    <row r="20" spans="1:21" s="7" customFormat="1" ht="15" customHeight="1" x14ac:dyDescent="0.25">
      <c r="A20" s="60">
        <v>17</v>
      </c>
      <c r="B20" s="41" t="s">
        <v>79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>
        <f t="shared" si="2"/>
        <v>0</v>
      </c>
      <c r="P20" s="6"/>
      <c r="Q20" s="22"/>
      <c r="R20" s="22"/>
      <c r="S20" s="22"/>
      <c r="T20" s="22"/>
      <c r="U20" s="22"/>
    </row>
    <row r="21" spans="1:21" s="7" customFormat="1" ht="15" customHeight="1" x14ac:dyDescent="0.25">
      <c r="A21" s="81">
        <v>18</v>
      </c>
      <c r="B21" s="70" t="s">
        <v>487</v>
      </c>
      <c r="C21" s="68">
        <f t="shared" ref="C21:N21" si="3">SUM(C14:C20)</f>
        <v>32266</v>
      </c>
      <c r="D21" s="68">
        <f t="shared" si="3"/>
        <v>36912</v>
      </c>
      <c r="E21" s="68">
        <f t="shared" si="3"/>
        <v>39841</v>
      </c>
      <c r="F21" s="68">
        <f t="shared" si="3"/>
        <v>63221</v>
      </c>
      <c r="G21" s="68">
        <f t="shared" si="3"/>
        <v>48576</v>
      </c>
      <c r="H21" s="68">
        <f t="shared" si="3"/>
        <v>38048</v>
      </c>
      <c r="I21" s="68">
        <f t="shared" si="3"/>
        <v>26044</v>
      </c>
      <c r="J21" s="68">
        <f t="shared" si="3"/>
        <v>27727</v>
      </c>
      <c r="K21" s="68">
        <f t="shared" si="3"/>
        <v>89414</v>
      </c>
      <c r="L21" s="68">
        <f t="shared" si="3"/>
        <v>30304</v>
      </c>
      <c r="M21" s="68">
        <f t="shared" si="3"/>
        <v>37853</v>
      </c>
      <c r="N21" s="68">
        <f t="shared" si="3"/>
        <v>15604</v>
      </c>
      <c r="O21" s="118">
        <f t="shared" si="2"/>
        <v>485810</v>
      </c>
      <c r="P21" s="6"/>
      <c r="Q21" s="22"/>
      <c r="R21" s="22"/>
      <c r="S21" s="22"/>
      <c r="T21" s="22"/>
      <c r="U21" s="22"/>
    </row>
    <row r="22" spans="1:21" s="7" customFormat="1" ht="24" x14ac:dyDescent="0.25">
      <c r="A22" s="60">
        <v>19</v>
      </c>
      <c r="B22" s="55" t="s">
        <v>488</v>
      </c>
      <c r="C22" s="25">
        <f t="shared" ref="C22:N22" si="4">C12-C21</f>
        <v>190104</v>
      </c>
      <c r="D22" s="25">
        <f t="shared" si="4"/>
        <v>-29499</v>
      </c>
      <c r="E22" s="25">
        <f t="shared" si="4"/>
        <v>-6098</v>
      </c>
      <c r="F22" s="25">
        <f t="shared" si="4"/>
        <v>-42269</v>
      </c>
      <c r="G22" s="25">
        <f t="shared" si="4"/>
        <v>-8569</v>
      </c>
      <c r="H22" s="25">
        <f t="shared" si="4"/>
        <v>19508</v>
      </c>
      <c r="I22" s="25">
        <f t="shared" si="4"/>
        <v>3408</v>
      </c>
      <c r="J22" s="25">
        <f t="shared" si="4"/>
        <v>1725</v>
      </c>
      <c r="K22" s="25">
        <f t="shared" si="4"/>
        <v>16275</v>
      </c>
      <c r="L22" s="25">
        <f t="shared" si="4"/>
        <v>-7352</v>
      </c>
      <c r="M22" s="25">
        <f t="shared" si="4"/>
        <v>-20501</v>
      </c>
      <c r="N22" s="25">
        <f t="shared" si="4"/>
        <v>34008</v>
      </c>
      <c r="O22" s="25">
        <f t="shared" si="2"/>
        <v>150740</v>
      </c>
      <c r="P22" s="6"/>
      <c r="Q22" s="22"/>
      <c r="R22" s="22"/>
      <c r="S22" s="22"/>
      <c r="T22" s="22"/>
      <c r="U22" s="22"/>
    </row>
    <row r="24" spans="1:21" x14ac:dyDescent="0.25">
      <c r="N24" s="23"/>
    </row>
    <row r="25" spans="1:21" x14ac:dyDescent="0.25"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21" x14ac:dyDescent="0.25">
      <c r="D26" s="23"/>
      <c r="F26" s="23"/>
      <c r="I26" s="23"/>
      <c r="L26" s="23"/>
    </row>
    <row r="28" spans="1:21" x14ac:dyDescent="0.25"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</sheetData>
  <sheetProtection selectLockedCells="1" selectUnlockedCells="1"/>
  <mergeCells count="3">
    <mergeCell ref="A1:O1"/>
    <mergeCell ref="B5:O5"/>
    <mergeCell ref="B13:O13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zoomScaleNormal="100" workbookViewId="0">
      <selection sqref="A1:O1"/>
    </sheetView>
  </sheetViews>
  <sheetFormatPr defaultRowHeight="13.2" x14ac:dyDescent="0.25"/>
  <cols>
    <col min="1" max="1" width="5.33203125" style="128" customWidth="1"/>
    <col min="2" max="2" width="22.109375" style="1" customWidth="1"/>
    <col min="3" max="15" width="7.6640625" style="1" customWidth="1"/>
  </cols>
  <sheetData>
    <row r="1" spans="1:21" ht="15" customHeight="1" x14ac:dyDescent="0.25">
      <c r="A1" s="145" t="s">
        <v>483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20"/>
    </row>
    <row r="2" spans="1:21" ht="15" customHeight="1" x14ac:dyDescent="0.25">
      <c r="A2" s="116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5"/>
    </row>
    <row r="3" spans="1:21" s="128" customFormat="1" ht="15" customHeight="1" x14ac:dyDescent="0.25">
      <c r="A3" s="127"/>
      <c r="B3" s="127" t="s">
        <v>335</v>
      </c>
      <c r="C3" s="127" t="s">
        <v>336</v>
      </c>
      <c r="D3" s="127" t="s">
        <v>337</v>
      </c>
      <c r="E3" s="127" t="s">
        <v>338</v>
      </c>
      <c r="F3" s="127" t="s">
        <v>339</v>
      </c>
      <c r="G3" s="127" t="s">
        <v>340</v>
      </c>
      <c r="H3" s="127" t="s">
        <v>444</v>
      </c>
      <c r="I3" s="127" t="s">
        <v>445</v>
      </c>
      <c r="J3" s="127" t="s">
        <v>468</v>
      </c>
      <c r="K3" s="127" t="s">
        <v>469</v>
      </c>
      <c r="L3" s="127" t="s">
        <v>470</v>
      </c>
      <c r="M3" s="127" t="s">
        <v>471</v>
      </c>
      <c r="N3" s="127" t="s">
        <v>472</v>
      </c>
      <c r="O3" s="127" t="s">
        <v>473</v>
      </c>
      <c r="P3" s="19"/>
    </row>
    <row r="4" spans="1:21" s="7" customFormat="1" ht="15" customHeight="1" x14ac:dyDescent="0.25">
      <c r="A4" s="60">
        <v>1</v>
      </c>
      <c r="B4" s="127" t="s">
        <v>0</v>
      </c>
      <c r="C4" s="127" t="s">
        <v>59</v>
      </c>
      <c r="D4" s="127" t="s">
        <v>60</v>
      </c>
      <c r="E4" s="127" t="s">
        <v>61</v>
      </c>
      <c r="F4" s="127" t="s">
        <v>62</v>
      </c>
      <c r="G4" s="127" t="s">
        <v>63</v>
      </c>
      <c r="H4" s="127" t="s">
        <v>64</v>
      </c>
      <c r="I4" s="127" t="s">
        <v>65</v>
      </c>
      <c r="J4" s="127" t="s">
        <v>66</v>
      </c>
      <c r="K4" s="127" t="s">
        <v>67</v>
      </c>
      <c r="L4" s="127" t="s">
        <v>68</v>
      </c>
      <c r="M4" s="127" t="s">
        <v>69</v>
      </c>
      <c r="N4" s="127" t="s">
        <v>70</v>
      </c>
      <c r="O4" s="127" t="s">
        <v>81</v>
      </c>
      <c r="P4" s="117"/>
    </row>
    <row r="5" spans="1:21" s="7" customFormat="1" ht="15" customHeight="1" x14ac:dyDescent="0.25">
      <c r="A5" s="60">
        <v>2</v>
      </c>
      <c r="B5" s="154" t="s">
        <v>71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6"/>
    </row>
    <row r="6" spans="1:21" s="7" customFormat="1" ht="15" customHeight="1" x14ac:dyDescent="0.25">
      <c r="A6" s="60">
        <v>3</v>
      </c>
      <c r="B6" s="41" t="s">
        <v>72</v>
      </c>
      <c r="C6" s="25">
        <v>105</v>
      </c>
      <c r="D6" s="25">
        <v>105</v>
      </c>
      <c r="E6" s="25">
        <v>105</v>
      </c>
      <c r="F6" s="25">
        <v>105</v>
      </c>
      <c r="G6" s="25">
        <v>105</v>
      </c>
      <c r="H6" s="25">
        <v>105</v>
      </c>
      <c r="I6" s="25">
        <v>105</v>
      </c>
      <c r="J6" s="25">
        <v>105</v>
      </c>
      <c r="K6" s="25">
        <v>105</v>
      </c>
      <c r="L6" s="25">
        <v>105</v>
      </c>
      <c r="M6" s="25">
        <v>105</v>
      </c>
      <c r="N6" s="25">
        <v>39</v>
      </c>
      <c r="O6" s="25">
        <f t="shared" ref="O6:O10" si="0">SUM(C6:N6)</f>
        <v>1194</v>
      </c>
      <c r="P6" s="6"/>
      <c r="Q6" s="22"/>
      <c r="R6" s="22"/>
      <c r="S6" s="22"/>
      <c r="T6" s="22"/>
      <c r="U6" s="22"/>
    </row>
    <row r="7" spans="1:21" s="7" customFormat="1" ht="15" customHeight="1" x14ac:dyDescent="0.25">
      <c r="A7" s="60">
        <v>4</v>
      </c>
      <c r="B7" s="41" t="s">
        <v>73</v>
      </c>
      <c r="C7" s="25">
        <v>1700</v>
      </c>
      <c r="D7" s="25">
        <v>1700</v>
      </c>
      <c r="E7" s="25">
        <v>1700</v>
      </c>
      <c r="F7" s="25">
        <v>1700</v>
      </c>
      <c r="G7" s="25">
        <v>1700</v>
      </c>
      <c r="H7" s="25">
        <v>1700</v>
      </c>
      <c r="I7" s="25">
        <v>1700</v>
      </c>
      <c r="J7" s="25">
        <v>1700</v>
      </c>
      <c r="K7" s="25">
        <v>1700</v>
      </c>
      <c r="L7" s="25">
        <v>1700</v>
      </c>
      <c r="M7" s="25">
        <v>1700</v>
      </c>
      <c r="N7" s="25">
        <v>1130</v>
      </c>
      <c r="O7" s="25">
        <f t="shared" si="0"/>
        <v>19830</v>
      </c>
      <c r="P7" s="6"/>
      <c r="Q7" s="22"/>
      <c r="R7" s="22"/>
      <c r="S7" s="22"/>
      <c r="T7" s="22"/>
      <c r="U7" s="22"/>
    </row>
    <row r="8" spans="1:21" s="7" customFormat="1" ht="15" customHeight="1" x14ac:dyDescent="0.25">
      <c r="A8" s="60">
        <v>5</v>
      </c>
      <c r="B8" s="41" t="s">
        <v>74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>
        <f t="shared" si="0"/>
        <v>0</v>
      </c>
      <c r="P8" s="6"/>
      <c r="Q8" s="22"/>
      <c r="R8" s="22"/>
      <c r="S8" s="22"/>
      <c r="T8" s="22"/>
      <c r="U8" s="22"/>
    </row>
    <row r="9" spans="1:21" s="7" customFormat="1" ht="15" customHeight="1" x14ac:dyDescent="0.25">
      <c r="A9" s="60">
        <v>6</v>
      </c>
      <c r="B9" s="41" t="s">
        <v>75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>
        <f t="shared" si="0"/>
        <v>0</v>
      </c>
      <c r="P9" s="6"/>
      <c r="Q9" s="22"/>
      <c r="R9" s="22"/>
      <c r="S9" s="22"/>
      <c r="T9" s="22"/>
      <c r="U9" s="22"/>
    </row>
    <row r="10" spans="1:21" s="7" customFormat="1" ht="15" customHeight="1" x14ac:dyDescent="0.25">
      <c r="A10" s="60">
        <v>7</v>
      </c>
      <c r="B10" s="41" t="s">
        <v>76</v>
      </c>
      <c r="C10" s="25">
        <v>538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>
        <f t="shared" si="0"/>
        <v>538</v>
      </c>
      <c r="P10" s="6"/>
      <c r="Q10" s="22"/>
      <c r="R10" s="22"/>
      <c r="S10" s="22"/>
      <c r="T10" s="22"/>
      <c r="U10" s="22"/>
    </row>
    <row r="11" spans="1:21" s="7" customFormat="1" ht="15" customHeight="1" x14ac:dyDescent="0.25">
      <c r="A11" s="81">
        <v>8</v>
      </c>
      <c r="B11" s="70" t="s">
        <v>489</v>
      </c>
      <c r="C11" s="68">
        <f t="shared" ref="C11:O11" si="1">SUM(C6:C10)</f>
        <v>2343</v>
      </c>
      <c r="D11" s="68">
        <f t="shared" si="1"/>
        <v>1805</v>
      </c>
      <c r="E11" s="68">
        <f t="shared" si="1"/>
        <v>1805</v>
      </c>
      <c r="F11" s="68">
        <f t="shared" si="1"/>
        <v>1805</v>
      </c>
      <c r="G11" s="68">
        <f t="shared" si="1"/>
        <v>1805</v>
      </c>
      <c r="H11" s="68">
        <f t="shared" si="1"/>
        <v>1805</v>
      </c>
      <c r="I11" s="68">
        <f t="shared" si="1"/>
        <v>1805</v>
      </c>
      <c r="J11" s="68">
        <f t="shared" si="1"/>
        <v>1805</v>
      </c>
      <c r="K11" s="68">
        <f t="shared" si="1"/>
        <v>1805</v>
      </c>
      <c r="L11" s="68">
        <f t="shared" si="1"/>
        <v>1805</v>
      </c>
      <c r="M11" s="68">
        <f t="shared" si="1"/>
        <v>1805</v>
      </c>
      <c r="N11" s="68">
        <f t="shared" si="1"/>
        <v>1169</v>
      </c>
      <c r="O11" s="118">
        <f t="shared" si="1"/>
        <v>21562</v>
      </c>
      <c r="P11" s="6"/>
      <c r="Q11" s="22"/>
      <c r="R11" s="22"/>
      <c r="S11" s="22"/>
      <c r="T11" s="22"/>
      <c r="U11" s="22"/>
    </row>
    <row r="12" spans="1:21" s="7" customFormat="1" ht="15" customHeight="1" x14ac:dyDescent="0.25">
      <c r="A12" s="60">
        <v>9</v>
      </c>
      <c r="B12" s="154" t="s">
        <v>77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6"/>
      <c r="Q12" s="22"/>
      <c r="R12" s="22"/>
      <c r="S12" s="22"/>
      <c r="T12" s="22"/>
      <c r="U12" s="22"/>
    </row>
    <row r="13" spans="1:21" s="7" customFormat="1" ht="15" customHeight="1" x14ac:dyDescent="0.25">
      <c r="A13" s="60">
        <v>10</v>
      </c>
      <c r="B13" s="142" t="s">
        <v>11</v>
      </c>
      <c r="C13" s="44">
        <v>1849</v>
      </c>
      <c r="D13" s="44">
        <v>1849</v>
      </c>
      <c r="E13" s="44">
        <v>1849</v>
      </c>
      <c r="F13" s="44">
        <v>1849</v>
      </c>
      <c r="G13" s="44">
        <v>1849</v>
      </c>
      <c r="H13" s="44">
        <v>1849</v>
      </c>
      <c r="I13" s="44">
        <v>1849</v>
      </c>
      <c r="J13" s="44">
        <v>1849</v>
      </c>
      <c r="K13" s="44">
        <v>1849</v>
      </c>
      <c r="L13" s="44">
        <v>1849</v>
      </c>
      <c r="M13" s="44">
        <v>1849</v>
      </c>
      <c r="N13" s="44">
        <v>1223</v>
      </c>
      <c r="O13" s="25">
        <f>SUM(C13:N13)</f>
        <v>21562</v>
      </c>
      <c r="P13" s="6"/>
      <c r="Q13" s="22"/>
      <c r="R13" s="22"/>
      <c r="S13" s="22"/>
      <c r="T13" s="22"/>
      <c r="U13" s="22"/>
    </row>
    <row r="14" spans="1:21" s="7" customFormat="1" ht="15" customHeight="1" x14ac:dyDescent="0.25">
      <c r="A14" s="60">
        <v>11</v>
      </c>
      <c r="B14" s="142" t="s">
        <v>484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>
        <f t="shared" ref="O14:O19" si="2">SUM(C14:N14)</f>
        <v>0</v>
      </c>
      <c r="P14" s="6"/>
      <c r="Q14" s="22"/>
      <c r="R14" s="22"/>
      <c r="S14" s="22"/>
      <c r="T14" s="22"/>
      <c r="U14" s="22"/>
    </row>
    <row r="15" spans="1:21" s="7" customFormat="1" ht="15" customHeight="1" x14ac:dyDescent="0.25">
      <c r="A15" s="60">
        <v>12</v>
      </c>
      <c r="B15" s="142" t="s">
        <v>78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>
        <f t="shared" si="2"/>
        <v>0</v>
      </c>
      <c r="P15" s="6"/>
      <c r="Q15" s="22"/>
      <c r="R15" s="22"/>
      <c r="S15" s="22"/>
      <c r="T15" s="22"/>
      <c r="U15" s="22"/>
    </row>
    <row r="16" spans="1:21" s="7" customFormat="1" ht="15" customHeight="1" x14ac:dyDescent="0.25">
      <c r="A16" s="60">
        <v>13</v>
      </c>
      <c r="B16" s="142" t="s">
        <v>485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>
        <f t="shared" si="2"/>
        <v>0</v>
      </c>
      <c r="P16" s="6"/>
      <c r="Q16" s="22"/>
      <c r="R16" s="22"/>
      <c r="S16" s="22"/>
      <c r="T16" s="22"/>
      <c r="U16" s="22"/>
    </row>
    <row r="17" spans="1:21" s="7" customFormat="1" ht="15" customHeight="1" x14ac:dyDescent="0.25">
      <c r="A17" s="60">
        <v>14</v>
      </c>
      <c r="B17" s="142" t="s">
        <v>79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>
        <f t="shared" si="2"/>
        <v>0</v>
      </c>
      <c r="P17" s="6"/>
      <c r="Q17" s="22"/>
      <c r="R17" s="22"/>
      <c r="S17" s="22"/>
      <c r="T17" s="22"/>
      <c r="U17" s="22"/>
    </row>
    <row r="18" spans="1:21" s="7" customFormat="1" ht="15" customHeight="1" x14ac:dyDescent="0.25">
      <c r="A18" s="81">
        <v>18</v>
      </c>
      <c r="B18" s="70" t="s">
        <v>490</v>
      </c>
      <c r="C18" s="68">
        <f t="shared" ref="C18:N18" si="3">SUM(C13:C17)</f>
        <v>1849</v>
      </c>
      <c r="D18" s="68">
        <f t="shared" si="3"/>
        <v>1849</v>
      </c>
      <c r="E18" s="68">
        <f t="shared" si="3"/>
        <v>1849</v>
      </c>
      <c r="F18" s="68">
        <f t="shared" si="3"/>
        <v>1849</v>
      </c>
      <c r="G18" s="68">
        <f t="shared" si="3"/>
        <v>1849</v>
      </c>
      <c r="H18" s="68">
        <f t="shared" si="3"/>
        <v>1849</v>
      </c>
      <c r="I18" s="68">
        <f t="shared" si="3"/>
        <v>1849</v>
      </c>
      <c r="J18" s="68">
        <f t="shared" si="3"/>
        <v>1849</v>
      </c>
      <c r="K18" s="68">
        <f t="shared" si="3"/>
        <v>1849</v>
      </c>
      <c r="L18" s="68">
        <f t="shared" si="3"/>
        <v>1849</v>
      </c>
      <c r="M18" s="68">
        <f t="shared" si="3"/>
        <v>1849</v>
      </c>
      <c r="N18" s="68">
        <f t="shared" si="3"/>
        <v>1223</v>
      </c>
      <c r="O18" s="118">
        <f t="shared" si="2"/>
        <v>21562</v>
      </c>
      <c r="P18" s="6"/>
      <c r="Q18" s="22"/>
      <c r="R18" s="22"/>
      <c r="S18" s="22"/>
      <c r="T18" s="22"/>
      <c r="U18" s="22"/>
    </row>
    <row r="19" spans="1:21" s="7" customFormat="1" ht="24" x14ac:dyDescent="0.25">
      <c r="A19" s="60">
        <v>19</v>
      </c>
      <c r="B19" s="55" t="s">
        <v>491</v>
      </c>
      <c r="C19" s="25">
        <f t="shared" ref="C19:N19" si="4">C11-C18</f>
        <v>494</v>
      </c>
      <c r="D19" s="25">
        <f t="shared" si="4"/>
        <v>-44</v>
      </c>
      <c r="E19" s="25">
        <f t="shared" si="4"/>
        <v>-44</v>
      </c>
      <c r="F19" s="25">
        <f t="shared" si="4"/>
        <v>-44</v>
      </c>
      <c r="G19" s="25">
        <f t="shared" si="4"/>
        <v>-44</v>
      </c>
      <c r="H19" s="25">
        <f t="shared" si="4"/>
        <v>-44</v>
      </c>
      <c r="I19" s="25">
        <f t="shared" si="4"/>
        <v>-44</v>
      </c>
      <c r="J19" s="25">
        <f t="shared" si="4"/>
        <v>-44</v>
      </c>
      <c r="K19" s="25">
        <f t="shared" si="4"/>
        <v>-44</v>
      </c>
      <c r="L19" s="25">
        <f t="shared" si="4"/>
        <v>-44</v>
      </c>
      <c r="M19" s="25">
        <f t="shared" si="4"/>
        <v>-44</v>
      </c>
      <c r="N19" s="25">
        <f t="shared" si="4"/>
        <v>-54</v>
      </c>
      <c r="O19" s="25">
        <f t="shared" si="2"/>
        <v>0</v>
      </c>
      <c r="P19" s="6"/>
      <c r="Q19" s="22"/>
      <c r="R19" s="22"/>
      <c r="S19" s="22"/>
      <c r="T19" s="22"/>
      <c r="U19" s="22"/>
    </row>
    <row r="21" spans="1:21" x14ac:dyDescent="0.25">
      <c r="N21" s="23"/>
    </row>
    <row r="22" spans="1:21" x14ac:dyDescent="0.25"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21" x14ac:dyDescent="0.25">
      <c r="D23" s="23"/>
      <c r="F23" s="23"/>
      <c r="I23" s="23"/>
      <c r="L23" s="23"/>
    </row>
    <row r="25" spans="1:21" x14ac:dyDescent="0.25"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</sheetData>
  <sheetProtection selectLockedCells="1" selectUnlockedCells="1"/>
  <mergeCells count="3">
    <mergeCell ref="A1:O1"/>
    <mergeCell ref="B5:O5"/>
    <mergeCell ref="B12:O12"/>
  </mergeCells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sqref="A1:G1"/>
    </sheetView>
  </sheetViews>
  <sheetFormatPr defaultColWidth="11.5546875" defaultRowHeight="13.2" x14ac:dyDescent="0.25"/>
  <cols>
    <col min="1" max="1" width="4.6640625" style="1" customWidth="1"/>
    <col min="2" max="2" width="26.33203125" style="1" customWidth="1"/>
    <col min="3" max="3" width="10.5546875" style="1" bestFit="1" customWidth="1"/>
    <col min="4" max="4" width="10.5546875" style="1" customWidth="1"/>
    <col min="5" max="5" width="25.6640625" style="1" customWidth="1"/>
    <col min="6" max="6" width="10.5546875" style="1" bestFit="1" customWidth="1"/>
    <col min="7" max="7" width="10.5546875" customWidth="1"/>
    <col min="8" max="8" width="9.109375" customWidth="1"/>
    <col min="9" max="9" width="10.6640625" customWidth="1"/>
    <col min="10" max="247" width="9.109375" customWidth="1"/>
  </cols>
  <sheetData>
    <row r="1" spans="1:9" s="7" customFormat="1" ht="15" customHeight="1" x14ac:dyDescent="0.25">
      <c r="A1" s="145" t="s">
        <v>443</v>
      </c>
      <c r="B1" s="145"/>
      <c r="C1" s="145"/>
      <c r="D1" s="145"/>
      <c r="E1" s="145"/>
      <c r="F1" s="145"/>
      <c r="G1" s="145"/>
    </row>
    <row r="2" spans="1:9" s="7" customFormat="1" ht="9" customHeight="1" x14ac:dyDescent="0.25">
      <c r="A2" s="8"/>
      <c r="B2" s="9"/>
      <c r="C2" s="9"/>
      <c r="D2" s="9"/>
      <c r="E2" s="8"/>
      <c r="F2" s="9"/>
    </row>
    <row r="3" spans="1:9" s="7" customFormat="1" ht="15" customHeight="1" x14ac:dyDescent="0.25">
      <c r="A3" s="60"/>
      <c r="B3" s="61" t="s">
        <v>335</v>
      </c>
      <c r="C3" s="60" t="s">
        <v>336</v>
      </c>
      <c r="D3" s="60" t="s">
        <v>337</v>
      </c>
      <c r="E3" s="60" t="s">
        <v>446</v>
      </c>
      <c r="F3" s="60" t="s">
        <v>447</v>
      </c>
      <c r="G3" s="60" t="s">
        <v>340</v>
      </c>
    </row>
    <row r="4" spans="1:9" s="7" customFormat="1" ht="39" customHeight="1" x14ac:dyDescent="0.25">
      <c r="A4" s="61">
        <v>1</v>
      </c>
      <c r="B4" s="61" t="s">
        <v>2</v>
      </c>
      <c r="C4" s="60" t="s">
        <v>442</v>
      </c>
      <c r="D4" s="60" t="s">
        <v>436</v>
      </c>
      <c r="E4" s="61" t="s">
        <v>11</v>
      </c>
      <c r="F4" s="60" t="s">
        <v>442</v>
      </c>
      <c r="G4" s="60" t="s">
        <v>436</v>
      </c>
    </row>
    <row r="5" spans="1:9" s="7" customFormat="1" ht="15" customHeight="1" x14ac:dyDescent="0.25">
      <c r="A5" s="61">
        <v>2</v>
      </c>
      <c r="B5" s="41" t="s">
        <v>2</v>
      </c>
      <c r="C5" s="25">
        <f>'6.sz. melléklet'!D62+'7.sz. melléklet'!D26</f>
        <v>95717477</v>
      </c>
      <c r="D5" s="25">
        <f>'6.sz. melléklet'!E62+'7.sz. melléklet'!E26</f>
        <v>130401140</v>
      </c>
      <c r="E5" s="41" t="s">
        <v>31</v>
      </c>
      <c r="F5" s="25">
        <f>'6.sz. melléklet'!D5+'7.sz. melléklet'!D5</f>
        <v>66544884</v>
      </c>
      <c r="G5" s="25">
        <f>'6.sz. melléklet'!E5+'7.sz. melléklet'!E5</f>
        <v>67330423</v>
      </c>
    </row>
    <row r="6" spans="1:9" s="7" customFormat="1" ht="15" customHeight="1" x14ac:dyDescent="0.25">
      <c r="A6" s="61">
        <v>3</v>
      </c>
      <c r="B6" s="41" t="s">
        <v>159</v>
      </c>
      <c r="C6" s="25">
        <f>'6.sz. melléklet'!D56</f>
        <v>55000000</v>
      </c>
      <c r="D6" s="25">
        <f>'6.sz. melléklet'!E56</f>
        <v>61528909</v>
      </c>
      <c r="E6" s="41" t="s">
        <v>18</v>
      </c>
      <c r="F6" s="25">
        <f>'6.sz. melléklet'!D17+'7.sz. melléklet'!D15</f>
        <v>10781914</v>
      </c>
      <c r="G6" s="25">
        <f>'6.sz. melléklet'!E17+'7.sz. melléklet'!E15</f>
        <v>9834619</v>
      </c>
    </row>
    <row r="7" spans="1:9" s="7" customFormat="1" ht="15" customHeight="1" x14ac:dyDescent="0.25">
      <c r="A7" s="61">
        <v>4</v>
      </c>
      <c r="B7" s="41" t="s">
        <v>160</v>
      </c>
      <c r="C7" s="25">
        <f>'6.sz. melléklet'!D57</f>
        <v>31000000</v>
      </c>
      <c r="D7" s="25">
        <f>'6.sz. melléklet'!E57</f>
        <v>36337041</v>
      </c>
      <c r="E7" s="41" t="s">
        <v>33</v>
      </c>
      <c r="F7" s="25">
        <f>'6.sz. melléklet'!D18+'7.sz. melléklet'!D16</f>
        <v>123795323</v>
      </c>
      <c r="G7" s="25">
        <f>'6.sz. melléklet'!E18+'7.sz. melléklet'!E16</f>
        <v>142676223</v>
      </c>
    </row>
    <row r="8" spans="1:9" s="7" customFormat="1" ht="15" customHeight="1" x14ac:dyDescent="0.25">
      <c r="A8" s="61">
        <v>5</v>
      </c>
      <c r="B8" s="41" t="s">
        <v>167</v>
      </c>
      <c r="C8" s="25">
        <f>'6.sz. melléklet'!D61</f>
        <v>500000</v>
      </c>
      <c r="D8" s="25">
        <f>'6.sz. melléklet'!E61</f>
        <v>607690</v>
      </c>
      <c r="E8" s="41" t="s">
        <v>125</v>
      </c>
      <c r="F8" s="25">
        <f>'6.sz. melléklet'!D28</f>
        <v>3000000</v>
      </c>
      <c r="G8" s="25">
        <f>'6.sz. melléklet'!E28</f>
        <v>3150000</v>
      </c>
    </row>
    <row r="9" spans="1:9" s="7" customFormat="1" ht="24" x14ac:dyDescent="0.25">
      <c r="A9" s="61">
        <v>6</v>
      </c>
      <c r="B9" s="55" t="s">
        <v>151</v>
      </c>
      <c r="C9" s="25">
        <f>'6.sz. melléklet'!D50</f>
        <v>47293338</v>
      </c>
      <c r="D9" s="25">
        <f>'6.sz. melléklet'!E50</f>
        <v>63686920</v>
      </c>
      <c r="E9" s="41" t="s">
        <v>241</v>
      </c>
      <c r="F9" s="25">
        <f>'6.sz. melléklet'!D30</f>
        <v>2000000</v>
      </c>
      <c r="G9" s="25">
        <f>'6.sz. melléklet'!E30</f>
        <v>1291862</v>
      </c>
    </row>
    <row r="10" spans="1:9" s="7" customFormat="1" ht="24" x14ac:dyDescent="0.25">
      <c r="A10" s="61">
        <v>7</v>
      </c>
      <c r="B10" s="55" t="s">
        <v>287</v>
      </c>
      <c r="C10" s="25">
        <f>'6.sz. melléklet'!D51</f>
        <v>6081434</v>
      </c>
      <c r="D10" s="25">
        <f>'6.sz. melléklet'!E51</f>
        <v>8618072</v>
      </c>
      <c r="E10" s="55" t="s">
        <v>282</v>
      </c>
      <c r="F10" s="25">
        <f>'6.sz. melléklet'!D31</f>
        <v>20329643</v>
      </c>
      <c r="G10" s="25">
        <f>'6.sz. melléklet'!E31</f>
        <v>22430000</v>
      </c>
    </row>
    <row r="11" spans="1:9" s="7" customFormat="1" ht="24" x14ac:dyDescent="0.25">
      <c r="A11" s="61">
        <v>8</v>
      </c>
      <c r="B11" s="55" t="s">
        <v>183</v>
      </c>
      <c r="C11" s="44">
        <f>'6.sz. melléklet'!D74</f>
        <v>0</v>
      </c>
      <c r="D11" s="44">
        <f>'6.sz. melléklet'!E74</f>
        <v>1812000</v>
      </c>
      <c r="E11" s="55" t="s">
        <v>283</v>
      </c>
      <c r="F11" s="25">
        <f>'6.sz. melléklet'!D32</f>
        <v>8895000</v>
      </c>
      <c r="G11" s="25">
        <f>'6.sz. melléklet'!E32</f>
        <v>12485100</v>
      </c>
      <c r="I11" s="54"/>
    </row>
    <row r="12" spans="1:9" s="7" customFormat="1" ht="15" customHeight="1" x14ac:dyDescent="0.25">
      <c r="A12" s="61">
        <v>9</v>
      </c>
      <c r="B12" s="41"/>
      <c r="C12" s="44"/>
      <c r="D12" s="44"/>
      <c r="E12" s="41" t="s">
        <v>13</v>
      </c>
      <c r="F12" s="25">
        <f>'6.sz. melléklet'!D33</f>
        <v>53276950</v>
      </c>
      <c r="G12" s="25">
        <f>'6.sz. melléklet'!E33</f>
        <v>150740133</v>
      </c>
    </row>
    <row r="13" spans="1:9" s="7" customFormat="1" x14ac:dyDescent="0.25">
      <c r="A13" s="61">
        <v>10</v>
      </c>
      <c r="B13" s="55" t="s">
        <v>19</v>
      </c>
      <c r="C13" s="25">
        <f>SUM(C5:C12)</f>
        <v>235592249</v>
      </c>
      <c r="D13" s="25">
        <f>SUM(D5:D12)</f>
        <v>302991772</v>
      </c>
      <c r="E13" s="84"/>
      <c r="F13" s="25"/>
      <c r="G13" s="25"/>
    </row>
    <row r="14" spans="1:9" s="7" customFormat="1" ht="24" x14ac:dyDescent="0.25">
      <c r="A14" s="61">
        <v>11</v>
      </c>
      <c r="B14" s="55" t="s">
        <v>8</v>
      </c>
      <c r="C14" s="25">
        <f>F15-C13</f>
        <v>53031465</v>
      </c>
      <c r="D14" s="25">
        <v>53031465</v>
      </c>
      <c r="E14" s="41"/>
      <c r="F14" s="41"/>
      <c r="G14" s="41"/>
    </row>
    <row r="15" spans="1:9" s="7" customFormat="1" ht="15" customHeight="1" x14ac:dyDescent="0.25">
      <c r="A15" s="61">
        <v>12</v>
      </c>
      <c r="B15" s="40" t="s">
        <v>21</v>
      </c>
      <c r="C15" s="27">
        <f>SUM(C13:C14)</f>
        <v>288623714</v>
      </c>
      <c r="D15" s="27">
        <f t="shared" ref="D15" si="0">SUM(D13:D14)</f>
        <v>356023237</v>
      </c>
      <c r="E15" s="85" t="s">
        <v>20</v>
      </c>
      <c r="F15" s="27">
        <f>SUM(F5:F14)</f>
        <v>288623714</v>
      </c>
      <c r="G15" s="27">
        <f>SUM(G5:G14)</f>
        <v>409938360</v>
      </c>
    </row>
    <row r="16" spans="1:9" s="7" customFormat="1" ht="24" x14ac:dyDescent="0.25">
      <c r="A16" s="61">
        <v>13</v>
      </c>
      <c r="B16" s="55" t="s">
        <v>273</v>
      </c>
      <c r="C16" s="25">
        <f>'6.sz. melléklet'!D53</f>
        <v>0</v>
      </c>
      <c r="D16" s="25">
        <f>'6.sz. melléklet'!E53</f>
        <v>17220811</v>
      </c>
      <c r="E16" s="41" t="s">
        <v>83</v>
      </c>
      <c r="F16" s="25">
        <f>'6.sz. melléklet'!D34</f>
        <v>89750000</v>
      </c>
      <c r="G16" s="25">
        <f>'6.sz. melléklet'!E34</f>
        <v>95802909</v>
      </c>
    </row>
    <row r="17" spans="1:7" s="7" customFormat="1" ht="24" x14ac:dyDescent="0.25">
      <c r="A17" s="61">
        <v>14</v>
      </c>
      <c r="B17" s="55" t="s">
        <v>284</v>
      </c>
      <c r="C17" s="25">
        <f>'6.sz. melléklet'!D54</f>
        <v>33246570</v>
      </c>
      <c r="D17" s="25">
        <f>'6.sz. melléklet'!E54</f>
        <v>50379919</v>
      </c>
      <c r="E17" s="41" t="s">
        <v>142</v>
      </c>
      <c r="F17" s="25">
        <f>'6.sz. melléklet'!D40</f>
        <v>129760552</v>
      </c>
      <c r="G17" s="25">
        <f>'6.sz. melléklet'!E40</f>
        <v>129760552</v>
      </c>
    </row>
    <row r="18" spans="1:7" s="7" customFormat="1" ht="15" customHeight="1" x14ac:dyDescent="0.25">
      <c r="A18" s="61">
        <v>15</v>
      </c>
      <c r="B18" s="41" t="s">
        <v>237</v>
      </c>
      <c r="C18" s="25">
        <f>'6.sz. melléklet'!D71</f>
        <v>24600000</v>
      </c>
      <c r="D18" s="25">
        <f>'6.sz. melléklet'!E71</f>
        <v>48615700</v>
      </c>
      <c r="E18" s="41" t="s">
        <v>295</v>
      </c>
      <c r="F18" s="25">
        <f>'6.sz. melléklet'!D43</f>
        <v>0</v>
      </c>
      <c r="G18" s="25">
        <f>'6.sz. melléklet'!E43</f>
        <v>304537</v>
      </c>
    </row>
    <row r="19" spans="1:7" s="7" customFormat="1" x14ac:dyDescent="0.25">
      <c r="A19" s="61">
        <v>16</v>
      </c>
      <c r="B19" s="55" t="s">
        <v>197</v>
      </c>
      <c r="C19" s="25">
        <f>'6.sz. melléklet'!D76</f>
        <v>131700</v>
      </c>
      <c r="D19" s="25">
        <f>'6.sz. melléklet'!E76</f>
        <v>131700</v>
      </c>
      <c r="E19" s="41"/>
      <c r="F19" s="25"/>
      <c r="G19" s="25"/>
    </row>
    <row r="20" spans="1:7" s="7" customFormat="1" ht="24" x14ac:dyDescent="0.25">
      <c r="A20" s="61">
        <v>17</v>
      </c>
      <c r="B20" s="55" t="s">
        <v>22</v>
      </c>
      <c r="C20" s="25">
        <f>SUM(C16:C19)</f>
        <v>57978270</v>
      </c>
      <c r="D20" s="25">
        <f t="shared" ref="D20" si="1">SUM(D16:D19)</f>
        <v>116348130</v>
      </c>
      <c r="E20" s="41"/>
      <c r="F20" s="41"/>
      <c r="G20" s="41"/>
    </row>
    <row r="21" spans="1:7" s="7" customFormat="1" ht="24" x14ac:dyDescent="0.25">
      <c r="A21" s="61">
        <v>18</v>
      </c>
      <c r="B21" s="55" t="s">
        <v>8</v>
      </c>
      <c r="C21" s="25">
        <v>161532282</v>
      </c>
      <c r="D21" s="25">
        <v>161532282</v>
      </c>
      <c r="E21" s="41"/>
      <c r="F21" s="41"/>
      <c r="G21" s="41"/>
    </row>
    <row r="22" spans="1:7" s="7" customFormat="1" ht="15" customHeight="1" x14ac:dyDescent="0.25">
      <c r="A22" s="61">
        <v>19</v>
      </c>
      <c r="B22" s="40" t="s">
        <v>23</v>
      </c>
      <c r="C22" s="27">
        <f>SUM(C20:C21)</f>
        <v>219510552</v>
      </c>
      <c r="D22" s="27">
        <f>SUM(D20:D21)</f>
        <v>277880412</v>
      </c>
      <c r="E22" s="85" t="s">
        <v>24</v>
      </c>
      <c r="F22" s="27">
        <f>SUM(F16:F20)</f>
        <v>219510552</v>
      </c>
      <c r="G22" s="27">
        <f>SUM(G16:G20)</f>
        <v>225867998</v>
      </c>
    </row>
    <row r="23" spans="1:7" s="7" customFormat="1" ht="15" customHeight="1" x14ac:dyDescent="0.25">
      <c r="A23" s="61">
        <v>20</v>
      </c>
      <c r="B23" s="41" t="s">
        <v>265</v>
      </c>
      <c r="C23" s="44">
        <f>'6.sz. melléklet'!D81</f>
        <v>0</v>
      </c>
      <c r="D23" s="44">
        <f>'6.sz. melléklet'!E81</f>
        <v>2486559</v>
      </c>
      <c r="E23" s="41" t="s">
        <v>16</v>
      </c>
      <c r="F23" s="44">
        <f>'6.sz. melléklet'!D46</f>
        <v>1891734</v>
      </c>
      <c r="G23" s="44">
        <f>'6.sz. melléklet'!E46</f>
        <v>2475584</v>
      </c>
    </row>
    <row r="24" spans="1:7" s="7" customFormat="1" ht="24" x14ac:dyDescent="0.25">
      <c r="A24" s="61">
        <v>21</v>
      </c>
      <c r="B24" s="55" t="s">
        <v>8</v>
      </c>
      <c r="C24" s="44">
        <v>1891734</v>
      </c>
      <c r="D24" s="44">
        <v>1891734</v>
      </c>
      <c r="E24" s="41"/>
      <c r="F24" s="41"/>
      <c r="G24" s="25"/>
    </row>
    <row r="25" spans="1:7" ht="15" customHeight="1" x14ac:dyDescent="0.25">
      <c r="A25" s="61">
        <v>22</v>
      </c>
      <c r="B25" s="40" t="s">
        <v>266</v>
      </c>
      <c r="C25" s="27">
        <f>SUM(C23:C24)</f>
        <v>1891734</v>
      </c>
      <c r="D25" s="27">
        <f t="shared" ref="D25" si="2">SUM(D23:D24)</f>
        <v>4378293</v>
      </c>
      <c r="E25" s="85" t="s">
        <v>267</v>
      </c>
      <c r="F25" s="27">
        <f>SUM(F23:F24)</f>
        <v>1891734</v>
      </c>
      <c r="G25" s="27">
        <f>SUM(G23:G24)</f>
        <v>2475584</v>
      </c>
    </row>
    <row r="26" spans="1:7" ht="15" customHeight="1" x14ac:dyDescent="0.25">
      <c r="A26" s="83">
        <v>23</v>
      </c>
      <c r="B26" s="70" t="s">
        <v>81</v>
      </c>
      <c r="C26" s="68">
        <f>C15+C22+C25</f>
        <v>510026000</v>
      </c>
      <c r="D26" s="68">
        <f>D15+D22+D25</f>
        <v>638281942</v>
      </c>
      <c r="E26" s="70" t="s">
        <v>81</v>
      </c>
      <c r="F26" s="75">
        <f>F15+F22+F25</f>
        <v>510026000</v>
      </c>
      <c r="G26" s="75">
        <f>G15+G22+G25</f>
        <v>638281942</v>
      </c>
    </row>
    <row r="27" spans="1:7" x14ac:dyDescent="0.25">
      <c r="E27"/>
      <c r="F27"/>
    </row>
    <row r="28" spans="1:7" x14ac:dyDescent="0.25">
      <c r="E28"/>
      <c r="F28"/>
    </row>
    <row r="29" spans="1:7" x14ac:dyDescent="0.25">
      <c r="E29"/>
      <c r="F29"/>
    </row>
    <row r="30" spans="1:7" x14ac:dyDescent="0.25">
      <c r="E30"/>
      <c r="F30"/>
    </row>
    <row r="31" spans="1:7" x14ac:dyDescent="0.25">
      <c r="E31"/>
      <c r="F31"/>
    </row>
    <row r="32" spans="1:7" x14ac:dyDescent="0.25">
      <c r="E32"/>
      <c r="F32"/>
    </row>
    <row r="33" spans="5:6" x14ac:dyDescent="0.25">
      <c r="E33"/>
      <c r="F33"/>
    </row>
    <row r="34" spans="5:6" x14ac:dyDescent="0.25">
      <c r="E34"/>
      <c r="F34"/>
    </row>
  </sheetData>
  <sheetProtection selectLockedCells="1" selectUnlockedCells="1"/>
  <mergeCells count="1">
    <mergeCell ref="A1:G1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sqref="A1:D1"/>
    </sheetView>
  </sheetViews>
  <sheetFormatPr defaultRowHeight="13.2" x14ac:dyDescent="0.25"/>
  <cols>
    <col min="1" max="1" width="5.6640625" style="1" customWidth="1"/>
    <col min="2" max="2" width="40.6640625" style="1" customWidth="1"/>
    <col min="3" max="4" width="12.6640625" style="1" customWidth="1"/>
    <col min="6" max="7" width="10.109375" bestFit="1" customWidth="1"/>
  </cols>
  <sheetData>
    <row r="1" spans="1:7" s="7" customFormat="1" ht="15" customHeight="1" x14ac:dyDescent="0.25">
      <c r="A1" s="146" t="s">
        <v>449</v>
      </c>
      <c r="B1" s="146"/>
      <c r="C1" s="146"/>
      <c r="D1" s="146"/>
      <c r="E1" s="6"/>
    </row>
    <row r="2" spans="1:7" s="7" customFormat="1" ht="9" customHeight="1" x14ac:dyDescent="0.25">
      <c r="A2" s="11"/>
      <c r="B2" s="11"/>
      <c r="C2" s="11"/>
      <c r="D2" s="11"/>
      <c r="E2" s="6"/>
    </row>
    <row r="3" spans="1:7" s="7" customFormat="1" ht="15" customHeight="1" x14ac:dyDescent="0.25">
      <c r="A3" s="60"/>
      <c r="B3" s="61" t="s">
        <v>335</v>
      </c>
      <c r="C3" s="60" t="s">
        <v>336</v>
      </c>
      <c r="D3" s="60" t="s">
        <v>337</v>
      </c>
      <c r="E3" s="6"/>
    </row>
    <row r="4" spans="1:7" s="7" customFormat="1" ht="38.25" customHeight="1" x14ac:dyDescent="0.25">
      <c r="A4" s="60">
        <v>1</v>
      </c>
      <c r="B4" s="61" t="s">
        <v>0</v>
      </c>
      <c r="C4" s="60" t="s">
        <v>435</v>
      </c>
      <c r="D4" s="60" t="s">
        <v>436</v>
      </c>
      <c r="E4" s="6"/>
    </row>
    <row r="5" spans="1:7" s="7" customFormat="1" ht="15" customHeight="1" x14ac:dyDescent="0.25">
      <c r="A5" s="61">
        <v>2</v>
      </c>
      <c r="B5" s="64" t="s">
        <v>285</v>
      </c>
      <c r="C5" s="57">
        <f>C6+C20</f>
        <v>53374772</v>
      </c>
      <c r="D5" s="57">
        <f>D6+D20</f>
        <v>72304992</v>
      </c>
      <c r="E5" s="6"/>
    </row>
    <row r="6" spans="1:7" s="7" customFormat="1" ht="15" customHeight="1" x14ac:dyDescent="0.25">
      <c r="A6" s="61">
        <v>3</v>
      </c>
      <c r="B6" s="41" t="s">
        <v>151</v>
      </c>
      <c r="C6" s="25">
        <f>SUM(C7:C19)</f>
        <v>47293338</v>
      </c>
      <c r="D6" s="25">
        <f>SUM(D7:D19)</f>
        <v>63686920</v>
      </c>
      <c r="E6" s="6"/>
    </row>
    <row r="7" spans="1:7" s="7" customFormat="1" ht="15" customHeight="1" x14ac:dyDescent="0.25">
      <c r="A7" s="61">
        <v>4</v>
      </c>
      <c r="B7" s="36" t="s">
        <v>326</v>
      </c>
      <c r="C7" s="36">
        <v>0</v>
      </c>
      <c r="D7" s="36">
        <v>0</v>
      </c>
      <c r="E7" s="6"/>
    </row>
    <row r="8" spans="1:7" s="7" customFormat="1" ht="15" customHeight="1" x14ac:dyDescent="0.25">
      <c r="A8" s="61">
        <v>5</v>
      </c>
      <c r="B8" s="36" t="s">
        <v>327</v>
      </c>
      <c r="C8" s="26">
        <v>17894988</v>
      </c>
      <c r="D8" s="26">
        <v>18034580</v>
      </c>
      <c r="E8" s="6"/>
    </row>
    <row r="9" spans="1:7" s="7" customFormat="1" ht="15" customHeight="1" x14ac:dyDescent="0.25">
      <c r="A9" s="61">
        <v>6</v>
      </c>
      <c r="B9" s="36" t="s">
        <v>328</v>
      </c>
      <c r="C9" s="26">
        <v>6000000</v>
      </c>
      <c r="D9" s="26">
        <v>6000000</v>
      </c>
      <c r="E9" s="6"/>
    </row>
    <row r="10" spans="1:7" s="7" customFormat="1" ht="15" customHeight="1" x14ac:dyDescent="0.25">
      <c r="A10" s="61">
        <v>7</v>
      </c>
      <c r="B10" s="36" t="s">
        <v>329</v>
      </c>
      <c r="C10" s="26">
        <v>0</v>
      </c>
      <c r="D10" s="26">
        <v>0</v>
      </c>
      <c r="E10" s="43"/>
    </row>
    <row r="11" spans="1:7" s="7" customFormat="1" ht="15" customHeight="1" x14ac:dyDescent="0.25">
      <c r="A11" s="61">
        <v>8</v>
      </c>
      <c r="B11" s="65" t="s">
        <v>99</v>
      </c>
      <c r="C11" s="26">
        <v>153000</v>
      </c>
      <c r="D11" s="26">
        <v>153000</v>
      </c>
      <c r="E11" s="43"/>
      <c r="F11" s="22"/>
    </row>
    <row r="12" spans="1:7" s="7" customFormat="1" ht="15" customHeight="1" x14ac:dyDescent="0.25">
      <c r="A12" s="61">
        <v>9</v>
      </c>
      <c r="B12" s="65" t="s">
        <v>330</v>
      </c>
      <c r="C12" s="26">
        <v>0</v>
      </c>
      <c r="D12" s="26">
        <v>0</v>
      </c>
      <c r="E12" s="43"/>
      <c r="F12" s="22"/>
    </row>
    <row r="13" spans="1:7" s="7" customFormat="1" ht="24" x14ac:dyDescent="0.25">
      <c r="A13" s="61">
        <v>10</v>
      </c>
      <c r="B13" s="66" t="s">
        <v>331</v>
      </c>
      <c r="C13" s="26">
        <v>13560150</v>
      </c>
      <c r="D13" s="26">
        <v>13560150</v>
      </c>
      <c r="E13" s="6"/>
    </row>
    <row r="14" spans="1:7" s="7" customFormat="1" ht="24" x14ac:dyDescent="0.25">
      <c r="A14" s="61">
        <v>11</v>
      </c>
      <c r="B14" s="66" t="s">
        <v>332</v>
      </c>
      <c r="C14" s="26">
        <v>1850600</v>
      </c>
      <c r="D14" s="26">
        <v>2249600</v>
      </c>
      <c r="E14" s="6"/>
      <c r="F14" s="22"/>
      <c r="G14" s="22"/>
    </row>
    <row r="15" spans="1:7" s="7" customFormat="1" ht="15" customHeight="1" x14ac:dyDescent="0.25">
      <c r="A15" s="61">
        <v>12</v>
      </c>
      <c r="B15" s="36" t="s">
        <v>97</v>
      </c>
      <c r="C15" s="26">
        <v>1425600</v>
      </c>
      <c r="D15" s="26">
        <v>1458000</v>
      </c>
      <c r="E15" s="6"/>
    </row>
    <row r="16" spans="1:7" s="7" customFormat="1" ht="15" customHeight="1" x14ac:dyDescent="0.25">
      <c r="A16" s="61">
        <v>13</v>
      </c>
      <c r="B16" s="36" t="s">
        <v>333</v>
      </c>
      <c r="C16" s="26">
        <v>4139000</v>
      </c>
      <c r="D16" s="26">
        <v>4139000</v>
      </c>
      <c r="E16" s="6"/>
      <c r="F16" s="22"/>
    </row>
    <row r="17" spans="1:6" s="7" customFormat="1" ht="15" customHeight="1" x14ac:dyDescent="0.25">
      <c r="A17" s="61">
        <v>14</v>
      </c>
      <c r="B17" s="36" t="s">
        <v>334</v>
      </c>
      <c r="C17" s="26">
        <v>2270000</v>
      </c>
      <c r="D17" s="26">
        <v>2270000</v>
      </c>
      <c r="E17" s="6"/>
      <c r="F17" s="22"/>
    </row>
    <row r="18" spans="1:6" s="7" customFormat="1" ht="24" x14ac:dyDescent="0.25">
      <c r="A18" s="61">
        <v>15</v>
      </c>
      <c r="B18" s="67" t="s">
        <v>320</v>
      </c>
      <c r="C18" s="36">
        <v>0</v>
      </c>
      <c r="D18" s="49">
        <v>14750991</v>
      </c>
      <c r="E18" s="6"/>
    </row>
    <row r="19" spans="1:6" s="7" customFormat="1" ht="15" customHeight="1" x14ac:dyDescent="0.25">
      <c r="A19" s="61">
        <v>16</v>
      </c>
      <c r="B19" s="65" t="s">
        <v>321</v>
      </c>
      <c r="C19" s="49">
        <v>0</v>
      </c>
      <c r="D19" s="49">
        <v>1071599</v>
      </c>
      <c r="E19" s="6"/>
      <c r="F19" s="22"/>
    </row>
    <row r="20" spans="1:6" s="7" customFormat="1" x14ac:dyDescent="0.25">
      <c r="A20" s="61">
        <v>17</v>
      </c>
      <c r="B20" s="55" t="s">
        <v>287</v>
      </c>
      <c r="C20" s="25">
        <f>'6.sz. melléklet'!D51</f>
        <v>6081434</v>
      </c>
      <c r="D20" s="25">
        <f>'6.sz. melléklet'!E51</f>
        <v>8618072</v>
      </c>
      <c r="E20" s="6"/>
    </row>
    <row r="21" spans="1:6" s="7" customFormat="1" ht="15" customHeight="1" x14ac:dyDescent="0.25">
      <c r="A21" s="61">
        <v>18</v>
      </c>
      <c r="B21" s="64" t="s">
        <v>3</v>
      </c>
      <c r="C21" s="57">
        <f>SUM(C22:C24)</f>
        <v>86500000</v>
      </c>
      <c r="D21" s="57">
        <f>SUM(D22:D24)</f>
        <v>98473640</v>
      </c>
      <c r="E21" s="6"/>
    </row>
    <row r="22" spans="1:6" s="7" customFormat="1" ht="15" customHeight="1" x14ac:dyDescent="0.25">
      <c r="A22" s="61">
        <v>19</v>
      </c>
      <c r="B22" s="36" t="s">
        <v>159</v>
      </c>
      <c r="C22" s="26">
        <f>'6.sz. melléklet'!D56</f>
        <v>55000000</v>
      </c>
      <c r="D22" s="26">
        <f>'6.sz. melléklet'!E56</f>
        <v>61528909</v>
      </c>
      <c r="E22" s="6"/>
    </row>
    <row r="23" spans="1:6" s="7" customFormat="1" ht="15" customHeight="1" x14ac:dyDescent="0.25">
      <c r="A23" s="61">
        <v>20</v>
      </c>
      <c r="B23" s="36" t="s">
        <v>160</v>
      </c>
      <c r="C23" s="26">
        <f>'6.sz. melléklet'!D57</f>
        <v>31000000</v>
      </c>
      <c r="D23" s="26">
        <f>'6.sz. melléklet'!E57</f>
        <v>36337041</v>
      </c>
      <c r="E23" s="6"/>
    </row>
    <row r="24" spans="1:6" s="7" customFormat="1" ht="15" customHeight="1" x14ac:dyDescent="0.25">
      <c r="A24" s="61">
        <v>21</v>
      </c>
      <c r="B24" s="36" t="s">
        <v>167</v>
      </c>
      <c r="C24" s="26">
        <f>'6.sz. melléklet'!D61</f>
        <v>500000</v>
      </c>
      <c r="D24" s="26">
        <f>'6.sz. melléklet'!E61</f>
        <v>607690</v>
      </c>
      <c r="E24" s="6"/>
    </row>
    <row r="25" spans="1:6" s="38" customFormat="1" ht="15" customHeight="1" x14ac:dyDescent="0.25">
      <c r="A25" s="61">
        <v>22</v>
      </c>
      <c r="B25" s="64" t="s">
        <v>2</v>
      </c>
      <c r="C25" s="57">
        <f>'6.sz. melléklet'!D62+'7.sz. melléklet'!D26</f>
        <v>95717477</v>
      </c>
      <c r="D25" s="57">
        <f>'6.sz. melléklet'!E62+'7.sz. melléklet'!E26</f>
        <v>130401140</v>
      </c>
      <c r="E25" s="37"/>
    </row>
    <row r="26" spans="1:6" s="35" customFormat="1" ht="15" customHeight="1" x14ac:dyDescent="0.25">
      <c r="A26" s="61">
        <v>23</v>
      </c>
      <c r="B26" s="64" t="s">
        <v>183</v>
      </c>
      <c r="C26" s="57">
        <f>'6.sz. melléklet'!D74</f>
        <v>0</v>
      </c>
      <c r="D26" s="57">
        <f>'6.sz. melléklet'!E74</f>
        <v>1812000</v>
      </c>
      <c r="E26" s="6"/>
    </row>
    <row r="27" spans="1:6" s="7" customFormat="1" ht="15" customHeight="1" x14ac:dyDescent="0.25">
      <c r="A27" s="61">
        <v>24</v>
      </c>
      <c r="B27" s="40" t="s">
        <v>25</v>
      </c>
      <c r="C27" s="27">
        <f>C25+C21+C5+C26</f>
        <v>235592249</v>
      </c>
      <c r="D27" s="27">
        <f>D25+D21+D5+D26</f>
        <v>302991772</v>
      </c>
      <c r="E27" s="6"/>
    </row>
    <row r="28" spans="1:6" s="7" customFormat="1" ht="15" customHeight="1" x14ac:dyDescent="0.25">
      <c r="A28" s="61">
        <v>25</v>
      </c>
      <c r="B28" s="41" t="s">
        <v>26</v>
      </c>
      <c r="C28" s="25">
        <f>SUM(C29)</f>
        <v>53031465</v>
      </c>
      <c r="D28" s="25">
        <f>SUM(D29)</f>
        <v>53031465</v>
      </c>
      <c r="E28" s="6"/>
    </row>
    <row r="29" spans="1:6" s="7" customFormat="1" ht="15" customHeight="1" x14ac:dyDescent="0.25">
      <c r="A29" s="61">
        <v>26</v>
      </c>
      <c r="B29" s="36" t="s">
        <v>450</v>
      </c>
      <c r="C29" s="26">
        <f>'2.sz. melléklet'!C14</f>
        <v>53031465</v>
      </c>
      <c r="D29" s="26">
        <f>'2.sz. melléklet'!D14</f>
        <v>53031465</v>
      </c>
      <c r="E29" s="6"/>
    </row>
    <row r="30" spans="1:6" s="7" customFormat="1" ht="15" customHeight="1" x14ac:dyDescent="0.25">
      <c r="A30" s="69">
        <v>27</v>
      </c>
      <c r="B30" s="70" t="s">
        <v>27</v>
      </c>
      <c r="C30" s="68">
        <f>C28+C27</f>
        <v>288623714</v>
      </c>
      <c r="D30" s="68">
        <f>D28+D27</f>
        <v>356023237</v>
      </c>
      <c r="E30" s="6"/>
    </row>
  </sheetData>
  <sheetProtection selectLockedCells="1" selectUnlockedCells="1"/>
  <mergeCells count="1">
    <mergeCell ref="A1:D1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sqref="A1:E1"/>
    </sheetView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5" width="11.6640625" customWidth="1"/>
  </cols>
  <sheetData>
    <row r="1" spans="1:5" s="7" customFormat="1" ht="24.75" customHeight="1" x14ac:dyDescent="0.25">
      <c r="A1" s="147" t="s">
        <v>448</v>
      </c>
      <c r="B1" s="147"/>
      <c r="C1" s="147"/>
      <c r="D1" s="147"/>
      <c r="E1" s="147"/>
    </row>
    <row r="2" spans="1:5" s="7" customFormat="1" ht="9" customHeight="1" x14ac:dyDescent="0.25">
      <c r="A2" s="9"/>
      <c r="B2" s="12"/>
      <c r="C2" s="12"/>
      <c r="D2" s="12"/>
      <c r="E2" s="12"/>
    </row>
    <row r="3" spans="1:5" s="7" customFormat="1" ht="15" customHeight="1" x14ac:dyDescent="0.25">
      <c r="A3" s="61"/>
      <c r="B3" s="61" t="s">
        <v>335</v>
      </c>
      <c r="C3" s="61" t="s">
        <v>336</v>
      </c>
      <c r="D3" s="61" t="s">
        <v>337</v>
      </c>
      <c r="E3" s="61" t="s">
        <v>338</v>
      </c>
    </row>
    <row r="4" spans="1:5" s="7" customFormat="1" ht="39.75" customHeight="1" x14ac:dyDescent="0.25">
      <c r="A4" s="60">
        <v>1</v>
      </c>
      <c r="B4" s="61" t="s">
        <v>0</v>
      </c>
      <c r="C4" s="60" t="s">
        <v>100</v>
      </c>
      <c r="D4" s="60" t="s">
        <v>435</v>
      </c>
      <c r="E4" s="60" t="s">
        <v>436</v>
      </c>
    </row>
    <row r="5" spans="1:5" s="7" customFormat="1" ht="17.25" customHeight="1" x14ac:dyDescent="0.25">
      <c r="A5" s="61">
        <v>2</v>
      </c>
      <c r="B5" s="144" t="s">
        <v>10</v>
      </c>
      <c r="C5" s="144"/>
      <c r="D5" s="144"/>
      <c r="E5" s="144"/>
    </row>
    <row r="6" spans="1:5" s="7" customFormat="1" ht="15" customHeight="1" x14ac:dyDescent="0.25">
      <c r="A6" s="60">
        <v>3</v>
      </c>
      <c r="B6" s="41" t="s">
        <v>31</v>
      </c>
      <c r="C6" s="41" t="s">
        <v>101</v>
      </c>
      <c r="D6" s="25">
        <f>'6.sz. melléklet'!D5+'7.sz. melléklet'!D5</f>
        <v>66544884</v>
      </c>
      <c r="E6" s="25">
        <f>'6.sz. melléklet'!E5+'7.sz. melléklet'!E5</f>
        <v>67330423</v>
      </c>
    </row>
    <row r="7" spans="1:5" s="7" customFormat="1" ht="15" customHeight="1" x14ac:dyDescent="0.25">
      <c r="A7" s="61">
        <v>4</v>
      </c>
      <c r="B7" s="41" t="s">
        <v>289</v>
      </c>
      <c r="C7" s="41" t="s">
        <v>110</v>
      </c>
      <c r="D7" s="25">
        <f>'6.sz. melléklet'!D17+'7.sz. melléklet'!D15</f>
        <v>10781914</v>
      </c>
      <c r="E7" s="25">
        <f>'6.sz. melléklet'!E17+'7.sz. melléklet'!E15</f>
        <v>9834619</v>
      </c>
    </row>
    <row r="8" spans="1:5" s="7" customFormat="1" ht="15" customHeight="1" x14ac:dyDescent="0.25">
      <c r="A8" s="60">
        <v>5</v>
      </c>
      <c r="B8" s="41" t="s">
        <v>33</v>
      </c>
      <c r="C8" s="41" t="s">
        <v>111</v>
      </c>
      <c r="D8" s="25">
        <f>'6.sz. melléklet'!D18+'7.sz. melléklet'!D16</f>
        <v>123795323</v>
      </c>
      <c r="E8" s="25">
        <f>'6.sz. melléklet'!E18+'7.sz. melléklet'!E16</f>
        <v>142676223</v>
      </c>
    </row>
    <row r="9" spans="1:5" s="7" customFormat="1" ht="15" customHeight="1" x14ac:dyDescent="0.25">
      <c r="A9" s="61">
        <v>6</v>
      </c>
      <c r="B9" s="41" t="s">
        <v>290</v>
      </c>
      <c r="C9" s="41" t="s">
        <v>126</v>
      </c>
      <c r="D9" s="25">
        <f>'6.sz. melléklet'!D28</f>
        <v>3000000</v>
      </c>
      <c r="E9" s="25">
        <f>'6.sz. melléklet'!E28</f>
        <v>3150000</v>
      </c>
    </row>
    <row r="10" spans="1:5" s="7" customFormat="1" ht="15" customHeight="1" x14ac:dyDescent="0.25">
      <c r="A10" s="60">
        <v>7</v>
      </c>
      <c r="B10" s="41" t="s">
        <v>241</v>
      </c>
      <c r="C10" s="41" t="s">
        <v>236</v>
      </c>
      <c r="D10" s="25">
        <f>'6.sz. melléklet'!D30</f>
        <v>2000000</v>
      </c>
      <c r="E10" s="25">
        <f>'6.sz. melléklet'!E30</f>
        <v>1291862</v>
      </c>
    </row>
    <row r="11" spans="1:5" s="7" customFormat="1" ht="24" x14ac:dyDescent="0.25">
      <c r="A11" s="61">
        <v>8</v>
      </c>
      <c r="B11" s="55" t="s">
        <v>282</v>
      </c>
      <c r="C11" s="41" t="s">
        <v>131</v>
      </c>
      <c r="D11" s="25">
        <f>'6.sz. melléklet'!D31</f>
        <v>20329643</v>
      </c>
      <c r="E11" s="25">
        <f>'6.sz. melléklet'!E31</f>
        <v>22430000</v>
      </c>
    </row>
    <row r="12" spans="1:5" s="7" customFormat="1" ht="24" x14ac:dyDescent="0.25">
      <c r="A12" s="60">
        <v>9</v>
      </c>
      <c r="B12" s="55" t="s">
        <v>283</v>
      </c>
      <c r="C12" s="41" t="s">
        <v>132</v>
      </c>
      <c r="D12" s="25">
        <f>'6.sz. melléklet'!D32</f>
        <v>8895000</v>
      </c>
      <c r="E12" s="25">
        <f>'6.sz. melléklet'!E32</f>
        <v>12485100</v>
      </c>
    </row>
    <row r="13" spans="1:5" s="7" customFormat="1" ht="15" customHeight="1" x14ac:dyDescent="0.25">
      <c r="A13" s="61">
        <v>10</v>
      </c>
      <c r="B13" s="64" t="s">
        <v>28</v>
      </c>
      <c r="C13" s="63"/>
      <c r="D13" s="57">
        <f>SUM(D6:D12)</f>
        <v>235346764</v>
      </c>
      <c r="E13" s="57">
        <f>SUM(E6:E12)</f>
        <v>259198227</v>
      </c>
    </row>
    <row r="14" spans="1:5" s="7" customFormat="1" ht="15" customHeight="1" x14ac:dyDescent="0.25">
      <c r="A14" s="60">
        <v>11</v>
      </c>
      <c r="B14" s="41" t="s">
        <v>13</v>
      </c>
      <c r="C14" s="41" t="s">
        <v>252</v>
      </c>
      <c r="D14" s="25">
        <f>'6.sz. melléklet'!D33</f>
        <v>53276950</v>
      </c>
      <c r="E14" s="25">
        <f>'6.sz. melléklet'!E33</f>
        <v>150740133</v>
      </c>
    </row>
    <row r="15" spans="1:5" s="7" customFormat="1" ht="15" customHeight="1" x14ac:dyDescent="0.25">
      <c r="A15" s="61">
        <v>12</v>
      </c>
      <c r="B15" s="41" t="s">
        <v>291</v>
      </c>
      <c r="C15" s="41"/>
      <c r="D15" s="71">
        <v>25</v>
      </c>
      <c r="E15" s="71">
        <v>25</v>
      </c>
    </row>
    <row r="16" spans="1:5" ht="15" customHeight="1" x14ac:dyDescent="0.25">
      <c r="A16" s="81">
        <v>13</v>
      </c>
      <c r="B16" s="70" t="s">
        <v>29</v>
      </c>
      <c r="C16" s="69"/>
      <c r="D16" s="68">
        <f>SUM(D13:D14)</f>
        <v>288623714</v>
      </c>
      <c r="E16" s="68">
        <f>SUM(E13:E14)</f>
        <v>409938360</v>
      </c>
    </row>
    <row r="17" ht="15" customHeight="1" x14ac:dyDescent="0.25"/>
  </sheetData>
  <sheetProtection selectLockedCells="1" selectUnlockedCells="1"/>
  <mergeCells count="2">
    <mergeCell ref="A1:E1"/>
    <mergeCell ref="B5:E5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Normal="100" zoomScaleSheetLayoutView="75" workbookViewId="0">
      <selection sqref="A1:H1"/>
    </sheetView>
  </sheetViews>
  <sheetFormatPr defaultRowHeight="13.2" x14ac:dyDescent="0.25"/>
  <cols>
    <col min="1" max="1" width="5" customWidth="1"/>
    <col min="2" max="2" width="34.44140625" customWidth="1"/>
    <col min="3" max="4" width="10.5546875" customWidth="1"/>
    <col min="5" max="6" width="10.44140625" customWidth="1"/>
    <col min="7" max="8" width="6.6640625" customWidth="1"/>
    <col min="9" max="9" width="7.6640625" customWidth="1"/>
    <col min="10" max="10" width="8.6640625" bestFit="1" customWidth="1"/>
  </cols>
  <sheetData>
    <row r="1" spans="1:10" s="9" customFormat="1" ht="13.2" customHeight="1" x14ac:dyDescent="0.25">
      <c r="A1" s="145" t="s">
        <v>452</v>
      </c>
      <c r="B1" s="145"/>
      <c r="C1" s="145"/>
      <c r="D1" s="145"/>
      <c r="E1" s="145"/>
      <c r="F1" s="145"/>
      <c r="G1" s="145"/>
      <c r="H1" s="145"/>
    </row>
    <row r="2" spans="1:10" s="9" customFormat="1" ht="12" x14ac:dyDescent="0.2">
      <c r="H2" s="4"/>
      <c r="J2" s="4"/>
    </row>
    <row r="3" spans="1:10" s="9" customFormat="1" ht="12" x14ac:dyDescent="0.2">
      <c r="A3" s="61"/>
      <c r="B3" s="61" t="s">
        <v>335</v>
      </c>
      <c r="C3" s="61" t="s">
        <v>455</v>
      </c>
      <c r="D3" s="61" t="s">
        <v>337</v>
      </c>
      <c r="E3" s="61" t="s">
        <v>338</v>
      </c>
      <c r="F3" s="61" t="s">
        <v>339</v>
      </c>
      <c r="G3" s="61" t="s">
        <v>340</v>
      </c>
      <c r="H3" s="86" t="s">
        <v>444</v>
      </c>
      <c r="J3" s="4"/>
    </row>
    <row r="4" spans="1:10" s="9" customFormat="1" ht="30.6" x14ac:dyDescent="0.25">
      <c r="A4" s="62">
        <v>1</v>
      </c>
      <c r="B4" s="62" t="s">
        <v>454</v>
      </c>
      <c r="C4" s="62" t="s">
        <v>453</v>
      </c>
      <c r="D4" s="62" t="s">
        <v>318</v>
      </c>
      <c r="E4" s="62" t="s">
        <v>311</v>
      </c>
      <c r="F4" s="62" t="s">
        <v>319</v>
      </c>
      <c r="G4" s="62" t="s">
        <v>85</v>
      </c>
      <c r="H4" s="62" t="s">
        <v>86</v>
      </c>
    </row>
    <row r="5" spans="1:10" s="9" customFormat="1" ht="20.399999999999999" x14ac:dyDescent="0.25">
      <c r="A5" s="60">
        <v>2</v>
      </c>
      <c r="B5" s="87" t="s">
        <v>209</v>
      </c>
      <c r="C5" s="78">
        <v>3407105</v>
      </c>
      <c r="D5" s="78">
        <v>14729814</v>
      </c>
      <c r="E5" s="78">
        <v>39009930</v>
      </c>
      <c r="F5" s="78">
        <v>49000110</v>
      </c>
      <c r="G5" s="61" t="s">
        <v>87</v>
      </c>
      <c r="H5" s="61"/>
    </row>
    <row r="6" spans="1:10" s="9" customFormat="1" ht="12.75" customHeight="1" x14ac:dyDescent="0.25">
      <c r="A6" s="60">
        <v>3</v>
      </c>
      <c r="B6" s="88" t="s">
        <v>228</v>
      </c>
      <c r="C6" s="78">
        <v>127000</v>
      </c>
      <c r="D6" s="78">
        <v>127000</v>
      </c>
      <c r="E6" s="78">
        <v>1443640</v>
      </c>
      <c r="F6" s="78">
        <v>1540314</v>
      </c>
      <c r="G6" s="61" t="s">
        <v>87</v>
      </c>
      <c r="H6" s="61"/>
    </row>
    <row r="7" spans="1:10" s="9" customFormat="1" ht="20.399999999999999" x14ac:dyDescent="0.25">
      <c r="A7" s="60">
        <v>4</v>
      </c>
      <c r="B7" s="87" t="s">
        <v>207</v>
      </c>
      <c r="C7" s="78">
        <v>27140000</v>
      </c>
      <c r="D7" s="78">
        <v>59798700</v>
      </c>
      <c r="E7" s="78">
        <v>18121000</v>
      </c>
      <c r="F7" s="78">
        <v>18397958</v>
      </c>
      <c r="G7" s="61" t="s">
        <v>87</v>
      </c>
      <c r="H7" s="61"/>
    </row>
    <row r="8" spans="1:10" s="9" customFormat="1" ht="12" x14ac:dyDescent="0.25">
      <c r="A8" s="60">
        <v>5</v>
      </c>
      <c r="B8" s="87" t="s">
        <v>210</v>
      </c>
      <c r="C8" s="78">
        <v>2540000</v>
      </c>
      <c r="D8" s="78">
        <v>3431650</v>
      </c>
      <c r="E8" s="78">
        <v>12255016</v>
      </c>
      <c r="F8" s="78">
        <v>12255016</v>
      </c>
      <c r="G8" s="61" t="s">
        <v>87</v>
      </c>
      <c r="H8" s="61"/>
    </row>
    <row r="9" spans="1:10" s="9" customFormat="1" ht="20.399999999999999" x14ac:dyDescent="0.25">
      <c r="A9" s="60">
        <v>6</v>
      </c>
      <c r="B9" s="87" t="s">
        <v>212</v>
      </c>
      <c r="C9" s="78">
        <v>47293338</v>
      </c>
      <c r="D9" s="78">
        <v>83394290</v>
      </c>
      <c r="E9" s="78">
        <v>3931734</v>
      </c>
      <c r="F9" s="78">
        <v>3807446</v>
      </c>
      <c r="G9" s="61" t="s">
        <v>87</v>
      </c>
      <c r="H9" s="61"/>
    </row>
    <row r="10" spans="1:10" s="9" customFormat="1" ht="12.75" customHeight="1" x14ac:dyDescent="0.25">
      <c r="A10" s="60">
        <v>7</v>
      </c>
      <c r="B10" s="89" t="s">
        <v>213</v>
      </c>
      <c r="C10" s="78">
        <v>0</v>
      </c>
      <c r="D10" s="78">
        <v>0</v>
      </c>
      <c r="E10" s="78">
        <v>20329643</v>
      </c>
      <c r="F10" s="78">
        <v>22530000</v>
      </c>
      <c r="G10" s="61" t="s">
        <v>87</v>
      </c>
      <c r="H10" s="61"/>
    </row>
    <row r="11" spans="1:10" s="9" customFormat="1" ht="12.75" customHeight="1" x14ac:dyDescent="0.25">
      <c r="A11" s="60">
        <v>8</v>
      </c>
      <c r="B11" s="89" t="s">
        <v>215</v>
      </c>
      <c r="C11" s="78">
        <v>0</v>
      </c>
      <c r="D11" s="78">
        <v>0</v>
      </c>
      <c r="E11" s="78">
        <v>207000</v>
      </c>
      <c r="F11" s="78">
        <v>207000</v>
      </c>
      <c r="G11" s="61" t="s">
        <v>87</v>
      </c>
      <c r="H11" s="61"/>
    </row>
    <row r="12" spans="1:10" s="9" customFormat="1" ht="12.75" customHeight="1" x14ac:dyDescent="0.25">
      <c r="A12" s="60">
        <v>9</v>
      </c>
      <c r="B12" s="87" t="s">
        <v>216</v>
      </c>
      <c r="C12" s="78">
        <v>0</v>
      </c>
      <c r="D12" s="78">
        <v>0</v>
      </c>
      <c r="E12" s="78">
        <v>508000</v>
      </c>
      <c r="F12" s="78">
        <v>508000</v>
      </c>
      <c r="G12" s="61" t="s">
        <v>87</v>
      </c>
      <c r="H12" s="61"/>
    </row>
    <row r="13" spans="1:10" s="9" customFormat="1" ht="12.75" customHeight="1" x14ac:dyDescent="0.25">
      <c r="A13" s="60">
        <v>10</v>
      </c>
      <c r="B13" s="89" t="s">
        <v>280</v>
      </c>
      <c r="C13" s="78">
        <v>3400000</v>
      </c>
      <c r="D13" s="78">
        <v>3400000</v>
      </c>
      <c r="E13" s="78">
        <v>75088533</v>
      </c>
      <c r="F13" s="78">
        <v>75088527</v>
      </c>
      <c r="G13" s="61"/>
      <c r="H13" s="61" t="s">
        <v>87</v>
      </c>
    </row>
    <row r="14" spans="1:10" s="9" customFormat="1" ht="12" x14ac:dyDescent="0.25">
      <c r="A14" s="60">
        <v>11</v>
      </c>
      <c r="B14" s="88" t="s">
        <v>251</v>
      </c>
      <c r="C14" s="78">
        <v>0</v>
      </c>
      <c r="D14" s="78">
        <v>0</v>
      </c>
      <c r="E14" s="78">
        <v>0</v>
      </c>
      <c r="F14" s="78">
        <v>0</v>
      </c>
      <c r="G14" s="61" t="s">
        <v>87</v>
      </c>
      <c r="H14" s="61"/>
    </row>
    <row r="15" spans="1:10" s="9" customFormat="1" ht="12" x14ac:dyDescent="0.25">
      <c r="A15" s="60">
        <v>12</v>
      </c>
      <c r="B15" s="88" t="s">
        <v>307</v>
      </c>
      <c r="C15" s="78">
        <v>9790673</v>
      </c>
      <c r="D15" s="78">
        <v>10617013</v>
      </c>
      <c r="E15" s="78">
        <v>0</v>
      </c>
      <c r="F15" s="78">
        <v>0</v>
      </c>
      <c r="G15" s="61"/>
      <c r="H15" s="61" t="s">
        <v>87</v>
      </c>
    </row>
    <row r="16" spans="1:10" s="9" customFormat="1" ht="20.399999999999999" x14ac:dyDescent="0.25">
      <c r="A16" s="60">
        <v>13</v>
      </c>
      <c r="B16" s="87" t="s">
        <v>203</v>
      </c>
      <c r="C16" s="78">
        <v>0</v>
      </c>
      <c r="D16" s="78">
        <v>0</v>
      </c>
      <c r="E16" s="78">
        <v>35624700</v>
      </c>
      <c r="F16" s="78">
        <v>35624700</v>
      </c>
      <c r="G16" s="61" t="s">
        <v>87</v>
      </c>
      <c r="H16" s="61"/>
    </row>
    <row r="17" spans="1:8" s="9" customFormat="1" ht="20.399999999999999" x14ac:dyDescent="0.25">
      <c r="A17" s="60">
        <v>14</v>
      </c>
      <c r="B17" s="87" t="s">
        <v>281</v>
      </c>
      <c r="C17" s="78">
        <v>19173437</v>
      </c>
      <c r="D17" s="78">
        <v>19173437</v>
      </c>
      <c r="E17" s="78">
        <v>38728897</v>
      </c>
      <c r="F17" s="78">
        <v>38728897</v>
      </c>
      <c r="G17" s="61"/>
      <c r="H17" s="61" t="s">
        <v>87</v>
      </c>
    </row>
    <row r="18" spans="1:8" s="9" customFormat="1" ht="20.399999999999999" x14ac:dyDescent="0.25">
      <c r="A18" s="60">
        <v>15</v>
      </c>
      <c r="B18" s="87" t="s">
        <v>202</v>
      </c>
      <c r="C18" s="78">
        <v>0</v>
      </c>
      <c r="D18" s="78">
        <v>0</v>
      </c>
      <c r="E18" s="78">
        <v>1270000</v>
      </c>
      <c r="F18" s="78">
        <v>1270000</v>
      </c>
      <c r="G18" s="61" t="s">
        <v>87</v>
      </c>
      <c r="H18" s="61"/>
    </row>
    <row r="19" spans="1:8" s="9" customFormat="1" ht="12.75" customHeight="1" x14ac:dyDescent="0.25">
      <c r="A19" s="60">
        <v>16</v>
      </c>
      <c r="B19" s="87" t="s">
        <v>201</v>
      </c>
      <c r="C19" s="90">
        <v>10795000</v>
      </c>
      <c r="D19" s="90">
        <v>10147000</v>
      </c>
      <c r="E19" s="78">
        <v>13841900</v>
      </c>
      <c r="F19" s="78">
        <v>22432000</v>
      </c>
      <c r="G19" s="61" t="s">
        <v>87</v>
      </c>
      <c r="H19" s="61"/>
    </row>
    <row r="20" spans="1:8" s="9" customFormat="1" ht="12" x14ac:dyDescent="0.25">
      <c r="A20" s="60">
        <v>17</v>
      </c>
      <c r="B20" s="87" t="s">
        <v>306</v>
      </c>
      <c r="C20" s="90">
        <v>882460</v>
      </c>
      <c r="D20" s="90">
        <v>17189469</v>
      </c>
      <c r="E20" s="78">
        <v>0</v>
      </c>
      <c r="F20" s="78">
        <v>6362850</v>
      </c>
      <c r="G20" s="61"/>
      <c r="H20" s="61" t="s">
        <v>87</v>
      </c>
    </row>
    <row r="21" spans="1:8" s="9" customFormat="1" ht="12.75" customHeight="1" x14ac:dyDescent="0.25">
      <c r="A21" s="60">
        <v>18</v>
      </c>
      <c r="B21" s="89" t="s">
        <v>211</v>
      </c>
      <c r="C21" s="78">
        <v>0</v>
      </c>
      <c r="D21" s="78">
        <v>0</v>
      </c>
      <c r="E21" s="78">
        <v>20178000</v>
      </c>
      <c r="F21" s="78">
        <v>20178000</v>
      </c>
      <c r="G21" s="61" t="s">
        <v>87</v>
      </c>
      <c r="H21" s="61"/>
    </row>
    <row r="22" spans="1:8" s="9" customFormat="1" ht="12.75" customHeight="1" x14ac:dyDescent="0.25">
      <c r="A22" s="60">
        <v>19</v>
      </c>
      <c r="B22" s="87" t="s">
        <v>208</v>
      </c>
      <c r="C22" s="78">
        <v>0</v>
      </c>
      <c r="D22" s="78">
        <v>0</v>
      </c>
      <c r="E22" s="78">
        <v>33942338</v>
      </c>
      <c r="F22" s="78">
        <v>33945641</v>
      </c>
      <c r="G22" s="61" t="s">
        <v>87</v>
      </c>
      <c r="H22" s="61"/>
    </row>
    <row r="23" spans="1:8" s="9" customFormat="1" ht="12.75" customHeight="1" x14ac:dyDescent="0.25">
      <c r="A23" s="60">
        <v>20</v>
      </c>
      <c r="B23" s="87" t="s">
        <v>269</v>
      </c>
      <c r="C23" s="78">
        <v>0</v>
      </c>
      <c r="D23" s="78">
        <v>0</v>
      </c>
      <c r="E23" s="78">
        <v>9834163</v>
      </c>
      <c r="F23" s="78">
        <v>10056385</v>
      </c>
      <c r="G23" s="61" t="s">
        <v>87</v>
      </c>
      <c r="H23" s="61"/>
    </row>
    <row r="24" spans="1:8" s="9" customFormat="1" ht="12.75" customHeight="1" x14ac:dyDescent="0.25">
      <c r="A24" s="60">
        <v>21</v>
      </c>
      <c r="B24" s="89" t="s">
        <v>219</v>
      </c>
      <c r="C24" s="78">
        <v>0</v>
      </c>
      <c r="D24" s="78">
        <v>0</v>
      </c>
      <c r="E24" s="78">
        <v>657000</v>
      </c>
      <c r="F24" s="78">
        <v>707000</v>
      </c>
      <c r="G24" s="61" t="s">
        <v>87</v>
      </c>
      <c r="H24" s="61"/>
    </row>
    <row r="25" spans="1:8" s="9" customFormat="1" ht="12" x14ac:dyDescent="0.25">
      <c r="A25" s="60">
        <v>22</v>
      </c>
      <c r="B25" s="89" t="s">
        <v>221</v>
      </c>
      <c r="C25" s="78">
        <v>0</v>
      </c>
      <c r="D25" s="78">
        <v>0</v>
      </c>
      <c r="E25" s="78">
        <v>805000</v>
      </c>
      <c r="F25" s="78">
        <v>855000</v>
      </c>
      <c r="G25" s="61" t="s">
        <v>87</v>
      </c>
      <c r="H25" s="61"/>
    </row>
    <row r="26" spans="1:8" s="9" customFormat="1" ht="12.75" customHeight="1" x14ac:dyDescent="0.25">
      <c r="A26" s="60">
        <v>23</v>
      </c>
      <c r="B26" s="89" t="s">
        <v>222</v>
      </c>
      <c r="C26" s="78">
        <v>3621000</v>
      </c>
      <c r="D26" s="78">
        <v>3621000</v>
      </c>
      <c r="E26" s="78">
        <v>3069145</v>
      </c>
      <c r="F26" s="78">
        <v>3069145</v>
      </c>
      <c r="G26" s="61" t="s">
        <v>87</v>
      </c>
      <c r="H26" s="61"/>
    </row>
    <row r="27" spans="1:8" s="9" customFormat="1" ht="12.75" customHeight="1" x14ac:dyDescent="0.25">
      <c r="A27" s="60">
        <v>24</v>
      </c>
      <c r="B27" s="89" t="s">
        <v>220</v>
      </c>
      <c r="C27" s="78">
        <v>0</v>
      </c>
      <c r="D27" s="78">
        <v>0</v>
      </c>
      <c r="E27" s="78">
        <v>150000</v>
      </c>
      <c r="F27" s="78">
        <v>150000</v>
      </c>
      <c r="G27" s="61" t="s">
        <v>87</v>
      </c>
      <c r="H27" s="61"/>
    </row>
    <row r="28" spans="1:8" s="9" customFormat="1" ht="12.75" customHeight="1" x14ac:dyDescent="0.25">
      <c r="A28" s="60">
        <v>25</v>
      </c>
      <c r="B28" s="88" t="s">
        <v>226</v>
      </c>
      <c r="C28" s="78">
        <v>0</v>
      </c>
      <c r="D28" s="78">
        <v>0</v>
      </c>
      <c r="E28" s="78">
        <v>741044</v>
      </c>
      <c r="F28" s="78">
        <v>568192</v>
      </c>
      <c r="G28" s="61" t="s">
        <v>87</v>
      </c>
      <c r="H28" s="61"/>
    </row>
    <row r="29" spans="1:8" s="9" customFormat="1" ht="12" x14ac:dyDescent="0.25">
      <c r="A29" s="60">
        <v>26</v>
      </c>
      <c r="B29" s="88" t="s">
        <v>227</v>
      </c>
      <c r="C29" s="78">
        <v>75451000</v>
      </c>
      <c r="D29" s="78">
        <v>94786000</v>
      </c>
      <c r="E29" s="78">
        <v>68470858</v>
      </c>
      <c r="F29" s="78">
        <v>80623586</v>
      </c>
      <c r="G29" s="61"/>
      <c r="H29" s="61" t="s">
        <v>87</v>
      </c>
    </row>
    <row r="30" spans="1:8" s="9" customFormat="1" ht="12" x14ac:dyDescent="0.25">
      <c r="A30" s="60">
        <v>27</v>
      </c>
      <c r="B30" s="87" t="s">
        <v>204</v>
      </c>
      <c r="C30" s="78">
        <v>840000</v>
      </c>
      <c r="D30" s="78">
        <v>1156000</v>
      </c>
      <c r="E30" s="78">
        <v>710000</v>
      </c>
      <c r="F30" s="78">
        <v>710000</v>
      </c>
      <c r="G30" s="61"/>
      <c r="H30" s="61" t="s">
        <v>87</v>
      </c>
    </row>
    <row r="31" spans="1:8" s="9" customFormat="1" ht="12.75" customHeight="1" x14ac:dyDescent="0.25">
      <c r="A31" s="60">
        <v>28</v>
      </c>
      <c r="B31" s="87" t="s">
        <v>292</v>
      </c>
      <c r="C31" s="78">
        <v>0</v>
      </c>
      <c r="D31" s="78">
        <v>0</v>
      </c>
      <c r="E31" s="78">
        <v>0</v>
      </c>
      <c r="F31" s="78">
        <v>0</v>
      </c>
      <c r="G31" s="61"/>
      <c r="H31" s="61" t="s">
        <v>87</v>
      </c>
    </row>
    <row r="32" spans="1:8" s="9" customFormat="1" ht="12.75" customHeight="1" x14ac:dyDescent="0.25">
      <c r="A32" s="60">
        <v>29</v>
      </c>
      <c r="B32" s="88" t="s">
        <v>225</v>
      </c>
      <c r="C32" s="78">
        <v>0</v>
      </c>
      <c r="D32" s="78">
        <v>0</v>
      </c>
      <c r="E32" s="78">
        <v>1074847</v>
      </c>
      <c r="F32" s="78">
        <v>1074847</v>
      </c>
      <c r="G32" s="61" t="s">
        <v>87</v>
      </c>
      <c r="H32" s="61"/>
    </row>
    <row r="33" spans="1:11" s="9" customFormat="1" ht="20.399999999999999" x14ac:dyDescent="0.25">
      <c r="A33" s="60">
        <v>30</v>
      </c>
      <c r="B33" s="88" t="s">
        <v>308</v>
      </c>
      <c r="C33" s="78">
        <v>460434</v>
      </c>
      <c r="D33" s="78">
        <v>460434</v>
      </c>
      <c r="E33" s="78">
        <v>850000</v>
      </c>
      <c r="F33" s="78">
        <v>850000</v>
      </c>
      <c r="G33" s="61" t="s">
        <v>87</v>
      </c>
      <c r="H33" s="61"/>
    </row>
    <row r="34" spans="1:11" s="9" customFormat="1" ht="20.399999999999999" x14ac:dyDescent="0.25">
      <c r="A34" s="60">
        <v>31</v>
      </c>
      <c r="B34" s="88" t="s">
        <v>296</v>
      </c>
      <c r="C34" s="78">
        <v>127000</v>
      </c>
      <c r="D34" s="78">
        <v>127000</v>
      </c>
      <c r="E34" s="78">
        <v>18847243</v>
      </c>
      <c r="F34" s="78">
        <v>16179490</v>
      </c>
      <c r="G34" s="61" t="s">
        <v>87</v>
      </c>
      <c r="H34" s="61"/>
    </row>
    <row r="35" spans="1:11" s="9" customFormat="1" ht="12.75" customHeight="1" x14ac:dyDescent="0.25">
      <c r="A35" s="60">
        <v>32</v>
      </c>
      <c r="B35" s="89" t="s">
        <v>206</v>
      </c>
      <c r="C35" s="78">
        <v>762000</v>
      </c>
      <c r="D35" s="78">
        <v>0</v>
      </c>
      <c r="E35" s="78">
        <v>1270000</v>
      </c>
      <c r="F35" s="78">
        <v>508000</v>
      </c>
      <c r="G35" s="61"/>
      <c r="H35" s="61" t="s">
        <v>87</v>
      </c>
    </row>
    <row r="36" spans="1:11" s="9" customFormat="1" ht="12.75" customHeight="1" x14ac:dyDescent="0.25">
      <c r="A36" s="60">
        <v>33</v>
      </c>
      <c r="B36" s="88" t="s">
        <v>224</v>
      </c>
      <c r="C36" s="78">
        <v>0</v>
      </c>
      <c r="D36" s="78">
        <v>0</v>
      </c>
      <c r="E36" s="78">
        <v>8795000</v>
      </c>
      <c r="F36" s="78">
        <v>3795000</v>
      </c>
      <c r="G36" s="61"/>
      <c r="H36" s="61" t="s">
        <v>87</v>
      </c>
    </row>
    <row r="37" spans="1:11" s="9" customFormat="1" ht="12.75" customHeight="1" x14ac:dyDescent="0.25">
      <c r="A37" s="60">
        <v>34</v>
      </c>
      <c r="B37" s="89" t="s">
        <v>302</v>
      </c>
      <c r="C37" s="78">
        <v>0</v>
      </c>
      <c r="D37" s="78">
        <v>0</v>
      </c>
      <c r="E37" s="78">
        <v>1009419</v>
      </c>
      <c r="F37" s="78">
        <v>1009419</v>
      </c>
      <c r="G37" s="61"/>
      <c r="H37" s="61" t="s">
        <v>87</v>
      </c>
    </row>
    <row r="38" spans="1:11" s="9" customFormat="1" ht="12.75" customHeight="1" x14ac:dyDescent="0.25">
      <c r="A38" s="60">
        <v>35</v>
      </c>
      <c r="B38" s="89" t="s">
        <v>214</v>
      </c>
      <c r="C38" s="78">
        <v>0</v>
      </c>
      <c r="D38" s="78">
        <v>0</v>
      </c>
      <c r="E38" s="78">
        <v>0</v>
      </c>
      <c r="F38" s="78">
        <v>0</v>
      </c>
      <c r="G38" s="61"/>
      <c r="H38" s="61" t="s">
        <v>87</v>
      </c>
    </row>
    <row r="39" spans="1:11" s="9" customFormat="1" ht="12.75" customHeight="1" x14ac:dyDescent="0.25">
      <c r="A39" s="60">
        <v>36</v>
      </c>
      <c r="B39" s="89" t="s">
        <v>217</v>
      </c>
      <c r="C39" s="78">
        <v>0</v>
      </c>
      <c r="D39" s="78">
        <v>0</v>
      </c>
      <c r="E39" s="78">
        <v>16728522</v>
      </c>
      <c r="F39" s="78">
        <v>16658708</v>
      </c>
      <c r="G39" s="61" t="s">
        <v>87</v>
      </c>
      <c r="H39" s="61"/>
    </row>
    <row r="40" spans="1:11" s="9" customFormat="1" ht="12" x14ac:dyDescent="0.25">
      <c r="A40" s="60">
        <v>37</v>
      </c>
      <c r="B40" s="87" t="s">
        <v>218</v>
      </c>
      <c r="C40" s="78">
        <v>1200072</v>
      </c>
      <c r="D40" s="78">
        <v>1140014</v>
      </c>
      <c r="E40" s="78">
        <v>4051478</v>
      </c>
      <c r="F40" s="78">
        <v>3694778</v>
      </c>
      <c r="G40" s="61" t="s">
        <v>87</v>
      </c>
      <c r="H40" s="61"/>
      <c r="J40" s="48"/>
    </row>
    <row r="41" spans="1:11" s="9" customFormat="1" ht="12.75" customHeight="1" x14ac:dyDescent="0.25">
      <c r="A41" s="60">
        <v>38</v>
      </c>
      <c r="B41" s="89" t="s">
        <v>205</v>
      </c>
      <c r="C41" s="44">
        <v>60000</v>
      </c>
      <c r="D41" s="44">
        <v>54000</v>
      </c>
      <c r="E41" s="78">
        <v>1408000</v>
      </c>
      <c r="F41" s="78">
        <v>1208800</v>
      </c>
      <c r="G41" s="61" t="s">
        <v>87</v>
      </c>
      <c r="H41" s="61"/>
      <c r="J41" s="48"/>
      <c r="K41" s="48"/>
    </row>
    <row r="42" spans="1:11" s="9" customFormat="1" ht="20.399999999999999" x14ac:dyDescent="0.25">
      <c r="A42" s="60">
        <v>39</v>
      </c>
      <c r="B42" s="87" t="s">
        <v>223</v>
      </c>
      <c r="C42" s="78">
        <v>0</v>
      </c>
      <c r="D42" s="78">
        <v>0</v>
      </c>
      <c r="E42" s="78">
        <v>3797000</v>
      </c>
      <c r="F42" s="78">
        <v>3947000</v>
      </c>
      <c r="G42" s="61" t="s">
        <v>87</v>
      </c>
      <c r="H42" s="61"/>
    </row>
    <row r="43" spans="1:11" s="9" customFormat="1" ht="20.399999999999999" x14ac:dyDescent="0.25">
      <c r="A43" s="60">
        <v>40</v>
      </c>
      <c r="B43" s="89" t="s">
        <v>270</v>
      </c>
      <c r="C43" s="44">
        <v>86500000</v>
      </c>
      <c r="D43" s="44">
        <v>98473640</v>
      </c>
      <c r="E43" s="78">
        <v>0</v>
      </c>
      <c r="F43" s="78">
        <v>0</v>
      </c>
      <c r="G43" s="61" t="s">
        <v>87</v>
      </c>
      <c r="H43" s="61"/>
    </row>
    <row r="44" spans="1:11" s="9" customFormat="1" ht="12.75" customHeight="1" x14ac:dyDescent="0.25">
      <c r="A44" s="60">
        <v>41</v>
      </c>
      <c r="B44" s="72" t="s">
        <v>81</v>
      </c>
      <c r="C44" s="91">
        <f>SUM(C5:C43)</f>
        <v>293570519</v>
      </c>
      <c r="D44" s="91">
        <f>SUM(D5:D43)</f>
        <v>421826461</v>
      </c>
      <c r="E44" s="91">
        <f>SUM(E5:E43)</f>
        <v>456749050</v>
      </c>
      <c r="F44" s="91">
        <f>SUM(F5:F43)</f>
        <v>487541809</v>
      </c>
      <c r="G44" s="61"/>
      <c r="H44" s="61"/>
    </row>
    <row r="45" spans="1:11" s="9" customFormat="1" ht="12.75" customHeight="1" x14ac:dyDescent="0.25">
      <c r="A45" s="60">
        <v>42</v>
      </c>
      <c r="B45" s="55" t="s">
        <v>456</v>
      </c>
      <c r="C45" s="78">
        <f>'6.sz. melléklet'!D80+'7.sz. melléklet'!D30</f>
        <v>216455481</v>
      </c>
      <c r="D45" s="78">
        <f>'6.sz. melléklet'!E80+'7.sz. melléklet'!E30</f>
        <v>216455481</v>
      </c>
      <c r="E45" s="78">
        <f>'6.sz. melléklet'!D33</f>
        <v>53276950</v>
      </c>
      <c r="F45" s="78">
        <f>'6.sz. melléklet'!E33</f>
        <v>150740133</v>
      </c>
      <c r="G45" s="61"/>
      <c r="H45" s="61"/>
    </row>
    <row r="46" spans="1:11" s="9" customFormat="1" ht="12.75" customHeight="1" x14ac:dyDescent="0.25">
      <c r="A46" s="81">
        <v>43</v>
      </c>
      <c r="B46" s="94" t="s">
        <v>457</v>
      </c>
      <c r="C46" s="92">
        <f>SUM(C44:C45)</f>
        <v>510026000</v>
      </c>
      <c r="D46" s="92">
        <f>SUM(D44:D45)</f>
        <v>638281942</v>
      </c>
      <c r="E46" s="92">
        <f>SUM(E44:E45)</f>
        <v>510026000</v>
      </c>
      <c r="F46" s="92">
        <f>SUM(F44:F45)</f>
        <v>638281942</v>
      </c>
      <c r="G46" s="61"/>
      <c r="H46" s="61"/>
    </row>
    <row r="47" spans="1:11" s="7" customFormat="1" x14ac:dyDescent="0.25"/>
    <row r="48" spans="1:11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</sheetData>
  <sheetProtection selectLockedCells="1" selectUnlockedCells="1"/>
  <mergeCells count="1">
    <mergeCell ref="A1:H1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3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zoomScaleNormal="100" workbookViewId="0">
      <selection sqref="A1:E1"/>
    </sheetView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7.6640625" style="1" customWidth="1"/>
    <col min="4" max="5" width="11.6640625" style="1" customWidth="1"/>
    <col min="6" max="6" width="8.88671875" customWidth="1"/>
    <col min="7" max="7" width="11.109375" bestFit="1" customWidth="1"/>
  </cols>
  <sheetData>
    <row r="1" spans="1:6" ht="15" customHeight="1" x14ac:dyDescent="0.25">
      <c r="A1" s="145" t="s">
        <v>434</v>
      </c>
      <c r="B1" s="145"/>
      <c r="C1" s="145"/>
      <c r="D1" s="145"/>
      <c r="E1" s="145"/>
      <c r="F1" s="59"/>
    </row>
    <row r="2" spans="1:6" ht="9" customHeight="1" x14ac:dyDescent="0.25">
      <c r="A2" s="58"/>
      <c r="B2" s="58"/>
      <c r="C2" s="58"/>
      <c r="D2" s="58"/>
      <c r="E2" s="58"/>
      <c r="F2" s="58"/>
    </row>
    <row r="3" spans="1:6" ht="15" customHeight="1" x14ac:dyDescent="0.25">
      <c r="A3" s="60"/>
      <c r="B3" s="61" t="s">
        <v>335</v>
      </c>
      <c r="C3" s="60" t="s">
        <v>336</v>
      </c>
      <c r="D3" s="60" t="s">
        <v>337</v>
      </c>
      <c r="E3" s="60" t="s">
        <v>338</v>
      </c>
      <c r="F3" s="51"/>
    </row>
    <row r="4" spans="1:6" ht="24" x14ac:dyDescent="0.25">
      <c r="A4" s="60">
        <v>1</v>
      </c>
      <c r="B4" s="61" t="s">
        <v>0</v>
      </c>
      <c r="C4" s="60" t="s">
        <v>100</v>
      </c>
      <c r="D4" s="60" t="s">
        <v>435</v>
      </c>
      <c r="E4" s="60" t="s">
        <v>436</v>
      </c>
      <c r="F4" s="51"/>
    </row>
    <row r="5" spans="1:6" ht="15" customHeight="1" x14ac:dyDescent="0.25">
      <c r="A5" s="61">
        <v>2</v>
      </c>
      <c r="B5" s="40" t="s">
        <v>31</v>
      </c>
      <c r="C5" s="40" t="s">
        <v>101</v>
      </c>
      <c r="D5" s="27">
        <f>D6+D13</f>
        <v>52028860</v>
      </c>
      <c r="E5" s="27">
        <f>E6+E13</f>
        <v>52874332</v>
      </c>
      <c r="F5" s="51"/>
    </row>
    <row r="6" spans="1:6" ht="15" customHeight="1" x14ac:dyDescent="0.25">
      <c r="A6" s="73" t="s">
        <v>341</v>
      </c>
      <c r="B6" s="41" t="s">
        <v>102</v>
      </c>
      <c r="C6" s="41" t="s">
        <v>103</v>
      </c>
      <c r="D6" s="25">
        <f>SUM(D7:D12)</f>
        <v>39800229</v>
      </c>
      <c r="E6" s="25">
        <f>SUM(E7:E12)</f>
        <v>39436597</v>
      </c>
      <c r="F6" s="51"/>
    </row>
    <row r="7" spans="1:6" ht="15" customHeight="1" x14ac:dyDescent="0.25">
      <c r="A7" s="73" t="s">
        <v>346</v>
      </c>
      <c r="B7" s="36" t="s">
        <v>385</v>
      </c>
      <c r="C7" s="36" t="s">
        <v>104</v>
      </c>
      <c r="D7" s="49">
        <v>36344450</v>
      </c>
      <c r="E7" s="45">
        <v>32981171</v>
      </c>
      <c r="F7" s="51"/>
    </row>
    <row r="8" spans="1:6" ht="15" customHeight="1" x14ac:dyDescent="0.25">
      <c r="A8" s="73" t="s">
        <v>342</v>
      </c>
      <c r="B8" s="36" t="s">
        <v>386</v>
      </c>
      <c r="C8" s="36" t="s">
        <v>314</v>
      </c>
      <c r="D8" s="26">
        <v>0</v>
      </c>
      <c r="E8" s="45">
        <v>2352700</v>
      </c>
      <c r="F8" s="51"/>
    </row>
    <row r="9" spans="1:6" ht="15" customHeight="1" x14ac:dyDescent="0.25">
      <c r="A9" s="73" t="s">
        <v>348</v>
      </c>
      <c r="B9" s="36" t="s">
        <v>387</v>
      </c>
      <c r="C9" s="36" t="s">
        <v>233</v>
      </c>
      <c r="D9" s="26">
        <v>65000</v>
      </c>
      <c r="E9" s="130">
        <v>0</v>
      </c>
      <c r="F9" s="51"/>
    </row>
    <row r="10" spans="1:6" ht="15" customHeight="1" x14ac:dyDescent="0.25">
      <c r="A10" s="73" t="s">
        <v>347</v>
      </c>
      <c r="B10" s="36" t="s">
        <v>388</v>
      </c>
      <c r="C10" s="36" t="s">
        <v>105</v>
      </c>
      <c r="D10" s="49">
        <v>2626181</v>
      </c>
      <c r="E10" s="49">
        <v>2507131</v>
      </c>
      <c r="F10" s="51"/>
    </row>
    <row r="11" spans="1:6" ht="15" customHeight="1" x14ac:dyDescent="0.25">
      <c r="A11" s="73" t="s">
        <v>349</v>
      </c>
      <c r="B11" s="36" t="s">
        <v>389</v>
      </c>
      <c r="C11" s="36" t="s">
        <v>229</v>
      </c>
      <c r="D11" s="49">
        <v>160000</v>
      </c>
      <c r="E11" s="49">
        <v>157980</v>
      </c>
      <c r="F11" s="51"/>
    </row>
    <row r="12" spans="1:6" ht="15" customHeight="1" x14ac:dyDescent="0.25">
      <c r="A12" s="73" t="s">
        <v>345</v>
      </c>
      <c r="B12" s="36" t="s">
        <v>390</v>
      </c>
      <c r="C12" s="36" t="s">
        <v>234</v>
      </c>
      <c r="D12" s="49">
        <v>604598</v>
      </c>
      <c r="E12" s="45">
        <v>1437615</v>
      </c>
      <c r="F12" s="51"/>
    </row>
    <row r="13" spans="1:6" ht="15" customHeight="1" x14ac:dyDescent="0.25">
      <c r="A13" s="73" t="s">
        <v>350</v>
      </c>
      <c r="B13" s="41" t="s">
        <v>32</v>
      </c>
      <c r="C13" s="41" t="s">
        <v>106</v>
      </c>
      <c r="D13" s="25">
        <f>SUM(D14:D16)</f>
        <v>12228631</v>
      </c>
      <c r="E13" s="25">
        <f>SUM(E14:E16)</f>
        <v>13437735</v>
      </c>
      <c r="F13" s="51"/>
    </row>
    <row r="14" spans="1:6" ht="15" customHeight="1" x14ac:dyDescent="0.25">
      <c r="A14" s="73" t="s">
        <v>351</v>
      </c>
      <c r="B14" s="36" t="s">
        <v>391</v>
      </c>
      <c r="C14" s="36" t="s">
        <v>107</v>
      </c>
      <c r="D14" s="49">
        <v>9427852</v>
      </c>
      <c r="E14" s="49">
        <v>10345252</v>
      </c>
      <c r="F14" s="51"/>
    </row>
    <row r="15" spans="1:6" ht="15" customHeight="1" x14ac:dyDescent="0.25">
      <c r="A15" s="73" t="s">
        <v>352</v>
      </c>
      <c r="B15" s="36" t="s">
        <v>392</v>
      </c>
      <c r="C15" s="36" t="s">
        <v>108</v>
      </c>
      <c r="D15" s="49">
        <v>1924504</v>
      </c>
      <c r="E15" s="45">
        <v>2289420</v>
      </c>
      <c r="F15" s="51"/>
    </row>
    <row r="16" spans="1:6" ht="15" customHeight="1" x14ac:dyDescent="0.25">
      <c r="A16" s="73" t="s">
        <v>353</v>
      </c>
      <c r="B16" s="36" t="s">
        <v>393</v>
      </c>
      <c r="C16" s="36" t="s">
        <v>109</v>
      </c>
      <c r="D16" s="49">
        <v>876275</v>
      </c>
      <c r="E16" s="49">
        <v>803063</v>
      </c>
      <c r="F16" s="51"/>
    </row>
    <row r="17" spans="1:7" ht="15" customHeight="1" x14ac:dyDescent="0.25">
      <c r="A17" s="73" t="s">
        <v>354</v>
      </c>
      <c r="B17" s="40" t="s">
        <v>82</v>
      </c>
      <c r="C17" s="40" t="s">
        <v>110</v>
      </c>
      <c r="D17" s="50">
        <v>8582916</v>
      </c>
      <c r="E17" s="46">
        <v>7645502</v>
      </c>
      <c r="F17" s="51"/>
    </row>
    <row r="18" spans="1:7" ht="15" customHeight="1" x14ac:dyDescent="0.25">
      <c r="A18" s="73" t="s">
        <v>355</v>
      </c>
      <c r="B18" s="40" t="s">
        <v>33</v>
      </c>
      <c r="C18" s="40" t="s">
        <v>111</v>
      </c>
      <c r="D18" s="27">
        <f>SUM(D19:D23)</f>
        <v>118322345</v>
      </c>
      <c r="E18" s="27">
        <f>SUM(E19:E23)</f>
        <v>137759145</v>
      </c>
      <c r="F18" s="51"/>
    </row>
    <row r="19" spans="1:7" ht="15" customHeight="1" x14ac:dyDescent="0.25">
      <c r="A19" s="73" t="s">
        <v>356</v>
      </c>
      <c r="B19" s="41" t="s">
        <v>112</v>
      </c>
      <c r="C19" s="41" t="s">
        <v>116</v>
      </c>
      <c r="D19" s="44">
        <v>14158700</v>
      </c>
      <c r="E19" s="44">
        <v>14158700</v>
      </c>
      <c r="F19" s="51"/>
    </row>
    <row r="20" spans="1:7" ht="15" customHeight="1" x14ac:dyDescent="0.25">
      <c r="A20" s="73" t="s">
        <v>357</v>
      </c>
      <c r="B20" s="41" t="s">
        <v>113</v>
      </c>
      <c r="C20" s="41" t="s">
        <v>117</v>
      </c>
      <c r="D20" s="44">
        <v>3139000</v>
      </c>
      <c r="E20" s="44">
        <v>3139000</v>
      </c>
      <c r="F20" s="51"/>
    </row>
    <row r="21" spans="1:7" ht="15" customHeight="1" x14ac:dyDescent="0.25">
      <c r="A21" s="73" t="s">
        <v>358</v>
      </c>
      <c r="B21" s="41" t="s">
        <v>114</v>
      </c>
      <c r="C21" s="41" t="s">
        <v>118</v>
      </c>
      <c r="D21" s="44">
        <v>77299145</v>
      </c>
      <c r="E21" s="44">
        <v>83812945</v>
      </c>
      <c r="F21" s="51"/>
    </row>
    <row r="22" spans="1:7" ht="15" customHeight="1" x14ac:dyDescent="0.25">
      <c r="A22" s="73" t="s">
        <v>359</v>
      </c>
      <c r="B22" s="41" t="s">
        <v>115</v>
      </c>
      <c r="C22" s="41" t="s">
        <v>119</v>
      </c>
      <c r="D22" s="44">
        <v>240000</v>
      </c>
      <c r="E22" s="44">
        <v>240000</v>
      </c>
      <c r="F22" s="51"/>
    </row>
    <row r="23" spans="1:7" ht="15" customHeight="1" x14ac:dyDescent="0.25">
      <c r="A23" s="73" t="s">
        <v>360</v>
      </c>
      <c r="B23" s="41" t="s">
        <v>120</v>
      </c>
      <c r="C23" s="41" t="s">
        <v>121</v>
      </c>
      <c r="D23" s="25">
        <f>SUM(D24:D27)</f>
        <v>23485500</v>
      </c>
      <c r="E23" s="25">
        <f>SUM(E24:E27)</f>
        <v>36408500</v>
      </c>
      <c r="F23" s="51"/>
    </row>
    <row r="24" spans="1:7" ht="15" customHeight="1" x14ac:dyDescent="0.25">
      <c r="A24" s="73" t="s">
        <v>361</v>
      </c>
      <c r="B24" s="36" t="s">
        <v>394</v>
      </c>
      <c r="C24" s="36" t="s">
        <v>122</v>
      </c>
      <c r="D24" s="49">
        <v>18645500</v>
      </c>
      <c r="E24" s="49">
        <v>20133500</v>
      </c>
      <c r="F24" s="51"/>
    </row>
    <row r="25" spans="1:7" ht="15" customHeight="1" x14ac:dyDescent="0.25">
      <c r="A25" s="73" t="s">
        <v>362</v>
      </c>
      <c r="B25" s="77" t="s">
        <v>395</v>
      </c>
      <c r="C25" s="36" t="s">
        <v>123</v>
      </c>
      <c r="D25" s="49">
        <v>4000000</v>
      </c>
      <c r="E25" s="49">
        <v>15135000</v>
      </c>
      <c r="F25" s="51"/>
    </row>
    <row r="26" spans="1:7" ht="15" customHeight="1" x14ac:dyDescent="0.25">
      <c r="A26" s="73" t="s">
        <v>363</v>
      </c>
      <c r="B26" s="77" t="s">
        <v>396</v>
      </c>
      <c r="C26" s="36" t="s">
        <v>262</v>
      </c>
      <c r="D26" s="49">
        <v>40000</v>
      </c>
      <c r="E26" s="49">
        <v>40000</v>
      </c>
      <c r="F26" s="51"/>
    </row>
    <row r="27" spans="1:7" ht="15" customHeight="1" x14ac:dyDescent="0.25">
      <c r="A27" s="73" t="s">
        <v>364</v>
      </c>
      <c r="B27" s="77" t="s">
        <v>397</v>
      </c>
      <c r="C27" s="36" t="s">
        <v>124</v>
      </c>
      <c r="D27" s="49">
        <v>800000</v>
      </c>
      <c r="E27" s="49">
        <v>1100000</v>
      </c>
      <c r="F27" s="51"/>
    </row>
    <row r="28" spans="1:7" s="33" customFormat="1" ht="15" customHeight="1" x14ac:dyDescent="0.25">
      <c r="A28" s="73" t="s">
        <v>365</v>
      </c>
      <c r="B28" s="40" t="s">
        <v>125</v>
      </c>
      <c r="C28" s="40" t="s">
        <v>126</v>
      </c>
      <c r="D28" s="27">
        <v>3000000</v>
      </c>
      <c r="E28" s="46">
        <v>3150000</v>
      </c>
      <c r="F28" s="51"/>
      <c r="G28" s="143"/>
    </row>
    <row r="29" spans="1:7" s="33" customFormat="1" ht="15" customHeight="1" x14ac:dyDescent="0.25">
      <c r="A29" s="73" t="s">
        <v>366</v>
      </c>
      <c r="B29" s="40" t="s">
        <v>127</v>
      </c>
      <c r="C29" s="40" t="s">
        <v>128</v>
      </c>
      <c r="D29" s="27">
        <f>SUM(D30:D33)</f>
        <v>84501593</v>
      </c>
      <c r="E29" s="27">
        <f>SUM(E30:E33)</f>
        <v>186947095</v>
      </c>
      <c r="F29" s="51"/>
      <c r="G29" s="143"/>
    </row>
    <row r="30" spans="1:7" s="33" customFormat="1" ht="15" customHeight="1" x14ac:dyDescent="0.25">
      <c r="A30" s="73" t="s">
        <v>367</v>
      </c>
      <c r="B30" s="41" t="s">
        <v>235</v>
      </c>
      <c r="C30" s="41" t="s">
        <v>236</v>
      </c>
      <c r="D30" s="44">
        <v>2000000</v>
      </c>
      <c r="E30" s="44">
        <v>1291862</v>
      </c>
      <c r="F30" s="51"/>
    </row>
    <row r="31" spans="1:7" s="33" customFormat="1" ht="15" customHeight="1" x14ac:dyDescent="0.25">
      <c r="A31" s="73" t="s">
        <v>368</v>
      </c>
      <c r="B31" s="41" t="s">
        <v>129</v>
      </c>
      <c r="C31" s="41" t="s">
        <v>131</v>
      </c>
      <c r="D31" s="44">
        <v>20329643</v>
      </c>
      <c r="E31" s="44">
        <v>22430000</v>
      </c>
      <c r="F31" s="51"/>
    </row>
    <row r="32" spans="1:7" s="33" customFormat="1" ht="15" customHeight="1" x14ac:dyDescent="0.25">
      <c r="A32" s="73" t="s">
        <v>369</v>
      </c>
      <c r="B32" s="41" t="s">
        <v>130</v>
      </c>
      <c r="C32" s="41" t="s">
        <v>132</v>
      </c>
      <c r="D32" s="44">
        <v>8895000</v>
      </c>
      <c r="E32" s="44">
        <v>12485100</v>
      </c>
      <c r="F32" s="51"/>
      <c r="G32" s="143"/>
    </row>
    <row r="33" spans="1:7" s="33" customFormat="1" ht="15" customHeight="1" x14ac:dyDescent="0.25">
      <c r="A33" s="73" t="s">
        <v>370</v>
      </c>
      <c r="B33" s="41" t="s">
        <v>13</v>
      </c>
      <c r="C33" s="41" t="s">
        <v>252</v>
      </c>
      <c r="D33" s="44">
        <v>53276950</v>
      </c>
      <c r="E33" s="44">
        <v>150740133</v>
      </c>
      <c r="F33" s="51"/>
      <c r="G33" s="143"/>
    </row>
    <row r="34" spans="1:7" s="33" customFormat="1" ht="15" customHeight="1" x14ac:dyDescent="0.25">
      <c r="A34" s="73" t="s">
        <v>371</v>
      </c>
      <c r="B34" s="40" t="s">
        <v>83</v>
      </c>
      <c r="C34" s="40" t="s">
        <v>133</v>
      </c>
      <c r="D34" s="27">
        <f>SUM(D36:D39)</f>
        <v>89750000</v>
      </c>
      <c r="E34" s="27">
        <f>SUM(E35:E39)</f>
        <v>95802909</v>
      </c>
      <c r="F34" s="51"/>
    </row>
    <row r="35" spans="1:7" s="33" customFormat="1" ht="15" customHeight="1" x14ac:dyDescent="0.25">
      <c r="A35" s="73" t="s">
        <v>372</v>
      </c>
      <c r="B35" s="41" t="s">
        <v>480</v>
      </c>
      <c r="C35" s="41" t="s">
        <v>479</v>
      </c>
      <c r="D35" s="44">
        <v>0</v>
      </c>
      <c r="E35" s="44">
        <v>81500</v>
      </c>
      <c r="F35" s="51"/>
    </row>
    <row r="36" spans="1:7" s="34" customFormat="1" ht="15" customHeight="1" x14ac:dyDescent="0.25">
      <c r="A36" s="73" t="s">
        <v>373</v>
      </c>
      <c r="B36" s="41" t="s">
        <v>134</v>
      </c>
      <c r="C36" s="41" t="s">
        <v>135</v>
      </c>
      <c r="D36" s="44">
        <v>54726000</v>
      </c>
      <c r="E36" s="44">
        <v>54726000</v>
      </c>
      <c r="F36" s="52"/>
    </row>
    <row r="37" spans="1:7" s="33" customFormat="1" ht="15" customHeight="1" x14ac:dyDescent="0.25">
      <c r="A37" s="73" t="s">
        <v>374</v>
      </c>
      <c r="B37" s="41" t="s">
        <v>136</v>
      </c>
      <c r="C37" s="41" t="s">
        <v>137</v>
      </c>
      <c r="D37" s="44">
        <v>100000</v>
      </c>
      <c r="E37" s="44">
        <v>6167030</v>
      </c>
      <c r="F37" s="51"/>
    </row>
    <row r="38" spans="1:7" s="33" customFormat="1" ht="15" customHeight="1" x14ac:dyDescent="0.25">
      <c r="A38" s="73" t="s">
        <v>375</v>
      </c>
      <c r="B38" s="41" t="s">
        <v>138</v>
      </c>
      <c r="C38" s="41" t="s">
        <v>139</v>
      </c>
      <c r="D38" s="44">
        <v>16300000</v>
      </c>
      <c r="E38" s="44">
        <v>14917540</v>
      </c>
      <c r="F38" s="51"/>
    </row>
    <row r="39" spans="1:7" s="33" customFormat="1" ht="15" customHeight="1" x14ac:dyDescent="0.25">
      <c r="A39" s="73" t="s">
        <v>376</v>
      </c>
      <c r="B39" s="41" t="s">
        <v>140</v>
      </c>
      <c r="C39" s="41" t="s">
        <v>141</v>
      </c>
      <c r="D39" s="44">
        <v>18624000</v>
      </c>
      <c r="E39" s="44">
        <v>19910839</v>
      </c>
      <c r="F39" s="51"/>
    </row>
    <row r="40" spans="1:7" s="33" customFormat="1" ht="15" customHeight="1" x14ac:dyDescent="0.25">
      <c r="A40" s="73" t="s">
        <v>377</v>
      </c>
      <c r="B40" s="40" t="s">
        <v>142</v>
      </c>
      <c r="C40" s="40" t="s">
        <v>143</v>
      </c>
      <c r="D40" s="27">
        <f>SUM(D41:D42)</f>
        <v>129760552</v>
      </c>
      <c r="E40" s="27">
        <f>SUM(E41:E42)</f>
        <v>129760552</v>
      </c>
      <c r="F40" s="51"/>
    </row>
    <row r="41" spans="1:7" s="33" customFormat="1" ht="15" customHeight="1" x14ac:dyDescent="0.25">
      <c r="A41" s="73" t="s">
        <v>378</v>
      </c>
      <c r="B41" s="41" t="s">
        <v>144</v>
      </c>
      <c r="C41" s="41" t="s">
        <v>145</v>
      </c>
      <c r="D41" s="44">
        <v>102349435</v>
      </c>
      <c r="E41" s="44">
        <v>102349435</v>
      </c>
      <c r="F41" s="51"/>
    </row>
    <row r="42" spans="1:7" s="33" customFormat="1" ht="15" customHeight="1" x14ac:dyDescent="0.25">
      <c r="A42" s="73" t="s">
        <v>379</v>
      </c>
      <c r="B42" s="41" t="s">
        <v>146</v>
      </c>
      <c r="C42" s="41" t="s">
        <v>147</v>
      </c>
      <c r="D42" s="44">
        <v>27411117</v>
      </c>
      <c r="E42" s="44">
        <v>27411117</v>
      </c>
      <c r="F42" s="51"/>
    </row>
    <row r="43" spans="1:7" s="33" customFormat="1" ht="15" customHeight="1" x14ac:dyDescent="0.25">
      <c r="A43" s="73" t="s">
        <v>380</v>
      </c>
      <c r="B43" s="40" t="s">
        <v>38</v>
      </c>
      <c r="C43" s="40" t="s">
        <v>148</v>
      </c>
      <c r="D43" s="27">
        <f>SUM(D44:D44)</f>
        <v>0</v>
      </c>
      <c r="E43" s="27">
        <f>SUM(E44:E44)</f>
        <v>304537</v>
      </c>
      <c r="F43" s="51"/>
    </row>
    <row r="44" spans="1:7" s="33" customFormat="1" ht="15" customHeight="1" x14ac:dyDescent="0.25">
      <c r="A44" s="73" t="s">
        <v>381</v>
      </c>
      <c r="B44" s="41" t="s">
        <v>297</v>
      </c>
      <c r="C44" s="41" t="s">
        <v>298</v>
      </c>
      <c r="D44" s="25">
        <v>0</v>
      </c>
      <c r="E44" s="25">
        <v>304537</v>
      </c>
      <c r="F44" s="51"/>
    </row>
    <row r="45" spans="1:7" s="33" customFormat="1" ht="15" customHeight="1" x14ac:dyDescent="0.25">
      <c r="A45" s="73" t="s">
        <v>382</v>
      </c>
      <c r="B45" s="40" t="s">
        <v>16</v>
      </c>
      <c r="C45" s="40" t="s">
        <v>255</v>
      </c>
      <c r="D45" s="27">
        <f>SUM(D46:D47)</f>
        <v>22281734</v>
      </c>
      <c r="E45" s="27">
        <f>SUM(E46:E47)</f>
        <v>22305928</v>
      </c>
      <c r="F45" s="51"/>
    </row>
    <row r="46" spans="1:7" ht="15" customHeight="1" x14ac:dyDescent="0.25">
      <c r="A46" s="73" t="s">
        <v>383</v>
      </c>
      <c r="B46" s="41" t="s">
        <v>253</v>
      </c>
      <c r="C46" s="41" t="s">
        <v>254</v>
      </c>
      <c r="D46" s="25">
        <v>1891734</v>
      </c>
      <c r="E46" s="131">
        <v>2475584</v>
      </c>
      <c r="F46" s="53"/>
    </row>
    <row r="47" spans="1:7" ht="15" customHeight="1" x14ac:dyDescent="0.25">
      <c r="A47" s="73" t="s">
        <v>384</v>
      </c>
      <c r="B47" s="41" t="s">
        <v>230</v>
      </c>
      <c r="C47" s="41" t="s">
        <v>231</v>
      </c>
      <c r="D47" s="25">
        <v>20390000</v>
      </c>
      <c r="E47" s="141">
        <v>19830344</v>
      </c>
      <c r="F47" s="51"/>
    </row>
    <row r="48" spans="1:7" ht="15" customHeight="1" x14ac:dyDescent="0.25">
      <c r="A48" s="80" t="s">
        <v>398</v>
      </c>
      <c r="B48" s="70" t="s">
        <v>34</v>
      </c>
      <c r="C48" s="69"/>
      <c r="D48" s="68">
        <f>D5+D17+D18+D28+D29+D34+D40+D43+D45</f>
        <v>508228000</v>
      </c>
      <c r="E48" s="137">
        <f>E5+E17+E18+E28+E29+E34+E40+E43+E45</f>
        <v>636550000</v>
      </c>
      <c r="F48" s="51"/>
    </row>
    <row r="49" spans="1:7" ht="15" customHeight="1" x14ac:dyDescent="0.25">
      <c r="A49" s="73" t="s">
        <v>399</v>
      </c>
      <c r="B49" s="40" t="s">
        <v>149</v>
      </c>
      <c r="C49" s="40" t="s">
        <v>150</v>
      </c>
      <c r="D49" s="27">
        <f>SUM(D50:D51)</f>
        <v>53374772</v>
      </c>
      <c r="E49" s="27">
        <f>SUM(E50:E51)</f>
        <v>72304992</v>
      </c>
      <c r="F49" s="51"/>
      <c r="G49" s="28"/>
    </row>
    <row r="50" spans="1:7" ht="15" customHeight="1" x14ac:dyDescent="0.25">
      <c r="A50" s="73" t="s">
        <v>400</v>
      </c>
      <c r="B50" s="41" t="s">
        <v>151</v>
      </c>
      <c r="C50" s="41" t="s">
        <v>152</v>
      </c>
      <c r="D50" s="25">
        <v>47293338</v>
      </c>
      <c r="E50" s="132">
        <v>63686920</v>
      </c>
      <c r="F50" s="51"/>
      <c r="G50" s="28"/>
    </row>
    <row r="51" spans="1:7" s="39" customFormat="1" ht="15" customHeight="1" x14ac:dyDescent="0.25">
      <c r="A51" s="73" t="s">
        <v>401</v>
      </c>
      <c r="B51" s="41" t="s">
        <v>154</v>
      </c>
      <c r="C51" s="41" t="s">
        <v>153</v>
      </c>
      <c r="D51" s="25">
        <v>6081434</v>
      </c>
      <c r="E51" s="25">
        <v>8618072</v>
      </c>
      <c r="F51" s="51"/>
    </row>
    <row r="52" spans="1:7" ht="15" customHeight="1" x14ac:dyDescent="0.25">
      <c r="A52" s="73" t="s">
        <v>402</v>
      </c>
      <c r="B52" s="40" t="s">
        <v>155</v>
      </c>
      <c r="C52" s="40" t="s">
        <v>156</v>
      </c>
      <c r="D52" s="27">
        <f t="shared" ref="D52" si="0">SUM(D53:D54)</f>
        <v>33246570</v>
      </c>
      <c r="E52" s="27">
        <f t="shared" ref="E52" si="1">SUM(E53:E54)</f>
        <v>67600730</v>
      </c>
      <c r="F52" s="51"/>
      <c r="G52" s="28"/>
    </row>
    <row r="53" spans="1:7" ht="15" customHeight="1" x14ac:dyDescent="0.25">
      <c r="A53" s="73" t="s">
        <v>403</v>
      </c>
      <c r="B53" s="41" t="s">
        <v>273</v>
      </c>
      <c r="C53" s="41" t="s">
        <v>158</v>
      </c>
      <c r="D53" s="25">
        <v>0</v>
      </c>
      <c r="E53" s="129">
        <v>17220811</v>
      </c>
      <c r="F53" s="51"/>
    </row>
    <row r="54" spans="1:7" ht="15" customHeight="1" x14ac:dyDescent="0.25">
      <c r="A54" s="73" t="s">
        <v>404</v>
      </c>
      <c r="B54" s="41" t="s">
        <v>157</v>
      </c>
      <c r="C54" s="41" t="s">
        <v>158</v>
      </c>
      <c r="D54" s="25">
        <v>33246570</v>
      </c>
      <c r="E54" s="129">
        <v>50379919</v>
      </c>
      <c r="F54" s="51"/>
    </row>
    <row r="55" spans="1:7" ht="15" customHeight="1" x14ac:dyDescent="0.25">
      <c r="A55" s="73" t="s">
        <v>405</v>
      </c>
      <c r="B55" s="40" t="s">
        <v>3</v>
      </c>
      <c r="C55" s="40" t="s">
        <v>161</v>
      </c>
      <c r="D55" s="27">
        <f>D56+D57+D61</f>
        <v>86500000</v>
      </c>
      <c r="E55" s="27">
        <f>E56+E57+E61</f>
        <v>98473640</v>
      </c>
      <c r="F55" s="51"/>
    </row>
    <row r="56" spans="1:7" ht="15" customHeight="1" x14ac:dyDescent="0.25">
      <c r="A56" s="73" t="s">
        <v>406</v>
      </c>
      <c r="B56" s="41" t="s">
        <v>159</v>
      </c>
      <c r="C56" s="41" t="s">
        <v>162</v>
      </c>
      <c r="D56" s="25">
        <v>55000000</v>
      </c>
      <c r="E56" s="129">
        <v>61528909</v>
      </c>
      <c r="F56" s="51"/>
    </row>
    <row r="57" spans="1:7" ht="15" customHeight="1" x14ac:dyDescent="0.25">
      <c r="A57" s="73" t="s">
        <v>407</v>
      </c>
      <c r="B57" s="41" t="s">
        <v>160</v>
      </c>
      <c r="C57" s="41" t="s">
        <v>163</v>
      </c>
      <c r="D57" s="25">
        <f t="shared" ref="D57" si="2">SUM(D58:D60)</f>
        <v>31000000</v>
      </c>
      <c r="E57" s="25">
        <f t="shared" ref="E57" si="3">SUM(E58:E60)</f>
        <v>36337041</v>
      </c>
      <c r="F57" s="51"/>
    </row>
    <row r="58" spans="1:7" s="33" customFormat="1" ht="15" customHeight="1" x14ac:dyDescent="0.25">
      <c r="A58" s="73" t="s">
        <v>408</v>
      </c>
      <c r="B58" s="36" t="s">
        <v>431</v>
      </c>
      <c r="C58" s="36" t="s">
        <v>164</v>
      </c>
      <c r="D58" s="26">
        <v>11000000</v>
      </c>
      <c r="E58" s="130">
        <v>20751741</v>
      </c>
      <c r="F58" s="51"/>
    </row>
    <row r="59" spans="1:7" ht="15" customHeight="1" x14ac:dyDescent="0.25">
      <c r="A59" s="73" t="s">
        <v>409</v>
      </c>
      <c r="B59" s="36" t="s">
        <v>432</v>
      </c>
      <c r="C59" s="36" t="s">
        <v>165</v>
      </c>
      <c r="D59" s="26">
        <v>0</v>
      </c>
      <c r="E59" s="130">
        <v>0</v>
      </c>
      <c r="F59" s="51"/>
    </row>
    <row r="60" spans="1:7" s="33" customFormat="1" ht="15" customHeight="1" x14ac:dyDescent="0.25">
      <c r="A60" s="73" t="s">
        <v>410</v>
      </c>
      <c r="B60" s="36" t="s">
        <v>433</v>
      </c>
      <c r="C60" s="36" t="s">
        <v>166</v>
      </c>
      <c r="D60" s="26">
        <v>20000000</v>
      </c>
      <c r="E60" s="130">
        <v>15585300</v>
      </c>
      <c r="F60" s="51"/>
    </row>
    <row r="61" spans="1:7" s="33" customFormat="1" ht="15" customHeight="1" x14ac:dyDescent="0.25">
      <c r="A61" s="73" t="s">
        <v>411</v>
      </c>
      <c r="B61" s="41" t="s">
        <v>167</v>
      </c>
      <c r="C61" s="41" t="s">
        <v>168</v>
      </c>
      <c r="D61" s="25">
        <v>500000</v>
      </c>
      <c r="E61" s="129">
        <v>607690</v>
      </c>
      <c r="F61" s="51"/>
    </row>
    <row r="62" spans="1:7" s="33" customFormat="1" ht="15" customHeight="1" x14ac:dyDescent="0.25">
      <c r="A62" s="73" t="s">
        <v>412</v>
      </c>
      <c r="B62" s="40" t="s">
        <v>2</v>
      </c>
      <c r="C62" s="40" t="s">
        <v>170</v>
      </c>
      <c r="D62" s="27">
        <f>SUM(D63:D70)</f>
        <v>94457405</v>
      </c>
      <c r="E62" s="27">
        <f>SUM(E63:E70)</f>
        <v>129207126</v>
      </c>
      <c r="F62" s="51"/>
      <c r="G62" s="143"/>
    </row>
    <row r="63" spans="1:7" s="33" customFormat="1" ht="15" customHeight="1" x14ac:dyDescent="0.25">
      <c r="A63" s="73" t="s">
        <v>344</v>
      </c>
      <c r="B63" s="41" t="s">
        <v>169</v>
      </c>
      <c r="C63" s="41" t="s">
        <v>171</v>
      </c>
      <c r="D63" s="44">
        <v>65000</v>
      </c>
      <c r="E63" s="44">
        <v>65000</v>
      </c>
      <c r="F63" s="51"/>
    </row>
    <row r="64" spans="1:7" s="33" customFormat="1" ht="15" customHeight="1" x14ac:dyDescent="0.25">
      <c r="A64" s="73" t="s">
        <v>413</v>
      </c>
      <c r="B64" s="41" t="s">
        <v>172</v>
      </c>
      <c r="C64" s="41" t="s">
        <v>173</v>
      </c>
      <c r="D64" s="44">
        <v>44700000</v>
      </c>
      <c r="E64" s="44">
        <v>60530000</v>
      </c>
      <c r="F64" s="51"/>
    </row>
    <row r="65" spans="1:7" s="33" customFormat="1" ht="15" customHeight="1" x14ac:dyDescent="0.25">
      <c r="A65" s="73" t="s">
        <v>414</v>
      </c>
      <c r="B65" s="41" t="s">
        <v>175</v>
      </c>
      <c r="C65" s="41" t="s">
        <v>174</v>
      </c>
      <c r="D65" s="44">
        <v>6200000</v>
      </c>
      <c r="E65" s="44">
        <v>5600000</v>
      </c>
      <c r="F65" s="51"/>
    </row>
    <row r="66" spans="1:7" s="33" customFormat="1" ht="15" customHeight="1" x14ac:dyDescent="0.25">
      <c r="A66" s="73" t="s">
        <v>415</v>
      </c>
      <c r="B66" s="41" t="s">
        <v>176</v>
      </c>
      <c r="C66" s="41" t="s">
        <v>182</v>
      </c>
      <c r="D66" s="44">
        <v>8505000</v>
      </c>
      <c r="E66" s="44">
        <v>7545000</v>
      </c>
      <c r="F66" s="51"/>
    </row>
    <row r="67" spans="1:7" s="33" customFormat="1" ht="15" customHeight="1" x14ac:dyDescent="0.25">
      <c r="A67" s="73" t="s">
        <v>416</v>
      </c>
      <c r="B67" s="41" t="s">
        <v>177</v>
      </c>
      <c r="C67" s="41" t="s">
        <v>181</v>
      </c>
      <c r="D67" s="44">
        <v>15879000</v>
      </c>
      <c r="E67" s="44">
        <v>26411024</v>
      </c>
      <c r="F67" s="51"/>
    </row>
    <row r="68" spans="1:7" ht="15" customHeight="1" x14ac:dyDescent="0.25">
      <c r="A68" s="73" t="s">
        <v>417</v>
      </c>
      <c r="B68" s="47" t="s">
        <v>274</v>
      </c>
      <c r="C68" s="41" t="s">
        <v>275</v>
      </c>
      <c r="D68" s="25">
        <v>19108000</v>
      </c>
      <c r="E68" s="129">
        <v>24242976</v>
      </c>
      <c r="F68" s="51"/>
    </row>
    <row r="69" spans="1:7" ht="15" customHeight="1" x14ac:dyDescent="0.25">
      <c r="A69" s="73" t="s">
        <v>418</v>
      </c>
      <c r="B69" s="41" t="s">
        <v>178</v>
      </c>
      <c r="C69" s="41" t="s">
        <v>180</v>
      </c>
      <c r="D69" s="25">
        <v>0</v>
      </c>
      <c r="E69" s="129">
        <v>0</v>
      </c>
      <c r="F69" s="51"/>
    </row>
    <row r="70" spans="1:7" s="34" customFormat="1" ht="15" customHeight="1" x14ac:dyDescent="0.25">
      <c r="A70" s="73" t="s">
        <v>419</v>
      </c>
      <c r="B70" s="41" t="s">
        <v>179</v>
      </c>
      <c r="C70" s="41" t="s">
        <v>268</v>
      </c>
      <c r="D70" s="25">
        <v>405</v>
      </c>
      <c r="E70" s="129">
        <v>4813126</v>
      </c>
      <c r="F70" s="52"/>
    </row>
    <row r="71" spans="1:7" ht="15" customHeight="1" x14ac:dyDescent="0.25">
      <c r="A71" s="73" t="s">
        <v>420</v>
      </c>
      <c r="B71" s="40" t="s">
        <v>237</v>
      </c>
      <c r="C71" s="40" t="s">
        <v>238</v>
      </c>
      <c r="D71" s="27">
        <f t="shared" ref="D71" si="4">SUM(D72:D73)</f>
        <v>24600000</v>
      </c>
      <c r="E71" s="27">
        <f t="shared" ref="E71" si="5">SUM(E72:E73)</f>
        <v>48615700</v>
      </c>
      <c r="F71" s="51"/>
    </row>
    <row r="72" spans="1:7" ht="15" customHeight="1" x14ac:dyDescent="0.25">
      <c r="A72" s="73" t="s">
        <v>421</v>
      </c>
      <c r="B72" s="41" t="s">
        <v>239</v>
      </c>
      <c r="C72" s="41" t="s">
        <v>240</v>
      </c>
      <c r="D72" s="25">
        <v>24600000</v>
      </c>
      <c r="E72" s="78">
        <v>48615700</v>
      </c>
      <c r="F72" s="51"/>
      <c r="G72" s="28"/>
    </row>
    <row r="73" spans="1:7" ht="15" customHeight="1" x14ac:dyDescent="0.25">
      <c r="A73" s="73" t="s">
        <v>422</v>
      </c>
      <c r="B73" s="41" t="s">
        <v>315</v>
      </c>
      <c r="C73" s="41" t="s">
        <v>240</v>
      </c>
      <c r="D73" s="25">
        <v>0</v>
      </c>
      <c r="E73" s="25">
        <v>0</v>
      </c>
      <c r="F73" s="51"/>
      <c r="G73" s="28"/>
    </row>
    <row r="74" spans="1:7" ht="15" customHeight="1" x14ac:dyDescent="0.25">
      <c r="A74" s="73" t="s">
        <v>423</v>
      </c>
      <c r="B74" s="79" t="s">
        <v>183</v>
      </c>
      <c r="C74" s="79" t="s">
        <v>184</v>
      </c>
      <c r="D74" s="27">
        <f>SUM(D75:D75)</f>
        <v>0</v>
      </c>
      <c r="E74" s="27">
        <f>SUM(E75:E75)</f>
        <v>1812000</v>
      </c>
      <c r="F74" s="51"/>
      <c r="G74" s="28"/>
    </row>
    <row r="75" spans="1:7" ht="15" customHeight="1" x14ac:dyDescent="0.25">
      <c r="A75" s="73" t="s">
        <v>424</v>
      </c>
      <c r="B75" s="55" t="s">
        <v>185</v>
      </c>
      <c r="C75" s="55" t="s">
        <v>186</v>
      </c>
      <c r="D75" s="25">
        <v>0</v>
      </c>
      <c r="E75" s="25">
        <v>1812000</v>
      </c>
      <c r="F75" s="51"/>
    </row>
    <row r="76" spans="1:7" ht="15" customHeight="1" x14ac:dyDescent="0.25">
      <c r="A76" s="73" t="s">
        <v>425</v>
      </c>
      <c r="B76" s="79" t="s">
        <v>187</v>
      </c>
      <c r="C76" s="79" t="s">
        <v>189</v>
      </c>
      <c r="D76" s="27">
        <f t="shared" ref="D76" si="6">SUM(D77:D78)</f>
        <v>131700</v>
      </c>
      <c r="E76" s="27">
        <f t="shared" ref="E76" si="7">SUM(E77:E78)</f>
        <v>131700</v>
      </c>
      <c r="F76" s="51"/>
    </row>
    <row r="77" spans="1:7" ht="24" x14ac:dyDescent="0.25">
      <c r="A77" s="73" t="s">
        <v>426</v>
      </c>
      <c r="B77" s="55" t="s">
        <v>299</v>
      </c>
      <c r="C77" s="55" t="s">
        <v>300</v>
      </c>
      <c r="D77" s="25">
        <v>0</v>
      </c>
      <c r="E77" s="25">
        <v>0</v>
      </c>
      <c r="F77" s="51"/>
    </row>
    <row r="78" spans="1:7" ht="15" customHeight="1" x14ac:dyDescent="0.25">
      <c r="A78" s="73" t="s">
        <v>427</v>
      </c>
      <c r="B78" s="55" t="s">
        <v>188</v>
      </c>
      <c r="C78" s="55" t="s">
        <v>190</v>
      </c>
      <c r="D78" s="25">
        <v>131700</v>
      </c>
      <c r="E78" s="25">
        <v>131700</v>
      </c>
      <c r="F78" s="53"/>
      <c r="G78" s="53"/>
    </row>
    <row r="79" spans="1:7" ht="15" customHeight="1" x14ac:dyDescent="0.25">
      <c r="A79" s="73" t="s">
        <v>428</v>
      </c>
      <c r="B79" s="79" t="s">
        <v>245</v>
      </c>
      <c r="C79" s="79" t="s">
        <v>246</v>
      </c>
      <c r="D79" s="27">
        <f>SUM(D80:D81)</f>
        <v>215917553</v>
      </c>
      <c r="E79" s="27">
        <f>SUM(E80:E81)</f>
        <v>218404112</v>
      </c>
      <c r="F79" s="51"/>
    </row>
    <row r="80" spans="1:7" ht="15" customHeight="1" x14ac:dyDescent="0.25">
      <c r="A80" s="73" t="s">
        <v>429</v>
      </c>
      <c r="B80" s="55" t="s">
        <v>247</v>
      </c>
      <c r="C80" s="55" t="s">
        <v>195</v>
      </c>
      <c r="D80" s="25">
        <v>215917553</v>
      </c>
      <c r="E80" s="25">
        <v>215917553</v>
      </c>
      <c r="F80" s="51"/>
    </row>
    <row r="81" spans="1:6" ht="15" customHeight="1" x14ac:dyDescent="0.25">
      <c r="A81" s="73" t="s">
        <v>430</v>
      </c>
      <c r="B81" s="55" t="s">
        <v>248</v>
      </c>
      <c r="C81" s="55" t="s">
        <v>249</v>
      </c>
      <c r="D81" s="25">
        <v>0</v>
      </c>
      <c r="E81" s="25">
        <v>2486559</v>
      </c>
      <c r="F81" s="51"/>
    </row>
    <row r="82" spans="1:6" ht="15" customHeight="1" x14ac:dyDescent="0.25">
      <c r="A82" s="80" t="s">
        <v>481</v>
      </c>
      <c r="B82" s="70" t="s">
        <v>36</v>
      </c>
      <c r="C82" s="69"/>
      <c r="D82" s="68">
        <f>D49+D52+D55+D62+D74+D76+D79+D71</f>
        <v>508228000</v>
      </c>
      <c r="E82" s="137">
        <f>E49+E52+E55+E62+E74+E76+E79+E71</f>
        <v>636550000</v>
      </c>
      <c r="F82" s="51"/>
    </row>
  </sheetData>
  <sheetProtection selectLockedCells="1" selectUnlockedCells="1"/>
  <mergeCells count="1">
    <mergeCell ref="A1:E1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selection sqref="A1:E1"/>
    </sheetView>
  </sheetViews>
  <sheetFormatPr defaultRowHeight="13.2" x14ac:dyDescent="0.25"/>
  <cols>
    <col min="1" max="1" width="5.6640625" customWidth="1"/>
    <col min="2" max="2" width="35.6640625" customWidth="1"/>
    <col min="3" max="3" width="7.6640625" customWidth="1"/>
    <col min="4" max="4" width="11.6640625" style="33" customWidth="1"/>
    <col min="5" max="5" width="11.6640625" customWidth="1"/>
  </cols>
  <sheetData>
    <row r="1" spans="1:5" s="7" customFormat="1" ht="15" customHeight="1" x14ac:dyDescent="0.25">
      <c r="A1" s="145" t="s">
        <v>437</v>
      </c>
      <c r="B1" s="145"/>
      <c r="C1" s="145"/>
      <c r="D1" s="145"/>
      <c r="E1" s="145"/>
    </row>
    <row r="2" spans="1:5" ht="9" customHeight="1" x14ac:dyDescent="0.25">
      <c r="A2" s="13"/>
      <c r="B2" s="14"/>
      <c r="C2" s="14"/>
    </row>
    <row r="3" spans="1:5" ht="15" customHeight="1" x14ac:dyDescent="0.25">
      <c r="A3" s="60"/>
      <c r="B3" s="61" t="s">
        <v>335</v>
      </c>
      <c r="C3" s="60" t="s">
        <v>336</v>
      </c>
      <c r="D3" s="60" t="s">
        <v>337</v>
      </c>
      <c r="E3" s="60" t="s">
        <v>338</v>
      </c>
    </row>
    <row r="4" spans="1:5" ht="36" customHeight="1" x14ac:dyDescent="0.25">
      <c r="A4" s="60">
        <v>1</v>
      </c>
      <c r="B4" s="61" t="s">
        <v>0</v>
      </c>
      <c r="C4" s="60" t="s">
        <v>100</v>
      </c>
      <c r="D4" s="60" t="s">
        <v>435</v>
      </c>
      <c r="E4" s="60" t="s">
        <v>436</v>
      </c>
    </row>
    <row r="5" spans="1:5" s="7" customFormat="1" ht="15" customHeight="1" x14ac:dyDescent="0.25">
      <c r="A5" s="60">
        <v>2</v>
      </c>
      <c r="B5" s="40" t="s">
        <v>31</v>
      </c>
      <c r="C5" s="40" t="s">
        <v>101</v>
      </c>
      <c r="D5" s="27">
        <f>D6+D12</f>
        <v>14516024</v>
      </c>
      <c r="E5" s="27">
        <f>E6+E12</f>
        <v>14456091</v>
      </c>
    </row>
    <row r="6" spans="1:5" s="7" customFormat="1" ht="15" customHeight="1" x14ac:dyDescent="0.25">
      <c r="A6" s="60">
        <v>3</v>
      </c>
      <c r="B6" s="41" t="s">
        <v>102</v>
      </c>
      <c r="C6" s="41" t="s">
        <v>103</v>
      </c>
      <c r="D6" s="25">
        <f>SUM(D7:D11)</f>
        <v>13997364</v>
      </c>
      <c r="E6" s="25">
        <f>SUM(E7:E11)</f>
        <v>14438275</v>
      </c>
    </row>
    <row r="7" spans="1:5" s="7" customFormat="1" ht="15" customHeight="1" x14ac:dyDescent="0.25">
      <c r="A7" s="60">
        <v>4</v>
      </c>
      <c r="B7" s="36" t="s">
        <v>385</v>
      </c>
      <c r="C7" s="36" t="s">
        <v>104</v>
      </c>
      <c r="D7" s="26">
        <v>13032408</v>
      </c>
      <c r="E7" s="133">
        <v>13032108</v>
      </c>
    </row>
    <row r="8" spans="1:5" s="7" customFormat="1" ht="15" customHeight="1" x14ac:dyDescent="0.25">
      <c r="A8" s="60">
        <v>5</v>
      </c>
      <c r="B8" s="36" t="s">
        <v>386</v>
      </c>
      <c r="C8" s="36" t="s">
        <v>314</v>
      </c>
      <c r="D8" s="26">
        <v>0</v>
      </c>
      <c r="E8" s="133">
        <v>480000</v>
      </c>
    </row>
    <row r="9" spans="1:5" s="7" customFormat="1" ht="15" customHeight="1" x14ac:dyDescent="0.25">
      <c r="A9" s="60">
        <v>6</v>
      </c>
      <c r="B9" s="36" t="s">
        <v>438</v>
      </c>
      <c r="C9" s="36" t="s">
        <v>301</v>
      </c>
      <c r="D9" s="26">
        <v>0</v>
      </c>
      <c r="E9" s="133">
        <v>0</v>
      </c>
    </row>
    <row r="10" spans="1:5" s="7" customFormat="1" ht="15" customHeight="1" x14ac:dyDescent="0.25">
      <c r="A10" s="60">
        <v>7</v>
      </c>
      <c r="B10" s="36" t="s">
        <v>388</v>
      </c>
      <c r="C10" s="36" t="s">
        <v>105</v>
      </c>
      <c r="D10" s="26">
        <v>604956</v>
      </c>
      <c r="E10" s="133">
        <v>604956</v>
      </c>
    </row>
    <row r="11" spans="1:5" s="7" customFormat="1" ht="15" customHeight="1" x14ac:dyDescent="0.25">
      <c r="A11" s="60">
        <v>8</v>
      </c>
      <c r="B11" s="36" t="s">
        <v>389</v>
      </c>
      <c r="C11" s="36" t="s">
        <v>229</v>
      </c>
      <c r="D11" s="26">
        <v>360000</v>
      </c>
      <c r="E11" s="133">
        <v>321211</v>
      </c>
    </row>
    <row r="12" spans="1:5" s="7" customFormat="1" ht="15" customHeight="1" x14ac:dyDescent="0.25">
      <c r="A12" s="60">
        <v>9</v>
      </c>
      <c r="B12" s="41" t="s">
        <v>32</v>
      </c>
      <c r="C12" s="41" t="s">
        <v>106</v>
      </c>
      <c r="D12" s="25">
        <f>SUM(D13:D14)</f>
        <v>518660</v>
      </c>
      <c r="E12" s="25">
        <f>SUM(E13:E14)</f>
        <v>17816</v>
      </c>
    </row>
    <row r="13" spans="1:5" s="7" customFormat="1" ht="24" x14ac:dyDescent="0.25">
      <c r="A13" s="60">
        <v>10</v>
      </c>
      <c r="B13" s="82" t="s">
        <v>439</v>
      </c>
      <c r="C13" s="36" t="s">
        <v>108</v>
      </c>
      <c r="D13" s="26">
        <v>468660</v>
      </c>
      <c r="E13" s="133">
        <v>0</v>
      </c>
    </row>
    <row r="14" spans="1:5" s="7" customFormat="1" ht="15" customHeight="1" x14ac:dyDescent="0.25">
      <c r="A14" s="60">
        <v>11</v>
      </c>
      <c r="B14" s="36" t="s">
        <v>393</v>
      </c>
      <c r="C14" s="36" t="s">
        <v>109</v>
      </c>
      <c r="D14" s="26">
        <v>50000</v>
      </c>
      <c r="E14" s="133">
        <v>17816</v>
      </c>
    </row>
    <row r="15" spans="1:5" s="7" customFormat="1" ht="15" customHeight="1" x14ac:dyDescent="0.25">
      <c r="A15" s="60">
        <v>12</v>
      </c>
      <c r="B15" s="40" t="s">
        <v>82</v>
      </c>
      <c r="C15" s="40" t="s">
        <v>110</v>
      </c>
      <c r="D15" s="27">
        <v>2198998</v>
      </c>
      <c r="E15" s="27">
        <v>2189117</v>
      </c>
    </row>
    <row r="16" spans="1:5" s="7" customFormat="1" ht="15" customHeight="1" x14ac:dyDescent="0.25">
      <c r="A16" s="60">
        <v>13</v>
      </c>
      <c r="B16" s="40" t="s">
        <v>33</v>
      </c>
      <c r="C16" s="40" t="s">
        <v>111</v>
      </c>
      <c r="D16" s="27">
        <f>SUM(D17:D21)</f>
        <v>5472978</v>
      </c>
      <c r="E16" s="27">
        <f>SUM(E17:E21)</f>
        <v>4917078</v>
      </c>
    </row>
    <row r="17" spans="1:6" s="7" customFormat="1" ht="15" customHeight="1" x14ac:dyDescent="0.25">
      <c r="A17" s="60">
        <v>14</v>
      </c>
      <c r="B17" s="41" t="s">
        <v>112</v>
      </c>
      <c r="C17" s="41" t="s">
        <v>116</v>
      </c>
      <c r="D17" s="25">
        <v>500000</v>
      </c>
      <c r="E17" s="134">
        <v>500000</v>
      </c>
    </row>
    <row r="18" spans="1:6" s="7" customFormat="1" ht="15" customHeight="1" x14ac:dyDescent="0.25">
      <c r="A18" s="60">
        <v>15</v>
      </c>
      <c r="B18" s="41" t="s">
        <v>113</v>
      </c>
      <c r="C18" s="41" t="s">
        <v>117</v>
      </c>
      <c r="D18" s="25">
        <v>100000</v>
      </c>
      <c r="E18" s="134">
        <v>100000</v>
      </c>
    </row>
    <row r="19" spans="1:6" s="7" customFormat="1" ht="15" customHeight="1" x14ac:dyDescent="0.25">
      <c r="A19" s="60">
        <v>16</v>
      </c>
      <c r="B19" s="41" t="s">
        <v>114</v>
      </c>
      <c r="C19" s="41" t="s">
        <v>118</v>
      </c>
      <c r="D19" s="25">
        <v>4083000</v>
      </c>
      <c r="E19" s="134">
        <v>3707496</v>
      </c>
    </row>
    <row r="20" spans="1:6" s="9" customFormat="1" ht="15" customHeight="1" x14ac:dyDescent="0.25">
      <c r="A20" s="60">
        <v>17</v>
      </c>
      <c r="B20" s="41" t="s">
        <v>115</v>
      </c>
      <c r="C20" s="41" t="s">
        <v>119</v>
      </c>
      <c r="D20" s="25">
        <v>60000</v>
      </c>
      <c r="E20" s="134">
        <v>0</v>
      </c>
    </row>
    <row r="21" spans="1:6" s="7" customFormat="1" ht="15" customHeight="1" x14ac:dyDescent="0.25">
      <c r="A21" s="60">
        <v>18</v>
      </c>
      <c r="B21" s="41" t="s">
        <v>120</v>
      </c>
      <c r="C21" s="41" t="s">
        <v>121</v>
      </c>
      <c r="D21" s="25">
        <f t="shared" ref="D21:E21" si="0">SUM(D22:D23)</f>
        <v>729978</v>
      </c>
      <c r="E21" s="25">
        <f t="shared" si="0"/>
        <v>609582</v>
      </c>
    </row>
    <row r="22" spans="1:6" s="7" customFormat="1" ht="15" customHeight="1" x14ac:dyDescent="0.25">
      <c r="A22" s="60">
        <v>19</v>
      </c>
      <c r="B22" s="36" t="s">
        <v>394</v>
      </c>
      <c r="C22" s="36" t="s">
        <v>122</v>
      </c>
      <c r="D22" s="26">
        <v>729500</v>
      </c>
      <c r="E22" s="133">
        <v>609500</v>
      </c>
    </row>
    <row r="23" spans="1:6" ht="15" customHeight="1" x14ac:dyDescent="0.25">
      <c r="A23" s="60">
        <v>20</v>
      </c>
      <c r="B23" s="36" t="s">
        <v>397</v>
      </c>
      <c r="C23" s="36" t="s">
        <v>124</v>
      </c>
      <c r="D23" s="26">
        <v>478</v>
      </c>
      <c r="E23" s="135">
        <v>82</v>
      </c>
      <c r="F23" s="15"/>
    </row>
    <row r="24" spans="1:6" ht="15" customHeight="1" x14ac:dyDescent="0.25">
      <c r="A24" s="60">
        <v>21</v>
      </c>
      <c r="B24" s="40" t="s">
        <v>83</v>
      </c>
      <c r="C24" s="40" t="s">
        <v>133</v>
      </c>
      <c r="D24" s="50">
        <v>0</v>
      </c>
      <c r="E24" s="50">
        <v>0</v>
      </c>
      <c r="F24" s="15"/>
    </row>
    <row r="25" spans="1:6" s="7" customFormat="1" ht="15" customHeight="1" x14ac:dyDescent="0.25">
      <c r="A25" s="81">
        <v>22</v>
      </c>
      <c r="B25" s="70" t="s">
        <v>34</v>
      </c>
      <c r="C25" s="69"/>
      <c r="D25" s="68">
        <f>D5+D15+D16+D24</f>
        <v>22188000</v>
      </c>
      <c r="E25" s="68">
        <f>E5+E15+E16+E24</f>
        <v>21562286</v>
      </c>
    </row>
    <row r="26" spans="1:6" s="35" customFormat="1" ht="15" customHeight="1" x14ac:dyDescent="0.25">
      <c r="A26" s="60">
        <v>23</v>
      </c>
      <c r="B26" s="40" t="s">
        <v>2</v>
      </c>
      <c r="C26" s="40" t="s">
        <v>170</v>
      </c>
      <c r="D26" s="27">
        <f>SUM(D27:D29)</f>
        <v>1260072</v>
      </c>
      <c r="E26" s="27">
        <f>SUM(E27:E29)</f>
        <v>1194014</v>
      </c>
      <c r="F26" s="16"/>
    </row>
    <row r="27" spans="1:6" s="35" customFormat="1" ht="15" customHeight="1" x14ac:dyDescent="0.25">
      <c r="A27" s="60">
        <v>24</v>
      </c>
      <c r="B27" s="41" t="s">
        <v>175</v>
      </c>
      <c r="C27" s="41" t="s">
        <v>174</v>
      </c>
      <c r="D27" s="25">
        <v>1200000</v>
      </c>
      <c r="E27" s="136">
        <v>1140012</v>
      </c>
      <c r="F27" s="16"/>
    </row>
    <row r="28" spans="1:6" s="35" customFormat="1" ht="15" customHeight="1" x14ac:dyDescent="0.25">
      <c r="A28" s="60">
        <v>25</v>
      </c>
      <c r="B28" s="41" t="s">
        <v>304</v>
      </c>
      <c r="C28" s="41" t="s">
        <v>305</v>
      </c>
      <c r="D28" s="25">
        <v>60000</v>
      </c>
      <c r="E28" s="136">
        <v>54000</v>
      </c>
      <c r="F28" s="16"/>
    </row>
    <row r="29" spans="1:6" s="7" customFormat="1" ht="15" customHeight="1" x14ac:dyDescent="0.25">
      <c r="A29" s="60">
        <v>26</v>
      </c>
      <c r="B29" s="41" t="s">
        <v>179</v>
      </c>
      <c r="C29" s="41" t="s">
        <v>268</v>
      </c>
      <c r="D29" s="25">
        <v>72</v>
      </c>
      <c r="E29" s="136">
        <v>2</v>
      </c>
      <c r="F29" s="16"/>
    </row>
    <row r="30" spans="1:6" ht="15" customHeight="1" x14ac:dyDescent="0.25">
      <c r="A30" s="60">
        <v>27</v>
      </c>
      <c r="B30" s="79" t="s">
        <v>35</v>
      </c>
      <c r="C30" s="79" t="s">
        <v>195</v>
      </c>
      <c r="D30" s="27">
        <v>537928</v>
      </c>
      <c r="E30" s="27">
        <v>537928</v>
      </c>
    </row>
    <row r="31" spans="1:6" ht="15" customHeight="1" x14ac:dyDescent="0.25">
      <c r="A31" s="60">
        <v>28</v>
      </c>
      <c r="B31" s="40" t="s">
        <v>193</v>
      </c>
      <c r="C31" s="40" t="s">
        <v>194</v>
      </c>
      <c r="D31" s="27">
        <v>20390000</v>
      </c>
      <c r="E31" s="138">
        <v>19830344</v>
      </c>
    </row>
    <row r="32" spans="1:6" ht="15" customHeight="1" x14ac:dyDescent="0.25">
      <c r="A32" s="81">
        <v>29</v>
      </c>
      <c r="B32" s="70" t="s">
        <v>84</v>
      </c>
      <c r="C32" s="69"/>
      <c r="D32" s="68">
        <f>D26+D31+D30</f>
        <v>22188000</v>
      </c>
      <c r="E32" s="137">
        <f>E26+E31+E30</f>
        <v>21562286</v>
      </c>
    </row>
    <row r="33" spans="4:4" x14ac:dyDescent="0.25">
      <c r="D33" s="17"/>
    </row>
    <row r="34" spans="4:4" x14ac:dyDescent="0.25">
      <c r="D34" s="18"/>
    </row>
  </sheetData>
  <sheetProtection selectLockedCells="1" selectUnlockedCells="1"/>
  <mergeCells count="1">
    <mergeCell ref="A1:E1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>
      <selection sqref="A1:D1"/>
    </sheetView>
  </sheetViews>
  <sheetFormatPr defaultColWidth="9.109375" defaultRowHeight="13.2" x14ac:dyDescent="0.25"/>
  <cols>
    <col min="1" max="1" width="5.6640625" style="30" customWidth="1"/>
    <col min="2" max="2" width="31" style="30" customWidth="1"/>
    <col min="3" max="4" width="11.6640625" style="30" customWidth="1"/>
    <col min="5" max="16384" width="9.109375" style="29"/>
  </cols>
  <sheetData>
    <row r="1" spans="1:4" ht="15" customHeight="1" x14ac:dyDescent="0.25">
      <c r="A1" s="148" t="s">
        <v>458</v>
      </c>
      <c r="B1" s="148"/>
      <c r="C1" s="148"/>
      <c r="D1" s="148"/>
    </row>
    <row r="2" spans="1:4" ht="9" customHeight="1" x14ac:dyDescent="0.25">
      <c r="A2" s="31"/>
      <c r="B2" s="31"/>
      <c r="C2" s="31"/>
      <c r="D2" s="31"/>
    </row>
    <row r="3" spans="1:4" ht="15" customHeight="1" x14ac:dyDescent="0.25">
      <c r="A3" s="98"/>
      <c r="B3" s="98" t="s">
        <v>335</v>
      </c>
      <c r="C3" s="98" t="s">
        <v>336</v>
      </c>
      <c r="D3" s="98" t="s">
        <v>337</v>
      </c>
    </row>
    <row r="4" spans="1:4" ht="36" customHeight="1" x14ac:dyDescent="0.25">
      <c r="A4" s="95">
        <v>1</v>
      </c>
      <c r="B4" s="95" t="s">
        <v>30</v>
      </c>
      <c r="C4" s="60" t="s">
        <v>459</v>
      </c>
      <c r="D4" s="60" t="s">
        <v>436</v>
      </c>
    </row>
    <row r="5" spans="1:4" ht="18" customHeight="1" x14ac:dyDescent="0.25">
      <c r="A5" s="95">
        <v>2</v>
      </c>
      <c r="B5" s="96" t="s">
        <v>14</v>
      </c>
      <c r="C5" s="97">
        <f>'1.sz. melléklet'!C33</f>
        <v>53276950</v>
      </c>
      <c r="D5" s="97">
        <f>'1.sz. melléklet'!D33</f>
        <v>150740133</v>
      </c>
    </row>
    <row r="6" spans="1:4" ht="18" customHeight="1" x14ac:dyDescent="0.25">
      <c r="A6" s="95">
        <v>3</v>
      </c>
      <c r="B6" s="96" t="s">
        <v>81</v>
      </c>
      <c r="C6" s="97">
        <f>SUM(C5)</f>
        <v>53276950</v>
      </c>
      <c r="D6" s="97">
        <f t="shared" ref="D6" si="0">SUM(D5)</f>
        <v>150740133</v>
      </c>
    </row>
    <row r="13" spans="1:4" ht="20.100000000000001" customHeight="1" x14ac:dyDescent="0.25"/>
  </sheetData>
  <mergeCells count="1">
    <mergeCell ref="A1:D1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sqref="A1:D1"/>
    </sheetView>
  </sheetViews>
  <sheetFormatPr defaultRowHeight="13.2" x14ac:dyDescent="0.25"/>
  <cols>
    <col min="1" max="1" width="5.33203125" style="1" customWidth="1"/>
    <col min="2" max="2" width="43.44140625" customWidth="1"/>
    <col min="3" max="4" width="11.6640625" style="1" customWidth="1"/>
  </cols>
  <sheetData>
    <row r="1" spans="1:5" x14ac:dyDescent="0.25">
      <c r="A1" s="149" t="s">
        <v>460</v>
      </c>
      <c r="B1" s="149"/>
      <c r="C1" s="149"/>
      <c r="D1" s="149"/>
      <c r="E1" s="2"/>
    </row>
    <row r="2" spans="1:5" ht="9" customHeight="1" x14ac:dyDescent="0.25">
      <c r="B2" s="1"/>
    </row>
    <row r="3" spans="1:5" ht="15" customHeight="1" x14ac:dyDescent="0.25">
      <c r="A3" s="61"/>
      <c r="B3" s="61" t="s">
        <v>335</v>
      </c>
      <c r="C3" s="61" t="s">
        <v>461</v>
      </c>
      <c r="D3" s="61" t="s">
        <v>446</v>
      </c>
    </row>
    <row r="4" spans="1:5" ht="24" x14ac:dyDescent="0.25">
      <c r="A4" s="99">
        <v>1</v>
      </c>
      <c r="B4" s="102" t="s">
        <v>37</v>
      </c>
      <c r="C4" s="60" t="s">
        <v>435</v>
      </c>
      <c r="D4" s="60" t="s">
        <v>451</v>
      </c>
    </row>
    <row r="5" spans="1:5" ht="15" customHeight="1" x14ac:dyDescent="0.25">
      <c r="A5" s="73" t="s">
        <v>343</v>
      </c>
      <c r="B5" s="55" t="s">
        <v>88</v>
      </c>
      <c r="C5" s="25">
        <v>0</v>
      </c>
      <c r="D5" s="25">
        <v>0</v>
      </c>
    </row>
    <row r="6" spans="1:5" x14ac:dyDescent="0.25">
      <c r="A6" s="73" t="s">
        <v>341</v>
      </c>
      <c r="B6" s="103" t="s">
        <v>89</v>
      </c>
      <c r="C6" s="25">
        <f>SUM(C7:C11)</f>
        <v>17894988</v>
      </c>
      <c r="D6" s="25">
        <f>SUM(D7:D11)</f>
        <v>18034580</v>
      </c>
    </row>
    <row r="7" spans="1:5" ht="15" customHeight="1" x14ac:dyDescent="0.25">
      <c r="A7" s="73" t="s">
        <v>346</v>
      </c>
      <c r="B7" s="104" t="s">
        <v>90</v>
      </c>
      <c r="C7" s="100">
        <v>3313800</v>
      </c>
      <c r="D7" s="100">
        <v>3313800</v>
      </c>
    </row>
    <row r="8" spans="1:5" ht="15" customHeight="1" x14ac:dyDescent="0.25">
      <c r="A8" s="73" t="s">
        <v>342</v>
      </c>
      <c r="B8" s="104" t="s">
        <v>91</v>
      </c>
      <c r="C8" s="100">
        <v>9952000</v>
      </c>
      <c r="D8" s="100">
        <v>9952000</v>
      </c>
    </row>
    <row r="9" spans="1:5" ht="15" customHeight="1" x14ac:dyDescent="0.25">
      <c r="A9" s="73" t="s">
        <v>348</v>
      </c>
      <c r="B9" s="104" t="s">
        <v>92</v>
      </c>
      <c r="C9" s="100">
        <v>668265</v>
      </c>
      <c r="D9" s="100">
        <v>668265</v>
      </c>
    </row>
    <row r="10" spans="1:5" ht="15" customHeight="1" x14ac:dyDescent="0.25">
      <c r="A10" s="73" t="s">
        <v>347</v>
      </c>
      <c r="B10" s="104" t="s">
        <v>93</v>
      </c>
      <c r="C10" s="100">
        <v>3960923</v>
      </c>
      <c r="D10" s="100">
        <v>3960923</v>
      </c>
    </row>
    <row r="11" spans="1:5" ht="15" customHeight="1" x14ac:dyDescent="0.25">
      <c r="A11" s="73" t="s">
        <v>349</v>
      </c>
      <c r="B11" s="104" t="s">
        <v>482</v>
      </c>
      <c r="C11" s="100">
        <v>0</v>
      </c>
      <c r="D11" s="100">
        <v>139592</v>
      </c>
    </row>
    <row r="12" spans="1:5" ht="15" customHeight="1" x14ac:dyDescent="0.25">
      <c r="A12" s="73" t="s">
        <v>345</v>
      </c>
      <c r="B12" s="55" t="s">
        <v>94</v>
      </c>
      <c r="C12" s="25">
        <v>6000000</v>
      </c>
      <c r="D12" s="25">
        <v>6000000</v>
      </c>
    </row>
    <row r="13" spans="1:5" ht="15" customHeight="1" x14ac:dyDescent="0.25">
      <c r="A13" s="73" t="s">
        <v>350</v>
      </c>
      <c r="B13" s="105" t="s">
        <v>99</v>
      </c>
      <c r="C13" s="25">
        <v>153000</v>
      </c>
      <c r="D13" s="25">
        <v>153000</v>
      </c>
    </row>
    <row r="14" spans="1:5" ht="15" customHeight="1" x14ac:dyDescent="0.25">
      <c r="A14" s="76" t="s">
        <v>351</v>
      </c>
      <c r="B14" s="106" t="s">
        <v>259</v>
      </c>
      <c r="C14" s="107">
        <f>C6+C12+C13</f>
        <v>24047988</v>
      </c>
      <c r="D14" s="107">
        <f>D6+D12+D13</f>
        <v>24187580</v>
      </c>
    </row>
    <row r="15" spans="1:5" ht="15" customHeight="1" x14ac:dyDescent="0.25">
      <c r="A15" s="73" t="s">
        <v>352</v>
      </c>
      <c r="B15" s="105" t="s">
        <v>263</v>
      </c>
      <c r="C15" s="101">
        <v>4139000</v>
      </c>
      <c r="D15" s="101">
        <v>4139000</v>
      </c>
    </row>
    <row r="16" spans="1:5" ht="15" customHeight="1" x14ac:dyDescent="0.25">
      <c r="A16" s="73" t="s">
        <v>353</v>
      </c>
      <c r="B16" s="105" t="s">
        <v>97</v>
      </c>
      <c r="C16" s="101">
        <v>1425600</v>
      </c>
      <c r="D16" s="101">
        <v>1458000</v>
      </c>
    </row>
    <row r="17" spans="1:4" ht="22.8" x14ac:dyDescent="0.25">
      <c r="A17" s="76" t="s">
        <v>354</v>
      </c>
      <c r="B17" s="106" t="s">
        <v>256</v>
      </c>
      <c r="C17" s="101">
        <f>SUM(C15:C16)</f>
        <v>5564600</v>
      </c>
      <c r="D17" s="101">
        <f>SUM(D15:D16)</f>
        <v>5597000</v>
      </c>
    </row>
    <row r="18" spans="1:4" s="32" customFormat="1" ht="15" customHeight="1" x14ac:dyDescent="0.25">
      <c r="A18" s="73" t="s">
        <v>355</v>
      </c>
      <c r="B18" s="105" t="s">
        <v>98</v>
      </c>
      <c r="C18" s="101">
        <v>2270000</v>
      </c>
      <c r="D18" s="101">
        <v>2270000</v>
      </c>
    </row>
    <row r="19" spans="1:4" s="32" customFormat="1" ht="15" customHeight="1" x14ac:dyDescent="0.25">
      <c r="A19" s="76" t="s">
        <v>356</v>
      </c>
      <c r="B19" s="106" t="s">
        <v>258</v>
      </c>
      <c r="C19" s="101">
        <f>SUM(C18)</f>
        <v>2270000</v>
      </c>
      <c r="D19" s="101">
        <f>SUM(D18)</f>
        <v>2270000</v>
      </c>
    </row>
    <row r="20" spans="1:4" ht="15" customHeight="1" x14ac:dyDescent="0.25">
      <c r="A20" s="73" t="s">
        <v>357</v>
      </c>
      <c r="B20" s="108" t="s">
        <v>260</v>
      </c>
      <c r="C20" s="101">
        <f>SUM(C21:C23)</f>
        <v>13560150</v>
      </c>
      <c r="D20" s="101">
        <f>SUM(C21:C23)</f>
        <v>13560150</v>
      </c>
    </row>
    <row r="21" spans="1:4" ht="15" customHeight="1" x14ac:dyDescent="0.25">
      <c r="A21" s="73" t="s">
        <v>358</v>
      </c>
      <c r="B21" s="109" t="s">
        <v>95</v>
      </c>
      <c r="C21" s="110">
        <v>10209150</v>
      </c>
      <c r="D21" s="110">
        <v>10209150</v>
      </c>
    </row>
    <row r="22" spans="1:4" ht="15" customHeight="1" x14ac:dyDescent="0.25">
      <c r="A22" s="73" t="s">
        <v>359</v>
      </c>
      <c r="B22" s="109" t="s">
        <v>96</v>
      </c>
      <c r="C22" s="110">
        <v>2919000</v>
      </c>
      <c r="D22" s="110">
        <v>2919000</v>
      </c>
    </row>
    <row r="23" spans="1:4" ht="15" customHeight="1" x14ac:dyDescent="0.25">
      <c r="A23" s="73" t="s">
        <v>360</v>
      </c>
      <c r="B23" s="109" t="s">
        <v>232</v>
      </c>
      <c r="C23" s="111">
        <v>432000</v>
      </c>
      <c r="D23" s="111">
        <v>432000</v>
      </c>
    </row>
    <row r="24" spans="1:4" ht="15" customHeight="1" x14ac:dyDescent="0.25">
      <c r="A24" s="73" t="s">
        <v>361</v>
      </c>
      <c r="B24" s="105" t="s">
        <v>261</v>
      </c>
      <c r="C24" s="101">
        <v>1850600</v>
      </c>
      <c r="D24" s="101">
        <v>1850600</v>
      </c>
    </row>
    <row r="25" spans="1:4" ht="15" customHeight="1" x14ac:dyDescent="0.25">
      <c r="A25" s="73" t="s">
        <v>362</v>
      </c>
      <c r="B25" s="105" t="s">
        <v>482</v>
      </c>
      <c r="C25" s="101">
        <v>0</v>
      </c>
      <c r="D25" s="101">
        <v>399000</v>
      </c>
    </row>
    <row r="26" spans="1:4" ht="15" customHeight="1" x14ac:dyDescent="0.25">
      <c r="A26" s="76" t="s">
        <v>363</v>
      </c>
      <c r="B26" s="106" t="s">
        <v>257</v>
      </c>
      <c r="C26" s="101">
        <f>C20+C24+C25</f>
        <v>15410750</v>
      </c>
      <c r="D26" s="101">
        <f>D20+D24+D25</f>
        <v>15809750</v>
      </c>
    </row>
    <row r="27" spans="1:4" ht="15" customHeight="1" x14ac:dyDescent="0.25">
      <c r="A27" s="73" t="s">
        <v>364</v>
      </c>
      <c r="B27" s="105" t="s">
        <v>323</v>
      </c>
      <c r="C27" s="101">
        <v>0</v>
      </c>
      <c r="D27" s="101">
        <v>8590100</v>
      </c>
    </row>
    <row r="28" spans="1:4" ht="15" customHeight="1" x14ac:dyDescent="0.25">
      <c r="A28" s="73" t="s">
        <v>365</v>
      </c>
      <c r="B28" s="105" t="s">
        <v>324</v>
      </c>
      <c r="C28" s="101">
        <v>0</v>
      </c>
      <c r="D28" s="101">
        <v>457200</v>
      </c>
    </row>
    <row r="29" spans="1:4" ht="15" customHeight="1" x14ac:dyDescent="0.25">
      <c r="A29" s="73" t="s">
        <v>366</v>
      </c>
      <c r="B29" s="105" t="s">
        <v>325</v>
      </c>
      <c r="C29" s="101">
        <v>0</v>
      </c>
      <c r="D29" s="101">
        <v>5703691</v>
      </c>
    </row>
    <row r="30" spans="1:4" ht="22.8" x14ac:dyDescent="0.25">
      <c r="A30" s="76" t="s">
        <v>367</v>
      </c>
      <c r="B30" s="106" t="s">
        <v>320</v>
      </c>
      <c r="C30" s="101">
        <f>SUM(C27:C29)</f>
        <v>0</v>
      </c>
      <c r="D30" s="101">
        <f t="shared" ref="D30" si="0">SUM(D27:D29)</f>
        <v>14750991</v>
      </c>
    </row>
    <row r="31" spans="1:4" ht="15" customHeight="1" x14ac:dyDescent="0.25">
      <c r="A31" s="76" t="s">
        <v>368</v>
      </c>
      <c r="B31" s="106" t="s">
        <v>321</v>
      </c>
      <c r="C31" s="101">
        <v>0</v>
      </c>
      <c r="D31" s="101">
        <v>1071599</v>
      </c>
    </row>
    <row r="32" spans="1:4" ht="15" customHeight="1" x14ac:dyDescent="0.25">
      <c r="A32" s="112" t="s">
        <v>369</v>
      </c>
      <c r="B32" s="113" t="s">
        <v>81</v>
      </c>
      <c r="C32" s="114">
        <f>C14+C17+C19+C26+C30+C31</f>
        <v>47293338</v>
      </c>
      <c r="D32" s="114">
        <f>D14+D17+D19+D26+D30+D31</f>
        <v>63686920</v>
      </c>
    </row>
    <row r="33" spans="1:4" x14ac:dyDescent="0.25">
      <c r="A33" s="9"/>
      <c r="B33" s="7"/>
      <c r="C33" s="9"/>
      <c r="D33" s="9"/>
    </row>
  </sheetData>
  <sheetProtection selectLockedCells="1" selectUnlockedCells="1"/>
  <mergeCells count="1">
    <mergeCell ref="A1:D1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4</vt:i4>
      </vt:variant>
    </vt:vector>
  </HeadingPairs>
  <TitlesOfParts>
    <vt:vector size="18" baseType="lpstr">
      <vt:lpstr>1.sz. melléklet</vt:lpstr>
      <vt:lpstr>2.sz. melléklet</vt:lpstr>
      <vt:lpstr>3. sz. melléklet</vt:lpstr>
      <vt:lpstr>4.sz. melléklet</vt:lpstr>
      <vt:lpstr>5. sz. melléklet </vt:lpstr>
      <vt:lpstr>6.sz. melléklet</vt:lpstr>
      <vt:lpstr>7.sz. melléklet</vt:lpstr>
      <vt:lpstr>8.sz. melléklet</vt:lpstr>
      <vt:lpstr>9.sz. melléklet</vt:lpstr>
      <vt:lpstr>10.sz. melléklet</vt:lpstr>
      <vt:lpstr>11.sz. melléklet</vt:lpstr>
      <vt:lpstr>12.sz melléklet</vt:lpstr>
      <vt:lpstr>13.sz. melléklet</vt:lpstr>
      <vt:lpstr>14.sz. melléklet </vt:lpstr>
      <vt:lpstr>'1.sz. melléklet'!Nyomtatási_terület</vt:lpstr>
      <vt:lpstr>'13.sz. melléklet'!Nyomtatási_terület</vt:lpstr>
      <vt:lpstr>'14.sz. melléklet '!Nyomtatási_terület</vt:lpstr>
      <vt:lpstr>'9.sz.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2021-11-03T10:28:23Z</cp:lastPrinted>
  <dcterms:created xsi:type="dcterms:W3CDTF">2014-02-03T15:00:44Z</dcterms:created>
  <dcterms:modified xsi:type="dcterms:W3CDTF">2022-04-27T12:24:13Z</dcterms:modified>
</cp:coreProperties>
</file>