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376" windowHeight="8712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  <sheet name="16.sz. melléklet" sheetId="25" r:id="rId16"/>
    <sheet name="17.sz. melléklet" sheetId="29" r:id="rId17"/>
    <sheet name="18.sz. melléklet" sheetId="32" r:id="rId18"/>
  </sheets>
  <definedNames>
    <definedName name="_xlnm.Print_Area" localSheetId="0">'1.sz. melléklet'!$A$1:$G$44</definedName>
    <definedName name="_xlnm.Print_Area" localSheetId="9">'10.sz. melléklet'!$A$1:$G$99</definedName>
    <definedName name="_xlnm.Print_Area" localSheetId="10">'11.sz. melléklet'!$A$1:$I$44</definedName>
    <definedName name="_xlnm.Print_Area" localSheetId="14">'15.sz. melléklet'!$A$1:$O$27</definedName>
    <definedName name="_xlnm.Print_Area" localSheetId="16">'17.sz. melléklet'!$A$1:$G$142</definedName>
    <definedName name="_xlnm.Print_Area" localSheetId="6">'7.sz. melléklet'!$A$1:$H$95</definedName>
  </definedNames>
  <calcPr calcId="162913"/>
</workbook>
</file>

<file path=xl/calcChain.xml><?xml version="1.0" encoding="utf-8"?>
<calcChain xmlns="http://schemas.openxmlformats.org/spreadsheetml/2006/main">
  <c r="F2" i="31" l="1"/>
  <c r="G143" i="29" l="1"/>
  <c r="G132" i="29"/>
  <c r="E132" i="29"/>
  <c r="F132" i="29"/>
  <c r="D132" i="29"/>
  <c r="G73" i="29"/>
  <c r="F73" i="29"/>
  <c r="E73" i="29"/>
  <c r="D73" i="29"/>
  <c r="D17" i="32" l="1"/>
  <c r="D15" i="32"/>
  <c r="D12" i="32"/>
  <c r="G139" i="29"/>
  <c r="G137" i="29"/>
  <c r="G130" i="29"/>
  <c r="G127" i="29"/>
  <c r="G125" i="29"/>
  <c r="G120" i="29"/>
  <c r="G116" i="29"/>
  <c r="G114" i="29"/>
  <c r="G111" i="29"/>
  <c r="G103" i="29"/>
  <c r="G98" i="29"/>
  <c r="G94" i="29"/>
  <c r="G88" i="29"/>
  <c r="G83" i="29"/>
  <c r="G81" i="29"/>
  <c r="G79" i="29"/>
  <c r="G77" i="29"/>
  <c r="G75" i="29"/>
  <c r="G70" i="29"/>
  <c r="G64" i="29"/>
  <c r="G61" i="29"/>
  <c r="G58" i="29"/>
  <c r="G56" i="29"/>
  <c r="G50" i="29"/>
  <c r="G47" i="29"/>
  <c r="G44" i="29"/>
  <c r="G41" i="29"/>
  <c r="G39" i="29"/>
  <c r="G35" i="29"/>
  <c r="G31" i="29"/>
  <c r="G26" i="29"/>
  <c r="G21" i="29"/>
  <c r="G15" i="29"/>
  <c r="O22" i="14" l="1"/>
  <c r="E23" i="31" l="1"/>
  <c r="F33" i="11"/>
  <c r="F23" i="13" l="1"/>
  <c r="F24" i="13"/>
  <c r="F25" i="13"/>
  <c r="F10" i="13"/>
  <c r="F16" i="13"/>
  <c r="F17" i="13"/>
  <c r="F18" i="13"/>
  <c r="G29" i="11"/>
  <c r="G28" i="11"/>
  <c r="G27" i="11"/>
  <c r="G26" i="11"/>
  <c r="G25" i="11"/>
  <c r="G24" i="11"/>
  <c r="G23" i="11"/>
  <c r="G22" i="11"/>
  <c r="G21" i="11"/>
  <c r="G17" i="11"/>
  <c r="G16" i="11"/>
  <c r="G15" i="11"/>
  <c r="G14" i="11"/>
  <c r="G13" i="11"/>
  <c r="G12" i="11"/>
  <c r="G11" i="11"/>
  <c r="G10" i="11"/>
  <c r="G9" i="11"/>
  <c r="F37" i="11"/>
  <c r="F18" i="11"/>
  <c r="F14" i="9"/>
  <c r="I41" i="10" l="1"/>
  <c r="F9" i="9"/>
  <c r="F96" i="9" l="1"/>
  <c r="F99" i="9" l="1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7" i="30"/>
  <c r="L26" i="30"/>
  <c r="L24" i="30"/>
  <c r="L23" i="30"/>
  <c r="L22" i="30"/>
  <c r="L21" i="30"/>
  <c r="L19" i="30"/>
  <c r="L18" i="30"/>
  <c r="L16" i="30"/>
  <c r="L15" i="30"/>
  <c r="L14" i="30"/>
  <c r="L13" i="30"/>
  <c r="L12" i="30"/>
  <c r="L11" i="30"/>
  <c r="L10" i="30"/>
  <c r="L9" i="30"/>
  <c r="L8" i="30"/>
  <c r="G42" i="30"/>
  <c r="G39" i="30"/>
  <c r="G38" i="30"/>
  <c r="G37" i="30"/>
  <c r="G35" i="30"/>
  <c r="G34" i="30"/>
  <c r="G31" i="30"/>
  <c r="G22" i="30"/>
  <c r="G13" i="30"/>
  <c r="G12" i="30"/>
  <c r="G11" i="30"/>
  <c r="G10" i="30"/>
  <c r="G9" i="30"/>
  <c r="F52" i="30"/>
  <c r="F51" i="30"/>
  <c r="K52" i="30"/>
  <c r="K51" i="30"/>
  <c r="K53" i="30" s="1"/>
  <c r="F16" i="3"/>
  <c r="F53" i="30" l="1"/>
  <c r="L51" i="30"/>
  <c r="G12" i="4" l="1"/>
  <c r="G14" i="4"/>
  <c r="G15" i="4"/>
  <c r="G16" i="4"/>
  <c r="G17" i="4"/>
  <c r="G19" i="4"/>
  <c r="F12" i="3"/>
  <c r="F14" i="3"/>
  <c r="F33" i="3"/>
  <c r="F37" i="3"/>
  <c r="L10" i="2"/>
  <c r="L12" i="2"/>
  <c r="L13" i="2"/>
  <c r="L14" i="2"/>
  <c r="L15" i="2"/>
  <c r="L16" i="2"/>
  <c r="F10" i="2"/>
  <c r="F11" i="2"/>
  <c r="F12" i="2"/>
  <c r="F13" i="2"/>
  <c r="F14" i="2"/>
  <c r="F23" i="2"/>
  <c r="F24" i="2"/>
  <c r="F39" i="1"/>
  <c r="F42" i="1"/>
  <c r="F43" i="1"/>
  <c r="F11" i="1"/>
  <c r="F13" i="1"/>
  <c r="F15" i="1"/>
  <c r="F16" i="1"/>
  <c r="F19" i="1"/>
  <c r="F18" i="1" s="1"/>
  <c r="F20" i="1"/>
  <c r="F25" i="1"/>
  <c r="F27" i="1"/>
  <c r="F29" i="2" s="1"/>
  <c r="F30" i="1"/>
  <c r="F28" i="1" s="1"/>
  <c r="G40" i="8"/>
  <c r="G39" i="8"/>
  <c r="G38" i="8"/>
  <c r="G36" i="8"/>
  <c r="G34" i="8"/>
  <c r="G33" i="8"/>
  <c r="G26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D33" i="8"/>
  <c r="E33" i="8"/>
  <c r="F33" i="8"/>
  <c r="F40" i="8" s="1"/>
  <c r="F23" i="8"/>
  <c r="F18" i="8" s="1"/>
  <c r="F14" i="8"/>
  <c r="F9" i="8"/>
  <c r="F8" i="8" s="1"/>
  <c r="H83" i="7"/>
  <c r="H93" i="7"/>
  <c r="H90" i="7"/>
  <c r="H89" i="7"/>
  <c r="H79" i="7"/>
  <c r="H77" i="7"/>
  <c r="H76" i="7"/>
  <c r="H75" i="7"/>
  <c r="H74" i="7"/>
  <c r="H73" i="7"/>
  <c r="H71" i="7"/>
  <c r="H70" i="7"/>
  <c r="H69" i="7"/>
  <c r="H68" i="7"/>
  <c r="H66" i="7"/>
  <c r="H61" i="7"/>
  <c r="H60" i="7"/>
  <c r="H51" i="7"/>
  <c r="H50" i="7"/>
  <c r="H47" i="7"/>
  <c r="H42" i="7"/>
  <c r="H41" i="7"/>
  <c r="H40" i="7"/>
  <c r="H39" i="7"/>
  <c r="H38" i="7"/>
  <c r="H35" i="7"/>
  <c r="H34" i="7"/>
  <c r="H33" i="7"/>
  <c r="H32" i="7"/>
  <c r="H30" i="7"/>
  <c r="H29" i="7"/>
  <c r="H28" i="7"/>
  <c r="H27" i="7"/>
  <c r="H26" i="7"/>
  <c r="H24" i="7"/>
  <c r="H23" i="7"/>
  <c r="H22" i="7"/>
  <c r="H21" i="7"/>
  <c r="H19" i="7"/>
  <c r="H18" i="7"/>
  <c r="H17" i="7"/>
  <c r="H16" i="7"/>
  <c r="H14" i="7"/>
  <c r="H12" i="7"/>
  <c r="H11" i="7"/>
  <c r="H10" i="7"/>
  <c r="H9" i="7"/>
  <c r="G91" i="7"/>
  <c r="G88" i="7"/>
  <c r="G85" i="7"/>
  <c r="F11" i="13" s="1"/>
  <c r="G82" i="7"/>
  <c r="F21" i="2" s="1"/>
  <c r="G72" i="7"/>
  <c r="F10" i="3" s="1"/>
  <c r="G67" i="7"/>
  <c r="E19" i="31" s="1"/>
  <c r="G65" i="7"/>
  <c r="G62" i="7"/>
  <c r="F15" i="13" s="1"/>
  <c r="G59" i="7"/>
  <c r="G48" i="7"/>
  <c r="G46" i="7"/>
  <c r="L23" i="2" s="1"/>
  <c r="G43" i="7"/>
  <c r="G10" i="5" s="1"/>
  <c r="G36" i="7"/>
  <c r="G11" i="5" s="1"/>
  <c r="G31" i="7"/>
  <c r="G25" i="7"/>
  <c r="G15" i="7"/>
  <c r="G8" i="7"/>
  <c r="F38" i="1" l="1"/>
  <c r="F9" i="18"/>
  <c r="F23" i="1"/>
  <c r="F14" i="1"/>
  <c r="F9" i="1"/>
  <c r="F37" i="1"/>
  <c r="F22" i="2"/>
  <c r="F25" i="2" s="1"/>
  <c r="F27" i="2" s="1"/>
  <c r="L22" i="2"/>
  <c r="F12" i="13"/>
  <c r="F34" i="3"/>
  <c r="G12" i="5"/>
  <c r="G7" i="7"/>
  <c r="F22" i="13"/>
  <c r="F13" i="13"/>
  <c r="F22" i="1"/>
  <c r="F17" i="1"/>
  <c r="F41" i="1"/>
  <c r="F9" i="2"/>
  <c r="L21" i="2"/>
  <c r="L27" i="2" s="1"/>
  <c r="F15" i="2"/>
  <c r="E22" i="31"/>
  <c r="E24" i="31" s="1"/>
  <c r="E30" i="31" s="1"/>
  <c r="E32" i="31" s="1"/>
  <c r="F14" i="13"/>
  <c r="F12" i="1"/>
  <c r="F10" i="1" s="1"/>
  <c r="F13" i="3"/>
  <c r="F11" i="3" s="1"/>
  <c r="F35" i="3" s="1"/>
  <c r="F36" i="3"/>
  <c r="F15" i="3"/>
  <c r="G16" i="3"/>
  <c r="F31" i="2"/>
  <c r="F32" i="1"/>
  <c r="F26" i="8"/>
  <c r="G95" i="7"/>
  <c r="G20" i="7"/>
  <c r="C29" i="2"/>
  <c r="G14" i="5" l="1"/>
  <c r="L29" i="2"/>
  <c r="L31" i="2" s="1"/>
  <c r="F11" i="18"/>
  <c r="L11" i="2"/>
  <c r="G13" i="4"/>
  <c r="G52" i="7"/>
  <c r="F18" i="2"/>
  <c r="F20" i="2" s="1"/>
  <c r="F28" i="2" s="1"/>
  <c r="F21" i="1"/>
  <c r="F19" i="13"/>
  <c r="G11" i="4"/>
  <c r="L9" i="2"/>
  <c r="F38" i="3"/>
  <c r="F32" i="2"/>
  <c r="E52" i="30"/>
  <c r="L20" i="2" l="1"/>
  <c r="L28" i="2" s="1"/>
  <c r="L32" i="2" s="1"/>
  <c r="G18" i="4"/>
  <c r="F24" i="1"/>
  <c r="E37" i="3"/>
  <c r="G2" i="32"/>
  <c r="E17" i="32"/>
  <c r="E15" i="32"/>
  <c r="E12" i="32"/>
  <c r="F33" i="1" l="1"/>
  <c r="G22" i="4"/>
  <c r="F36" i="1"/>
  <c r="E36" i="3"/>
  <c r="F21" i="13" l="1"/>
  <c r="F26" i="13" s="1"/>
  <c r="E18" i="13"/>
  <c r="K10" i="2"/>
  <c r="E25" i="1" l="1"/>
  <c r="E43" i="1"/>
  <c r="D43" i="1"/>
  <c r="D30" i="1"/>
  <c r="E30" i="1"/>
  <c r="F12" i="4"/>
  <c r="F139" i="29"/>
  <c r="F137" i="29"/>
  <c r="F130" i="29"/>
  <c r="F127" i="29"/>
  <c r="F125" i="29"/>
  <c r="F120" i="29"/>
  <c r="F116" i="29"/>
  <c r="F114" i="29"/>
  <c r="F111" i="29"/>
  <c r="F103" i="29"/>
  <c r="F98" i="29"/>
  <c r="F94" i="29"/>
  <c r="F88" i="29"/>
  <c r="F83" i="29"/>
  <c r="F81" i="29"/>
  <c r="F79" i="29"/>
  <c r="F77" i="29"/>
  <c r="F75" i="29"/>
  <c r="F70" i="29"/>
  <c r="F64" i="29"/>
  <c r="F61" i="29"/>
  <c r="F58" i="29"/>
  <c r="F56" i="29"/>
  <c r="F50" i="29"/>
  <c r="F47" i="29"/>
  <c r="F44" i="29"/>
  <c r="F41" i="29"/>
  <c r="F39" i="29"/>
  <c r="F35" i="29"/>
  <c r="F31" i="29"/>
  <c r="F26" i="29"/>
  <c r="F21" i="29"/>
  <c r="F15" i="29"/>
  <c r="E23" i="13"/>
  <c r="E24" i="13"/>
  <c r="E25" i="13"/>
  <c r="E10" i="13"/>
  <c r="E16" i="13"/>
  <c r="E17" i="13"/>
  <c r="F143" i="29" l="1"/>
  <c r="E18" i="11"/>
  <c r="E33" i="11"/>
  <c r="E37" i="11"/>
  <c r="I35" i="10"/>
  <c r="I29" i="10"/>
  <c r="I16" i="10"/>
  <c r="I28" i="10"/>
  <c r="I26" i="10"/>
  <c r="J51" i="30"/>
  <c r="J52" i="30"/>
  <c r="E51" i="30"/>
  <c r="F14" i="4"/>
  <c r="F15" i="4"/>
  <c r="F16" i="4"/>
  <c r="F17" i="4"/>
  <c r="F19" i="4"/>
  <c r="G26" i="1"/>
  <c r="E33" i="3"/>
  <c r="E16" i="3"/>
  <c r="E12" i="3"/>
  <c r="E14" i="3"/>
  <c r="I21" i="10" l="1"/>
  <c r="E53" i="30"/>
  <c r="E15" i="3"/>
  <c r="J53" i="30"/>
  <c r="K12" i="2" l="1"/>
  <c r="K13" i="2"/>
  <c r="K14" i="2"/>
  <c r="K15" i="2"/>
  <c r="K16" i="2"/>
  <c r="E10" i="2"/>
  <c r="E12" i="2"/>
  <c r="E13" i="2"/>
  <c r="E14" i="2"/>
  <c r="E23" i="2"/>
  <c r="E24" i="2"/>
  <c r="E28" i="1"/>
  <c r="E39" i="1"/>
  <c r="E9" i="18" s="1"/>
  <c r="E42" i="1"/>
  <c r="E11" i="1"/>
  <c r="E13" i="1"/>
  <c r="E15" i="1"/>
  <c r="E16" i="1"/>
  <c r="E19" i="1"/>
  <c r="E20" i="1"/>
  <c r="E27" i="1"/>
  <c r="E29" i="2" s="1"/>
  <c r="E31" i="2" s="1"/>
  <c r="F59" i="7"/>
  <c r="F62" i="7"/>
  <c r="F67" i="7"/>
  <c r="E11" i="2" s="1"/>
  <c r="F72" i="7"/>
  <c r="F82" i="7"/>
  <c r="F85" i="7"/>
  <c r="E11" i="13" s="1"/>
  <c r="F88" i="7"/>
  <c r="E22" i="2" s="1"/>
  <c r="F91" i="7"/>
  <c r="F8" i="7"/>
  <c r="F15" i="7"/>
  <c r="F25" i="7"/>
  <c r="F20" i="7" s="1"/>
  <c r="F31" i="7"/>
  <c r="F36" i="7"/>
  <c r="K21" i="2" s="1"/>
  <c r="F43" i="7"/>
  <c r="F10" i="5" s="1"/>
  <c r="F46" i="7"/>
  <c r="F12" i="5" s="1"/>
  <c r="F48" i="7"/>
  <c r="E21" i="2" l="1"/>
  <c r="E14" i="13"/>
  <c r="E15" i="13"/>
  <c r="E34" i="3"/>
  <c r="K23" i="2"/>
  <c r="F11" i="5"/>
  <c r="F14" i="5" s="1"/>
  <c r="E22" i="13"/>
  <c r="E11" i="18"/>
  <c r="F7" i="7"/>
  <c r="F52" i="7" s="1"/>
  <c r="E17" i="1"/>
  <c r="E12" i="1"/>
  <c r="E10" i="1" s="1"/>
  <c r="E38" i="1"/>
  <c r="E15" i="2"/>
  <c r="K22" i="2"/>
  <c r="F65" i="7"/>
  <c r="E12" i="13" s="1"/>
  <c r="E13" i="3"/>
  <c r="E11" i="3" s="1"/>
  <c r="E23" i="1"/>
  <c r="E37" i="1"/>
  <c r="E22" i="1"/>
  <c r="E18" i="1"/>
  <c r="E14" i="1"/>
  <c r="E41" i="1"/>
  <c r="K29" i="2" s="1"/>
  <c r="K31" i="2" s="1"/>
  <c r="E25" i="2"/>
  <c r="E32" i="1"/>
  <c r="K27" i="2" l="1"/>
  <c r="F95" i="7"/>
  <c r="E21" i="1"/>
  <c r="E27" i="2"/>
  <c r="E96" i="9" l="1"/>
  <c r="E14" i="9"/>
  <c r="E9" i="9"/>
  <c r="E99" i="9" l="1"/>
  <c r="E139" i="29"/>
  <c r="D139" i="29"/>
  <c r="E137" i="29"/>
  <c r="E130" i="29"/>
  <c r="E127" i="29"/>
  <c r="E125" i="29"/>
  <c r="E120" i="29"/>
  <c r="E116" i="29"/>
  <c r="E114" i="29"/>
  <c r="E111" i="29"/>
  <c r="E103" i="29"/>
  <c r="E98" i="29"/>
  <c r="E94" i="29"/>
  <c r="E88" i="29"/>
  <c r="E83" i="29"/>
  <c r="E81" i="29"/>
  <c r="E79" i="29"/>
  <c r="E77" i="29"/>
  <c r="E75" i="29"/>
  <c r="E70" i="29"/>
  <c r="E64" i="29"/>
  <c r="E61" i="29"/>
  <c r="E58" i="29"/>
  <c r="E56" i="29"/>
  <c r="E50" i="29"/>
  <c r="E47" i="29"/>
  <c r="E44" i="29"/>
  <c r="E41" i="29"/>
  <c r="E39" i="29"/>
  <c r="E35" i="29"/>
  <c r="E31" i="29"/>
  <c r="E26" i="29"/>
  <c r="E21" i="29"/>
  <c r="E15" i="29"/>
  <c r="D137" i="29"/>
  <c r="D130" i="29"/>
  <c r="D127" i="29"/>
  <c r="D125" i="29"/>
  <c r="D120" i="29"/>
  <c r="D116" i="29"/>
  <c r="D114" i="29"/>
  <c r="D111" i="29"/>
  <c r="D103" i="29"/>
  <c r="D98" i="29"/>
  <c r="D94" i="29"/>
  <c r="D88" i="29"/>
  <c r="D83" i="29"/>
  <c r="D81" i="29"/>
  <c r="D79" i="29"/>
  <c r="D77" i="29"/>
  <c r="D75" i="29"/>
  <c r="D70" i="29"/>
  <c r="D64" i="29"/>
  <c r="D61" i="29"/>
  <c r="D58" i="29"/>
  <c r="D56" i="29"/>
  <c r="D50" i="29"/>
  <c r="D47" i="29"/>
  <c r="D44" i="29"/>
  <c r="D41" i="29"/>
  <c r="D39" i="29"/>
  <c r="D35" i="29"/>
  <c r="D31" i="29"/>
  <c r="D26" i="29"/>
  <c r="D21" i="29"/>
  <c r="D15" i="29"/>
  <c r="D143" i="29" l="1"/>
  <c r="E143" i="29"/>
  <c r="O14" i="14"/>
  <c r="D37" i="11" l="1"/>
  <c r="C37" i="11"/>
  <c r="D33" i="11"/>
  <c r="D18" i="11"/>
  <c r="C33" i="11"/>
  <c r="G33" i="11" s="1"/>
  <c r="C18" i="11"/>
  <c r="G18" i="11" s="1"/>
  <c r="I51" i="30" l="1"/>
  <c r="I52" i="30"/>
  <c r="H52" i="30"/>
  <c r="L52" i="30" s="1"/>
  <c r="D52" i="30"/>
  <c r="D51" i="30"/>
  <c r="I53" i="30" l="1"/>
  <c r="D53" i="30"/>
  <c r="D14" i="9" l="1"/>
  <c r="C14" i="9"/>
  <c r="D23" i="13" l="1"/>
  <c r="D16" i="13"/>
  <c r="D24" i="13"/>
  <c r="D25" i="13"/>
  <c r="D10" i="13"/>
  <c r="D17" i="13"/>
  <c r="D18" i="13"/>
  <c r="H35" i="10"/>
  <c r="H16" i="10"/>
  <c r="H11" i="10"/>
  <c r="H41" i="10"/>
  <c r="H28" i="10"/>
  <c r="H26" i="10"/>
  <c r="G41" i="10"/>
  <c r="G42" i="10" s="1"/>
  <c r="H21" i="10" l="1"/>
  <c r="D9" i="9" l="1"/>
  <c r="C9" i="9"/>
  <c r="G98" i="9"/>
  <c r="G97" i="9"/>
  <c r="G68" i="9"/>
  <c r="G67" i="9"/>
  <c r="G66" i="9"/>
  <c r="G65" i="9"/>
  <c r="G64" i="9"/>
  <c r="G63" i="9"/>
  <c r="G62" i="9"/>
  <c r="G61" i="9"/>
  <c r="G60" i="9"/>
  <c r="G59" i="9"/>
  <c r="G34" i="9"/>
  <c r="G35" i="9"/>
  <c r="G58" i="9"/>
  <c r="G57" i="9"/>
  <c r="G50" i="9"/>
  <c r="G49" i="9"/>
  <c r="G48" i="9"/>
  <c r="G47" i="9"/>
  <c r="G46" i="9"/>
  <c r="G44" i="9"/>
  <c r="G43" i="9"/>
  <c r="G42" i="9"/>
  <c r="G41" i="9"/>
  <c r="G40" i="9"/>
  <c r="G39" i="9"/>
  <c r="G38" i="9"/>
  <c r="G37" i="9"/>
  <c r="G36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D96" i="9"/>
  <c r="C42" i="1"/>
  <c r="G42" i="1" s="1"/>
  <c r="D42" i="1"/>
  <c r="D41" i="1" s="1"/>
  <c r="J29" i="2" s="1"/>
  <c r="J31" i="2" s="1"/>
  <c r="D25" i="1"/>
  <c r="D27" i="1"/>
  <c r="D29" i="2" s="1"/>
  <c r="D28" i="1"/>
  <c r="D39" i="1"/>
  <c r="D19" i="1"/>
  <c r="D20" i="1"/>
  <c r="D15" i="1"/>
  <c r="D16" i="1"/>
  <c r="D11" i="1"/>
  <c r="D13" i="1"/>
  <c r="J10" i="2"/>
  <c r="C10" i="2"/>
  <c r="C12" i="2"/>
  <c r="C13" i="2"/>
  <c r="C14" i="2"/>
  <c r="C23" i="2"/>
  <c r="C24" i="2"/>
  <c r="C16" i="3"/>
  <c r="D30" i="2" l="1"/>
  <c r="D31" i="2" s="1"/>
  <c r="C41" i="1"/>
  <c r="D32" i="1"/>
  <c r="D99" i="9"/>
  <c r="G14" i="9"/>
  <c r="I29" i="2" l="1"/>
  <c r="G41" i="1"/>
  <c r="D16" i="3"/>
  <c r="C33" i="3"/>
  <c r="G33" i="3" s="1"/>
  <c r="C12" i="3"/>
  <c r="C14" i="3"/>
  <c r="E12" i="4"/>
  <c r="E14" i="4"/>
  <c r="E15" i="4"/>
  <c r="E16" i="4"/>
  <c r="E17" i="4"/>
  <c r="I31" i="2" l="1"/>
  <c r="C30" i="2"/>
  <c r="C31" i="2" s="1"/>
  <c r="C15" i="3"/>
  <c r="G15" i="3" s="1"/>
  <c r="E91" i="7"/>
  <c r="E48" i="7" l="1"/>
  <c r="E23" i="8"/>
  <c r="D91" i="7"/>
  <c r="H91" i="7" s="1"/>
  <c r="D88" i="7"/>
  <c r="H88" i="7" s="1"/>
  <c r="D85" i="7"/>
  <c r="D82" i="7"/>
  <c r="H82" i="7" s="1"/>
  <c r="D72" i="7"/>
  <c r="H72" i="7" s="1"/>
  <c r="D67" i="7"/>
  <c r="H67" i="7" s="1"/>
  <c r="D62" i="7"/>
  <c r="D59" i="7"/>
  <c r="H59" i="7" s="1"/>
  <c r="D48" i="7"/>
  <c r="H48" i="7" s="1"/>
  <c r="D46" i="7"/>
  <c r="H46" i="7" s="1"/>
  <c r="D43" i="7"/>
  <c r="D36" i="7"/>
  <c r="H36" i="7" s="1"/>
  <c r="D31" i="7"/>
  <c r="H31" i="7" s="1"/>
  <c r="D25" i="7"/>
  <c r="H25" i="7" s="1"/>
  <c r="D15" i="7"/>
  <c r="H15" i="7" s="1"/>
  <c r="D8" i="7"/>
  <c r="H8" i="7" s="1"/>
  <c r="C11" i="1"/>
  <c r="G11" i="1" s="1"/>
  <c r="C13" i="1"/>
  <c r="G13" i="1" s="1"/>
  <c r="C15" i="1"/>
  <c r="G15" i="1" s="1"/>
  <c r="C16" i="1"/>
  <c r="C19" i="1"/>
  <c r="G19" i="1" s="1"/>
  <c r="C20" i="1"/>
  <c r="E40" i="8" l="1"/>
  <c r="E9" i="2"/>
  <c r="E10" i="3"/>
  <c r="E35" i="3" s="1"/>
  <c r="E38" i="3" s="1"/>
  <c r="E13" i="13"/>
  <c r="E19" i="13" s="1"/>
  <c r="E9" i="1"/>
  <c r="E24" i="1" s="1"/>
  <c r="E33" i="1" s="1"/>
  <c r="C21" i="2"/>
  <c r="D20" i="7"/>
  <c r="H20" i="7" s="1"/>
  <c r="D65" i="7"/>
  <c r="H65" i="7" s="1"/>
  <c r="C22" i="1"/>
  <c r="C15" i="2"/>
  <c r="C34" i="3"/>
  <c r="C17" i="1"/>
  <c r="G17" i="1" s="1"/>
  <c r="C12" i="1"/>
  <c r="G12" i="1" s="1"/>
  <c r="C11" i="2"/>
  <c r="C13" i="3"/>
  <c r="C11" i="3" s="1"/>
  <c r="G11" i="3" s="1"/>
  <c r="C23" i="1"/>
  <c r="G23" i="1" s="1"/>
  <c r="C22" i="2"/>
  <c r="C25" i="1"/>
  <c r="G25" i="1" s="1"/>
  <c r="C52" i="30"/>
  <c r="G52" i="30" s="1"/>
  <c r="D7" i="7"/>
  <c r="H7" i="7" s="1"/>
  <c r="D95" i="7"/>
  <c r="H95" i="7" s="1"/>
  <c r="C18" i="1"/>
  <c r="G18" i="1" s="1"/>
  <c r="C14" i="1"/>
  <c r="G14" i="1" s="1"/>
  <c r="E20" i="2" l="1"/>
  <c r="E28" i="2" s="1"/>
  <c r="E32" i="2" s="1"/>
  <c r="E18" i="2"/>
  <c r="C25" i="2"/>
  <c r="C10" i="1"/>
  <c r="G10" i="1" s="1"/>
  <c r="C21" i="1"/>
  <c r="G21" i="1" s="1"/>
  <c r="D52" i="7"/>
  <c r="H52" i="7" s="1"/>
  <c r="C32" i="1"/>
  <c r="G32" i="1" s="1"/>
  <c r="C17" i="13" l="1"/>
  <c r="D23" i="31" l="1"/>
  <c r="E62" i="7" l="1"/>
  <c r="E82" i="7"/>
  <c r="C14" i="13"/>
  <c r="C96" i="9"/>
  <c r="D33" i="3"/>
  <c r="E43" i="7"/>
  <c r="E10" i="5" s="1"/>
  <c r="E36" i="7"/>
  <c r="E46" i="7"/>
  <c r="E12" i="5" s="1"/>
  <c r="E8" i="7"/>
  <c r="E15" i="7"/>
  <c r="E25" i="7"/>
  <c r="E20" i="7" s="1"/>
  <c r="E19" i="4"/>
  <c r="E72" i="7"/>
  <c r="D12" i="3"/>
  <c r="E67" i="7"/>
  <c r="D14" i="3"/>
  <c r="J12" i="2"/>
  <c r="J13" i="2"/>
  <c r="J14" i="2"/>
  <c r="J15" i="2"/>
  <c r="J16" i="2"/>
  <c r="E88" i="7"/>
  <c r="D23" i="1" s="1"/>
  <c r="D23" i="2"/>
  <c r="D24" i="2"/>
  <c r="D10" i="2"/>
  <c r="D12" i="2"/>
  <c r="D13" i="2"/>
  <c r="D14" i="2"/>
  <c r="E85" i="7"/>
  <c r="E59" i="7"/>
  <c r="E31" i="7"/>
  <c r="I21" i="2"/>
  <c r="I22" i="2"/>
  <c r="D9" i="8"/>
  <c r="D14" i="8"/>
  <c r="D12" i="4"/>
  <c r="H12" i="4" s="1"/>
  <c r="D23" i="8"/>
  <c r="D18" i="8" s="1"/>
  <c r="D14" i="4"/>
  <c r="H14" i="4" s="1"/>
  <c r="D15" i="4"/>
  <c r="H15" i="4" s="1"/>
  <c r="D16" i="4"/>
  <c r="H16" i="4" s="1"/>
  <c r="D17" i="4"/>
  <c r="H17" i="4" s="1"/>
  <c r="H51" i="30"/>
  <c r="C51" i="30"/>
  <c r="G51" i="30" s="1"/>
  <c r="D10" i="5"/>
  <c r="E9" i="8"/>
  <c r="E14" i="8"/>
  <c r="D19" i="4"/>
  <c r="H19" i="4" s="1"/>
  <c r="I10" i="2"/>
  <c r="I12" i="2"/>
  <c r="I13" i="2"/>
  <c r="I14" i="2"/>
  <c r="I15" i="2"/>
  <c r="I16" i="2"/>
  <c r="C39" i="1"/>
  <c r="G39" i="1" s="1"/>
  <c r="G11" i="10"/>
  <c r="G16" i="10"/>
  <c r="G2" i="9"/>
  <c r="G52" i="9" s="1"/>
  <c r="O23" i="14"/>
  <c r="C24" i="13"/>
  <c r="D38" i="1"/>
  <c r="E34" i="10"/>
  <c r="F34" i="10"/>
  <c r="N2" i="30"/>
  <c r="C25" i="13"/>
  <c r="C18" i="13"/>
  <c r="C10" i="13"/>
  <c r="G2" i="29"/>
  <c r="D34" i="10"/>
  <c r="H29" i="10" s="1"/>
  <c r="H37" i="10" s="1"/>
  <c r="H43" i="10" s="1"/>
  <c r="G26" i="10"/>
  <c r="O13" i="14"/>
  <c r="O10" i="14"/>
  <c r="G28" i="10"/>
  <c r="G35" i="10"/>
  <c r="L2" i="2"/>
  <c r="G2" i="3"/>
  <c r="H2" i="4"/>
  <c r="H2" i="5"/>
  <c r="H54" i="7"/>
  <c r="H2" i="7"/>
  <c r="G2" i="8"/>
  <c r="G2" i="18"/>
  <c r="I2" i="10"/>
  <c r="G2" i="11"/>
  <c r="O19" i="14"/>
  <c r="O20" i="14"/>
  <c r="O21" i="14"/>
  <c r="O24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 s="1"/>
  <c r="L16" i="25"/>
  <c r="K16" i="25"/>
  <c r="J16" i="25"/>
  <c r="J24" i="25" s="1"/>
  <c r="I16" i="25"/>
  <c r="I24" i="25" s="1"/>
  <c r="H16" i="25"/>
  <c r="G16" i="25"/>
  <c r="F16" i="25"/>
  <c r="F24" i="25" s="1"/>
  <c r="E16" i="25"/>
  <c r="E24" i="25" s="1"/>
  <c r="D16" i="25"/>
  <c r="C16" i="25"/>
  <c r="O15" i="25"/>
  <c r="O12" i="25"/>
  <c r="O11" i="25"/>
  <c r="O2" i="14"/>
  <c r="H2" i="13"/>
  <c r="G19" i="13"/>
  <c r="H19" i="13"/>
  <c r="G26" i="13"/>
  <c r="H26" i="13"/>
  <c r="D16" i="14"/>
  <c r="E16" i="14"/>
  <c r="F16" i="14"/>
  <c r="F25" i="14"/>
  <c r="G16" i="14"/>
  <c r="H16" i="14"/>
  <c r="I16" i="14"/>
  <c r="J16" i="14"/>
  <c r="K16" i="14"/>
  <c r="L16" i="14"/>
  <c r="M16" i="14"/>
  <c r="N16" i="14"/>
  <c r="N25" i="14"/>
  <c r="C25" i="14"/>
  <c r="D25" i="14"/>
  <c r="E25" i="14"/>
  <c r="M25" i="14"/>
  <c r="L25" i="14"/>
  <c r="K25" i="14"/>
  <c r="G25" i="14"/>
  <c r="H25" i="14"/>
  <c r="I25" i="14"/>
  <c r="J25" i="14"/>
  <c r="N26" i="14" l="1"/>
  <c r="C9" i="1"/>
  <c r="G9" i="1" s="1"/>
  <c r="C9" i="2"/>
  <c r="C18" i="2" s="1"/>
  <c r="C10" i="3"/>
  <c r="G10" i="3" s="1"/>
  <c r="I37" i="10"/>
  <c r="I43" i="10" s="1"/>
  <c r="C24" i="1"/>
  <c r="G24" i="1" s="1"/>
  <c r="D19" i="31"/>
  <c r="D24" i="31" s="1"/>
  <c r="D30" i="31" s="1"/>
  <c r="D32" i="31" s="1"/>
  <c r="D12" i="1"/>
  <c r="D11" i="13"/>
  <c r="D22" i="1"/>
  <c r="D22" i="13"/>
  <c r="J21" i="2"/>
  <c r="D37" i="1"/>
  <c r="E11" i="5"/>
  <c r="D13" i="13"/>
  <c r="D9" i="2"/>
  <c r="D9" i="1"/>
  <c r="D10" i="3"/>
  <c r="D14" i="13"/>
  <c r="D17" i="1"/>
  <c r="D15" i="13"/>
  <c r="C99" i="9"/>
  <c r="G96" i="9"/>
  <c r="D40" i="8"/>
  <c r="D21" i="2"/>
  <c r="E18" i="8"/>
  <c r="D8" i="8"/>
  <c r="J26" i="14"/>
  <c r="E26" i="14"/>
  <c r="I26" i="14"/>
  <c r="F26" i="14"/>
  <c r="K26" i="14"/>
  <c r="H26" i="14"/>
  <c r="G26" i="14"/>
  <c r="M26" i="14"/>
  <c r="G24" i="25"/>
  <c r="K24" i="25"/>
  <c r="E8" i="8"/>
  <c r="E26" i="8" s="1"/>
  <c r="I11" i="2"/>
  <c r="O25" i="14"/>
  <c r="L26" i="14"/>
  <c r="D26" i="14"/>
  <c r="D24" i="25"/>
  <c r="H24" i="25"/>
  <c r="L24" i="25"/>
  <c r="N24" i="25"/>
  <c r="O23" i="25"/>
  <c r="C24" i="25"/>
  <c r="O16" i="25"/>
  <c r="J23" i="2"/>
  <c r="C15" i="13"/>
  <c r="D12" i="5"/>
  <c r="H12" i="5" s="1"/>
  <c r="I23" i="2"/>
  <c r="I27" i="2" s="1"/>
  <c r="C26" i="2" s="1"/>
  <c r="C27" i="2" s="1"/>
  <c r="D15" i="2"/>
  <c r="D13" i="3"/>
  <c r="D11" i="3" s="1"/>
  <c r="C13" i="13"/>
  <c r="C53" i="30"/>
  <c r="G53" i="30" s="1"/>
  <c r="D13" i="4"/>
  <c r="H13" i="4" s="1"/>
  <c r="D34" i="3"/>
  <c r="D22" i="2"/>
  <c r="H53" i="30"/>
  <c r="L53" i="30" s="1"/>
  <c r="G21" i="10"/>
  <c r="G43" i="10" s="1"/>
  <c r="G29" i="10"/>
  <c r="G37" i="10" s="1"/>
  <c r="E65" i="7"/>
  <c r="D12" i="13" s="1"/>
  <c r="D11" i="2"/>
  <c r="D18" i="1"/>
  <c r="J22" i="2"/>
  <c r="E7" i="7"/>
  <c r="C9" i="18"/>
  <c r="G9" i="18" s="1"/>
  <c r="C38" i="1"/>
  <c r="G38" i="1" s="1"/>
  <c r="D9" i="18"/>
  <c r="D14" i="1"/>
  <c r="D11" i="4"/>
  <c r="H11" i="4" s="1"/>
  <c r="C22" i="13"/>
  <c r="C37" i="1"/>
  <c r="G37" i="1" s="1"/>
  <c r="D11" i="5"/>
  <c r="H11" i="5" s="1"/>
  <c r="D15" i="3"/>
  <c r="C11" i="13"/>
  <c r="K11" i="2" l="1"/>
  <c r="F13" i="4"/>
  <c r="C35" i="3"/>
  <c r="G35" i="3" s="1"/>
  <c r="K9" i="2"/>
  <c r="F11" i="4"/>
  <c r="F18" i="4" s="1"/>
  <c r="E13" i="4"/>
  <c r="J11" i="2"/>
  <c r="D25" i="2"/>
  <c r="C33" i="1"/>
  <c r="G33" i="1" s="1"/>
  <c r="J9" i="2"/>
  <c r="E11" i="4"/>
  <c r="E52" i="7"/>
  <c r="D18" i="2"/>
  <c r="G99" i="9"/>
  <c r="D10" i="1"/>
  <c r="D21" i="1"/>
  <c r="I9" i="2"/>
  <c r="I20" i="2" s="1"/>
  <c r="D26" i="8"/>
  <c r="O24" i="25"/>
  <c r="D19" i="13"/>
  <c r="D14" i="5"/>
  <c r="H14" i="5" s="1"/>
  <c r="D18" i="4"/>
  <c r="H18" i="4" s="1"/>
  <c r="J27" i="2"/>
  <c r="D26" i="2" s="1"/>
  <c r="D27" i="2" s="1"/>
  <c r="C11" i="18"/>
  <c r="G11" i="18" s="1"/>
  <c r="O15" i="14"/>
  <c r="O16" i="14" s="1"/>
  <c r="C16" i="14"/>
  <c r="C26" i="14" s="1"/>
  <c r="O26" i="14" s="1"/>
  <c r="E95" i="7"/>
  <c r="E14" i="5"/>
  <c r="D11" i="18"/>
  <c r="C12" i="13"/>
  <c r="C19" i="13" s="1"/>
  <c r="D35" i="3"/>
  <c r="K20" i="2" l="1"/>
  <c r="K28" i="2" s="1"/>
  <c r="K32" i="2" s="1"/>
  <c r="J20" i="2"/>
  <c r="F22" i="4"/>
  <c r="E36" i="1"/>
  <c r="C36" i="1"/>
  <c r="F40" i="1"/>
  <c r="I28" i="2"/>
  <c r="I32" i="2" s="1"/>
  <c r="C19" i="2"/>
  <c r="C37" i="3" s="1"/>
  <c r="G37" i="3" s="1"/>
  <c r="D24" i="1"/>
  <c r="D33" i="1" s="1"/>
  <c r="D22" i="4"/>
  <c r="H22" i="4" s="1"/>
  <c r="E18" i="4"/>
  <c r="J28" i="2"/>
  <c r="J32" i="2" s="1"/>
  <c r="D19" i="2"/>
  <c r="D37" i="3" s="1"/>
  <c r="D36" i="3" s="1"/>
  <c r="D38" i="3" s="1"/>
  <c r="C40" i="1" l="1"/>
  <c r="C44" i="1" s="1"/>
  <c r="G36" i="1"/>
  <c r="F44" i="1"/>
  <c r="C21" i="13"/>
  <c r="C26" i="13" s="1"/>
  <c r="C36" i="3"/>
  <c r="G36" i="3" s="1"/>
  <c r="E22" i="4"/>
  <c r="D36" i="1"/>
  <c r="D21" i="13" s="1"/>
  <c r="D26" i="13" s="1"/>
  <c r="C20" i="2"/>
  <c r="C28" i="2" s="1"/>
  <c r="C32" i="2" s="1"/>
  <c r="E21" i="13"/>
  <c r="E26" i="13" s="1"/>
  <c r="D20" i="2"/>
  <c r="D28" i="2" s="1"/>
  <c r="D32" i="2" s="1"/>
  <c r="G40" i="1" l="1"/>
  <c r="G44" i="1"/>
  <c r="C38" i="3"/>
  <c r="G38" i="3" s="1"/>
  <c r="E40" i="1"/>
  <c r="D40" i="1"/>
  <c r="D44" i="1" s="1"/>
  <c r="E44" i="1" l="1"/>
</calcChain>
</file>

<file path=xl/sharedStrings.xml><?xml version="1.0" encoding="utf-8"?>
<sst xmlns="http://schemas.openxmlformats.org/spreadsheetml/2006/main" count="1680" uniqueCount="758">
  <si>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</si>
  <si>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</si>
  <si>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</si>
  <si>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</si>
  <si>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</si>
  <si>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</si>
  <si>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</si>
  <si>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</si>
  <si>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</si>
  <si>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</si>
  <si>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</si>
  <si>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</si>
  <si>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</si>
  <si>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</si>
  <si>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</si>
  <si>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</si>
  <si>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</si>
  <si>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</si>
  <si>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</si>
  <si>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</si>
  <si>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</si>
  <si>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</si>
  <si>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</si>
  <si>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</si>
  <si>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</si>
  <si>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</si>
  <si>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</si>
  <si>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</si>
  <si>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</si>
  <si>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</si>
  <si>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</si>
  <si>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</si>
  <si>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</si>
  <si>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</si>
  <si>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</si>
  <si>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</si>
  <si>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</si>
  <si>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</si>
  <si>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</si>
  <si>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</si>
  <si>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</si>
  <si>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</si>
  <si>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</si>
  <si>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</si>
  <si>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</si>
  <si>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</si>
  <si>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</si>
  <si>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</si>
  <si>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</si>
  <si>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</si>
  <si>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</si>
  <si>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</si>
  <si>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</si>
  <si>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</si>
  <si>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</si>
  <si>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</si>
  <si>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</si>
  <si>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</si>
  <si>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</si>
  <si>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</si>
  <si>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</si>
  <si>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</si>
  <si>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</si>
  <si>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</si>
  <si>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</si>
  <si>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</si>
  <si>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</si>
  <si>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</si>
  <si>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</si>
  <si>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Pénzforgalom nélküli bevétel</t>
  </si>
  <si>
    <t>-ebből belső hiányt finansz. pénzmaradvány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</si>
  <si>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</si>
  <si>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</si>
  <si>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</si>
  <si>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</si>
  <si>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</si>
  <si>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</si>
  <si>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</si>
  <si>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</si>
  <si>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</si>
  <si>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</si>
  <si>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</si>
  <si>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</si>
  <si>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</si>
  <si>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</si>
  <si>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</si>
  <si>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</si>
  <si>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</si>
  <si>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</si>
  <si>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</si>
  <si>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</si>
  <si>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</si>
  <si>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</si>
  <si>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</si>
  <si>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</si>
  <si>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</si>
  <si>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</si>
  <si>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</si>
  <si>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</si>
  <si>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</si>
  <si>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</si>
  <si>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</si>
  <si>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</si>
  <si>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</si>
  <si>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</si>
  <si>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</si>
  <si>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</si>
  <si>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</si>
  <si>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</si>
  <si>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</si>
  <si>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</si>
  <si>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</si>
  <si>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</si>
  <si>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</si>
  <si>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</si>
  <si>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</si>
  <si>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</si>
  <si>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</si>
  <si>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</si>
  <si>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</si>
  <si>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</si>
  <si>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</si>
  <si>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</si>
  <si>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</si>
  <si>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</si>
  <si>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</si>
  <si>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</si>
  <si>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</si>
  <si>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</si>
  <si>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</si>
  <si>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</si>
  <si>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</si>
  <si>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</si>
  <si>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</si>
  <si>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</si>
  <si>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</si>
  <si>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</si>
  <si>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</si>
  <si>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</si>
  <si>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</si>
  <si>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</si>
  <si>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</si>
  <si>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</si>
  <si>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</si>
  <si>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</si>
  <si>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</si>
  <si>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</si>
  <si>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</si>
  <si>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</si>
  <si>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</si>
  <si>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</si>
  <si>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</si>
  <si>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</si>
  <si>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</si>
  <si>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</si>
  <si>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</si>
  <si>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</si>
  <si>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</si>
  <si>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</si>
  <si>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</si>
  <si>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</si>
  <si>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</si>
  <si>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</si>
  <si>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</si>
  <si>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</si>
  <si>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</si>
  <si>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</si>
  <si>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</si>
  <si>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</si>
  <si>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</si>
  <si>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</si>
  <si>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</si>
  <si>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</si>
  <si>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</si>
  <si>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</si>
  <si>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</si>
  <si>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</si>
  <si>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</si>
  <si>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</si>
  <si>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</si>
  <si>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</si>
  <si>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</si>
  <si>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</si>
  <si>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</si>
  <si>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</si>
  <si>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</si>
  <si>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</si>
  <si>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</si>
  <si>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</si>
  <si>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</si>
  <si>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</si>
  <si>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</si>
  <si>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</si>
  <si>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</si>
  <si>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</si>
  <si>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</si>
  <si>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</si>
  <si>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</si>
  <si>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</si>
  <si>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</si>
  <si>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</si>
  <si>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</si>
  <si>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</si>
  <si>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</si>
  <si>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</si>
  <si>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</si>
  <si>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</si>
  <si>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</si>
  <si>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</si>
  <si>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</si>
  <si>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</si>
  <si>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</si>
  <si>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</si>
  <si>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</si>
  <si>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</si>
  <si>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</si>
  <si>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</si>
  <si>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</si>
  <si>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</si>
  <si>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</si>
  <si>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</si>
  <si>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</si>
  <si>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</si>
  <si>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</si>
  <si>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</si>
  <si>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</si>
  <si>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</si>
  <si>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</si>
  <si>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</si>
  <si>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</si>
  <si>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</si>
  <si>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</si>
  <si>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</si>
  <si>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</si>
  <si>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</si>
  <si>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</si>
  <si>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</si>
  <si>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</si>
  <si>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</si>
  <si>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</si>
  <si>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</si>
  <si>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</si>
  <si>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</si>
  <si>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</si>
  <si>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</si>
  <si>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</si>
  <si>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</si>
  <si>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</si>
  <si>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</si>
  <si>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</si>
  <si>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</si>
  <si>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</si>
  <si>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</si>
  <si>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</si>
  <si>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</si>
  <si>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</si>
  <si>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</si>
  <si>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</si>
  <si>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</si>
  <si>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</si>
  <si>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</si>
  <si>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</si>
  <si>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</si>
  <si>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</si>
  <si>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</si>
  <si>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</si>
  <si>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</si>
  <si>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</si>
  <si>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</si>
  <si>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</si>
  <si>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</si>
  <si>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</si>
  <si>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</si>
  <si>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</si>
  <si>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</si>
  <si>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</si>
  <si>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</si>
  <si>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</si>
  <si>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</si>
  <si>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</si>
  <si>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</si>
  <si>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</si>
  <si>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</si>
  <si>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</si>
  <si>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</si>
  <si>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</si>
  <si>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</si>
  <si>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</si>
  <si>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</si>
  <si>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</si>
  <si>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</si>
  <si>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</si>
  <si>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</si>
  <si>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</si>
  <si>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</si>
  <si>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</si>
  <si>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</si>
  <si>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</si>
  <si>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</si>
  <si>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</si>
  <si>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</si>
  <si>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</si>
  <si>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</si>
  <si>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</si>
  <si>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</si>
  <si>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</si>
  <si>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</si>
  <si>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</si>
  <si>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</si>
  <si>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</si>
  <si>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</si>
  <si>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</si>
  <si>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</si>
  <si>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</si>
  <si>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</si>
  <si>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</si>
  <si>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</si>
  <si>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</si>
  <si>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</si>
  <si>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</si>
  <si>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</si>
  <si>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</si>
  <si>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</si>
  <si>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</si>
  <si>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</si>
  <si>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</si>
  <si>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</si>
  <si>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</si>
  <si>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</si>
  <si>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</si>
  <si>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</si>
  <si>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</si>
  <si>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</si>
  <si>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</si>
  <si>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</si>
  <si>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</si>
  <si>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</si>
  <si>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</si>
  <si>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</si>
  <si>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</si>
  <si>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</si>
  <si>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</si>
  <si>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</si>
  <si>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</si>
  <si>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</si>
  <si>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</si>
  <si>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</si>
  <si>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</si>
  <si>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</si>
  <si>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</si>
  <si>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</si>
  <si>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</si>
  <si>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</si>
  <si>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</si>
  <si>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</si>
  <si>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</si>
  <si>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</si>
  <si>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</si>
  <si>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</si>
  <si>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</si>
  <si>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</si>
  <si>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</si>
  <si>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</si>
  <si>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</si>
  <si>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</si>
  <si>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</si>
  <si>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</si>
  <si>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</si>
  <si>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</si>
  <si>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</si>
  <si>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</si>
  <si>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</si>
  <si>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</si>
  <si>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</si>
  <si>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</si>
  <si>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</si>
  <si>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</si>
  <si>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</si>
  <si>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</si>
  <si>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</si>
  <si>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</si>
  <si>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</si>
  <si>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</si>
  <si>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</si>
  <si>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</si>
  <si>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</si>
  <si>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</si>
  <si>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</si>
  <si>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</si>
  <si>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</si>
  <si>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</si>
  <si>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</si>
  <si>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</si>
  <si>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</si>
  <si>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</si>
  <si>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</si>
  <si>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</si>
  <si>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</si>
  <si>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</si>
  <si>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</si>
  <si>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</si>
  <si>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</si>
  <si>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</si>
  <si>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</si>
  <si>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</si>
  <si>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</si>
  <si>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</si>
  <si>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</si>
  <si>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</si>
  <si>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</si>
  <si>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</si>
  <si>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</si>
  <si>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</si>
  <si>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</si>
  <si>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</si>
  <si>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</si>
  <si>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</si>
  <si>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</si>
  <si>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</si>
  <si>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</si>
  <si>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</si>
  <si>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</si>
  <si>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</si>
  <si>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</si>
  <si>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</si>
  <si>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</si>
  <si>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</si>
  <si>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</si>
  <si>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</si>
  <si>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</si>
  <si>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</si>
  <si>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</si>
  <si>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</si>
  <si>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</si>
  <si>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</si>
  <si>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</si>
  <si>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</si>
  <si>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</si>
  <si>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</si>
  <si>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</si>
  <si>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</si>
  <si>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</si>
  <si>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</si>
  <si>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</si>
  <si>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</si>
  <si>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</si>
  <si>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</si>
  <si>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</si>
  <si>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</si>
  <si>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</si>
  <si>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</si>
  <si>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</si>
  <si>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</si>
  <si>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</si>
  <si>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</si>
  <si>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</si>
  <si>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</si>
  <si>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</si>
  <si>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</si>
  <si>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</si>
  <si>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</si>
  <si>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</si>
  <si>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</si>
  <si>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</si>
  <si>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</si>
  <si>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</si>
  <si>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</si>
  <si>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</si>
  <si>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</si>
  <si>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</si>
  <si>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</si>
  <si>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</si>
  <si>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</si>
  <si>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</si>
  <si>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</si>
  <si>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</si>
  <si>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</si>
  <si>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</si>
  <si>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</si>
  <si>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</si>
  <si>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</si>
  <si>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</si>
  <si>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</si>
  <si>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</si>
  <si>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</si>
  <si>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</si>
  <si>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</si>
  <si>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</si>
  <si>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</si>
  <si>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</si>
  <si>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</si>
  <si>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</si>
  <si>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</si>
  <si>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</si>
  <si>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</si>
  <si>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</si>
  <si>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</si>
  <si>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</si>
  <si>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</si>
  <si>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</si>
  <si>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</si>
  <si>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</si>
  <si>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</si>
  <si>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</si>
  <si>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</si>
  <si>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</si>
  <si>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</si>
  <si>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</si>
  <si>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</si>
  <si>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</si>
  <si>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</si>
  <si>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</si>
  <si>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</si>
  <si>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</si>
  <si>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</si>
  <si>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</si>
  <si>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</si>
  <si>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</si>
  <si>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</si>
  <si>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</si>
  <si>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</si>
  <si>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</si>
  <si>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</si>
  <si>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</si>
  <si>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</si>
  <si>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</si>
  <si>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</si>
  <si>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</si>
  <si>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</si>
  <si>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</si>
  <si>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</si>
  <si>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</si>
  <si>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</si>
  <si>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</si>
  <si>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</si>
  <si>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</si>
  <si>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</si>
  <si>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</si>
  <si>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</si>
  <si>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</si>
  <si>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</si>
  <si>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</si>
  <si>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</si>
  <si>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</si>
  <si>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</si>
  <si>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</si>
  <si>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</si>
  <si>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</si>
  <si>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</si>
  <si>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</si>
  <si>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</si>
  <si>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</si>
  <si>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</si>
  <si>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</si>
  <si>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2016. évi előirányzat</t>
  </si>
  <si>
    <t>Balatonakali Önkormányzat 2016. évi költségvetési összevont főösszesítő</t>
  </si>
  <si>
    <t>Balatonakali Önkormányzat 2016. évi összevont működési bevételei</t>
  </si>
  <si>
    <t>Balatonakali Önkormányzat 2016. évi összevont működési kiadásai,</t>
  </si>
  <si>
    <t>Bevétel 2016. évi előirányzat</t>
  </si>
  <si>
    <t>Kiadás 2016. évi előirányzat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</si>
  <si>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</si>
  <si>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</si>
  <si>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</si>
  <si>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</si>
  <si>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</si>
  <si>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</si>
  <si>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</si>
  <si>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2016. évi összevont költségvetés kormányzati funkciónként</t>
  </si>
  <si>
    <t>Balatonakali Önkormányzat 2016. évi felhalmozási kiadásai feladatonként/célonként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</si>
  <si>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</si>
  <si>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</si>
  <si>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</si>
  <si>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</si>
  <si>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</si>
  <si>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</si>
  <si>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</si>
  <si>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</si>
  <si>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</si>
  <si>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</si>
  <si>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</si>
  <si>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</si>
  <si>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</si>
  <si>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</si>
  <si>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</si>
  <si>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</si>
  <si>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</si>
  <si>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</si>
  <si>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</si>
  <si>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</si>
  <si>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</si>
  <si>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</si>
  <si>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</si>
  <si>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</si>
  <si>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</si>
  <si>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</si>
  <si>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</si>
  <si>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</si>
  <si>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</si>
  <si>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</si>
  <si>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</si>
  <si>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</si>
  <si>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</si>
  <si>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</si>
  <si>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</si>
  <si>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</si>
  <si>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</si>
  <si>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</si>
  <si>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</si>
  <si>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</si>
  <si>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</si>
  <si>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</si>
  <si>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</si>
  <si>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</si>
  <si>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</si>
  <si>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</si>
  <si>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</si>
  <si>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</si>
  <si>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</si>
  <si>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</si>
  <si>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</si>
  <si>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</si>
  <si>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</si>
  <si>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</si>
  <si>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</si>
  <si>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</si>
  <si>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</si>
  <si>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</si>
  <si>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</si>
  <si>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47.</t>
  </si>
  <si>
    <t xml:space="preserve">A3 lamináló gép </t>
  </si>
  <si>
    <t>Irodai szék</t>
  </si>
  <si>
    <t>Balatonakali Óvoda 2016. évi előirányzat-felhasználási ütemterve</t>
  </si>
  <si>
    <t>Balatonakali Önkormányzat 2016. évi előirányzat felhasználási (likviditási) ütemterve</t>
  </si>
  <si>
    <t>mód./eredeti előirány. (%)</t>
  </si>
  <si>
    <t>1.1.3. Béren kívüli juttatások</t>
  </si>
  <si>
    <t>1.1.4. Közlekedési költségtérítés</t>
  </si>
  <si>
    <t>1.1.2. Céljuttatás, projekt prémium</t>
  </si>
  <si>
    <t>1.1.5. Közlekedési költségtérítés</t>
  </si>
  <si>
    <t>1.1.6. Foglalkoztatottak egyéb személyi juttatásai</t>
  </si>
  <si>
    <t>9.3</t>
  </si>
  <si>
    <t>Belföldi értékpapírok kiadásai</t>
  </si>
  <si>
    <t>K912</t>
  </si>
  <si>
    <t>8.3</t>
  </si>
  <si>
    <t>B812</t>
  </si>
  <si>
    <t xml:space="preserve">3.1 Településüzemeltetés támogatása </t>
  </si>
  <si>
    <t>3.2 Egyéb kötelező feladat ellátása</t>
  </si>
  <si>
    <t>3.3 Üdülőhelyi feladatok</t>
  </si>
  <si>
    <t>3.4 Lakott külterülettel kapcsolatos feladatok támogatása</t>
  </si>
  <si>
    <t>3.7 Szociális étkeztetés</t>
  </si>
  <si>
    <t>3.8 Gyermekétkeztetés támogatása</t>
  </si>
  <si>
    <t>3.9 Hozzájárulás a pénzbeli szociális ellátáshoz</t>
  </si>
  <si>
    <t>3.10 Egyes jövedelem pótló támogatások kiegészítése</t>
  </si>
  <si>
    <t>3.11 Könyvtári,közművelődési feladatok támogatása</t>
  </si>
  <si>
    <t>3.12 Helyi önkormányzatok kiegészítő támogatásai</t>
  </si>
  <si>
    <t>3.13 Lakossági víz- és csatornaszolgáltatás támogatása</t>
  </si>
  <si>
    <t>3.14 Elszámolásból származó bevétel</t>
  </si>
  <si>
    <t>3.5 Bérkompenzáció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</si>
  <si>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</si>
  <si>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</si>
  <si>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Államháztartáson belüli megelőlegezések visszafizetése</t>
  </si>
  <si>
    <t>Magtár felújítási engedélyezési terv</t>
  </si>
  <si>
    <t>Kamera Ősök parkja</t>
  </si>
  <si>
    <t>48.</t>
  </si>
  <si>
    <t>49.</t>
  </si>
  <si>
    <t>50.</t>
  </si>
  <si>
    <t>51.</t>
  </si>
  <si>
    <t>52.</t>
  </si>
  <si>
    <t>Fűkasza</t>
  </si>
  <si>
    <t>Irodai polcos állványzat</t>
  </si>
  <si>
    <t>Samsung J320 okostelefon</t>
  </si>
  <si>
    <t>53.</t>
  </si>
  <si>
    <t>54.</t>
  </si>
  <si>
    <t>Térkövezés - strand</t>
  </si>
  <si>
    <t>Térfigyelő kamera - Forrás park</t>
  </si>
  <si>
    <t>Klíma berendezés - Akali TV</t>
  </si>
  <si>
    <t>Helyi önkormányzatok kiegészítő támogatásai (bérkompenzáció)</t>
  </si>
  <si>
    <t>Működési célú költségvetési támogatások és kiegészítő támogatások</t>
  </si>
  <si>
    <t>Elszámolásból származó bevételek</t>
  </si>
  <si>
    <t>64 221 eFt</t>
  </si>
  <si>
    <t xml:space="preserve">IV. </t>
  </si>
  <si>
    <t>Via color burkolat - Sportpálya</t>
  </si>
  <si>
    <t>Megállító tábla</t>
  </si>
  <si>
    <t>55.</t>
  </si>
  <si>
    <t>56.</t>
  </si>
  <si>
    <t>Bevétel 2016. évi mód. előir.</t>
  </si>
  <si>
    <t>Kiadás 2016. évi mód. előir.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</si>
  <si>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</si>
  <si>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</si>
  <si>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</si>
  <si>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</si>
  <si>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</si>
  <si>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Csapadékvíz elvezetés Petőfi u. 380-485</t>
  </si>
  <si>
    <t>Ivókút</t>
  </si>
  <si>
    <t>Szolár zuhany</t>
  </si>
  <si>
    <t>Óvoda faház</t>
  </si>
  <si>
    <t>10 db akna rekonstrukció</t>
  </si>
  <si>
    <t>Szennyvíz akna rekonstrukció Vasút tér 3.</t>
  </si>
  <si>
    <t>Villamos mérési hely kiépítése Strandi átemelő</t>
  </si>
  <si>
    <t>Csónak</t>
  </si>
  <si>
    <t>Lettíno napozóágyak</t>
  </si>
  <si>
    <t>Excenter csiszoló</t>
  </si>
  <si>
    <t>Dolce Gusto kávéfőző</t>
  </si>
  <si>
    <t>Mosogatógép</t>
  </si>
  <si>
    <t>Térvilágítás - temető</t>
  </si>
  <si>
    <r>
      <t xml:space="preserve">2016. évi mód.előir. </t>
    </r>
    <r>
      <rPr>
        <sz val="7"/>
        <rFont val="Times New Roman"/>
        <family val="1"/>
        <charset val="238"/>
      </rPr>
      <t>(2016.IX.15.)</t>
    </r>
  </si>
  <si>
    <r>
      <t xml:space="preserve">2016. évi mód.előir. </t>
    </r>
    <r>
      <rPr>
        <sz val="7"/>
        <rFont val="Times New Roman"/>
        <family val="1"/>
        <charset val="238"/>
      </rPr>
      <t>(2016.XI.)</t>
    </r>
  </si>
  <si>
    <t>Összes finanszírozási bevétel</t>
  </si>
  <si>
    <t>Összes finanszírozási kiadás</t>
  </si>
  <si>
    <r>
      <t xml:space="preserve">mód.előir. </t>
    </r>
    <r>
      <rPr>
        <sz val="7"/>
        <rFont val="Times New Roman"/>
        <family val="1"/>
        <charset val="238"/>
      </rPr>
      <t>(2016.IX.15.)</t>
    </r>
  </si>
  <si>
    <r>
      <t xml:space="preserve">mód.előir. </t>
    </r>
    <r>
      <rPr>
        <sz val="7"/>
        <rFont val="Times New Roman"/>
        <family val="1"/>
        <charset val="238"/>
      </rPr>
      <t>(2016.XI.)</t>
    </r>
  </si>
  <si>
    <t>Biztosító által fizetett kártérítés</t>
  </si>
  <si>
    <t>B411</t>
  </si>
  <si>
    <t>Lakossági víz- és csatornaszolgáltatás támogatása</t>
  </si>
  <si>
    <t xml:space="preserve">Működési bevételek mindösszesen </t>
  </si>
  <si>
    <t>Hangszóró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</si>
  <si>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</si>
  <si>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</si>
  <si>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</si>
  <si>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</si>
  <si>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</si>
  <si>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</si>
  <si>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</si>
  <si>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</si>
  <si>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</si>
  <si>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</si>
  <si>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</si>
  <si>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</si>
  <si>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</si>
  <si>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</si>
  <si>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</si>
  <si>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 xml:space="preserve">Kossuth u. Fő tér kialakítása </t>
  </si>
  <si>
    <t>72.</t>
  </si>
  <si>
    <t>73.</t>
  </si>
  <si>
    <t>Fémspirálozó gép Copius Beyonder</t>
  </si>
  <si>
    <t>Szeméttároló 6 db - zöldterület</t>
  </si>
  <si>
    <t>Finanszírozási bevételek</t>
  </si>
  <si>
    <r>
      <t xml:space="preserve">2016. évi mód.előir. </t>
    </r>
    <r>
      <rPr>
        <sz val="7"/>
        <rFont val="Times New Roman"/>
        <family val="1"/>
        <charset val="238"/>
      </rPr>
      <t>(2016.XII.05)</t>
    </r>
  </si>
  <si>
    <r>
      <t xml:space="preserve">2016. évi mód.előir. </t>
    </r>
    <r>
      <rPr>
        <sz val="7"/>
        <rFont val="Times New Roman"/>
        <family val="1"/>
        <charset val="238"/>
      </rPr>
      <t>(2017.IV..)</t>
    </r>
  </si>
  <si>
    <t>Egyéb tárgyi eszközök értékesítése</t>
  </si>
  <si>
    <t>B53</t>
  </si>
  <si>
    <t>3.15 Szociális célú tűzifa támogatás</t>
  </si>
  <si>
    <t>066020 Város és községgazdálkodás</t>
  </si>
  <si>
    <t>szennyvízakna rekonstrukció Vasút tér 3.</t>
  </si>
  <si>
    <t>szennyvízakna rekonstrukció 10 db</t>
  </si>
  <si>
    <t>Strand bejárat belső terület átépítése</t>
  </si>
  <si>
    <t>Szociális célú tűzelőanyag támogatás</t>
  </si>
  <si>
    <t>78 438 eFt</t>
  </si>
  <si>
    <t>503/9 hrsz 2502 m2 kivett beépítetlen terület</t>
  </si>
  <si>
    <t>1608/9 355 m2 kivett közterület és árok</t>
  </si>
  <si>
    <t>74.</t>
  </si>
  <si>
    <t>75.</t>
  </si>
  <si>
    <t>Játszótéri eszköz, kültéri fitnesz eszköz - strand (Teqball asztal)</t>
  </si>
  <si>
    <t>Tagdíjak</t>
  </si>
  <si>
    <t>Rákóczi Szövetség</t>
  </si>
  <si>
    <r>
      <t xml:space="preserve">mód.előir. </t>
    </r>
    <r>
      <rPr>
        <sz val="7"/>
        <rFont val="Times New Roman"/>
        <family val="1"/>
        <charset val="238"/>
      </rPr>
      <t>(2017.IV..)</t>
    </r>
  </si>
  <si>
    <t>az .../2017. (IV.    .) önkormányzati rendelethez</t>
  </si>
  <si>
    <t>10. melléklet folytatása</t>
  </si>
  <si>
    <t>7.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</si>
</sst>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</patternFill>
    </fill>
  </fills>
  <borders count="24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8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6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3" borderId="59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32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4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9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6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0" fontId="2" fillId="0" borderId="144" xfId="0" applyFont="1" applyBorder="1" applyAlignment="1">
      <alignment vertical="center"/>
    </xf>
    <xf numFmtId="0" fontId="2" fillId="0" borderId="145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4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0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135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4" xfId="0" applyNumberFormat="1" applyFont="1" applyBorder="1" applyAlignment="1">
      <alignment horizontal="right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0" xfId="0" applyNumberFormat="1" applyFont="1" applyBorder="1" applyAlignment="1">
      <alignment horizontal="center" vertical="center"/>
    </xf>
    <xf numFmtId="0" fontId="2" fillId="0" borderId="164" xfId="0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73" xfId="0" applyBorder="1" applyAlignment="1">
      <alignment vertical="center"/>
    </xf>
    <xf numFmtId="0" fontId="2" fillId="0" borderId="107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74" xfId="0" applyFont="1" applyBorder="1" applyAlignment="1">
      <alignment horizontal="center" vertical="center" wrapText="1"/>
    </xf>
    <xf numFmtId="0" fontId="0" fillId="0" borderId="66" xfId="0" applyBorder="1" applyAlignment="1">
      <alignment vertical="center"/>
    </xf>
    <xf numFmtId="0" fontId="0" fillId="0" borderId="69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70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5" xfId="0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0" fillId="0" borderId="111" xfId="0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6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16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9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94" xfId="0" applyFont="1" applyBorder="1" applyAlignment="1">
      <alignment horizontal="center" vertical="center" wrapText="1"/>
    </xf>
    <xf numFmtId="3" fontId="2" fillId="0" borderId="200" xfId="0" applyNumberFormat="1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3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29" xfId="0" applyFont="1" applyBorder="1" applyAlignment="1">
      <alignment vertical="center"/>
    </xf>
    <xf numFmtId="3" fontId="7" fillId="0" borderId="129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2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9" fontId="2" fillId="0" borderId="122" xfId="0" applyNumberFormat="1" applyFont="1" applyBorder="1" applyAlignment="1">
      <alignment horizontal="right" vertical="center"/>
    </xf>
    <xf numFmtId="0" fontId="2" fillId="0" borderId="201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203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202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horizontal="right" vertical="center"/>
    </xf>
    <xf numFmtId="3" fontId="8" fillId="0" borderId="5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6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3" fontId="2" fillId="0" borderId="196" xfId="0" applyNumberFormat="1" applyFont="1" applyBorder="1" applyAlignment="1">
      <alignment horizontal="right" vertical="center"/>
    </xf>
    <xf numFmtId="0" fontId="2" fillId="0" borderId="172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6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7" xfId="0" applyNumberFormat="1" applyFont="1" applyFill="1" applyBorder="1" applyAlignment="1">
      <alignment vertical="center"/>
    </xf>
    <xf numFmtId="49" fontId="2" fillId="0" borderId="126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90" xfId="0" applyFont="1" applyFill="1" applyBorder="1" applyAlignment="1">
      <alignment vertical="center"/>
    </xf>
    <xf numFmtId="3" fontId="2" fillId="3" borderId="197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3" fontId="16" fillId="0" borderId="92" xfId="0" applyNumberFormat="1" applyFont="1" applyBorder="1" applyAlignment="1">
      <alignment vertical="center"/>
    </xf>
    <xf numFmtId="3" fontId="16" fillId="0" borderId="94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horizontal="right" vertical="center"/>
    </xf>
    <xf numFmtId="3" fontId="16" fillId="0" borderId="128" xfId="0" applyNumberFormat="1" applyFont="1" applyBorder="1" applyAlignment="1">
      <alignment horizontal="right" vertical="center"/>
    </xf>
    <xf numFmtId="0" fontId="16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6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right" vertical="center"/>
    </xf>
    <xf numFmtId="0" fontId="8" fillId="0" borderId="166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16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9" fontId="2" fillId="0" borderId="33" xfId="0" applyNumberFormat="1" applyFont="1" applyBorder="1" applyAlignment="1">
      <alignment vertical="center"/>
    </xf>
    <xf numFmtId="3" fontId="2" fillId="0" borderId="51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3" fontId="2" fillId="0" borderId="205" xfId="0" applyNumberFormat="1" applyFont="1" applyBorder="1" applyAlignment="1">
      <alignment vertical="center"/>
    </xf>
    <xf numFmtId="3" fontId="2" fillId="0" borderId="148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0" fontId="2" fillId="0" borderId="110" xfId="0" applyFont="1" applyFill="1" applyBorder="1" applyAlignment="1">
      <alignment vertical="center"/>
    </xf>
    <xf numFmtId="0" fontId="2" fillId="0" borderId="113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29" xfId="0" applyNumberFormat="1" applyFont="1" applyBorder="1" applyAlignment="1">
      <alignment horizontal="right" vertical="center" wrapText="1"/>
    </xf>
    <xf numFmtId="9" fontId="2" fillId="0" borderId="207" xfId="0" applyNumberFormat="1" applyFont="1" applyBorder="1" applyAlignment="1">
      <alignment horizontal="right" vertical="center" wrapText="1"/>
    </xf>
    <xf numFmtId="0" fontId="2" fillId="0" borderId="140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8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70" xfId="0" applyFont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165" fontId="2" fillId="0" borderId="113" xfId="0" applyNumberFormat="1" applyFont="1" applyBorder="1" applyAlignment="1">
      <alignment horizontal="right" vertical="center"/>
    </xf>
    <xf numFmtId="3" fontId="2" fillId="0" borderId="13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7" fillId="0" borderId="210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/>
    </xf>
    <xf numFmtId="3" fontId="2" fillId="0" borderId="183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vertical="center"/>
    </xf>
    <xf numFmtId="0" fontId="2" fillId="0" borderId="213" xfId="0" applyFont="1" applyBorder="1" applyAlignment="1">
      <alignment vertical="center"/>
    </xf>
    <xf numFmtId="3" fontId="2" fillId="0" borderId="214" xfId="0" applyNumberFormat="1" applyFont="1" applyBorder="1" applyAlignment="1">
      <alignment horizontal="right" vertical="center"/>
    </xf>
    <xf numFmtId="3" fontId="7" fillId="0" borderId="211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15" xfId="0" applyNumberFormat="1" applyFont="1" applyBorder="1" applyAlignment="1">
      <alignment horizontal="right" vertical="center"/>
    </xf>
    <xf numFmtId="3" fontId="7" fillId="0" borderId="216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center" vertical="center" wrapText="1"/>
    </xf>
    <xf numFmtId="3" fontId="2" fillId="0" borderId="217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 wrapText="1"/>
    </xf>
    <xf numFmtId="3" fontId="2" fillId="0" borderId="220" xfId="0" applyNumberFormat="1" applyFont="1" applyBorder="1" applyAlignment="1">
      <alignment horizontal="right" vertical="center"/>
    </xf>
    <xf numFmtId="0" fontId="2" fillId="0" borderId="169" xfId="0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/>
    </xf>
    <xf numFmtId="3" fontId="7" fillId="2" borderId="169" xfId="0" applyNumberFormat="1" applyFont="1" applyFill="1" applyBorder="1" applyAlignment="1">
      <alignment horizontal="right" vertical="center"/>
    </xf>
    <xf numFmtId="0" fontId="2" fillId="0" borderId="36" xfId="0" applyFont="1" applyBorder="1" applyAlignment="1">
      <alignment horizontal="center" vertical="center" wrapText="1"/>
    </xf>
    <xf numFmtId="0" fontId="7" fillId="2" borderId="10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3" fillId="0" borderId="223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9" fontId="2" fillId="0" borderId="153" xfId="0" applyNumberFormat="1" applyFont="1" applyBorder="1" applyAlignment="1">
      <alignment horizontal="right" vertical="center" wrapText="1"/>
    </xf>
    <xf numFmtId="9" fontId="2" fillId="0" borderId="155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25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7" borderId="28" xfId="0" applyNumberFormat="1" applyFont="1" applyFill="1" applyBorder="1" applyAlignment="1">
      <alignment horizontal="right" vertical="center" wrapText="1"/>
    </xf>
    <xf numFmtId="3" fontId="2" fillId="0" borderId="175" xfId="0" applyNumberFormat="1" applyFont="1" applyBorder="1" applyAlignment="1">
      <alignment horizontal="right" vertical="center"/>
    </xf>
    <xf numFmtId="3" fontId="2" fillId="3" borderId="224" xfId="0" applyNumberFormat="1" applyFont="1" applyFill="1" applyBorder="1" applyAlignment="1">
      <alignment vertical="center"/>
    </xf>
    <xf numFmtId="3" fontId="2" fillId="3" borderId="224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39" xfId="0" applyFont="1" applyBorder="1" applyAlignment="1">
      <alignment horizontal="center" vertical="center"/>
    </xf>
    <xf numFmtId="165" fontId="2" fillId="0" borderId="9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49" fontId="2" fillId="0" borderId="226" xfId="0" applyNumberFormat="1" applyFont="1" applyBorder="1" applyAlignment="1">
      <alignment horizontal="center" vertical="center"/>
    </xf>
    <xf numFmtId="0" fontId="2" fillId="0" borderId="227" xfId="0" applyFont="1" applyFill="1" applyBorder="1" applyAlignment="1">
      <alignment vertical="center"/>
    </xf>
    <xf numFmtId="0" fontId="2" fillId="0" borderId="228" xfId="0" applyFont="1" applyBorder="1" applyAlignment="1">
      <alignment vertical="center"/>
    </xf>
    <xf numFmtId="0" fontId="2" fillId="0" borderId="229" xfId="0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9" xfId="0" applyFont="1" applyFill="1" applyBorder="1" applyAlignment="1">
      <alignment vertical="center"/>
    </xf>
    <xf numFmtId="9" fontId="2" fillId="0" borderId="32" xfId="0" applyNumberFormat="1" applyFont="1" applyBorder="1" applyAlignment="1">
      <alignment vertical="center"/>
    </xf>
    <xf numFmtId="9" fontId="2" fillId="0" borderId="183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3" fontId="2" fillId="0" borderId="162" xfId="0" applyNumberFormat="1" applyFont="1" applyBorder="1" applyAlignment="1">
      <alignment vertical="center"/>
    </xf>
    <xf numFmtId="3" fontId="2" fillId="0" borderId="215" xfId="0" applyNumberFormat="1" applyFont="1" applyBorder="1" applyAlignment="1">
      <alignment vertical="center"/>
    </xf>
    <xf numFmtId="9" fontId="2" fillId="0" borderId="34" xfId="0" applyNumberFormat="1" applyFont="1" applyBorder="1" applyAlignment="1">
      <alignment vertical="center"/>
    </xf>
    <xf numFmtId="0" fontId="2" fillId="0" borderId="18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2" xfId="0" applyFont="1" applyBorder="1" applyAlignment="1">
      <alignment vertical="center"/>
    </xf>
    <xf numFmtId="3" fontId="2" fillId="0" borderId="233" xfId="0" applyNumberFormat="1" applyFont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2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9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 wrapText="1"/>
    </xf>
    <xf numFmtId="0" fontId="2" fillId="0" borderId="167" xfId="0" applyFont="1" applyBorder="1" applyAlignment="1">
      <alignment horizontal="center" vertical="center" wrapText="1"/>
    </xf>
    <xf numFmtId="3" fontId="2" fillId="0" borderId="236" xfId="0" applyNumberFormat="1" applyFont="1" applyBorder="1" applyAlignment="1">
      <alignment horizontal="right" vertical="center"/>
    </xf>
    <xf numFmtId="3" fontId="2" fillId="0" borderId="237" xfId="0" applyNumberFormat="1" applyFont="1" applyBorder="1" applyAlignment="1">
      <alignment horizontal="right" vertical="center"/>
    </xf>
    <xf numFmtId="3" fontId="2" fillId="0" borderId="213" xfId="0" applyNumberFormat="1" applyFont="1" applyBorder="1" applyAlignment="1">
      <alignment horizontal="right" vertical="center"/>
    </xf>
    <xf numFmtId="3" fontId="7" fillId="2" borderId="141" xfId="0" applyNumberFormat="1" applyFont="1" applyFill="1" applyBorder="1" applyAlignment="1">
      <alignment horizontal="right" vertical="center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vertical="center"/>
    </xf>
    <xf numFmtId="0" fontId="2" fillId="0" borderId="209" xfId="0" applyFont="1" applyBorder="1" applyAlignment="1">
      <alignment horizontal="center" vertical="center" wrapText="1"/>
    </xf>
    <xf numFmtId="0" fontId="2" fillId="0" borderId="240" xfId="0" applyFont="1" applyBorder="1" applyAlignment="1">
      <alignment horizontal="center" vertical="center" wrapText="1"/>
    </xf>
    <xf numFmtId="3" fontId="8" fillId="0" borderId="198" xfId="1" applyNumberFormat="1" applyFont="1" applyBorder="1" applyAlignment="1">
      <alignment horizontal="center"/>
    </xf>
    <xf numFmtId="3" fontId="2" fillId="0" borderId="241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vertical="center"/>
    </xf>
    <xf numFmtId="0" fontId="3" fillId="0" borderId="5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/>
    </xf>
    <xf numFmtId="3" fontId="8" fillId="0" borderId="130" xfId="0" applyNumberFormat="1" applyFont="1" applyFill="1" applyBorder="1" applyAlignment="1">
      <alignment horizontal="right" vertical="center"/>
    </xf>
    <xf numFmtId="49" fontId="22" fillId="0" borderId="50" xfId="0" applyNumberFormat="1" applyFont="1" applyBorder="1" applyAlignment="1">
      <alignment horizontal="left" vertical="center" wrapText="1"/>
    </xf>
    <xf numFmtId="49" fontId="22" fillId="8" borderId="50" xfId="0" applyNumberFormat="1" applyFont="1" applyFill="1" applyBorder="1" applyAlignment="1">
      <alignment horizontal="left" vertical="center" wrapText="1"/>
    </xf>
    <xf numFmtId="0" fontId="2" fillId="0" borderId="148" xfId="0" applyFont="1" applyBorder="1" applyAlignment="1">
      <alignment horizontal="center" vertical="center" wrapText="1"/>
    </xf>
    <xf numFmtId="3" fontId="13" fillId="2" borderId="117" xfId="0" applyNumberFormat="1" applyFont="1" applyFill="1" applyBorder="1" applyAlignment="1">
      <alignment vertical="center"/>
    </xf>
    <xf numFmtId="3" fontId="13" fillId="2" borderId="52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justify" vertical="center"/>
    </xf>
    <xf numFmtId="3" fontId="2" fillId="0" borderId="145" xfId="0" applyNumberFormat="1" applyFont="1" applyBorder="1" applyAlignment="1">
      <alignment horizontal="right" vertical="center"/>
    </xf>
    <xf numFmtId="9" fontId="2" fillId="0" borderId="143" xfId="0" applyNumberFormat="1" applyFont="1" applyBorder="1" applyAlignment="1">
      <alignment horizontal="right" vertical="center"/>
    </xf>
    <xf numFmtId="3" fontId="2" fillId="0" borderId="242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96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162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0" fontId="2" fillId="0" borderId="243" xfId="0" applyFont="1" applyBorder="1" applyAlignment="1">
      <alignment horizontal="center" vertical="center" wrapText="1"/>
    </xf>
    <xf numFmtId="165" fontId="2" fillId="0" borderId="6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4" xfId="0" applyFont="1" applyBorder="1" applyAlignment="1">
      <alignment horizontal="center" vertical="center" wrapText="1"/>
    </xf>
    <xf numFmtId="0" fontId="2" fillId="0" borderId="245" xfId="0" applyFont="1" applyBorder="1" applyAlignment="1">
      <alignment horizontal="center" vertical="center" wrapText="1"/>
    </xf>
    <xf numFmtId="3" fontId="2" fillId="0" borderId="201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9" fontId="2" fillId="0" borderId="0" xfId="0" applyNumberFormat="1" applyFont="1" applyBorder="1" applyAlignment="1">
      <alignment vertical="center"/>
    </xf>
    <xf numFmtId="9" fontId="7" fillId="6" borderId="246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8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7" fillId="2" borderId="17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79" xfId="0" applyFont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79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7" fillId="0" borderId="222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9" xfId="0" applyFont="1" applyFill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5" fillId="0" borderId="17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7" fillId="2" borderId="39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185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6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79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7" xfId="0" applyFont="1" applyBorder="1" applyAlignment="1">
      <alignment horizontal="center" vertical="center"/>
    </xf>
    <xf numFmtId="0" fontId="7" fillId="0" borderId="18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18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47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14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39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left" vertical="center" wrapText="1"/>
    </xf>
    <xf numFmtId="0" fontId="2" fillId="0" borderId="19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191" xfId="0" applyFont="1" applyBorder="1" applyAlignment="1">
      <alignment horizontal="center" vertical="center"/>
    </xf>
    <xf numFmtId="0" fontId="2" fillId="0" borderId="145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174" xfId="0" applyFont="1" applyBorder="1" applyAlignment="1">
      <alignment horizontal="center" vertical="center"/>
    </xf>
    <xf numFmtId="0" fontId="2" fillId="0" borderId="166" xfId="0" applyFont="1" applyBorder="1" applyAlignment="1">
      <alignment horizontal="left" vertical="center" wrapText="1"/>
    </xf>
    <xf numFmtId="0" fontId="2" fillId="0" borderId="199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7.6640625" style="1" customWidth="1"/>
    <col min="3" max="7" width="9.6640625" style="1" customWidth="1"/>
  </cols>
  <sheetData>
    <row r="1" spans="1:9" s="1" customFormat="1" ht="15" customHeight="1" x14ac:dyDescent="0.25">
      <c r="B1" s="2"/>
      <c r="C1" s="2"/>
      <c r="D1" s="615"/>
      <c r="E1" s="657"/>
      <c r="F1" s="735"/>
      <c r="G1" s="2" t="s">
        <v>496</v>
      </c>
    </row>
    <row r="2" spans="1:9" s="1" customFormat="1" ht="15" customHeight="1" x14ac:dyDescent="0.25">
      <c r="A2" s="3"/>
      <c r="B2" s="3"/>
      <c r="C2" s="3"/>
      <c r="D2" s="3"/>
      <c r="E2" s="3"/>
      <c r="F2" s="3"/>
      <c r="G2" s="2" t="s">
        <v>755</v>
      </c>
    </row>
    <row r="3" spans="1:9" s="1" customFormat="1" ht="15" customHeight="1" x14ac:dyDescent="0.25">
      <c r="A3" s="4"/>
    </row>
    <row r="4" spans="1:9" s="1" customFormat="1" ht="15" customHeight="1" x14ac:dyDescent="0.25">
      <c r="A4" s="783" t="s">
        <v>555</v>
      </c>
      <c r="B4" s="783"/>
      <c r="C4" s="783"/>
      <c r="D4" s="783"/>
      <c r="E4" s="783"/>
      <c r="F4" s="783"/>
      <c r="G4" s="783"/>
      <c r="H4" s="729"/>
      <c r="I4" s="3"/>
    </row>
    <row r="5" spans="1:9" s="1" customFormat="1" ht="15" customHeight="1" thickBot="1" x14ac:dyDescent="0.3">
      <c r="A5" s="5"/>
      <c r="B5" s="5"/>
      <c r="C5" s="5"/>
      <c r="D5" s="5"/>
      <c r="E5" s="654"/>
      <c r="F5" s="729"/>
      <c r="G5" s="6" t="s">
        <v>0</v>
      </c>
    </row>
    <row r="6" spans="1:9" ht="51" customHeight="1" thickTop="1" x14ac:dyDescent="0.25">
      <c r="A6" s="7" t="s">
        <v>1</v>
      </c>
      <c r="B6" s="8" t="s">
        <v>2</v>
      </c>
      <c r="C6" s="9" t="s">
        <v>554</v>
      </c>
      <c r="D6" s="9" t="s">
        <v>704</v>
      </c>
      <c r="E6" s="9" t="s">
        <v>705</v>
      </c>
      <c r="F6" s="9" t="s">
        <v>737</v>
      </c>
      <c r="G6" s="10" t="s">
        <v>633</v>
      </c>
    </row>
    <row r="7" spans="1:9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460" t="s">
        <v>7</v>
      </c>
      <c r="F7" s="495" t="s">
        <v>8</v>
      </c>
      <c r="G7" s="105" t="s">
        <v>9</v>
      </c>
      <c r="H7" s="14"/>
    </row>
    <row r="8" spans="1:9" ht="15" customHeight="1" thickTop="1" x14ac:dyDescent="0.25">
      <c r="A8" s="795" t="s">
        <v>10</v>
      </c>
      <c r="B8" s="796"/>
      <c r="C8" s="796"/>
      <c r="D8" s="796"/>
      <c r="E8" s="796"/>
      <c r="F8" s="796"/>
      <c r="G8" s="797"/>
      <c r="H8" s="14"/>
    </row>
    <row r="9" spans="1:9" ht="15" customHeight="1" x14ac:dyDescent="0.25">
      <c r="A9" s="24" t="s">
        <v>11</v>
      </c>
      <c r="B9" s="15" t="s">
        <v>12</v>
      </c>
      <c r="C9" s="26">
        <f>'7.sz. melléklet'!D72+'8.sz. melléklet'!D33</f>
        <v>59683</v>
      </c>
      <c r="D9" s="26">
        <f>'7.sz. melléklet'!E72+'8.sz. melléklet'!E33</f>
        <v>59769</v>
      </c>
      <c r="E9" s="26">
        <f>'7.sz. melléklet'!F72+'8.sz. melléklet'!E33</f>
        <v>71046</v>
      </c>
      <c r="F9" s="26">
        <f>'7.sz. melléklet'!G72+'8.sz. melléklet'!F33</f>
        <v>74670</v>
      </c>
      <c r="G9" s="83">
        <f>F9/C9</f>
        <v>1.2511100313322052</v>
      </c>
      <c r="H9" s="14"/>
    </row>
    <row r="10" spans="1:9" ht="15" customHeight="1" x14ac:dyDescent="0.25">
      <c r="A10" s="24" t="s">
        <v>19</v>
      </c>
      <c r="B10" s="71" t="s">
        <v>15</v>
      </c>
      <c r="C10" s="72">
        <f>SUM(C11:C13)</f>
        <v>77500</v>
      </c>
      <c r="D10" s="72">
        <f>SUM(D11:D13)</f>
        <v>77500</v>
      </c>
      <c r="E10" s="72">
        <f>SUM(E11:E13)</f>
        <v>77500</v>
      </c>
      <c r="F10" s="72">
        <f>SUM(F11:F13)</f>
        <v>77337</v>
      </c>
      <c r="G10" s="83">
        <f t="shared" ref="G10:G24" si="0">F10/C10</f>
        <v>0.99789677419354839</v>
      </c>
      <c r="H10" s="14"/>
    </row>
    <row r="11" spans="1:9" ht="15" customHeight="1" x14ac:dyDescent="0.25">
      <c r="A11" s="303" t="s">
        <v>13</v>
      </c>
      <c r="B11" s="304" t="s">
        <v>348</v>
      </c>
      <c r="C11" s="185">
        <f>'7.sz. melléklet'!D66</f>
        <v>48050</v>
      </c>
      <c r="D11" s="185">
        <f>'7.sz. melléklet'!E66</f>
        <v>48050</v>
      </c>
      <c r="E11" s="185">
        <f>'7.sz. melléklet'!F66</f>
        <v>48050</v>
      </c>
      <c r="F11" s="185">
        <f>'7.sz. melléklet'!G66</f>
        <v>48029</v>
      </c>
      <c r="G11" s="91">
        <f t="shared" si="0"/>
        <v>0.99956295525494276</v>
      </c>
      <c r="H11" s="14"/>
    </row>
    <row r="12" spans="1:9" ht="15" customHeight="1" x14ac:dyDescent="0.25">
      <c r="A12" s="303" t="s">
        <v>14</v>
      </c>
      <c r="B12" s="304" t="s">
        <v>349</v>
      </c>
      <c r="C12" s="185">
        <f>'7.sz. melléklet'!D67</f>
        <v>29150</v>
      </c>
      <c r="D12" s="185">
        <f>'7.sz. melléklet'!E67</f>
        <v>29150</v>
      </c>
      <c r="E12" s="185">
        <f>'7.sz. melléklet'!F67</f>
        <v>29150</v>
      </c>
      <c r="F12" s="185">
        <f>'7.sz. melléklet'!G67</f>
        <v>29150</v>
      </c>
      <c r="G12" s="91">
        <f t="shared" si="0"/>
        <v>1</v>
      </c>
      <c r="H12" s="14"/>
    </row>
    <row r="13" spans="1:9" ht="15" customHeight="1" x14ac:dyDescent="0.25">
      <c r="A13" s="303" t="s">
        <v>52</v>
      </c>
      <c r="B13" s="304" t="s">
        <v>359</v>
      </c>
      <c r="C13" s="185">
        <f>'7.sz. melléklet'!D71</f>
        <v>300</v>
      </c>
      <c r="D13" s="185">
        <f>'7.sz. melléklet'!E71</f>
        <v>300</v>
      </c>
      <c r="E13" s="185">
        <f>'7.sz. melléklet'!F71</f>
        <v>300</v>
      </c>
      <c r="F13" s="185">
        <f>'7.sz. melléklet'!G71</f>
        <v>158</v>
      </c>
      <c r="G13" s="91">
        <f t="shared" si="0"/>
        <v>0.52666666666666662</v>
      </c>
      <c r="H13" s="14"/>
    </row>
    <row r="14" spans="1:9" ht="15" customHeight="1" x14ac:dyDescent="0.25">
      <c r="A14" s="24" t="s">
        <v>21</v>
      </c>
      <c r="B14" s="25" t="s">
        <v>20</v>
      </c>
      <c r="C14" s="26">
        <f>SUM(C15:C16)</f>
        <v>63752</v>
      </c>
      <c r="D14" s="26">
        <f>SUM(D15:D16)</f>
        <v>64221</v>
      </c>
      <c r="E14" s="26">
        <f>SUM(E15:E16)</f>
        <v>77186</v>
      </c>
      <c r="F14" s="26">
        <f>SUM(F15:F16)</f>
        <v>78438</v>
      </c>
      <c r="G14" s="83">
        <f t="shared" si="0"/>
        <v>1.2303614004266532</v>
      </c>
      <c r="H14" s="14"/>
    </row>
    <row r="15" spans="1:9" ht="15" customHeight="1" x14ac:dyDescent="0.25">
      <c r="A15" s="16" t="s">
        <v>13</v>
      </c>
      <c r="B15" s="17" t="s">
        <v>340</v>
      </c>
      <c r="C15" s="18">
        <f>'7.sz. melléklet'!D60</f>
        <v>63752</v>
      </c>
      <c r="D15" s="18">
        <f>'7.sz. melléklet'!E60</f>
        <v>64221</v>
      </c>
      <c r="E15" s="18">
        <f>'7.sz. melléklet'!F60</f>
        <v>77186</v>
      </c>
      <c r="F15" s="18">
        <f>'7.sz. melléklet'!G60</f>
        <v>78438</v>
      </c>
      <c r="G15" s="126">
        <f t="shared" si="0"/>
        <v>1.2303614004266532</v>
      </c>
      <c r="H15" s="14"/>
    </row>
    <row r="16" spans="1:9" ht="15" customHeight="1" x14ac:dyDescent="0.25">
      <c r="A16" s="16" t="s">
        <v>14</v>
      </c>
      <c r="B16" s="17" t="s">
        <v>398</v>
      </c>
      <c r="C16" s="18">
        <f>'7.sz. melléklet'!D63</f>
        <v>0</v>
      </c>
      <c r="D16" s="18">
        <f>'7.sz. melléklet'!E63</f>
        <v>0</v>
      </c>
      <c r="E16" s="18">
        <f>'7.sz. melléklet'!F63</f>
        <v>0</v>
      </c>
      <c r="F16" s="18">
        <f>'7.sz. melléklet'!G63</f>
        <v>0</v>
      </c>
      <c r="G16" s="83"/>
      <c r="H16" s="14"/>
    </row>
    <row r="17" spans="1:8" ht="15" customHeight="1" x14ac:dyDescent="0.25">
      <c r="A17" s="24" t="s">
        <v>23</v>
      </c>
      <c r="B17" s="25" t="s">
        <v>22</v>
      </c>
      <c r="C17" s="26">
        <f>'7.sz. melléklet'!D82</f>
        <v>2800</v>
      </c>
      <c r="D17" s="26">
        <f>'7.sz. melléklet'!E82</f>
        <v>2800</v>
      </c>
      <c r="E17" s="26">
        <f>'7.sz. melléklet'!F82</f>
        <v>2800</v>
      </c>
      <c r="F17" s="26">
        <f>'7.sz. melléklet'!G82</f>
        <v>6430</v>
      </c>
      <c r="G17" s="83">
        <f t="shared" si="0"/>
        <v>2.2964285714285713</v>
      </c>
      <c r="H17" s="14"/>
    </row>
    <row r="18" spans="1:8" ht="15" customHeight="1" x14ac:dyDescent="0.25">
      <c r="A18" s="24" t="s">
        <v>27</v>
      </c>
      <c r="B18" s="25" t="s">
        <v>24</v>
      </c>
      <c r="C18" s="26">
        <f>SUM(C19:C20)</f>
        <v>734</v>
      </c>
      <c r="D18" s="26">
        <f>SUM(D19:D20)</f>
        <v>1354</v>
      </c>
      <c r="E18" s="26">
        <f>SUM(E19:E20)</f>
        <v>2329</v>
      </c>
      <c r="F18" s="26">
        <f>SUM(F19:F20)</f>
        <v>3513</v>
      </c>
      <c r="G18" s="83">
        <f t="shared" si="0"/>
        <v>4.7861035422343328</v>
      </c>
      <c r="H18" s="14"/>
    </row>
    <row r="19" spans="1:8" ht="15" customHeight="1" x14ac:dyDescent="0.25">
      <c r="A19" s="16" t="s">
        <v>13</v>
      </c>
      <c r="B19" s="17" t="s">
        <v>25</v>
      </c>
      <c r="C19" s="18">
        <f>'7.sz. melléklet'!D61</f>
        <v>734</v>
      </c>
      <c r="D19" s="18">
        <f>'7.sz. melléklet'!E61</f>
        <v>1354</v>
      </c>
      <c r="E19" s="18">
        <f>'7.sz. melléklet'!F61</f>
        <v>2329</v>
      </c>
      <c r="F19" s="18">
        <f>'7.sz. melléklet'!G61</f>
        <v>3513</v>
      </c>
      <c r="G19" s="126">
        <f t="shared" si="0"/>
        <v>4.7861035422343328</v>
      </c>
      <c r="H19" s="14"/>
    </row>
    <row r="20" spans="1:8" ht="15" customHeight="1" x14ac:dyDescent="0.25">
      <c r="A20" s="16" t="s">
        <v>14</v>
      </c>
      <c r="B20" s="17" t="s">
        <v>26</v>
      </c>
      <c r="C20" s="18">
        <f>'7.sz. melléklet'!D64</f>
        <v>0</v>
      </c>
      <c r="D20" s="18">
        <f>'7.sz. melléklet'!E64</f>
        <v>0</v>
      </c>
      <c r="E20" s="18">
        <f>'7.sz. melléklet'!F64</f>
        <v>0</v>
      </c>
      <c r="F20" s="18">
        <f>'7.sz. melléklet'!G64</f>
        <v>0</v>
      </c>
      <c r="G20" s="126"/>
      <c r="H20" s="14"/>
    </row>
    <row r="21" spans="1:8" ht="15" customHeight="1" x14ac:dyDescent="0.25">
      <c r="A21" s="24" t="s">
        <v>32</v>
      </c>
      <c r="B21" s="25" t="s">
        <v>28</v>
      </c>
      <c r="C21" s="26">
        <f>SUM(C22:C23)</f>
        <v>3793</v>
      </c>
      <c r="D21" s="26">
        <f>SUM(D22:D23)</f>
        <v>4839</v>
      </c>
      <c r="E21" s="26">
        <f>SUM(E22:E23)</f>
        <v>4904</v>
      </c>
      <c r="F21" s="26">
        <f>SUM(F22:F23)</f>
        <v>4882</v>
      </c>
      <c r="G21" s="126">
        <f t="shared" si="0"/>
        <v>1.2871078302135512</v>
      </c>
      <c r="H21" s="14"/>
    </row>
    <row r="22" spans="1:8" ht="15" customHeight="1" x14ac:dyDescent="0.25">
      <c r="A22" s="16" t="s">
        <v>29</v>
      </c>
      <c r="B22" s="17" t="s">
        <v>30</v>
      </c>
      <c r="C22" s="18">
        <f>'7.sz. melléklet'!D85</f>
        <v>0</v>
      </c>
      <c r="D22" s="18">
        <f>'7.sz. melléklet'!E85</f>
        <v>1046</v>
      </c>
      <c r="E22" s="18">
        <f>'7.sz. melléklet'!F85</f>
        <v>1111</v>
      </c>
      <c r="F22" s="18">
        <f>'7.sz. melléklet'!G85</f>
        <v>1100</v>
      </c>
      <c r="G22" s="126"/>
      <c r="H22" s="14"/>
    </row>
    <row r="23" spans="1:8" ht="15" customHeight="1" x14ac:dyDescent="0.25">
      <c r="A23" s="16" t="s">
        <v>14</v>
      </c>
      <c r="B23" s="17" t="s">
        <v>31</v>
      </c>
      <c r="C23" s="18">
        <f>'7.sz. melléklet'!D88</f>
        <v>3793</v>
      </c>
      <c r="D23" s="18">
        <f>'7.sz. melléklet'!E88</f>
        <v>3793</v>
      </c>
      <c r="E23" s="18">
        <f>'7.sz. melléklet'!F88</f>
        <v>3793</v>
      </c>
      <c r="F23" s="18">
        <f>'7.sz. melléklet'!G88</f>
        <v>3782</v>
      </c>
      <c r="G23" s="126">
        <f t="shared" si="0"/>
        <v>0.99709992090693378</v>
      </c>
      <c r="H23" s="14"/>
    </row>
    <row r="24" spans="1:8" ht="15" customHeight="1" x14ac:dyDescent="0.25">
      <c r="A24" s="791" t="s">
        <v>33</v>
      </c>
      <c r="B24" s="791"/>
      <c r="C24" s="28">
        <f>C9+C10+C14+C17+C18+C21</f>
        <v>208262</v>
      </c>
      <c r="D24" s="28">
        <f>D9+D10+D14+D17+D18+D21</f>
        <v>210483</v>
      </c>
      <c r="E24" s="28">
        <f>E9+E10+E14+E17+E18+E21</f>
        <v>235765</v>
      </c>
      <c r="F24" s="28">
        <f>F9+F10+F14+F17+F18+F21</f>
        <v>245270</v>
      </c>
      <c r="G24" s="125">
        <f t="shared" si="0"/>
        <v>1.1776992442212213</v>
      </c>
      <c r="H24" s="14"/>
    </row>
    <row r="25" spans="1:8" ht="15" customHeight="1" x14ac:dyDescent="0.25">
      <c r="A25" s="792" t="s">
        <v>34</v>
      </c>
      <c r="B25" s="25" t="s">
        <v>35</v>
      </c>
      <c r="C25" s="784">
        <f>'7.sz. melléklet'!D91+'8.sz. melléklet'!D39</f>
        <v>218783</v>
      </c>
      <c r="D25" s="784">
        <f>'7.sz. melléklet'!E93+'8.sz. melléklet'!E39</f>
        <v>218783</v>
      </c>
      <c r="E25" s="784">
        <f>'7.sz. melléklet'!F93+'8.sz. melléklet'!E39</f>
        <v>218783</v>
      </c>
      <c r="F25" s="784">
        <f>'7.sz. melléklet'!G93+'8.sz. melléklet'!F39</f>
        <v>218783</v>
      </c>
      <c r="G25" s="790">
        <f>F25/C25</f>
        <v>1</v>
      </c>
      <c r="H25" s="789"/>
    </row>
    <row r="26" spans="1:8" ht="15" customHeight="1" x14ac:dyDescent="0.25">
      <c r="A26" s="792"/>
      <c r="B26" s="25" t="s">
        <v>36</v>
      </c>
      <c r="C26" s="785"/>
      <c r="D26" s="785"/>
      <c r="E26" s="785"/>
      <c r="F26" s="785"/>
      <c r="G26" s="790" t="e">
        <f t="shared" ref="G26" si="1">E26/C26</f>
        <v>#DIV/0!</v>
      </c>
      <c r="H26" s="789"/>
    </row>
    <row r="27" spans="1:8" ht="15" customHeight="1" x14ac:dyDescent="0.25">
      <c r="A27" s="369" t="s">
        <v>409</v>
      </c>
      <c r="B27" s="25" t="s">
        <v>487</v>
      </c>
      <c r="C27" s="528"/>
      <c r="D27" s="186">
        <f>'7.sz. melléklet'!E94</f>
        <v>331</v>
      </c>
      <c r="E27" s="528">
        <f>'7.sz. melléklet'!F94</f>
        <v>331</v>
      </c>
      <c r="F27" s="528">
        <f>'7.sz. melléklet'!G94</f>
        <v>2540</v>
      </c>
      <c r="G27" s="370"/>
      <c r="H27" s="341"/>
    </row>
    <row r="28" spans="1:8" ht="15" customHeight="1" x14ac:dyDescent="0.25">
      <c r="A28" s="330" t="s">
        <v>38</v>
      </c>
      <c r="B28" s="25" t="s">
        <v>37</v>
      </c>
      <c r="C28" s="183"/>
      <c r="D28" s="183">
        <f>SUM(D29:D31)</f>
        <v>100000</v>
      </c>
      <c r="E28" s="183">
        <f>SUM(E29:E31)</f>
        <v>0</v>
      </c>
      <c r="F28" s="183">
        <f>SUM(F29:F31)</f>
        <v>0</v>
      </c>
      <c r="G28" s="331"/>
      <c r="H28" s="789"/>
    </row>
    <row r="29" spans="1:8" ht="15" customHeight="1" x14ac:dyDescent="0.25">
      <c r="A29" s="44" t="s">
        <v>13</v>
      </c>
      <c r="B29" s="17" t="s">
        <v>410</v>
      </c>
      <c r="C29" s="328"/>
      <c r="D29" s="328"/>
      <c r="E29" s="328"/>
      <c r="F29" s="328"/>
      <c r="G29" s="329"/>
      <c r="H29" s="789"/>
    </row>
    <row r="30" spans="1:8" ht="15" customHeight="1" x14ac:dyDescent="0.25">
      <c r="A30" s="16" t="s">
        <v>14</v>
      </c>
      <c r="B30" s="17" t="s">
        <v>411</v>
      </c>
      <c r="C30" s="184"/>
      <c r="D30" s="184">
        <f>'7.sz. melléklet'!E92</f>
        <v>100000</v>
      </c>
      <c r="E30" s="184">
        <f>'7.sz. melléklet'!F92</f>
        <v>0</v>
      </c>
      <c r="F30" s="184">
        <f>'7.sz. melléklet'!G92</f>
        <v>0</v>
      </c>
      <c r="G30" s="49"/>
      <c r="H30" s="14"/>
    </row>
    <row r="31" spans="1:8" ht="15" customHeight="1" x14ac:dyDescent="0.25">
      <c r="A31" s="16" t="s">
        <v>52</v>
      </c>
      <c r="B31" s="17" t="s">
        <v>412</v>
      </c>
      <c r="C31" s="184"/>
      <c r="D31" s="184"/>
      <c r="E31" s="184"/>
      <c r="F31" s="184"/>
      <c r="G31" s="49"/>
      <c r="H31" s="14"/>
    </row>
    <row r="32" spans="1:8" ht="15" customHeight="1" x14ac:dyDescent="0.25">
      <c r="A32" s="791" t="s">
        <v>39</v>
      </c>
      <c r="B32" s="791"/>
      <c r="C32" s="28">
        <f>SUM(C25:C31)</f>
        <v>218783</v>
      </c>
      <c r="D32" s="28">
        <f>SUM(D25:D28)</f>
        <v>319114</v>
      </c>
      <c r="E32" s="28">
        <f>SUM(E25:E28)</f>
        <v>219114</v>
      </c>
      <c r="F32" s="28">
        <f>SUM(F25:F28)</f>
        <v>221323</v>
      </c>
      <c r="G32" s="87">
        <f>F32/C32</f>
        <v>1.0116096771687013</v>
      </c>
      <c r="H32" s="14"/>
    </row>
    <row r="33" spans="1:9" ht="15" customHeight="1" x14ac:dyDescent="0.25">
      <c r="A33" s="794" t="s">
        <v>40</v>
      </c>
      <c r="B33" s="794"/>
      <c r="C33" s="32">
        <f>C32+C24</f>
        <v>427045</v>
      </c>
      <c r="D33" s="32">
        <f>D32+D24</f>
        <v>529597</v>
      </c>
      <c r="E33" s="32">
        <f>E32+E24</f>
        <v>454879</v>
      </c>
      <c r="F33" s="32">
        <f>F32+F24</f>
        <v>466593</v>
      </c>
      <c r="G33" s="182">
        <f>F33/C33</f>
        <v>1.0926085073001675</v>
      </c>
      <c r="H33" s="14"/>
    </row>
    <row r="34" spans="1:9" ht="15" customHeight="1" x14ac:dyDescent="0.25">
      <c r="A34" s="33"/>
      <c r="B34" s="34"/>
      <c r="C34" s="53"/>
      <c r="D34" s="53"/>
      <c r="E34" s="53"/>
      <c r="F34" s="53"/>
      <c r="G34" s="35"/>
      <c r="H34" s="14"/>
    </row>
    <row r="35" spans="1:9" ht="15" customHeight="1" x14ac:dyDescent="0.25">
      <c r="A35" s="786" t="s">
        <v>41</v>
      </c>
      <c r="B35" s="787"/>
      <c r="C35" s="787"/>
      <c r="D35" s="787"/>
      <c r="E35" s="787"/>
      <c r="F35" s="787"/>
      <c r="G35" s="788"/>
      <c r="H35" s="14"/>
    </row>
    <row r="36" spans="1:9" ht="15" customHeight="1" x14ac:dyDescent="0.25">
      <c r="A36" s="36" t="s">
        <v>11</v>
      </c>
      <c r="B36" s="15" t="s">
        <v>42</v>
      </c>
      <c r="C36" s="440">
        <f>'4.sz. melléklet'!D18</f>
        <v>191670</v>
      </c>
      <c r="D36" s="440">
        <f>'4.sz. melléklet'!E18</f>
        <v>194943</v>
      </c>
      <c r="E36" s="440">
        <f>'4.sz. melléklet'!F18</f>
        <v>216985</v>
      </c>
      <c r="F36" s="440">
        <f>'4.sz. melléklet'!G18</f>
        <v>214886</v>
      </c>
      <c r="G36" s="83">
        <f>F36/C36</f>
        <v>1.1211248500026088</v>
      </c>
      <c r="H36" s="14"/>
      <c r="I36" s="196"/>
    </row>
    <row r="37" spans="1:9" ht="15" customHeight="1" x14ac:dyDescent="0.25">
      <c r="A37" s="24" t="s">
        <v>19</v>
      </c>
      <c r="B37" s="25" t="s">
        <v>43</v>
      </c>
      <c r="C37" s="26">
        <f>'7.sz. melléklet'!D36+'7.sz. melléklet'!D43+'7.sz. melléklet'!D46+'8.sz. melléklet'!D25</f>
        <v>149851</v>
      </c>
      <c r="D37" s="26">
        <f>'7.sz. melléklet'!E36+'7.sz. melléklet'!E43+'7.sz. melléklet'!E46+'8.sz. melléklet'!E25</f>
        <v>151788</v>
      </c>
      <c r="E37" s="26">
        <f>'7.sz. melléklet'!F36+'7.sz. melléklet'!F43+'7.sz. melléklet'!F46+'8.sz. melléklet'!E25</f>
        <v>135199</v>
      </c>
      <c r="F37" s="26">
        <f>'7.sz. melléklet'!G36+'7.sz. melléklet'!G43+'7.sz. melléklet'!G46+'8.sz. melléklet'!F25</f>
        <v>130624</v>
      </c>
      <c r="G37" s="83">
        <f t="shared" ref="G37:G44" si="2">F37/C37</f>
        <v>0.87169254793094475</v>
      </c>
      <c r="H37" s="14"/>
    </row>
    <row r="38" spans="1:9" ht="15" customHeight="1" x14ac:dyDescent="0.25">
      <c r="A38" s="24" t="s">
        <v>21</v>
      </c>
      <c r="B38" s="25" t="s">
        <v>44</v>
      </c>
      <c r="C38" s="183">
        <f>SUM(C39:C39)</f>
        <v>83159</v>
      </c>
      <c r="D38" s="183">
        <f>SUM(D39:D39)</f>
        <v>80171</v>
      </c>
      <c r="E38" s="183">
        <f>SUM(E39:E39)</f>
        <v>0</v>
      </c>
      <c r="F38" s="183">
        <f>SUM(F39:F39)</f>
        <v>18388</v>
      </c>
      <c r="G38" s="83">
        <f t="shared" si="2"/>
        <v>0.22111858006950541</v>
      </c>
      <c r="H38" s="14"/>
    </row>
    <row r="39" spans="1:9" ht="15" customHeight="1" x14ac:dyDescent="0.25">
      <c r="A39" s="16" t="s">
        <v>13</v>
      </c>
      <c r="B39" s="17" t="s">
        <v>45</v>
      </c>
      <c r="C39" s="18">
        <f>'7.sz. melléklet'!D35</f>
        <v>83159</v>
      </c>
      <c r="D39" s="18">
        <f>'7.sz. melléklet'!E35</f>
        <v>80171</v>
      </c>
      <c r="E39" s="18">
        <f>'7.sz. melléklet'!F35</f>
        <v>0</v>
      </c>
      <c r="F39" s="18">
        <f>'7.sz. melléklet'!G35</f>
        <v>18388</v>
      </c>
      <c r="G39" s="126">
        <f t="shared" si="2"/>
        <v>0.22111858006950541</v>
      </c>
      <c r="H39" s="14"/>
    </row>
    <row r="40" spans="1:9" ht="15" customHeight="1" x14ac:dyDescent="0.25">
      <c r="A40" s="791" t="s">
        <v>47</v>
      </c>
      <c r="B40" s="791"/>
      <c r="C40" s="332">
        <f>C36+C37+C38</f>
        <v>424680</v>
      </c>
      <c r="D40" s="332">
        <f>D36+D37+D38</f>
        <v>426902</v>
      </c>
      <c r="E40" s="332">
        <f>E36+E37+E38</f>
        <v>352184</v>
      </c>
      <c r="F40" s="332">
        <f>F36+F37+F38</f>
        <v>363898</v>
      </c>
      <c r="G40" s="83">
        <f t="shared" si="2"/>
        <v>0.85687576528209475</v>
      </c>
      <c r="H40" s="14"/>
    </row>
    <row r="41" spans="1:9" ht="15" customHeight="1" x14ac:dyDescent="0.25">
      <c r="A41" s="369" t="s">
        <v>68</v>
      </c>
      <c r="B41" s="25" t="s">
        <v>48</v>
      </c>
      <c r="C41" s="473">
        <f>SUM(C42:C43)</f>
        <v>2365</v>
      </c>
      <c r="D41" s="473">
        <f>SUM(D42:D43)</f>
        <v>102695</v>
      </c>
      <c r="E41" s="473">
        <f>SUM(E42:E43)</f>
        <v>102695</v>
      </c>
      <c r="F41" s="473">
        <f>SUM(F42:F43)</f>
        <v>102695</v>
      </c>
      <c r="G41" s="83">
        <f t="shared" si="2"/>
        <v>43.422832980972515</v>
      </c>
      <c r="H41" s="341"/>
    </row>
    <row r="42" spans="1:9" ht="15" customHeight="1" x14ac:dyDescent="0.25">
      <c r="A42" s="537" t="s">
        <v>337</v>
      </c>
      <c r="B42" s="498" t="s">
        <v>659</v>
      </c>
      <c r="C42" s="538">
        <f>'7.sz. melléklet'!D50</f>
        <v>2365</v>
      </c>
      <c r="D42" s="538">
        <f>'7.sz. melléklet'!E50</f>
        <v>2695</v>
      </c>
      <c r="E42" s="538">
        <f>'7.sz. melléklet'!F50</f>
        <v>2695</v>
      </c>
      <c r="F42" s="538">
        <f>'7.sz. melléklet'!G50</f>
        <v>2695</v>
      </c>
      <c r="G42" s="539">
        <f t="shared" si="2"/>
        <v>1.1395348837209303</v>
      </c>
      <c r="H42" s="531"/>
    </row>
    <row r="43" spans="1:9" ht="15" customHeight="1" x14ac:dyDescent="0.25">
      <c r="A43" s="537" t="s">
        <v>14</v>
      </c>
      <c r="B43" s="498" t="s">
        <v>640</v>
      </c>
      <c r="C43" s="538"/>
      <c r="D43" s="538">
        <f>'7.sz. melléklet'!E49</f>
        <v>100000</v>
      </c>
      <c r="E43" s="538">
        <f>'7.sz. melléklet'!F49</f>
        <v>100000</v>
      </c>
      <c r="F43" s="538">
        <f>'7.sz. melléklet'!G49</f>
        <v>100000</v>
      </c>
      <c r="G43" s="76"/>
      <c r="H43" s="531"/>
    </row>
    <row r="44" spans="1:9" s="39" customFormat="1" ht="15" customHeight="1" thickBot="1" x14ac:dyDescent="0.3">
      <c r="A44" s="793" t="s">
        <v>49</v>
      </c>
      <c r="B44" s="793"/>
      <c r="C44" s="272">
        <f>C40+C41</f>
        <v>427045</v>
      </c>
      <c r="D44" s="272">
        <f>D40+D41</f>
        <v>529597</v>
      </c>
      <c r="E44" s="272">
        <f>E40+E41</f>
        <v>454879</v>
      </c>
      <c r="F44" s="272">
        <f>F40+F41</f>
        <v>466593</v>
      </c>
      <c r="G44" s="273">
        <f t="shared" si="2"/>
        <v>1.0926085073001675</v>
      </c>
      <c r="H44" s="38"/>
    </row>
    <row r="45" spans="1:9" ht="13.8" thickTop="1" x14ac:dyDescent="0.25"/>
  </sheetData>
  <sheetProtection selectLockedCells="1" selectUnlockedCells="1"/>
  <mergeCells count="16">
    <mergeCell ref="A44:B44"/>
    <mergeCell ref="A32:B32"/>
    <mergeCell ref="A33:B33"/>
    <mergeCell ref="A40:B40"/>
    <mergeCell ref="A8:G8"/>
    <mergeCell ref="C25:C26"/>
    <mergeCell ref="A4:G4"/>
    <mergeCell ref="F25:F26"/>
    <mergeCell ref="A35:G35"/>
    <mergeCell ref="H25:H26"/>
    <mergeCell ref="E25:E26"/>
    <mergeCell ref="H28:H29"/>
    <mergeCell ref="G25:G26"/>
    <mergeCell ref="A24:B24"/>
    <mergeCell ref="A25:A26"/>
    <mergeCell ref="D25:D26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2" x14ac:dyDescent="0.25"/>
  <cols>
    <col min="1" max="1" width="5.6640625" style="1" customWidth="1"/>
    <col min="2" max="2" width="36.6640625" style="1" customWidth="1"/>
    <col min="3" max="7" width="9.33203125" style="1" customWidth="1"/>
    <col min="8" max="8" width="4.6640625" customWidth="1"/>
    <col min="9" max="9" width="9.109375" style="1"/>
  </cols>
  <sheetData>
    <row r="1" spans="1:11" ht="15" customHeight="1" x14ac:dyDescent="0.25">
      <c r="A1" s="3"/>
      <c r="B1" s="3"/>
      <c r="C1" s="3"/>
      <c r="D1" s="3"/>
      <c r="E1" s="3"/>
      <c r="F1" s="3"/>
      <c r="G1" s="2" t="s">
        <v>505</v>
      </c>
      <c r="H1" s="1"/>
      <c r="I1"/>
    </row>
    <row r="2" spans="1:1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.../2017. (IV.    .) önkormányzati rendelethez</v>
      </c>
      <c r="H2" s="1"/>
      <c r="I2"/>
    </row>
    <row r="4" spans="1:11" ht="15" customHeight="1" x14ac:dyDescent="0.25">
      <c r="A4" s="823" t="s">
        <v>568</v>
      </c>
      <c r="B4" s="823"/>
      <c r="C4" s="823"/>
      <c r="D4" s="823"/>
      <c r="E4" s="823"/>
      <c r="F4" s="823"/>
      <c r="G4" s="823"/>
      <c r="H4" s="522"/>
    </row>
    <row r="5" spans="1:11" ht="12.75" customHeight="1" x14ac:dyDescent="0.25">
      <c r="A5" s="514"/>
      <c r="B5" s="514"/>
      <c r="C5" s="514"/>
      <c r="D5" s="514"/>
      <c r="E5" s="617"/>
      <c r="F5" s="732"/>
      <c r="G5" s="522"/>
      <c r="H5" s="522"/>
    </row>
    <row r="6" spans="1:11" ht="15" customHeight="1" thickBot="1" x14ac:dyDescent="0.3">
      <c r="G6" s="442" t="s">
        <v>0</v>
      </c>
    </row>
    <row r="7" spans="1:11" s="39" customFormat="1" ht="34.200000000000003" thickTop="1" x14ac:dyDescent="0.25">
      <c r="A7" s="143" t="s">
        <v>137</v>
      </c>
      <c r="B7" s="144" t="s">
        <v>138</v>
      </c>
      <c r="C7" s="446" t="s">
        <v>554</v>
      </c>
      <c r="D7" s="9" t="s">
        <v>704</v>
      </c>
      <c r="E7" s="9" t="s">
        <v>705</v>
      </c>
      <c r="F7" s="9" t="s">
        <v>737</v>
      </c>
      <c r="G7" s="540" t="s">
        <v>633</v>
      </c>
      <c r="I7" s="42"/>
    </row>
    <row r="8" spans="1:11" s="39" customFormat="1" ht="15" customHeight="1" thickBot="1" x14ac:dyDescent="0.3">
      <c r="A8" s="145" t="s">
        <v>3</v>
      </c>
      <c r="B8" s="146" t="s">
        <v>4</v>
      </c>
      <c r="C8" s="460" t="s">
        <v>5</v>
      </c>
      <c r="D8" s="13" t="s">
        <v>6</v>
      </c>
      <c r="E8" s="460" t="s">
        <v>7</v>
      </c>
      <c r="F8" s="460" t="s">
        <v>8</v>
      </c>
      <c r="G8" s="105" t="s">
        <v>9</v>
      </c>
      <c r="I8" s="42"/>
    </row>
    <row r="9" spans="1:11" s="39" customFormat="1" ht="15" customHeight="1" thickTop="1" x14ac:dyDescent="0.25">
      <c r="A9" s="149" t="s">
        <v>11</v>
      </c>
      <c r="B9" s="150" t="s">
        <v>80</v>
      </c>
      <c r="C9" s="541">
        <f>SUM(C10)</f>
        <v>0</v>
      </c>
      <c r="D9" s="541">
        <f>SUM(D10)</f>
        <v>591</v>
      </c>
      <c r="E9" s="541">
        <f>SUM(E10)</f>
        <v>591</v>
      </c>
      <c r="F9" s="541">
        <f>SUM(F10:F13)</f>
        <v>8483</v>
      </c>
      <c r="G9" s="545"/>
      <c r="I9" s="42"/>
    </row>
    <row r="10" spans="1:11" s="68" customFormat="1" ht="15" customHeight="1" x14ac:dyDescent="0.25">
      <c r="A10" s="555" t="s">
        <v>13</v>
      </c>
      <c r="B10" s="556" t="s">
        <v>660</v>
      </c>
      <c r="C10" s="557"/>
      <c r="D10" s="558">
        <v>591</v>
      </c>
      <c r="E10" s="558">
        <v>591</v>
      </c>
      <c r="F10" s="558">
        <v>591</v>
      </c>
      <c r="G10" s="549"/>
      <c r="I10" s="42"/>
    </row>
    <row r="11" spans="1:11" s="68" customFormat="1" ht="15" customHeight="1" x14ac:dyDescent="0.25">
      <c r="A11" s="555" t="s">
        <v>14</v>
      </c>
      <c r="B11" s="755" t="s">
        <v>742</v>
      </c>
      <c r="C11" s="557"/>
      <c r="D11" s="754"/>
      <c r="E11" s="754"/>
      <c r="F11" s="754">
        <v>300</v>
      </c>
      <c r="G11" s="549"/>
      <c r="I11" s="42"/>
    </row>
    <row r="12" spans="1:11" s="68" customFormat="1" ht="15" customHeight="1" x14ac:dyDescent="0.25">
      <c r="A12" s="555" t="s">
        <v>52</v>
      </c>
      <c r="B12" s="756" t="s">
        <v>743</v>
      </c>
      <c r="C12" s="557"/>
      <c r="D12" s="754"/>
      <c r="E12" s="754"/>
      <c r="F12" s="754">
        <v>2540</v>
      </c>
      <c r="G12" s="549"/>
      <c r="I12" s="42"/>
    </row>
    <row r="13" spans="1:11" s="68" customFormat="1" ht="15" customHeight="1" x14ac:dyDescent="0.25">
      <c r="A13" s="555" t="s">
        <v>53</v>
      </c>
      <c r="B13" s="755" t="s">
        <v>744</v>
      </c>
      <c r="C13" s="557"/>
      <c r="D13" s="754"/>
      <c r="E13" s="754"/>
      <c r="F13" s="754">
        <v>5052</v>
      </c>
      <c r="G13" s="549"/>
      <c r="I13" s="42"/>
    </row>
    <row r="14" spans="1:11" s="39" customFormat="1" ht="15" customHeight="1" x14ac:dyDescent="0.25">
      <c r="A14" s="149" t="s">
        <v>19</v>
      </c>
      <c r="B14" s="150" t="s">
        <v>81</v>
      </c>
      <c r="C14" s="541">
        <f>SUM(C15:C93)</f>
        <v>134976</v>
      </c>
      <c r="D14" s="541">
        <f>SUM(D15:D93)</f>
        <v>136322</v>
      </c>
      <c r="E14" s="541">
        <f>SUM(E15:E93)</f>
        <v>134233</v>
      </c>
      <c r="F14" s="541">
        <f>SUM(F15:F95)</f>
        <v>121766</v>
      </c>
      <c r="G14" s="545">
        <f t="shared" ref="G14:G43" si="0">D14/C14</f>
        <v>1.0099721431958275</v>
      </c>
      <c r="I14" s="42"/>
      <c r="K14" s="174"/>
    </row>
    <row r="15" spans="1:11" s="39" customFormat="1" ht="15" customHeight="1" x14ac:dyDescent="0.25">
      <c r="A15" s="16" t="s">
        <v>13</v>
      </c>
      <c r="B15" s="17" t="s">
        <v>583</v>
      </c>
      <c r="C15" s="542">
        <v>40</v>
      </c>
      <c r="D15" s="548">
        <v>60</v>
      </c>
      <c r="E15" s="548">
        <v>60</v>
      </c>
      <c r="F15" s="548">
        <v>63</v>
      </c>
      <c r="G15" s="546">
        <f t="shared" si="0"/>
        <v>1.5</v>
      </c>
      <c r="I15" s="42"/>
    </row>
    <row r="16" spans="1:11" s="142" customFormat="1" ht="15" customHeight="1" x14ac:dyDescent="0.25">
      <c r="A16" s="16" t="s">
        <v>14</v>
      </c>
      <c r="B16" s="17" t="s">
        <v>584</v>
      </c>
      <c r="C16" s="542">
        <v>483</v>
      </c>
      <c r="D16" s="548">
        <v>463</v>
      </c>
      <c r="E16" s="548">
        <v>463</v>
      </c>
      <c r="F16" s="548">
        <v>463</v>
      </c>
      <c r="G16" s="546">
        <f t="shared" si="0"/>
        <v>0.95859213250517594</v>
      </c>
      <c r="I16" s="653"/>
    </row>
    <row r="17" spans="1:12" s="39" customFormat="1" ht="15" customHeight="1" x14ac:dyDescent="0.25">
      <c r="A17" s="33" t="s">
        <v>52</v>
      </c>
      <c r="B17" s="319" t="s">
        <v>585</v>
      </c>
      <c r="C17" s="652">
        <v>80</v>
      </c>
      <c r="D17" s="548">
        <v>80</v>
      </c>
      <c r="E17" s="548">
        <v>80</v>
      </c>
      <c r="F17" s="548">
        <v>51</v>
      </c>
      <c r="G17" s="546">
        <f t="shared" si="0"/>
        <v>1</v>
      </c>
      <c r="I17" s="653"/>
    </row>
    <row r="18" spans="1:12" s="39" customFormat="1" ht="15" customHeight="1" x14ac:dyDescent="0.25">
      <c r="A18" s="16" t="s">
        <v>53</v>
      </c>
      <c r="B18" s="17" t="s">
        <v>491</v>
      </c>
      <c r="C18" s="542">
        <v>76</v>
      </c>
      <c r="D18" s="548">
        <v>76</v>
      </c>
      <c r="E18" s="548">
        <v>76</v>
      </c>
      <c r="F18" s="548">
        <v>28</v>
      </c>
      <c r="G18" s="619">
        <f t="shared" si="0"/>
        <v>1</v>
      </c>
      <c r="I18" s="653"/>
    </row>
    <row r="19" spans="1:12" x14ac:dyDescent="0.25">
      <c r="A19" s="503" t="s">
        <v>55</v>
      </c>
      <c r="B19" s="323" t="s">
        <v>586</v>
      </c>
      <c r="C19" s="448">
        <v>400</v>
      </c>
      <c r="D19" s="623">
        <v>400</v>
      </c>
      <c r="E19" s="623">
        <v>0</v>
      </c>
      <c r="F19" s="623">
        <v>0</v>
      </c>
      <c r="G19" s="715">
        <f t="shared" si="0"/>
        <v>1</v>
      </c>
      <c r="H19" s="1"/>
      <c r="I19" s="653"/>
    </row>
    <row r="20" spans="1:12" s="39" customFormat="1" ht="15" customHeight="1" x14ac:dyDescent="0.25">
      <c r="A20" s="736" t="s">
        <v>56</v>
      </c>
      <c r="B20" s="325" t="s">
        <v>587</v>
      </c>
      <c r="C20" s="624">
        <v>1788</v>
      </c>
      <c r="D20" s="328">
        <v>1788</v>
      </c>
      <c r="E20" s="328">
        <v>1788</v>
      </c>
      <c r="F20" s="328">
        <v>1788</v>
      </c>
      <c r="G20" s="714">
        <f t="shared" si="0"/>
        <v>1</v>
      </c>
      <c r="I20" s="653"/>
    </row>
    <row r="21" spans="1:12" s="39" customFormat="1" ht="15" customHeight="1" x14ac:dyDescent="0.25">
      <c r="A21" s="16" t="s">
        <v>58</v>
      </c>
      <c r="B21" s="17" t="s">
        <v>492</v>
      </c>
      <c r="C21" s="542">
        <v>5000</v>
      </c>
      <c r="D21" s="548">
        <v>5000</v>
      </c>
      <c r="E21" s="548">
        <v>5000</v>
      </c>
      <c r="F21" s="548">
        <v>5000</v>
      </c>
      <c r="G21" s="546">
        <f t="shared" si="0"/>
        <v>1</v>
      </c>
      <c r="I21" s="653"/>
    </row>
    <row r="22" spans="1:12" s="39" customFormat="1" ht="15" customHeight="1" x14ac:dyDescent="0.25">
      <c r="A22" s="16" t="s">
        <v>76</v>
      </c>
      <c r="B22" s="17" t="s">
        <v>680</v>
      </c>
      <c r="C22" s="542">
        <v>300</v>
      </c>
      <c r="D22" s="548">
        <v>300</v>
      </c>
      <c r="E22" s="548">
        <v>378</v>
      </c>
      <c r="F22" s="548">
        <v>378</v>
      </c>
      <c r="G22" s="546">
        <f t="shared" si="0"/>
        <v>1</v>
      </c>
      <c r="I22" s="653"/>
    </row>
    <row r="23" spans="1:12" s="68" customFormat="1" ht="15" customHeight="1" x14ac:dyDescent="0.25">
      <c r="A23" s="16" t="s">
        <v>85</v>
      </c>
      <c r="B23" s="17" t="s">
        <v>588</v>
      </c>
      <c r="C23" s="542">
        <v>16177</v>
      </c>
      <c r="D23" s="548">
        <v>16177</v>
      </c>
      <c r="E23" s="548">
        <v>11015</v>
      </c>
      <c r="F23" s="548">
        <v>0</v>
      </c>
      <c r="G23" s="546">
        <f t="shared" si="0"/>
        <v>1</v>
      </c>
      <c r="I23" s="653"/>
    </row>
    <row r="24" spans="1:12" s="39" customFormat="1" ht="15" customHeight="1" x14ac:dyDescent="0.25">
      <c r="A24" s="16" t="s">
        <v>86</v>
      </c>
      <c r="B24" s="17" t="s">
        <v>589</v>
      </c>
      <c r="C24" s="542">
        <v>10000</v>
      </c>
      <c r="D24" s="621">
        <v>9763</v>
      </c>
      <c r="E24" s="621">
        <v>3839</v>
      </c>
      <c r="F24" s="621">
        <v>3839</v>
      </c>
      <c r="G24" s="546">
        <f t="shared" si="0"/>
        <v>0.97629999999999995</v>
      </c>
      <c r="I24" s="653"/>
    </row>
    <row r="25" spans="1:12" s="39" customFormat="1" ht="15" customHeight="1" x14ac:dyDescent="0.25">
      <c r="A25" s="16" t="s">
        <v>87</v>
      </c>
      <c r="B25" s="17" t="s">
        <v>590</v>
      </c>
      <c r="C25" s="542">
        <v>4400</v>
      </c>
      <c r="D25" s="548">
        <v>4400</v>
      </c>
      <c r="E25" s="548">
        <v>3296</v>
      </c>
      <c r="F25" s="548">
        <v>3054</v>
      </c>
      <c r="G25" s="546">
        <f t="shared" si="0"/>
        <v>1</v>
      </c>
      <c r="I25" s="653"/>
    </row>
    <row r="26" spans="1:12" s="39" customFormat="1" ht="15" customHeight="1" x14ac:dyDescent="0.25">
      <c r="A26" s="16" t="s">
        <v>88</v>
      </c>
      <c r="B26" s="17" t="s">
        <v>591</v>
      </c>
      <c r="C26" s="542">
        <v>457</v>
      </c>
      <c r="D26" s="548">
        <v>457</v>
      </c>
      <c r="E26" s="548">
        <v>508</v>
      </c>
      <c r="F26" s="548">
        <v>508</v>
      </c>
      <c r="G26" s="546">
        <f t="shared" si="0"/>
        <v>1</v>
      </c>
      <c r="I26" s="653"/>
    </row>
    <row r="27" spans="1:12" s="39" customFormat="1" ht="15" customHeight="1" x14ac:dyDescent="0.25">
      <c r="A27" s="16" t="s">
        <v>89</v>
      </c>
      <c r="B27" s="17" t="s">
        <v>592</v>
      </c>
      <c r="C27" s="542">
        <v>2350</v>
      </c>
      <c r="D27" s="548">
        <v>2350</v>
      </c>
      <c r="E27" s="548">
        <v>2350</v>
      </c>
      <c r="F27" s="548">
        <v>2350</v>
      </c>
      <c r="G27" s="546">
        <f t="shared" si="0"/>
        <v>1</v>
      </c>
      <c r="I27" s="653"/>
    </row>
    <row r="28" spans="1:12" s="39" customFormat="1" ht="15" customHeight="1" x14ac:dyDescent="0.25">
      <c r="A28" s="16" t="s">
        <v>90</v>
      </c>
      <c r="B28" s="17" t="s">
        <v>593</v>
      </c>
      <c r="C28" s="542">
        <v>1016</v>
      </c>
      <c r="D28" s="548">
        <v>1016</v>
      </c>
      <c r="E28" s="548">
        <v>1016</v>
      </c>
      <c r="F28" s="548">
        <v>1016</v>
      </c>
      <c r="G28" s="546">
        <f t="shared" si="0"/>
        <v>1</v>
      </c>
      <c r="I28" s="653"/>
    </row>
    <row r="29" spans="1:12" s="39" customFormat="1" ht="15" customHeight="1" x14ac:dyDescent="0.25">
      <c r="A29" s="16" t="s">
        <v>91</v>
      </c>
      <c r="B29" s="17" t="s">
        <v>594</v>
      </c>
      <c r="C29" s="542">
        <v>1270</v>
      </c>
      <c r="D29" s="548">
        <v>1270</v>
      </c>
      <c r="E29" s="548">
        <v>1270</v>
      </c>
      <c r="F29" s="548">
        <v>1270</v>
      </c>
      <c r="G29" s="546">
        <f t="shared" si="0"/>
        <v>1</v>
      </c>
      <c r="I29" s="653"/>
    </row>
    <row r="30" spans="1:12" s="39" customFormat="1" ht="15" customHeight="1" x14ac:dyDescent="0.25">
      <c r="A30" s="16" t="s">
        <v>92</v>
      </c>
      <c r="B30" s="17" t="s">
        <v>595</v>
      </c>
      <c r="C30" s="542">
        <v>542</v>
      </c>
      <c r="D30" s="548">
        <v>542</v>
      </c>
      <c r="E30" s="548">
        <v>542</v>
      </c>
      <c r="F30" s="548">
        <v>542</v>
      </c>
      <c r="G30" s="546">
        <f t="shared" si="0"/>
        <v>1</v>
      </c>
      <c r="I30" s="653"/>
      <c r="K30" s="174"/>
      <c r="L30" s="174"/>
    </row>
    <row r="31" spans="1:12" s="39" customFormat="1" ht="15" customHeight="1" x14ac:dyDescent="0.25">
      <c r="A31" s="16" t="s">
        <v>93</v>
      </c>
      <c r="B31" s="17" t="s">
        <v>596</v>
      </c>
      <c r="C31" s="542">
        <v>17596</v>
      </c>
      <c r="D31" s="548">
        <v>17596</v>
      </c>
      <c r="E31" s="548">
        <v>18333</v>
      </c>
      <c r="F31" s="548">
        <v>18333</v>
      </c>
      <c r="G31" s="546">
        <f t="shared" si="0"/>
        <v>1</v>
      </c>
      <c r="I31" s="653"/>
    </row>
    <row r="32" spans="1:12" s="39" customFormat="1" ht="15" customHeight="1" x14ac:dyDescent="0.25">
      <c r="A32" s="16" t="s">
        <v>534</v>
      </c>
      <c r="B32" s="17" t="s">
        <v>597</v>
      </c>
      <c r="C32" s="542">
        <v>508</v>
      </c>
      <c r="D32" s="548">
        <v>508</v>
      </c>
      <c r="E32" s="548">
        <v>508</v>
      </c>
      <c r="F32" s="548">
        <v>508</v>
      </c>
      <c r="G32" s="546">
        <f t="shared" si="0"/>
        <v>1</v>
      </c>
      <c r="I32" s="653"/>
    </row>
    <row r="33" spans="1:11" s="142" customFormat="1" ht="15" customHeight="1" x14ac:dyDescent="0.25">
      <c r="A33" s="16" t="s">
        <v>95</v>
      </c>
      <c r="B33" s="17" t="s">
        <v>598</v>
      </c>
      <c r="C33" s="542">
        <v>100</v>
      </c>
      <c r="D33" s="548">
        <v>100</v>
      </c>
      <c r="E33" s="548">
        <v>100</v>
      </c>
      <c r="F33" s="548">
        <v>127</v>
      </c>
      <c r="G33" s="546">
        <f t="shared" si="0"/>
        <v>1</v>
      </c>
      <c r="I33" s="653"/>
    </row>
    <row r="34" spans="1:11" s="142" customFormat="1" ht="15" customHeight="1" x14ac:dyDescent="0.25">
      <c r="A34" s="16" t="s">
        <v>535</v>
      </c>
      <c r="B34" s="17" t="s">
        <v>599</v>
      </c>
      <c r="C34" s="542">
        <v>420</v>
      </c>
      <c r="D34" s="548">
        <v>582</v>
      </c>
      <c r="E34" s="548">
        <v>582</v>
      </c>
      <c r="F34" s="548">
        <v>582</v>
      </c>
      <c r="G34" s="546">
        <f t="shared" si="0"/>
        <v>1.3857142857142857</v>
      </c>
      <c r="I34" s="653"/>
    </row>
    <row r="35" spans="1:11" s="142" customFormat="1" ht="15" customHeight="1" x14ac:dyDescent="0.25">
      <c r="A35" s="16" t="s">
        <v>536</v>
      </c>
      <c r="B35" s="17" t="s">
        <v>600</v>
      </c>
      <c r="C35" s="542">
        <v>74</v>
      </c>
      <c r="D35" s="548">
        <v>91</v>
      </c>
      <c r="E35" s="548">
        <v>91</v>
      </c>
      <c r="F35" s="548">
        <v>91</v>
      </c>
      <c r="G35" s="546">
        <f t="shared" si="0"/>
        <v>1.2297297297297298</v>
      </c>
      <c r="I35" s="653"/>
    </row>
    <row r="36" spans="1:11" s="68" customFormat="1" ht="15" customHeight="1" x14ac:dyDescent="0.25">
      <c r="A36" s="16" t="s">
        <v>537</v>
      </c>
      <c r="B36" s="17" t="s">
        <v>627</v>
      </c>
      <c r="C36" s="542">
        <v>22543</v>
      </c>
      <c r="D36" s="548">
        <v>22543</v>
      </c>
      <c r="E36" s="548">
        <v>16193</v>
      </c>
      <c r="F36" s="548">
        <v>14010</v>
      </c>
      <c r="G36" s="546">
        <f t="shared" si="0"/>
        <v>1</v>
      </c>
      <c r="I36" s="653"/>
    </row>
    <row r="37" spans="1:11" s="68" customFormat="1" ht="15" customHeight="1" x14ac:dyDescent="0.25">
      <c r="A37" s="16" t="s">
        <v>538</v>
      </c>
      <c r="B37" s="17" t="s">
        <v>493</v>
      </c>
      <c r="C37" s="542">
        <v>5000</v>
      </c>
      <c r="D37" s="548">
        <v>5000</v>
      </c>
      <c r="E37" s="548">
        <v>5000</v>
      </c>
      <c r="F37" s="548">
        <v>5000</v>
      </c>
      <c r="G37" s="546">
        <f t="shared" si="0"/>
        <v>1</v>
      </c>
      <c r="I37" s="653"/>
    </row>
    <row r="38" spans="1:11" s="68" customFormat="1" ht="15" customHeight="1" x14ac:dyDescent="0.25">
      <c r="A38" s="16" t="s">
        <v>539</v>
      </c>
      <c r="B38" s="17" t="s">
        <v>601</v>
      </c>
      <c r="C38" s="542">
        <v>7204</v>
      </c>
      <c r="D38" s="548">
        <v>7204</v>
      </c>
      <c r="E38" s="548">
        <v>7204</v>
      </c>
      <c r="F38" s="548">
        <v>7204</v>
      </c>
      <c r="G38" s="546">
        <f t="shared" si="0"/>
        <v>1</v>
      </c>
      <c r="I38" s="653"/>
    </row>
    <row r="39" spans="1:11" s="68" customFormat="1" ht="15" customHeight="1" x14ac:dyDescent="0.25">
      <c r="A39" s="16" t="s">
        <v>540</v>
      </c>
      <c r="B39" s="17" t="s">
        <v>602</v>
      </c>
      <c r="C39" s="542">
        <v>5275</v>
      </c>
      <c r="D39" s="548">
        <v>5275</v>
      </c>
      <c r="E39" s="548">
        <v>5275</v>
      </c>
      <c r="F39" s="548">
        <v>5275</v>
      </c>
      <c r="G39" s="546">
        <f t="shared" si="0"/>
        <v>1</v>
      </c>
      <c r="I39" s="653"/>
    </row>
    <row r="40" spans="1:11" s="68" customFormat="1" ht="15" customHeight="1" x14ac:dyDescent="0.25">
      <c r="A40" s="16" t="s">
        <v>541</v>
      </c>
      <c r="B40" s="17" t="s">
        <v>603</v>
      </c>
      <c r="C40" s="542">
        <v>6829</v>
      </c>
      <c r="D40" s="548">
        <v>6829</v>
      </c>
      <c r="E40" s="548">
        <v>6829</v>
      </c>
      <c r="F40" s="548">
        <v>6829</v>
      </c>
      <c r="G40" s="546">
        <f t="shared" si="0"/>
        <v>1</v>
      </c>
      <c r="I40" s="653"/>
    </row>
    <row r="41" spans="1:11" s="68" customFormat="1" ht="15" customHeight="1" x14ac:dyDescent="0.25">
      <c r="A41" s="16" t="s">
        <v>542</v>
      </c>
      <c r="B41" s="17" t="s">
        <v>604</v>
      </c>
      <c r="C41" s="542">
        <v>150</v>
      </c>
      <c r="D41" s="548">
        <v>150</v>
      </c>
      <c r="E41" s="548">
        <v>150</v>
      </c>
      <c r="F41" s="548">
        <v>150</v>
      </c>
      <c r="G41" s="546">
        <f t="shared" si="0"/>
        <v>1</v>
      </c>
      <c r="I41" s="653"/>
    </row>
    <row r="42" spans="1:11" s="39" customFormat="1" ht="15" customHeight="1" x14ac:dyDescent="0.25">
      <c r="A42" s="16" t="s">
        <v>543</v>
      </c>
      <c r="B42" s="75" t="s">
        <v>605</v>
      </c>
      <c r="C42" s="542">
        <v>8136</v>
      </c>
      <c r="D42" s="548">
        <v>8136</v>
      </c>
      <c r="E42" s="548">
        <v>8136</v>
      </c>
      <c r="F42" s="548">
        <v>8136</v>
      </c>
      <c r="G42" s="546">
        <f t="shared" si="0"/>
        <v>1</v>
      </c>
      <c r="I42" s="653"/>
    </row>
    <row r="43" spans="1:11" s="39" customFormat="1" ht="15" customHeight="1" x14ac:dyDescent="0.25">
      <c r="A43" s="33" t="s">
        <v>544</v>
      </c>
      <c r="B43" s="319" t="s">
        <v>606</v>
      </c>
      <c r="C43" s="652">
        <v>7618</v>
      </c>
      <c r="D43" s="548">
        <v>7618</v>
      </c>
      <c r="E43" s="548">
        <v>7444</v>
      </c>
      <c r="F43" s="548">
        <v>7444</v>
      </c>
      <c r="G43" s="546">
        <f t="shared" si="0"/>
        <v>1</v>
      </c>
      <c r="I43" s="653"/>
    </row>
    <row r="44" spans="1:11" s="39" customFormat="1" ht="15" customHeight="1" x14ac:dyDescent="0.25">
      <c r="A44" s="16" t="s">
        <v>545</v>
      </c>
      <c r="B44" s="45" t="s">
        <v>607</v>
      </c>
      <c r="C44" s="542">
        <v>2038</v>
      </c>
      <c r="D44" s="548">
        <v>2038</v>
      </c>
      <c r="E44" s="548">
        <v>1764</v>
      </c>
      <c r="F44" s="548">
        <v>1764</v>
      </c>
      <c r="G44" s="546">
        <f t="shared" ref="G44:G50" si="1">D44/C44</f>
        <v>1</v>
      </c>
      <c r="I44" s="653"/>
    </row>
    <row r="45" spans="1:11" s="39" customFormat="1" ht="15" customHeight="1" x14ac:dyDescent="0.25">
      <c r="A45" s="33" t="s">
        <v>546</v>
      </c>
      <c r="B45" s="45" t="s">
        <v>734</v>
      </c>
      <c r="C45" s="542"/>
      <c r="D45" s="548"/>
      <c r="E45" s="548">
        <v>228</v>
      </c>
      <c r="F45" s="548">
        <v>228</v>
      </c>
      <c r="G45" s="546"/>
      <c r="I45" s="653"/>
    </row>
    <row r="46" spans="1:11" s="39" customFormat="1" ht="15" customHeight="1" x14ac:dyDescent="0.25">
      <c r="A46" s="16" t="s">
        <v>547</v>
      </c>
      <c r="B46" s="17" t="s">
        <v>608</v>
      </c>
      <c r="C46" s="542">
        <v>245</v>
      </c>
      <c r="D46" s="548">
        <v>283</v>
      </c>
      <c r="E46" s="548">
        <v>283</v>
      </c>
      <c r="F46" s="548">
        <v>283</v>
      </c>
      <c r="G46" s="546">
        <f t="shared" si="1"/>
        <v>1.1551020408163266</v>
      </c>
      <c r="I46" s="653"/>
      <c r="K46" s="174"/>
    </row>
    <row r="47" spans="1:11" s="39" customFormat="1" ht="15" customHeight="1" x14ac:dyDescent="0.25">
      <c r="A47" s="33" t="s">
        <v>548</v>
      </c>
      <c r="B47" s="17" t="s">
        <v>609</v>
      </c>
      <c r="C47" s="542">
        <v>2540</v>
      </c>
      <c r="D47" s="548">
        <v>1019</v>
      </c>
      <c r="E47" s="548">
        <v>0</v>
      </c>
      <c r="F47" s="548">
        <v>0</v>
      </c>
      <c r="G47" s="546">
        <f t="shared" si="1"/>
        <v>0.40118110236220472</v>
      </c>
      <c r="I47" s="653"/>
      <c r="K47" s="174"/>
    </row>
    <row r="48" spans="1:11" s="39" customFormat="1" ht="15" customHeight="1" x14ac:dyDescent="0.25">
      <c r="A48" s="16" t="s">
        <v>549</v>
      </c>
      <c r="B48" s="17" t="s">
        <v>494</v>
      </c>
      <c r="C48" s="542">
        <v>603</v>
      </c>
      <c r="D48" s="548">
        <v>597</v>
      </c>
      <c r="E48" s="548">
        <v>597</v>
      </c>
      <c r="F48" s="548">
        <v>597</v>
      </c>
      <c r="G48" s="546">
        <f t="shared" si="1"/>
        <v>0.99004975124378114</v>
      </c>
      <c r="I48" s="653"/>
      <c r="K48" s="174"/>
    </row>
    <row r="49" spans="1:11" s="39" customFormat="1" ht="15" customHeight="1" x14ac:dyDescent="0.25">
      <c r="A49" s="33" t="s">
        <v>550</v>
      </c>
      <c r="B49" s="75" t="s">
        <v>610</v>
      </c>
      <c r="C49" s="716">
        <v>250</v>
      </c>
      <c r="D49" s="717">
        <v>1041</v>
      </c>
      <c r="E49" s="717">
        <v>1041</v>
      </c>
      <c r="F49" s="717">
        <v>1041</v>
      </c>
      <c r="G49" s="620">
        <f t="shared" si="1"/>
        <v>4.1639999999999997</v>
      </c>
      <c r="I49" s="653"/>
      <c r="K49" s="174"/>
    </row>
    <row r="50" spans="1:11" s="39" customFormat="1" ht="15" customHeight="1" thickBot="1" x14ac:dyDescent="0.3">
      <c r="A50" s="718" t="s">
        <v>551</v>
      </c>
      <c r="B50" s="57" t="s">
        <v>611</v>
      </c>
      <c r="C50" s="719">
        <v>200</v>
      </c>
      <c r="D50" s="720">
        <v>302</v>
      </c>
      <c r="E50" s="720">
        <v>302</v>
      </c>
      <c r="F50" s="720">
        <v>302</v>
      </c>
      <c r="G50" s="721">
        <f t="shared" si="1"/>
        <v>1.51</v>
      </c>
      <c r="I50" s="653"/>
    </row>
    <row r="51" spans="1:11" s="39" customFormat="1" ht="15" customHeight="1" thickTop="1" x14ac:dyDescent="0.25">
      <c r="A51" s="43"/>
      <c r="B51" s="58"/>
      <c r="C51" s="477"/>
      <c r="D51" s="477"/>
      <c r="E51" s="477"/>
      <c r="F51" s="477"/>
      <c r="G51" s="2" t="s">
        <v>756</v>
      </c>
      <c r="H51" s="653"/>
    </row>
    <row r="52" spans="1:11" s="39" customFormat="1" ht="15" customHeight="1" x14ac:dyDescent="0.25">
      <c r="A52" s="43"/>
      <c r="B52" s="58"/>
      <c r="C52" s="58"/>
      <c r="D52" s="58"/>
      <c r="E52" s="618"/>
      <c r="F52" s="733"/>
      <c r="G52" s="2" t="str">
        <f>G2</f>
        <v>az .../2017. (IV.    .) önkormányzati rendelethez</v>
      </c>
      <c r="H52" s="653"/>
    </row>
    <row r="53" spans="1:11" s="39" customFormat="1" ht="12.75" customHeight="1" x14ac:dyDescent="0.25">
      <c r="A53" s="43"/>
      <c r="B53" s="58"/>
      <c r="C53" s="58"/>
      <c r="D53" s="58"/>
      <c r="E53" s="618"/>
      <c r="F53" s="733"/>
      <c r="G53" s="58"/>
      <c r="I53" s="653"/>
    </row>
    <row r="54" spans="1:11" s="476" customFormat="1" ht="13.8" thickBot="1" x14ac:dyDescent="0.3">
      <c r="A54" s="1"/>
      <c r="B54" s="1"/>
      <c r="G54" s="442" t="s">
        <v>0</v>
      </c>
      <c r="I54" s="653"/>
    </row>
    <row r="55" spans="1:11" s="476" customFormat="1" ht="34.200000000000003" thickTop="1" x14ac:dyDescent="0.25">
      <c r="A55" s="143" t="s">
        <v>137</v>
      </c>
      <c r="B55" s="144" t="s">
        <v>138</v>
      </c>
      <c r="C55" s="446" t="s">
        <v>554</v>
      </c>
      <c r="D55" s="9" t="s">
        <v>704</v>
      </c>
      <c r="E55" s="9" t="s">
        <v>705</v>
      </c>
      <c r="F55" s="9" t="s">
        <v>737</v>
      </c>
      <c r="G55" s="540" t="s">
        <v>633</v>
      </c>
      <c r="I55" s="653"/>
    </row>
    <row r="56" spans="1:11" s="39" customFormat="1" ht="15" customHeight="1" thickBot="1" x14ac:dyDescent="0.3">
      <c r="A56" s="145" t="s">
        <v>3</v>
      </c>
      <c r="B56" s="146" t="s">
        <v>4</v>
      </c>
      <c r="C56" s="460" t="s">
        <v>5</v>
      </c>
      <c r="D56" s="13" t="s">
        <v>6</v>
      </c>
      <c r="E56" s="460" t="s">
        <v>7</v>
      </c>
      <c r="F56" s="460" t="s">
        <v>8</v>
      </c>
      <c r="G56" s="105" t="s">
        <v>9</v>
      </c>
      <c r="I56" s="653"/>
    </row>
    <row r="57" spans="1:11" s="39" customFormat="1" ht="15" customHeight="1" thickTop="1" x14ac:dyDescent="0.25">
      <c r="A57" s="16" t="s">
        <v>113</v>
      </c>
      <c r="B57" s="17" t="s">
        <v>612</v>
      </c>
      <c r="C57" s="542">
        <v>200</v>
      </c>
      <c r="D57" s="548">
        <v>200</v>
      </c>
      <c r="E57" s="548">
        <v>507</v>
      </c>
      <c r="F57" s="548">
        <v>211</v>
      </c>
      <c r="G57" s="546">
        <f t="shared" ref="G57:G68" si="2">D57/C57</f>
        <v>1</v>
      </c>
      <c r="I57" s="653"/>
    </row>
    <row r="58" spans="1:11" s="39" customFormat="1" ht="15" customHeight="1" x14ac:dyDescent="0.25">
      <c r="A58" s="16" t="s">
        <v>114</v>
      </c>
      <c r="B58" s="17" t="s">
        <v>613</v>
      </c>
      <c r="C58" s="542">
        <v>250</v>
      </c>
      <c r="D58" s="548">
        <v>250</v>
      </c>
      <c r="E58" s="548">
        <v>0</v>
      </c>
      <c r="F58" s="548">
        <v>0</v>
      </c>
      <c r="G58" s="546">
        <f t="shared" si="2"/>
        <v>1</v>
      </c>
      <c r="I58" s="653"/>
    </row>
    <row r="59" spans="1:11" s="39" customFormat="1" ht="15" customHeight="1" x14ac:dyDescent="0.25">
      <c r="A59" s="16" t="s">
        <v>115</v>
      </c>
      <c r="B59" s="17" t="s">
        <v>620</v>
      </c>
      <c r="C59" s="542">
        <v>444</v>
      </c>
      <c r="D59" s="548">
        <v>444</v>
      </c>
      <c r="E59" s="548">
        <v>444</v>
      </c>
      <c r="F59" s="548">
        <v>540</v>
      </c>
      <c r="G59" s="622">
        <f t="shared" si="2"/>
        <v>1</v>
      </c>
      <c r="I59" s="653"/>
    </row>
    <row r="60" spans="1:11" s="39" customFormat="1" ht="24" x14ac:dyDescent="0.25">
      <c r="A60" s="16" t="s">
        <v>116</v>
      </c>
      <c r="B60" s="50" t="s">
        <v>751</v>
      </c>
      <c r="C60" s="542">
        <v>1565</v>
      </c>
      <c r="D60" s="548">
        <v>1565</v>
      </c>
      <c r="E60" s="548">
        <v>838</v>
      </c>
      <c r="F60" s="548">
        <v>838</v>
      </c>
      <c r="G60" s="546">
        <f t="shared" si="2"/>
        <v>1</v>
      </c>
      <c r="I60" s="653"/>
    </row>
    <row r="61" spans="1:11" s="39" customFormat="1" ht="15" customHeight="1" x14ac:dyDescent="0.25">
      <c r="A61" s="16" t="s">
        <v>614</v>
      </c>
      <c r="B61" s="17" t="s">
        <v>626</v>
      </c>
      <c r="C61" s="542">
        <v>109</v>
      </c>
      <c r="D61" s="548">
        <v>128</v>
      </c>
      <c r="E61" s="548">
        <v>128</v>
      </c>
      <c r="F61" s="548">
        <v>128</v>
      </c>
      <c r="G61" s="546">
        <f t="shared" si="2"/>
        <v>1.1743119266055047</v>
      </c>
      <c r="I61" s="653"/>
    </row>
    <row r="62" spans="1:11" s="39" customFormat="1" ht="15" customHeight="1" x14ac:dyDescent="0.25">
      <c r="A62" s="16" t="s">
        <v>615</v>
      </c>
      <c r="B62" s="17" t="s">
        <v>622</v>
      </c>
      <c r="C62" s="542">
        <v>64</v>
      </c>
      <c r="D62" s="548">
        <v>85</v>
      </c>
      <c r="E62" s="548">
        <v>85</v>
      </c>
      <c r="F62" s="548">
        <v>85</v>
      </c>
      <c r="G62" s="546">
        <f t="shared" si="2"/>
        <v>1.328125</v>
      </c>
      <c r="I62" s="653"/>
    </row>
    <row r="63" spans="1:11" s="39" customFormat="1" ht="15" customHeight="1" x14ac:dyDescent="0.25">
      <c r="A63" s="16" t="s">
        <v>616</v>
      </c>
      <c r="B63" s="17" t="s">
        <v>623</v>
      </c>
      <c r="C63" s="542">
        <v>220</v>
      </c>
      <c r="D63" s="548">
        <v>220</v>
      </c>
      <c r="E63" s="548">
        <v>220</v>
      </c>
      <c r="F63" s="548">
        <v>220</v>
      </c>
      <c r="G63" s="619">
        <f t="shared" si="2"/>
        <v>1</v>
      </c>
      <c r="I63" s="653"/>
    </row>
    <row r="64" spans="1:11" s="39" customFormat="1" ht="15" customHeight="1" x14ac:dyDescent="0.25">
      <c r="A64" s="16" t="s">
        <v>617</v>
      </c>
      <c r="B64" s="17" t="s">
        <v>624</v>
      </c>
      <c r="C64" s="542">
        <v>100</v>
      </c>
      <c r="D64" s="548">
        <v>60</v>
      </c>
      <c r="E64" s="548">
        <v>0</v>
      </c>
      <c r="F64" s="548">
        <v>0</v>
      </c>
      <c r="G64" s="546">
        <f t="shared" si="2"/>
        <v>0.6</v>
      </c>
      <c r="I64" s="653"/>
    </row>
    <row r="65" spans="1:11" s="39" customFormat="1" ht="15" customHeight="1" x14ac:dyDescent="0.25">
      <c r="A65" s="16" t="s">
        <v>618</v>
      </c>
      <c r="B65" s="17" t="s">
        <v>625</v>
      </c>
      <c r="C65" s="542">
        <v>199</v>
      </c>
      <c r="D65" s="548">
        <v>199</v>
      </c>
      <c r="E65" s="548">
        <v>0</v>
      </c>
      <c r="F65" s="548">
        <v>0</v>
      </c>
      <c r="G65" s="546">
        <f t="shared" si="2"/>
        <v>1</v>
      </c>
      <c r="I65" s="653"/>
    </row>
    <row r="66" spans="1:11" s="39" customFormat="1" ht="15" customHeight="1" x14ac:dyDescent="0.25">
      <c r="A66" s="16" t="s">
        <v>619</v>
      </c>
      <c r="B66" s="17" t="s">
        <v>714</v>
      </c>
      <c r="C66" s="542">
        <v>44</v>
      </c>
      <c r="D66" s="548">
        <v>44</v>
      </c>
      <c r="E66" s="548">
        <v>9</v>
      </c>
      <c r="F66" s="548">
        <v>9</v>
      </c>
      <c r="G66" s="546">
        <f t="shared" si="2"/>
        <v>1</v>
      </c>
      <c r="I66" s="653"/>
    </row>
    <row r="67" spans="1:11" s="39" customFormat="1" ht="15" customHeight="1" x14ac:dyDescent="0.25">
      <c r="A67" s="16" t="s">
        <v>628</v>
      </c>
      <c r="B67" s="17" t="s">
        <v>629</v>
      </c>
      <c r="C67" s="542">
        <v>48</v>
      </c>
      <c r="D67" s="548">
        <v>25</v>
      </c>
      <c r="E67" s="548">
        <v>24</v>
      </c>
      <c r="F67" s="548">
        <v>24</v>
      </c>
      <c r="G67" s="546">
        <f t="shared" si="2"/>
        <v>0.52083333333333337</v>
      </c>
      <c r="I67" s="653"/>
    </row>
    <row r="68" spans="1:11" s="39" customFormat="1" ht="15" customHeight="1" x14ac:dyDescent="0.25">
      <c r="A68" s="16" t="s">
        <v>662</v>
      </c>
      <c r="B68" s="17" t="s">
        <v>630</v>
      </c>
      <c r="C68" s="542">
        <v>25</v>
      </c>
      <c r="D68" s="548">
        <v>25</v>
      </c>
      <c r="E68" s="548">
        <v>41</v>
      </c>
      <c r="F68" s="548">
        <v>41</v>
      </c>
      <c r="G68" s="546">
        <f t="shared" si="2"/>
        <v>1</v>
      </c>
      <c r="I68" s="653"/>
    </row>
    <row r="69" spans="1:11" s="39" customFormat="1" ht="15" customHeight="1" x14ac:dyDescent="0.25">
      <c r="A69" s="16" t="s">
        <v>663</v>
      </c>
      <c r="B69" s="349" t="s">
        <v>661</v>
      </c>
      <c r="C69" s="542">
        <v>0</v>
      </c>
      <c r="D69" s="548">
        <v>216</v>
      </c>
      <c r="E69" s="548">
        <v>216</v>
      </c>
      <c r="F69" s="548">
        <v>190</v>
      </c>
      <c r="G69" s="546"/>
      <c r="I69" s="653"/>
      <c r="K69" s="174"/>
    </row>
    <row r="70" spans="1:11" s="39" customFormat="1" ht="15" customHeight="1" x14ac:dyDescent="0.25">
      <c r="A70" s="16" t="s">
        <v>664</v>
      </c>
      <c r="B70" s="78" t="s">
        <v>667</v>
      </c>
      <c r="C70" s="542">
        <v>0</v>
      </c>
      <c r="D70" s="548">
        <v>220</v>
      </c>
      <c r="E70" s="548">
        <v>220</v>
      </c>
      <c r="F70" s="548">
        <v>220</v>
      </c>
      <c r="G70" s="546"/>
      <c r="I70" s="653"/>
      <c r="K70" s="174"/>
    </row>
    <row r="71" spans="1:11" s="39" customFormat="1" ht="15" customHeight="1" x14ac:dyDescent="0.25">
      <c r="A71" s="16" t="s">
        <v>665</v>
      </c>
      <c r="B71" s="17" t="s">
        <v>668</v>
      </c>
      <c r="C71" s="542">
        <v>0</v>
      </c>
      <c r="D71" s="548">
        <v>66</v>
      </c>
      <c r="E71" s="548">
        <v>66</v>
      </c>
      <c r="F71" s="548">
        <v>66</v>
      </c>
      <c r="G71" s="546"/>
      <c r="I71" s="653"/>
    </row>
    <row r="72" spans="1:11" s="68" customFormat="1" ht="15" customHeight="1" x14ac:dyDescent="0.25">
      <c r="A72" s="16" t="s">
        <v>666</v>
      </c>
      <c r="B72" s="713" t="s">
        <v>669</v>
      </c>
      <c r="C72" s="542">
        <v>0</v>
      </c>
      <c r="D72" s="548">
        <v>111</v>
      </c>
      <c r="E72" s="548">
        <v>111</v>
      </c>
      <c r="F72" s="548">
        <v>110</v>
      </c>
      <c r="G72" s="546"/>
      <c r="I72" s="653"/>
    </row>
    <row r="73" spans="1:11" s="39" customFormat="1" ht="15" customHeight="1" x14ac:dyDescent="0.25">
      <c r="A73" s="16" t="s">
        <v>670</v>
      </c>
      <c r="B73" s="626" t="s">
        <v>672</v>
      </c>
      <c r="C73" s="542">
        <v>0</v>
      </c>
      <c r="D73" s="548">
        <v>457</v>
      </c>
      <c r="E73" s="548">
        <v>457</v>
      </c>
      <c r="F73" s="548">
        <v>457</v>
      </c>
      <c r="G73" s="546"/>
      <c r="I73" s="653"/>
    </row>
    <row r="74" spans="1:11" s="39" customFormat="1" ht="15" customHeight="1" x14ac:dyDescent="0.25">
      <c r="A74" s="16" t="s">
        <v>671</v>
      </c>
      <c r="B74" s="627" t="s">
        <v>673</v>
      </c>
      <c r="C74" s="542">
        <v>0</v>
      </c>
      <c r="D74" s="548">
        <v>442</v>
      </c>
      <c r="E74" s="548">
        <v>473</v>
      </c>
      <c r="F74" s="548">
        <v>379</v>
      </c>
      <c r="G74" s="546"/>
      <c r="I74" s="653"/>
    </row>
    <row r="75" spans="1:11" s="39" customFormat="1" ht="15" customHeight="1" x14ac:dyDescent="0.25">
      <c r="A75" s="16" t="s">
        <v>682</v>
      </c>
      <c r="B75" s="627" t="s">
        <v>674</v>
      </c>
      <c r="C75" s="542">
        <v>0</v>
      </c>
      <c r="D75" s="548">
        <v>251</v>
      </c>
      <c r="E75" s="548">
        <v>252</v>
      </c>
      <c r="F75" s="548">
        <v>252</v>
      </c>
      <c r="G75" s="546"/>
      <c r="I75" s="653"/>
    </row>
    <row r="76" spans="1:11" s="39" customFormat="1" ht="15" customHeight="1" x14ac:dyDescent="0.25">
      <c r="A76" s="16" t="s">
        <v>683</v>
      </c>
      <c r="B76" s="325" t="s">
        <v>681</v>
      </c>
      <c r="C76" s="542">
        <v>0</v>
      </c>
      <c r="D76" s="548">
        <v>195</v>
      </c>
      <c r="E76" s="548">
        <v>195</v>
      </c>
      <c r="F76" s="548">
        <v>195</v>
      </c>
      <c r="G76" s="546"/>
      <c r="I76" s="653"/>
    </row>
    <row r="77" spans="1:11" s="39" customFormat="1" ht="15" customHeight="1" x14ac:dyDescent="0.25">
      <c r="A77" s="16" t="s">
        <v>715</v>
      </c>
      <c r="B77" s="325" t="s">
        <v>681</v>
      </c>
      <c r="C77" s="542">
        <v>0</v>
      </c>
      <c r="D77" s="548">
        <v>65</v>
      </c>
      <c r="E77" s="548">
        <v>65</v>
      </c>
      <c r="F77" s="548">
        <v>65</v>
      </c>
      <c r="G77" s="546"/>
      <c r="I77" s="653"/>
    </row>
    <row r="78" spans="1:11" s="39" customFormat="1" ht="15" customHeight="1" x14ac:dyDescent="0.25">
      <c r="A78" s="16" t="s">
        <v>716</v>
      </c>
      <c r="B78" s="323" t="s">
        <v>703</v>
      </c>
      <c r="C78" s="448">
        <v>0</v>
      </c>
      <c r="D78" s="623">
        <v>0</v>
      </c>
      <c r="E78" s="623">
        <v>285</v>
      </c>
      <c r="F78" s="623">
        <v>285</v>
      </c>
      <c r="G78" s="546"/>
      <c r="I78" s="653"/>
    </row>
    <row r="79" spans="1:11" s="39" customFormat="1" ht="15" customHeight="1" x14ac:dyDescent="0.25">
      <c r="A79" s="16" t="s">
        <v>717</v>
      </c>
      <c r="B79" s="45" t="s">
        <v>694</v>
      </c>
      <c r="C79" s="448">
        <v>0</v>
      </c>
      <c r="D79" s="623">
        <v>0</v>
      </c>
      <c r="E79" s="625">
        <v>542</v>
      </c>
      <c r="F79" s="625">
        <v>551</v>
      </c>
      <c r="G79" s="546"/>
      <c r="I79" s="653"/>
    </row>
    <row r="80" spans="1:11" s="39" customFormat="1" ht="15" customHeight="1" x14ac:dyDescent="0.25">
      <c r="A80" s="16" t="s">
        <v>718</v>
      </c>
      <c r="B80" s="712" t="s">
        <v>695</v>
      </c>
      <c r="C80" s="624">
        <v>0</v>
      </c>
      <c r="D80" s="328">
        <v>0</v>
      </c>
      <c r="E80" s="548">
        <v>2540</v>
      </c>
      <c r="F80" s="548">
        <v>0</v>
      </c>
      <c r="G80" s="546"/>
      <c r="I80" s="653"/>
    </row>
    <row r="81" spans="1:14" s="39" customFormat="1" ht="15" customHeight="1" x14ac:dyDescent="0.25">
      <c r="A81" s="16" t="s">
        <v>719</v>
      </c>
      <c r="B81" s="712" t="s">
        <v>696</v>
      </c>
      <c r="C81" s="448">
        <v>0</v>
      </c>
      <c r="D81" s="623">
        <v>0</v>
      </c>
      <c r="E81" s="548">
        <v>300</v>
      </c>
      <c r="F81" s="548">
        <v>0</v>
      </c>
      <c r="G81" s="546"/>
      <c r="I81" s="653"/>
    </row>
    <row r="82" spans="1:14" s="68" customFormat="1" ht="15" customHeight="1" x14ac:dyDescent="0.25">
      <c r="A82" s="16" t="s">
        <v>720</v>
      </c>
      <c r="B82" s="712" t="s">
        <v>697</v>
      </c>
      <c r="C82" s="624">
        <v>0</v>
      </c>
      <c r="D82" s="328">
        <v>0</v>
      </c>
      <c r="E82" s="548">
        <v>2540</v>
      </c>
      <c r="F82" s="548">
        <v>2540</v>
      </c>
      <c r="G82" s="546"/>
      <c r="I82" s="653"/>
    </row>
    <row r="83" spans="1:14" s="68" customFormat="1" ht="15" customHeight="1" x14ac:dyDescent="0.25">
      <c r="A83" s="16" t="s">
        <v>721</v>
      </c>
      <c r="B83" s="325" t="s">
        <v>692</v>
      </c>
      <c r="C83" s="448">
        <v>0</v>
      </c>
      <c r="D83" s="623">
        <v>0</v>
      </c>
      <c r="E83" s="548">
        <v>98</v>
      </c>
      <c r="F83" s="548">
        <v>98</v>
      </c>
      <c r="G83" s="546"/>
      <c r="I83" s="653"/>
    </row>
    <row r="84" spans="1:14" s="68" customFormat="1" ht="15" customHeight="1" x14ac:dyDescent="0.25">
      <c r="A84" s="16" t="s">
        <v>722</v>
      </c>
      <c r="B84" s="17" t="s">
        <v>693</v>
      </c>
      <c r="C84" s="624">
        <v>0</v>
      </c>
      <c r="D84" s="328">
        <v>0</v>
      </c>
      <c r="E84" s="548">
        <v>45</v>
      </c>
      <c r="F84" s="548">
        <v>45</v>
      </c>
      <c r="G84" s="546"/>
      <c r="I84" s="653"/>
    </row>
    <row r="85" spans="1:14" s="68" customFormat="1" ht="15" customHeight="1" x14ac:dyDescent="0.25">
      <c r="A85" s="16" t="s">
        <v>723</v>
      </c>
      <c r="B85" s="17" t="s">
        <v>691</v>
      </c>
      <c r="C85" s="448">
        <v>0</v>
      </c>
      <c r="D85" s="623">
        <v>0</v>
      </c>
      <c r="E85" s="548">
        <v>4065</v>
      </c>
      <c r="F85" s="548">
        <v>4065</v>
      </c>
      <c r="G85" s="546"/>
      <c r="I85" s="653"/>
    </row>
    <row r="86" spans="1:14" s="39" customFormat="1" ht="15" customHeight="1" x14ac:dyDescent="0.25">
      <c r="A86" s="16" t="s">
        <v>724</v>
      </c>
      <c r="B86" s="713" t="s">
        <v>698</v>
      </c>
      <c r="C86" s="624">
        <v>0</v>
      </c>
      <c r="D86" s="328">
        <v>0</v>
      </c>
      <c r="E86" s="548">
        <v>80</v>
      </c>
      <c r="F86" s="548">
        <v>80</v>
      </c>
      <c r="G86" s="546"/>
      <c r="I86" s="653"/>
    </row>
    <row r="87" spans="1:14" s="39" customFormat="1" ht="15" customHeight="1" x14ac:dyDescent="0.25">
      <c r="A87" s="16" t="s">
        <v>725</v>
      </c>
      <c r="B87" s="713" t="s">
        <v>699</v>
      </c>
      <c r="C87" s="448">
        <v>0</v>
      </c>
      <c r="D87" s="623">
        <v>0</v>
      </c>
      <c r="E87" s="548">
        <v>423</v>
      </c>
      <c r="F87" s="548">
        <v>423</v>
      </c>
      <c r="G87" s="546"/>
      <c r="I87" s="653"/>
    </row>
    <row r="88" spans="1:14" s="39" customFormat="1" ht="15" customHeight="1" x14ac:dyDescent="0.25">
      <c r="A88" s="16" t="s">
        <v>726</v>
      </c>
      <c r="B88" s="713" t="s">
        <v>700</v>
      </c>
      <c r="C88" s="624">
        <v>0</v>
      </c>
      <c r="D88" s="328">
        <v>0</v>
      </c>
      <c r="E88" s="548">
        <v>27</v>
      </c>
      <c r="F88" s="548">
        <v>27</v>
      </c>
      <c r="G88" s="546"/>
      <c r="I88" s="653"/>
      <c r="M88" s="174"/>
    </row>
    <row r="89" spans="1:14" s="39" customFormat="1" ht="15" customHeight="1" x14ac:dyDescent="0.25">
      <c r="A89" s="16" t="s">
        <v>727</v>
      </c>
      <c r="B89" s="17" t="s">
        <v>621</v>
      </c>
      <c r="C89" s="448">
        <v>0</v>
      </c>
      <c r="D89" s="623">
        <v>0</v>
      </c>
      <c r="E89" s="548">
        <v>628</v>
      </c>
      <c r="F89" s="548">
        <v>628</v>
      </c>
      <c r="G89" s="546"/>
      <c r="I89" s="653"/>
      <c r="J89" s="174"/>
      <c r="K89" s="628"/>
      <c r="M89" s="174"/>
      <c r="N89" s="174"/>
    </row>
    <row r="90" spans="1:14" s="39" customFormat="1" ht="15" customHeight="1" x14ac:dyDescent="0.25">
      <c r="A90" s="16" t="s">
        <v>728</v>
      </c>
      <c r="B90" s="17" t="s">
        <v>730</v>
      </c>
      <c r="C90" s="624">
        <v>0</v>
      </c>
      <c r="D90" s="328">
        <v>0</v>
      </c>
      <c r="E90" s="548">
        <v>6350</v>
      </c>
      <c r="F90" s="548">
        <v>6350</v>
      </c>
      <c r="G90" s="546"/>
      <c r="I90" s="653"/>
    </row>
    <row r="91" spans="1:14" s="39" customFormat="1" ht="15" customHeight="1" x14ac:dyDescent="0.25">
      <c r="A91" s="16" t="s">
        <v>729</v>
      </c>
      <c r="B91" s="17" t="s">
        <v>701</v>
      </c>
      <c r="C91" s="448">
        <v>0</v>
      </c>
      <c r="D91" s="623">
        <v>0</v>
      </c>
      <c r="E91" s="548">
        <v>20</v>
      </c>
      <c r="F91" s="548">
        <v>20</v>
      </c>
      <c r="G91" s="546"/>
      <c r="I91" s="653"/>
    </row>
    <row r="92" spans="1:14" s="39" customFormat="1" ht="15" customHeight="1" x14ac:dyDescent="0.25">
      <c r="A92" s="16" t="s">
        <v>731</v>
      </c>
      <c r="B92" s="42" t="s">
        <v>733</v>
      </c>
      <c r="C92" s="624">
        <v>0</v>
      </c>
      <c r="D92" s="328">
        <v>0</v>
      </c>
      <c r="E92" s="548">
        <v>78</v>
      </c>
      <c r="F92" s="548">
        <v>78</v>
      </c>
      <c r="G92" s="546"/>
      <c r="I92" s="653"/>
    </row>
    <row r="93" spans="1:14" s="39" customFormat="1" ht="15" customHeight="1" x14ac:dyDescent="0.25">
      <c r="A93" s="16" t="s">
        <v>732</v>
      </c>
      <c r="B93" s="75" t="s">
        <v>702</v>
      </c>
      <c r="C93" s="624">
        <v>0</v>
      </c>
      <c r="D93" s="328">
        <v>0</v>
      </c>
      <c r="E93" s="548">
        <v>120</v>
      </c>
      <c r="F93" s="548">
        <v>115</v>
      </c>
      <c r="G93" s="546"/>
      <c r="I93" s="653"/>
    </row>
    <row r="94" spans="1:14" s="39" customFormat="1" ht="15" customHeight="1" x14ac:dyDescent="0.25">
      <c r="A94" s="16" t="s">
        <v>749</v>
      </c>
      <c r="B94" s="319" t="s">
        <v>747</v>
      </c>
      <c r="C94" s="624">
        <v>0</v>
      </c>
      <c r="D94" s="328">
        <v>0</v>
      </c>
      <c r="E94" s="548">
        <v>0</v>
      </c>
      <c r="F94" s="548">
        <v>4000</v>
      </c>
      <c r="G94" s="546"/>
      <c r="I94" s="653"/>
    </row>
    <row r="95" spans="1:14" s="39" customFormat="1" ht="15" customHeight="1" x14ac:dyDescent="0.25">
      <c r="A95" s="16" t="s">
        <v>750</v>
      </c>
      <c r="B95" s="319" t="s">
        <v>748</v>
      </c>
      <c r="C95" s="624">
        <v>0</v>
      </c>
      <c r="D95" s="328">
        <v>0</v>
      </c>
      <c r="E95" s="548">
        <v>0</v>
      </c>
      <c r="F95" s="548">
        <v>177</v>
      </c>
      <c r="G95" s="546"/>
      <c r="I95" s="653"/>
    </row>
    <row r="96" spans="1:14" s="39" customFormat="1" ht="15" customHeight="1" x14ac:dyDescent="0.25">
      <c r="A96" s="149" t="s">
        <v>21</v>
      </c>
      <c r="B96" s="150" t="s">
        <v>139</v>
      </c>
      <c r="C96" s="758">
        <f>SUM(C97)</f>
        <v>14500</v>
      </c>
      <c r="D96" s="759">
        <f>SUM(D97)</f>
        <v>14500</v>
      </c>
      <c r="E96" s="552">
        <f>SUM(E97)</f>
        <v>0</v>
      </c>
      <c r="F96" s="552">
        <f>SUM(F97)</f>
        <v>0</v>
      </c>
      <c r="G96" s="550">
        <f t="shared" ref="G96:G99" si="3">D96/C96</f>
        <v>1</v>
      </c>
      <c r="I96" s="653"/>
    </row>
    <row r="97" spans="1:13" s="39" customFormat="1" ht="15" customHeight="1" x14ac:dyDescent="0.25">
      <c r="A97" s="147" t="s">
        <v>13</v>
      </c>
      <c r="B97" s="148" t="s">
        <v>140</v>
      </c>
      <c r="C97" s="543">
        <v>14500</v>
      </c>
      <c r="D97" s="553">
        <v>14500</v>
      </c>
      <c r="E97" s="553">
        <v>0</v>
      </c>
      <c r="F97" s="553">
        <v>0</v>
      </c>
      <c r="G97" s="546">
        <f t="shared" si="3"/>
        <v>1</v>
      </c>
      <c r="I97" s="653"/>
    </row>
    <row r="98" spans="1:13" s="39" customFormat="1" ht="18" customHeight="1" thickBot="1" x14ac:dyDescent="0.3">
      <c r="A98" s="340" t="s">
        <v>23</v>
      </c>
      <c r="B98" s="402" t="s">
        <v>141</v>
      </c>
      <c r="C98" s="544">
        <v>375</v>
      </c>
      <c r="D98" s="554">
        <v>375</v>
      </c>
      <c r="E98" s="554">
        <v>375</v>
      </c>
      <c r="F98" s="554">
        <v>375</v>
      </c>
      <c r="G98" s="551">
        <f t="shared" si="3"/>
        <v>1</v>
      </c>
      <c r="I98" s="653"/>
      <c r="J98" s="174"/>
      <c r="K98" s="174"/>
      <c r="M98" s="174"/>
    </row>
    <row r="99" spans="1:13" ht="14.4" thickTop="1" thickBot="1" x14ac:dyDescent="0.3">
      <c r="A99" s="629" t="s">
        <v>142</v>
      </c>
      <c r="B99" s="629"/>
      <c r="C99" s="630">
        <f>C9+C96+C98+C14</f>
        <v>149851</v>
      </c>
      <c r="D99" s="631">
        <f>D9+D96+D98+D14</f>
        <v>151788</v>
      </c>
      <c r="E99" s="631">
        <f>E9+E96+E98+E14</f>
        <v>135199</v>
      </c>
      <c r="F99" s="631">
        <f>F9+F96+F98+F14</f>
        <v>130624</v>
      </c>
      <c r="G99" s="782">
        <f t="shared" si="3"/>
        <v>1.0129261733321766</v>
      </c>
      <c r="I99" s="653"/>
    </row>
    <row r="100" spans="1:13" ht="13.8" thickTop="1" x14ac:dyDescent="0.25">
      <c r="G100" s="781"/>
      <c r="K100" s="196"/>
    </row>
  </sheetData>
  <sheetProtection selectLockedCells="1" selectUnlockedCells="1"/>
  <sortState ref="A15:G88">
    <sortCondition ref="A15:A88"/>
  </sortState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portrait" r:id="rId1"/>
  <headerFooter alignWithMargins="0"/>
  <rowBreaks count="2" manualBreakCount="2">
    <brk id="50" max="5" man="1"/>
    <brk id="9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9.6640625" style="1" customWidth="1"/>
    <col min="8" max="9" width="9.6640625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506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melléklet'!G2</f>
        <v>az .../2017. (IV.    .) önkormányzati rendelethez</v>
      </c>
    </row>
    <row r="3" spans="1:9" ht="15" customHeight="1" x14ac:dyDescent="0.25">
      <c r="C3" s="4"/>
    </row>
    <row r="4" spans="1:9" ht="15" customHeight="1" x14ac:dyDescent="0.25">
      <c r="A4" s="783" t="s">
        <v>143</v>
      </c>
      <c r="B4" s="783"/>
      <c r="C4" s="783"/>
      <c r="D4" s="783"/>
      <c r="E4" s="783"/>
      <c r="F4" s="783"/>
      <c r="G4" s="783"/>
      <c r="H4" s="783"/>
      <c r="I4" s="783"/>
    </row>
    <row r="5" spans="1:9" ht="15" customHeight="1" x14ac:dyDescent="0.25">
      <c r="A5" s="783" t="s">
        <v>561</v>
      </c>
      <c r="B5" s="783"/>
      <c r="C5" s="783"/>
      <c r="D5" s="783"/>
      <c r="E5" s="783"/>
      <c r="F5" s="783"/>
      <c r="G5" s="783"/>
      <c r="H5" s="783"/>
      <c r="I5" s="783"/>
    </row>
    <row r="6" spans="1:9" ht="15" customHeight="1" x14ac:dyDescent="0.25">
      <c r="B6" s="1"/>
    </row>
    <row r="7" spans="1:9" ht="15" customHeight="1" thickBot="1" x14ac:dyDescent="0.3">
      <c r="B7" s="1"/>
      <c r="G7" s="67" t="s">
        <v>234</v>
      </c>
    </row>
    <row r="8" spans="1:9" ht="34.200000000000003" thickTop="1" x14ac:dyDescent="0.25">
      <c r="A8" s="143" t="s">
        <v>137</v>
      </c>
      <c r="B8" s="836" t="s">
        <v>138</v>
      </c>
      <c r="C8" s="836"/>
      <c r="D8" s="836"/>
      <c r="E8" s="836"/>
      <c r="F8" s="837"/>
      <c r="G8" s="446" t="s">
        <v>554</v>
      </c>
      <c r="H8" s="9" t="s">
        <v>704</v>
      </c>
      <c r="I8" s="10" t="s">
        <v>705</v>
      </c>
    </row>
    <row r="9" spans="1:9" ht="15" customHeight="1" thickBot="1" x14ac:dyDescent="0.3">
      <c r="A9" s="145" t="s">
        <v>3</v>
      </c>
      <c r="B9" s="834" t="s">
        <v>4</v>
      </c>
      <c r="C9" s="834"/>
      <c r="D9" s="834"/>
      <c r="E9" s="834"/>
      <c r="F9" s="835"/>
      <c r="G9" s="606" t="s">
        <v>5</v>
      </c>
      <c r="H9" s="13" t="s">
        <v>6</v>
      </c>
      <c r="I9" s="523" t="s">
        <v>7</v>
      </c>
    </row>
    <row r="10" spans="1:9" ht="15" customHeight="1" thickTop="1" x14ac:dyDescent="0.25">
      <c r="A10" s="561" t="s">
        <v>123</v>
      </c>
      <c r="B10" s="833" t="s">
        <v>235</v>
      </c>
      <c r="C10" s="833"/>
      <c r="D10" s="833"/>
      <c r="E10" s="562"/>
      <c r="F10" s="563"/>
      <c r="G10" s="607"/>
      <c r="H10" s="691"/>
      <c r="I10" s="564"/>
    </row>
    <row r="11" spans="1:9" ht="15" customHeight="1" x14ac:dyDescent="0.25">
      <c r="A11" s="265" t="s">
        <v>124</v>
      </c>
      <c r="B11" s="830" t="s">
        <v>236</v>
      </c>
      <c r="C11" s="830"/>
      <c r="D11" s="830"/>
      <c r="E11" s="830"/>
      <c r="F11" s="565"/>
      <c r="G11" s="462">
        <f>SUM(E12:E15)</f>
        <v>16184615</v>
      </c>
      <c r="H11" s="197">
        <f>SUM(E12:E15)</f>
        <v>16184615</v>
      </c>
      <c r="I11" s="59">
        <v>16868766</v>
      </c>
    </row>
    <row r="12" spans="1:9" ht="15" customHeight="1" x14ac:dyDescent="0.25">
      <c r="A12" s="265"/>
      <c r="B12" s="444" t="s">
        <v>237</v>
      </c>
      <c r="C12" s="566" t="s">
        <v>238</v>
      </c>
      <c r="D12" s="566"/>
      <c r="E12" s="567">
        <v>2943600</v>
      </c>
      <c r="F12" s="565"/>
      <c r="G12" s="565"/>
      <c r="H12" s="198"/>
      <c r="I12" s="61"/>
    </row>
    <row r="13" spans="1:9" ht="15" customHeight="1" x14ac:dyDescent="0.25">
      <c r="A13" s="265"/>
      <c r="B13" s="444" t="s">
        <v>239</v>
      </c>
      <c r="C13" s="566" t="s">
        <v>240</v>
      </c>
      <c r="D13" s="566"/>
      <c r="E13" s="567">
        <v>9792000</v>
      </c>
      <c r="F13" s="565"/>
      <c r="G13" s="565"/>
      <c r="H13" s="198"/>
      <c r="I13" s="61"/>
    </row>
    <row r="14" spans="1:9" ht="15" customHeight="1" x14ac:dyDescent="0.25">
      <c r="A14" s="265"/>
      <c r="B14" s="444" t="s">
        <v>241</v>
      </c>
      <c r="C14" s="566" t="s">
        <v>242</v>
      </c>
      <c r="D14" s="566"/>
      <c r="E14" s="567">
        <v>668265</v>
      </c>
      <c r="F14" s="565"/>
      <c r="G14" s="565"/>
      <c r="H14" s="198"/>
      <c r="I14" s="61"/>
    </row>
    <row r="15" spans="1:9" ht="15" customHeight="1" x14ac:dyDescent="0.25">
      <c r="A15" s="478"/>
      <c r="B15" s="444" t="s">
        <v>243</v>
      </c>
      <c r="C15" s="566" t="s">
        <v>244</v>
      </c>
      <c r="D15" s="566"/>
      <c r="E15" s="568">
        <v>2780750</v>
      </c>
      <c r="F15" s="565"/>
      <c r="G15" s="565"/>
      <c r="H15" s="198"/>
      <c r="I15" s="61"/>
    </row>
    <row r="16" spans="1:9" ht="15" customHeight="1" x14ac:dyDescent="0.25">
      <c r="A16" s="265" t="s">
        <v>125</v>
      </c>
      <c r="B16" s="381" t="s">
        <v>245</v>
      </c>
      <c r="C16" s="381"/>
      <c r="D16" s="381"/>
      <c r="E16" s="569">
        <v>5000000</v>
      </c>
      <c r="F16" s="570"/>
      <c r="G16" s="463">
        <f>SUM(E16:E17)</f>
        <v>3631697</v>
      </c>
      <c r="H16" s="373">
        <f>SUM(E16:E17)</f>
        <v>3631697</v>
      </c>
      <c r="I16" s="385">
        <f>SUM(E16:E17)</f>
        <v>3631697</v>
      </c>
    </row>
    <row r="17" spans="1:9" ht="15" customHeight="1" x14ac:dyDescent="0.25">
      <c r="A17" s="478"/>
      <c r="B17" s="379"/>
      <c r="C17" s="571" t="s">
        <v>252</v>
      </c>
      <c r="D17" s="571"/>
      <c r="E17" s="572">
        <v>-1368303</v>
      </c>
      <c r="F17" s="573"/>
      <c r="G17" s="573"/>
      <c r="H17" s="400"/>
      <c r="I17" s="574"/>
    </row>
    <row r="18" spans="1:9" ht="15" customHeight="1" x14ac:dyDescent="0.25">
      <c r="A18" s="478" t="s">
        <v>521</v>
      </c>
      <c r="B18" s="575" t="s">
        <v>260</v>
      </c>
      <c r="C18" s="576"/>
      <c r="D18" s="576"/>
      <c r="E18" s="576"/>
      <c r="F18" s="577"/>
      <c r="G18" s="608">
        <v>135150</v>
      </c>
      <c r="H18" s="184">
        <v>135150</v>
      </c>
      <c r="I18" s="578">
        <v>135150</v>
      </c>
    </row>
    <row r="19" spans="1:9" ht="15" customHeight="1" x14ac:dyDescent="0.25">
      <c r="A19" s="478" t="s">
        <v>522</v>
      </c>
      <c r="B19" s="579" t="s">
        <v>258</v>
      </c>
      <c r="C19" s="379"/>
      <c r="D19" s="379"/>
      <c r="E19" s="379"/>
      <c r="F19" s="573"/>
      <c r="G19" s="461">
        <v>24093200</v>
      </c>
      <c r="H19" s="372">
        <v>24093200</v>
      </c>
      <c r="I19" s="393">
        <v>24093200</v>
      </c>
    </row>
    <row r="20" spans="1:9" ht="15" customHeight="1" thickBot="1" x14ac:dyDescent="0.3">
      <c r="A20" s="478" t="s">
        <v>563</v>
      </c>
      <c r="B20" s="559" t="s">
        <v>564</v>
      </c>
      <c r="C20" s="58"/>
      <c r="D20" s="58"/>
      <c r="E20" s="58"/>
      <c r="F20" s="565"/>
      <c r="G20" s="462">
        <v>56134</v>
      </c>
      <c r="H20" s="197">
        <v>56134</v>
      </c>
      <c r="I20" s="59">
        <v>56134</v>
      </c>
    </row>
    <row r="21" spans="1:9" ht="15" customHeight="1" thickBot="1" x14ac:dyDescent="0.3">
      <c r="A21" s="262" t="s">
        <v>13</v>
      </c>
      <c r="B21" s="580" t="s">
        <v>526</v>
      </c>
      <c r="C21" s="581"/>
      <c r="D21" s="581"/>
      <c r="E21" s="582"/>
      <c r="F21" s="583"/>
      <c r="G21" s="609">
        <f>SUM(G11:G20)</f>
        <v>44100796</v>
      </c>
      <c r="H21" s="692">
        <f>SUM(H11:H20)</f>
        <v>44100796</v>
      </c>
      <c r="I21" s="584">
        <f>SUM(I11:I20)</f>
        <v>44784947</v>
      </c>
    </row>
    <row r="22" spans="1:9" ht="15" customHeight="1" x14ac:dyDescent="0.25">
      <c r="A22" s="585" t="s">
        <v>16</v>
      </c>
      <c r="B22" s="58" t="s">
        <v>562</v>
      </c>
      <c r="C22" s="209"/>
      <c r="D22" s="566"/>
      <c r="E22" s="586"/>
      <c r="F22" s="565"/>
      <c r="G22" s="462">
        <v>4477440</v>
      </c>
      <c r="H22" s="197">
        <v>4477440</v>
      </c>
      <c r="I22" s="59">
        <v>4477440</v>
      </c>
    </row>
    <row r="23" spans="1:9" ht="15" customHeight="1" x14ac:dyDescent="0.25">
      <c r="A23" s="265" t="s">
        <v>17</v>
      </c>
      <c r="B23" s="58" t="s">
        <v>249</v>
      </c>
      <c r="C23" s="58"/>
      <c r="D23" s="58"/>
      <c r="E23" s="58"/>
      <c r="F23" s="565"/>
      <c r="G23" s="462">
        <v>1093951</v>
      </c>
      <c r="H23" s="197">
        <v>1093951</v>
      </c>
      <c r="I23" s="59">
        <v>1093951</v>
      </c>
    </row>
    <row r="24" spans="1:9" ht="15" customHeight="1" x14ac:dyDescent="0.25">
      <c r="A24" s="265" t="s">
        <v>451</v>
      </c>
      <c r="B24" s="58" t="s">
        <v>565</v>
      </c>
      <c r="C24" s="58"/>
      <c r="D24" s="58"/>
      <c r="E24" s="58"/>
      <c r="F24" s="565"/>
      <c r="G24" s="462">
        <v>55360</v>
      </c>
      <c r="H24" s="197">
        <v>55360</v>
      </c>
      <c r="I24" s="59">
        <v>55360</v>
      </c>
    </row>
    <row r="25" spans="1:9" ht="15" customHeight="1" thickBot="1" x14ac:dyDescent="0.3">
      <c r="A25" s="265" t="s">
        <v>552</v>
      </c>
      <c r="B25" s="58" t="s">
        <v>553</v>
      </c>
      <c r="C25" s="58"/>
      <c r="D25" s="58"/>
      <c r="E25" s="58"/>
      <c r="F25" s="565"/>
      <c r="G25" s="462"/>
      <c r="H25" s="197"/>
      <c r="I25" s="59"/>
    </row>
    <row r="26" spans="1:9" ht="15" customHeight="1" thickBot="1" x14ac:dyDescent="0.3">
      <c r="A26" s="262" t="s">
        <v>14</v>
      </c>
      <c r="B26" s="580" t="s">
        <v>523</v>
      </c>
      <c r="C26" s="587"/>
      <c r="D26" s="587"/>
      <c r="E26" s="582"/>
      <c r="F26" s="583"/>
      <c r="G26" s="610">
        <f>SUM(G22:G24)</f>
        <v>5626751</v>
      </c>
      <c r="H26" s="693">
        <f>SUM(H22:H24)</f>
        <v>5626751</v>
      </c>
      <c r="I26" s="588">
        <f>SUM(I22:I24)</f>
        <v>5626751</v>
      </c>
    </row>
    <row r="27" spans="1:9" s="263" customFormat="1" ht="15" customHeight="1" thickBot="1" x14ac:dyDescent="0.3">
      <c r="A27" s="264" t="s">
        <v>127</v>
      </c>
      <c r="B27" s="589" t="s">
        <v>256</v>
      </c>
      <c r="C27" s="590"/>
      <c r="D27" s="591"/>
      <c r="E27" s="592"/>
      <c r="F27" s="593"/>
      <c r="G27" s="611">
        <v>1200000</v>
      </c>
      <c r="H27" s="694">
        <v>1200000</v>
      </c>
      <c r="I27" s="594">
        <v>1200000</v>
      </c>
    </row>
    <row r="28" spans="1:9" s="263" customFormat="1" ht="15" customHeight="1" thickBot="1" x14ac:dyDescent="0.3">
      <c r="A28" s="262" t="s">
        <v>52</v>
      </c>
      <c r="B28" s="580" t="s">
        <v>525</v>
      </c>
      <c r="C28" s="587"/>
      <c r="D28" s="587"/>
      <c r="E28" s="582"/>
      <c r="F28" s="583"/>
      <c r="G28" s="610">
        <f>SUM(G27)</f>
        <v>1200000</v>
      </c>
      <c r="H28" s="693">
        <f>SUM(H27)</f>
        <v>1200000</v>
      </c>
      <c r="I28" s="588">
        <f>SUM(I27)</f>
        <v>1200000</v>
      </c>
    </row>
    <row r="29" spans="1:9" ht="15" customHeight="1" x14ac:dyDescent="0.25">
      <c r="A29" s="265" t="s">
        <v>253</v>
      </c>
      <c r="B29" s="830" t="s">
        <v>527</v>
      </c>
      <c r="C29" s="830"/>
      <c r="D29" s="830"/>
      <c r="E29" s="830"/>
      <c r="F29" s="831"/>
      <c r="G29" s="462">
        <f>D34+E34+F34</f>
        <v>11304300</v>
      </c>
      <c r="H29" s="197">
        <f>D34+E34+F34</f>
        <v>11304300</v>
      </c>
      <c r="I29" s="59">
        <f>D34+E34+F34</f>
        <v>11304300</v>
      </c>
    </row>
    <row r="30" spans="1:9" ht="15" customHeight="1" x14ac:dyDescent="0.25">
      <c r="A30" s="265"/>
      <c r="B30" s="58"/>
      <c r="C30" s="595"/>
      <c r="D30" s="596" t="s">
        <v>250</v>
      </c>
      <c r="E30" s="596" t="s">
        <v>251</v>
      </c>
      <c r="F30" s="597"/>
      <c r="G30" s="565"/>
      <c r="H30" s="198"/>
      <c r="I30" s="61"/>
    </row>
    <row r="31" spans="1:9" ht="15" customHeight="1" x14ac:dyDescent="0.25">
      <c r="A31" s="265"/>
      <c r="B31" s="58"/>
      <c r="C31" s="566" t="s">
        <v>246</v>
      </c>
      <c r="D31" s="567">
        <v>6031200</v>
      </c>
      <c r="E31" s="567">
        <v>3015600</v>
      </c>
      <c r="F31" s="598">
        <v>73500</v>
      </c>
      <c r="G31" s="565"/>
      <c r="H31" s="198"/>
      <c r="I31" s="61"/>
    </row>
    <row r="32" spans="1:9" ht="15" customHeight="1" x14ac:dyDescent="0.25">
      <c r="A32" s="265"/>
      <c r="B32" s="58"/>
      <c r="C32" s="566" t="s">
        <v>247</v>
      </c>
      <c r="D32" s="567">
        <v>1200000</v>
      </c>
      <c r="E32" s="567">
        <v>600000</v>
      </c>
      <c r="F32" s="598"/>
      <c r="G32" s="565"/>
      <c r="H32" s="198"/>
      <c r="I32" s="61"/>
    </row>
    <row r="33" spans="1:9" ht="15" customHeight="1" x14ac:dyDescent="0.25">
      <c r="A33" s="265"/>
      <c r="B33" s="58"/>
      <c r="C33" s="566" t="s">
        <v>454</v>
      </c>
      <c r="D33" s="568"/>
      <c r="E33" s="568"/>
      <c r="F33" s="599">
        <v>384000</v>
      </c>
      <c r="G33" s="565"/>
      <c r="H33" s="198"/>
      <c r="I33" s="61"/>
    </row>
    <row r="34" spans="1:9" ht="15" customHeight="1" x14ac:dyDescent="0.25">
      <c r="A34" s="478"/>
      <c r="B34" s="58"/>
      <c r="C34" s="566" t="s">
        <v>248</v>
      </c>
      <c r="D34" s="600">
        <f>SUM(D31:D33)</f>
        <v>7231200</v>
      </c>
      <c r="E34" s="600">
        <f>SUM(E31:E33)</f>
        <v>3615600</v>
      </c>
      <c r="F34" s="601">
        <f>SUM(F31:F33)</f>
        <v>457500</v>
      </c>
      <c r="G34" s="565"/>
      <c r="H34" s="198"/>
      <c r="I34" s="61"/>
    </row>
    <row r="35" spans="1:9" ht="15" customHeight="1" x14ac:dyDescent="0.25">
      <c r="A35" s="265" t="s">
        <v>254</v>
      </c>
      <c r="B35" s="832" t="s">
        <v>528</v>
      </c>
      <c r="C35" s="832"/>
      <c r="D35" s="596" t="s">
        <v>250</v>
      </c>
      <c r="E35" s="596" t="s">
        <v>251</v>
      </c>
      <c r="F35" s="570"/>
      <c r="G35" s="463">
        <f>D36+E36</f>
        <v>1520000</v>
      </c>
      <c r="H35" s="373">
        <f>D36+E36</f>
        <v>1520000</v>
      </c>
      <c r="I35" s="385">
        <f>D36+E36</f>
        <v>1520000</v>
      </c>
    </row>
    <row r="36" spans="1:9" ht="15" customHeight="1" thickBot="1" x14ac:dyDescent="0.3">
      <c r="A36" s="478"/>
      <c r="B36" s="379"/>
      <c r="C36" s="602"/>
      <c r="D36" s="568">
        <v>1013333</v>
      </c>
      <c r="E36" s="572">
        <v>506667</v>
      </c>
      <c r="F36" s="573"/>
      <c r="G36" s="573"/>
      <c r="H36" s="400"/>
      <c r="I36" s="574"/>
    </row>
    <row r="37" spans="1:9" ht="15" customHeight="1" thickBot="1" x14ac:dyDescent="0.3">
      <c r="A37" s="262" t="s">
        <v>53</v>
      </c>
      <c r="B37" s="580" t="s">
        <v>524</v>
      </c>
      <c r="C37" s="603"/>
      <c r="D37" s="603"/>
      <c r="E37" s="603"/>
      <c r="F37" s="583"/>
      <c r="G37" s="610">
        <f>SUM(G29:G36)</f>
        <v>12824300</v>
      </c>
      <c r="H37" s="693">
        <f>SUM(H29:H36)</f>
        <v>12824300</v>
      </c>
      <c r="I37" s="588">
        <f>SUM(I29:I36)</f>
        <v>12824300</v>
      </c>
    </row>
    <row r="38" spans="1:9" ht="15" customHeight="1" x14ac:dyDescent="0.25">
      <c r="A38" s="704" t="s">
        <v>257</v>
      </c>
      <c r="B38" s="705" t="s">
        <v>675</v>
      </c>
      <c r="C38" s="706"/>
      <c r="D38" s="706"/>
      <c r="E38" s="706"/>
      <c r="F38" s="707"/>
      <c r="G38" s="708"/>
      <c r="H38" s="709">
        <v>312796</v>
      </c>
      <c r="I38" s="710">
        <v>624459</v>
      </c>
    </row>
    <row r="39" spans="1:9" ht="15" customHeight="1" x14ac:dyDescent="0.25">
      <c r="A39" s="478" t="s">
        <v>259</v>
      </c>
      <c r="B39" s="579" t="s">
        <v>712</v>
      </c>
      <c r="C39" s="379"/>
      <c r="D39" s="379"/>
      <c r="E39" s="379"/>
      <c r="F39" s="573"/>
      <c r="G39" s="461"/>
      <c r="H39" s="372">
        <v>0</v>
      </c>
      <c r="I39" s="380">
        <v>12794800</v>
      </c>
    </row>
    <row r="40" spans="1:9" ht="15" customHeight="1" thickBot="1" x14ac:dyDescent="0.3">
      <c r="A40" s="478" t="s">
        <v>305</v>
      </c>
      <c r="B40" s="579" t="s">
        <v>745</v>
      </c>
      <c r="C40" s="379"/>
      <c r="D40" s="379"/>
      <c r="E40" s="379"/>
      <c r="F40" s="573"/>
      <c r="G40" s="461"/>
      <c r="H40" s="372">
        <v>0</v>
      </c>
      <c r="I40" s="380">
        <v>426720</v>
      </c>
    </row>
    <row r="41" spans="1:9" ht="15" customHeight="1" thickBot="1" x14ac:dyDescent="0.3">
      <c r="A41" s="560" t="s">
        <v>55</v>
      </c>
      <c r="B41" s="580" t="s">
        <v>676</v>
      </c>
      <c r="C41" s="603"/>
      <c r="D41" s="603"/>
      <c r="E41" s="603"/>
      <c r="F41" s="583"/>
      <c r="G41" s="610">
        <f>SUM(G38:G38)</f>
        <v>0</v>
      </c>
      <c r="H41" s="693">
        <f>SUM(H38:H38)</f>
        <v>312796</v>
      </c>
      <c r="I41" s="604">
        <f>SUM(I38:I40)</f>
        <v>13845979</v>
      </c>
    </row>
    <row r="42" spans="1:9" ht="15" customHeight="1" thickBot="1" x14ac:dyDescent="0.3">
      <c r="A42" s="560" t="s">
        <v>56</v>
      </c>
      <c r="B42" s="580" t="s">
        <v>677</v>
      </c>
      <c r="C42" s="603"/>
      <c r="D42" s="603"/>
      <c r="E42" s="603"/>
      <c r="F42" s="583"/>
      <c r="G42" s="610">
        <f>SUM(G41:G41)</f>
        <v>0</v>
      </c>
      <c r="H42" s="693">
        <v>155840</v>
      </c>
      <c r="I42" s="604">
        <v>155840</v>
      </c>
    </row>
    <row r="43" spans="1:9" ht="15" customHeight="1" x14ac:dyDescent="0.25">
      <c r="A43" s="824" t="s">
        <v>261</v>
      </c>
      <c r="B43" s="825"/>
      <c r="C43" s="825"/>
      <c r="D43" s="825"/>
      <c r="E43" s="825"/>
      <c r="F43" s="826"/>
      <c r="G43" s="462">
        <f>G21+G26+G28+G37</f>
        <v>63751847</v>
      </c>
      <c r="H43" s="197">
        <f>H21+H26+H28+H37+H41+H42</f>
        <v>64220483</v>
      </c>
      <c r="I43" s="59">
        <f>I21+I26+I28+I37+I41+I42</f>
        <v>78437817</v>
      </c>
    </row>
    <row r="44" spans="1:9" ht="15" customHeight="1" thickBot="1" x14ac:dyDescent="0.3">
      <c r="A44" s="827"/>
      <c r="B44" s="828"/>
      <c r="C44" s="828"/>
      <c r="D44" s="828"/>
      <c r="E44" s="828"/>
      <c r="F44" s="829"/>
      <c r="G44" s="612" t="s">
        <v>566</v>
      </c>
      <c r="H44" s="695" t="s">
        <v>678</v>
      </c>
      <c r="I44" s="605" t="s">
        <v>746</v>
      </c>
    </row>
    <row r="45" spans="1:9" ht="13.8" thickTop="1" x14ac:dyDescent="0.25"/>
  </sheetData>
  <sheetProtection selectLockedCells="1" selectUnlockedCells="1"/>
  <mergeCells count="10">
    <mergeCell ref="B10:D10"/>
    <mergeCell ref="B9:F9"/>
    <mergeCell ref="B8:F8"/>
    <mergeCell ref="A4:I4"/>
    <mergeCell ref="A5:I5"/>
    <mergeCell ref="A43:F43"/>
    <mergeCell ref="A44:F44"/>
    <mergeCell ref="B29:F29"/>
    <mergeCell ref="B35:C35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7" width="9.6640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 t="s">
        <v>507</v>
      </c>
    </row>
    <row r="2" spans="1:8" s="39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.../2017. (IV.    .) önkormányzati rendelethez</v>
      </c>
    </row>
    <row r="3" spans="1:8" s="39" customFormat="1" ht="15" customHeight="1" x14ac:dyDescent="0.25">
      <c r="A3" s="42"/>
      <c r="B3" s="42"/>
    </row>
    <row r="4" spans="1:8" ht="15" customHeight="1" thickBot="1" x14ac:dyDescent="0.3">
      <c r="G4" s="6" t="s">
        <v>0</v>
      </c>
    </row>
    <row r="5" spans="1:8" ht="34.200000000000003" thickTop="1" x14ac:dyDescent="0.25">
      <c r="A5" s="143" t="s">
        <v>72</v>
      </c>
      <c r="B5" s="152" t="s">
        <v>138</v>
      </c>
      <c r="C5" s="9" t="s">
        <v>554</v>
      </c>
      <c r="D5" s="9" t="s">
        <v>704</v>
      </c>
      <c r="E5" s="9" t="s">
        <v>705</v>
      </c>
      <c r="F5" s="9" t="s">
        <v>737</v>
      </c>
      <c r="G5" s="540" t="s">
        <v>633</v>
      </c>
      <c r="H5" s="154"/>
    </row>
    <row r="6" spans="1:8" ht="15" customHeight="1" thickBot="1" x14ac:dyDescent="0.3">
      <c r="A6" s="145" t="s">
        <v>3</v>
      </c>
      <c r="B6" s="153" t="s">
        <v>4</v>
      </c>
      <c r="C6" s="13" t="s">
        <v>5</v>
      </c>
      <c r="D6" s="13" t="s">
        <v>6</v>
      </c>
      <c r="E6" s="460" t="s">
        <v>7</v>
      </c>
      <c r="F6" s="460" t="s">
        <v>8</v>
      </c>
      <c r="G6" s="105" t="s">
        <v>9</v>
      </c>
      <c r="H6" s="154"/>
    </row>
    <row r="7" spans="1:8" ht="6" customHeight="1" thickTop="1" x14ac:dyDescent="0.25">
      <c r="A7" s="39"/>
      <c r="B7" s="155"/>
      <c r="C7" s="154"/>
      <c r="D7" s="154"/>
      <c r="E7" s="154"/>
      <c r="F7" s="154"/>
      <c r="G7" s="154"/>
      <c r="H7" s="154"/>
    </row>
    <row r="8" spans="1:8" ht="15" customHeight="1" thickBot="1" x14ac:dyDescent="0.3">
      <c r="A8" s="839" t="s">
        <v>144</v>
      </c>
      <c r="B8" s="839"/>
      <c r="C8" s="64"/>
      <c r="D8" s="64"/>
      <c r="E8" s="64"/>
      <c r="F8" s="64"/>
      <c r="G8" s="64"/>
      <c r="H8" s="39"/>
    </row>
    <row r="9" spans="1:8" ht="15" customHeight="1" thickTop="1" x14ac:dyDescent="0.25">
      <c r="A9" s="156" t="s">
        <v>13</v>
      </c>
      <c r="B9" s="157" t="s">
        <v>145</v>
      </c>
      <c r="C9" s="47">
        <v>10612</v>
      </c>
      <c r="D9" s="47">
        <v>10612</v>
      </c>
      <c r="E9" s="47">
        <v>10612</v>
      </c>
      <c r="F9" s="47">
        <v>11365</v>
      </c>
      <c r="G9" s="126">
        <f>F9/C9</f>
        <v>1.0709574067093857</v>
      </c>
      <c r="H9" s="39"/>
    </row>
    <row r="10" spans="1:8" ht="15" customHeight="1" x14ac:dyDescent="0.25">
      <c r="A10" s="353" t="s">
        <v>14</v>
      </c>
      <c r="B10" s="157" t="s">
        <v>146</v>
      </c>
      <c r="C10" s="47">
        <v>18986</v>
      </c>
      <c r="D10" s="47">
        <v>18986</v>
      </c>
      <c r="E10" s="47">
        <v>18986</v>
      </c>
      <c r="F10" s="47">
        <v>18382</v>
      </c>
      <c r="G10" s="126">
        <f t="shared" ref="G10:G18" si="0">F10/C10</f>
        <v>0.96818708522068897</v>
      </c>
      <c r="H10" s="39"/>
    </row>
    <row r="11" spans="1:8" ht="15" customHeight="1" x14ac:dyDescent="0.25">
      <c r="A11" s="354" t="s">
        <v>52</v>
      </c>
      <c r="B11" s="157" t="s">
        <v>476</v>
      </c>
      <c r="C11" s="47">
        <v>80</v>
      </c>
      <c r="D11" s="47">
        <v>80</v>
      </c>
      <c r="E11" s="47">
        <v>80</v>
      </c>
      <c r="F11" s="47">
        <v>80</v>
      </c>
      <c r="G11" s="126">
        <f t="shared" si="0"/>
        <v>1</v>
      </c>
      <c r="H11" s="39"/>
    </row>
    <row r="12" spans="1:8" ht="15" customHeight="1" x14ac:dyDescent="0.25">
      <c r="A12" s="355" t="s">
        <v>53</v>
      </c>
      <c r="B12" s="157" t="s">
        <v>477</v>
      </c>
      <c r="C12" s="47">
        <v>805</v>
      </c>
      <c r="D12" s="47">
        <v>805</v>
      </c>
      <c r="E12" s="47">
        <v>805</v>
      </c>
      <c r="F12" s="47">
        <v>805</v>
      </c>
      <c r="G12" s="126">
        <f t="shared" si="0"/>
        <v>1</v>
      </c>
      <c r="H12" s="39"/>
    </row>
    <row r="13" spans="1:8" ht="15" customHeight="1" x14ac:dyDescent="0.25">
      <c r="A13" s="354" t="s">
        <v>55</v>
      </c>
      <c r="B13" s="157" t="s">
        <v>147</v>
      </c>
      <c r="C13" s="47">
        <v>500</v>
      </c>
      <c r="D13" s="47">
        <v>500</v>
      </c>
      <c r="E13" s="47">
        <v>500</v>
      </c>
      <c r="F13" s="47">
        <v>500</v>
      </c>
      <c r="G13" s="126">
        <f t="shared" si="0"/>
        <v>1</v>
      </c>
      <c r="H13" s="39"/>
    </row>
    <row r="14" spans="1:8" ht="15" customHeight="1" x14ac:dyDescent="0.25">
      <c r="A14" s="44" t="s">
        <v>56</v>
      </c>
      <c r="B14" s="157" t="s">
        <v>148</v>
      </c>
      <c r="C14" s="47">
        <v>209</v>
      </c>
      <c r="D14" s="47">
        <v>210</v>
      </c>
      <c r="E14" s="47">
        <v>210</v>
      </c>
      <c r="F14" s="47">
        <v>308</v>
      </c>
      <c r="G14" s="126">
        <f t="shared" si="0"/>
        <v>1.4736842105263157</v>
      </c>
      <c r="H14" s="39"/>
    </row>
    <row r="15" spans="1:8" ht="15" customHeight="1" x14ac:dyDescent="0.25">
      <c r="A15" s="503" t="s">
        <v>58</v>
      </c>
      <c r="B15" s="157" t="s">
        <v>582</v>
      </c>
      <c r="C15" s="324">
        <v>300</v>
      </c>
      <c r="D15" s="647">
        <v>178</v>
      </c>
      <c r="E15" s="647">
        <v>178</v>
      </c>
      <c r="F15" s="647">
        <v>178</v>
      </c>
      <c r="G15" s="126">
        <f t="shared" si="0"/>
        <v>0.59333333333333338</v>
      </c>
      <c r="H15" s="39"/>
    </row>
    <row r="16" spans="1:8" ht="15" customHeight="1" x14ac:dyDescent="0.25">
      <c r="A16" s="646" t="s">
        <v>76</v>
      </c>
      <c r="B16" s="157" t="s">
        <v>689</v>
      </c>
      <c r="C16" s="526">
        <v>255</v>
      </c>
      <c r="D16" s="526">
        <v>241</v>
      </c>
      <c r="E16" s="526">
        <v>241</v>
      </c>
      <c r="F16" s="526">
        <v>241</v>
      </c>
      <c r="G16" s="126">
        <f t="shared" si="0"/>
        <v>0.94509803921568625</v>
      </c>
      <c r="H16" s="39"/>
    </row>
    <row r="17" spans="1:10" ht="15" customHeight="1" thickBot="1" x14ac:dyDescent="0.3">
      <c r="A17" s="525" t="s">
        <v>85</v>
      </c>
      <c r="B17" s="158" t="s">
        <v>478</v>
      </c>
      <c r="C17" s="159">
        <v>355</v>
      </c>
      <c r="D17" s="159">
        <v>340</v>
      </c>
      <c r="E17" s="159">
        <v>340</v>
      </c>
      <c r="F17" s="159">
        <v>340</v>
      </c>
      <c r="G17" s="93">
        <f t="shared" si="0"/>
        <v>0.95774647887323938</v>
      </c>
      <c r="H17" s="39"/>
    </row>
    <row r="18" spans="1:10" ht="15" customHeight="1" thickTop="1" thickBot="1" x14ac:dyDescent="0.3">
      <c r="A18" s="838" t="s">
        <v>117</v>
      </c>
      <c r="B18" s="838"/>
      <c r="C18" s="160">
        <f>SUM(C9:C17)</f>
        <v>32102</v>
      </c>
      <c r="D18" s="160">
        <f>SUM(D9:D17)</f>
        <v>31952</v>
      </c>
      <c r="E18" s="160">
        <f>SUM(E9:E17)</f>
        <v>31952</v>
      </c>
      <c r="F18" s="160">
        <f>SUM(F9:F17)</f>
        <v>32199</v>
      </c>
      <c r="G18" s="161">
        <f t="shared" si="0"/>
        <v>1.0030216185907419</v>
      </c>
      <c r="H18" s="39"/>
      <c r="J18" s="196"/>
    </row>
    <row r="19" spans="1:10" ht="6" customHeight="1" thickTop="1" x14ac:dyDescent="0.25">
      <c r="A19" s="39"/>
      <c r="B19" s="132"/>
      <c r="C19" s="42"/>
      <c r="D19" s="42"/>
      <c r="E19" s="42"/>
      <c r="F19" s="42"/>
      <c r="G19" s="268"/>
      <c r="H19" s="39"/>
    </row>
    <row r="20" spans="1:10" ht="15" customHeight="1" thickBot="1" x14ac:dyDescent="0.3">
      <c r="A20" s="839" t="s">
        <v>149</v>
      </c>
      <c r="B20" s="839"/>
      <c r="C20" s="64"/>
      <c r="D20" s="64"/>
      <c r="E20" s="64"/>
      <c r="F20" s="64"/>
      <c r="G20" s="269"/>
      <c r="H20" s="39"/>
    </row>
    <row r="21" spans="1:10" ht="15" customHeight="1" thickTop="1" x14ac:dyDescent="0.25">
      <c r="A21" s="156" t="s">
        <v>13</v>
      </c>
      <c r="B21" s="157" t="s">
        <v>150</v>
      </c>
      <c r="C21" s="47">
        <v>80</v>
      </c>
      <c r="D21" s="47">
        <v>80</v>
      </c>
      <c r="E21" s="47">
        <v>80</v>
      </c>
      <c r="F21" s="47">
        <v>80</v>
      </c>
      <c r="G21" s="126">
        <f t="shared" ref="G21:G33" si="1">F21/C21</f>
        <v>1</v>
      </c>
      <c r="H21" s="39"/>
    </row>
    <row r="22" spans="1:10" ht="15" customHeight="1" x14ac:dyDescent="0.25">
      <c r="A22" s="44" t="s">
        <v>14</v>
      </c>
      <c r="B22" s="157" t="s">
        <v>151</v>
      </c>
      <c r="C22" s="47">
        <v>3200</v>
      </c>
      <c r="D22" s="47">
        <v>3200</v>
      </c>
      <c r="E22" s="47">
        <v>3200</v>
      </c>
      <c r="F22" s="47">
        <v>3200</v>
      </c>
      <c r="G22" s="126">
        <f t="shared" si="1"/>
        <v>1</v>
      </c>
      <c r="H22" s="39"/>
    </row>
    <row r="23" spans="1:10" ht="15" customHeight="1" x14ac:dyDescent="0.25">
      <c r="A23" s="44" t="s">
        <v>52</v>
      </c>
      <c r="B23" s="157" t="s">
        <v>152</v>
      </c>
      <c r="C23" s="47">
        <v>200</v>
      </c>
      <c r="D23" s="47">
        <v>290</v>
      </c>
      <c r="E23" s="47">
        <v>290</v>
      </c>
      <c r="F23" s="47">
        <v>290</v>
      </c>
      <c r="G23" s="126">
        <f t="shared" si="1"/>
        <v>1.45</v>
      </c>
      <c r="H23" s="39"/>
    </row>
    <row r="24" spans="1:10" ht="15" customHeight="1" x14ac:dyDescent="0.25">
      <c r="A24" s="44" t="s">
        <v>53</v>
      </c>
      <c r="B24" s="157" t="s">
        <v>153</v>
      </c>
      <c r="C24" s="47">
        <v>2239</v>
      </c>
      <c r="D24" s="47">
        <v>2239</v>
      </c>
      <c r="E24" s="47">
        <v>2239</v>
      </c>
      <c r="F24" s="47">
        <v>2164</v>
      </c>
      <c r="G24" s="126">
        <f t="shared" si="1"/>
        <v>0.96650290308173292</v>
      </c>
      <c r="H24" s="39"/>
    </row>
    <row r="25" spans="1:10" ht="15" customHeight="1" x14ac:dyDescent="0.25">
      <c r="A25" s="44" t="s">
        <v>55</v>
      </c>
      <c r="B25" s="157" t="s">
        <v>154</v>
      </c>
      <c r="C25" s="47">
        <v>600</v>
      </c>
      <c r="D25" s="47">
        <v>600</v>
      </c>
      <c r="E25" s="47">
        <v>600</v>
      </c>
      <c r="F25" s="47">
        <v>340</v>
      </c>
      <c r="G25" s="126">
        <f t="shared" si="1"/>
        <v>0.56666666666666665</v>
      </c>
      <c r="H25" s="39"/>
    </row>
    <row r="26" spans="1:10" ht="15" customHeight="1" x14ac:dyDescent="0.25">
      <c r="A26" s="44" t="s">
        <v>56</v>
      </c>
      <c r="B26" s="157" t="s">
        <v>155</v>
      </c>
      <c r="C26" s="47">
        <v>200</v>
      </c>
      <c r="D26" s="47">
        <v>200</v>
      </c>
      <c r="E26" s="47">
        <v>200</v>
      </c>
      <c r="F26" s="47">
        <v>200</v>
      </c>
      <c r="G26" s="126">
        <f t="shared" si="1"/>
        <v>1</v>
      </c>
      <c r="H26" s="39"/>
    </row>
    <row r="27" spans="1:10" ht="15" customHeight="1" x14ac:dyDescent="0.25">
      <c r="A27" s="44" t="s">
        <v>58</v>
      </c>
      <c r="B27" s="157" t="s">
        <v>156</v>
      </c>
      <c r="C27" s="47">
        <v>100</v>
      </c>
      <c r="D27" s="47">
        <v>100</v>
      </c>
      <c r="E27" s="47">
        <v>100</v>
      </c>
      <c r="F27" s="47">
        <v>100</v>
      </c>
      <c r="G27" s="126">
        <f t="shared" si="1"/>
        <v>1</v>
      </c>
      <c r="H27" s="39"/>
    </row>
    <row r="28" spans="1:10" ht="24" x14ac:dyDescent="0.25">
      <c r="A28" s="44" t="s">
        <v>76</v>
      </c>
      <c r="B28" s="441" t="s">
        <v>479</v>
      </c>
      <c r="C28" s="47">
        <v>100</v>
      </c>
      <c r="D28" s="47">
        <v>100</v>
      </c>
      <c r="E28" s="47">
        <v>100</v>
      </c>
      <c r="F28" s="47">
        <v>0</v>
      </c>
      <c r="G28" s="126">
        <f t="shared" si="1"/>
        <v>0</v>
      </c>
      <c r="H28" s="39"/>
    </row>
    <row r="29" spans="1:10" ht="15" customHeight="1" x14ac:dyDescent="0.25">
      <c r="A29" s="44" t="s">
        <v>85</v>
      </c>
      <c r="B29" s="157" t="s">
        <v>157</v>
      </c>
      <c r="C29" s="474">
        <v>100</v>
      </c>
      <c r="D29" s="474">
        <v>100</v>
      </c>
      <c r="E29" s="474">
        <v>100</v>
      </c>
      <c r="F29" s="474">
        <v>100</v>
      </c>
      <c r="G29" s="88">
        <f t="shared" si="1"/>
        <v>1</v>
      </c>
      <c r="H29" s="39"/>
    </row>
    <row r="30" spans="1:10" ht="15" customHeight="1" x14ac:dyDescent="0.25">
      <c r="A30" s="503" t="s">
        <v>86</v>
      </c>
      <c r="B30" s="504" t="s">
        <v>519</v>
      </c>
      <c r="C30" s="761"/>
      <c r="D30" s="761"/>
      <c r="E30" s="761"/>
      <c r="F30" s="761">
        <v>0</v>
      </c>
      <c r="G30" s="762"/>
      <c r="H30" s="39"/>
    </row>
    <row r="31" spans="1:10" ht="15" customHeight="1" x14ac:dyDescent="0.25">
      <c r="A31" s="52" t="s">
        <v>87</v>
      </c>
      <c r="B31" s="760" t="s">
        <v>753</v>
      </c>
      <c r="C31" s="763"/>
      <c r="D31" s="764"/>
      <c r="E31" s="764"/>
      <c r="F31" s="764">
        <v>50</v>
      </c>
      <c r="G31" s="765"/>
      <c r="H31" s="39"/>
    </row>
    <row r="32" spans="1:10" ht="15" customHeight="1" thickBot="1" x14ac:dyDescent="0.3">
      <c r="A32" s="503" t="s">
        <v>88</v>
      </c>
      <c r="B32" s="162" t="s">
        <v>752</v>
      </c>
      <c r="C32" s="163"/>
      <c r="D32" s="163"/>
      <c r="E32" s="163"/>
      <c r="F32" s="163">
        <v>151</v>
      </c>
      <c r="G32" s="270"/>
      <c r="H32" s="39"/>
    </row>
    <row r="33" spans="1:8" ht="15" customHeight="1" thickTop="1" thickBot="1" x14ac:dyDescent="0.3">
      <c r="A33" s="838" t="s">
        <v>117</v>
      </c>
      <c r="B33" s="838"/>
      <c r="C33" s="160">
        <f>SUM(C21:C30)</f>
        <v>6819</v>
      </c>
      <c r="D33" s="160">
        <f>SUM(D21:D30)</f>
        <v>6909</v>
      </c>
      <c r="E33" s="160">
        <f>SUM(E21:E30)</f>
        <v>6909</v>
      </c>
      <c r="F33" s="160">
        <f>SUM(F21:F32)</f>
        <v>6675</v>
      </c>
      <c r="G33" s="161">
        <f t="shared" si="1"/>
        <v>0.97888253409590853</v>
      </c>
      <c r="H33" s="39"/>
    </row>
    <row r="34" spans="1:8" ht="6" customHeight="1" thickTop="1" x14ac:dyDescent="0.25">
      <c r="A34" s="39"/>
      <c r="B34" s="132"/>
      <c r="C34" s="274"/>
      <c r="D34" s="274"/>
      <c r="E34" s="274"/>
      <c r="F34" s="274"/>
      <c r="G34" s="547"/>
      <c r="H34" s="39"/>
    </row>
    <row r="35" spans="1:8" ht="15" customHeight="1" thickBot="1" x14ac:dyDescent="0.3">
      <c r="A35" s="839" t="s">
        <v>158</v>
      </c>
      <c r="B35" s="839"/>
      <c r="C35" s="390"/>
      <c r="D35" s="390"/>
      <c r="E35" s="390"/>
      <c r="F35" s="390"/>
      <c r="G35" s="645"/>
      <c r="H35" s="39"/>
    </row>
    <row r="36" spans="1:8" ht="14.4" thickTop="1" thickBot="1" x14ac:dyDescent="0.3">
      <c r="A36" s="121" t="s">
        <v>13</v>
      </c>
      <c r="B36" s="162" t="s">
        <v>159</v>
      </c>
      <c r="C36" s="163"/>
      <c r="D36" s="163"/>
      <c r="E36" s="163">
        <v>12795</v>
      </c>
      <c r="F36" s="163">
        <v>12795</v>
      </c>
      <c r="G36" s="270"/>
      <c r="H36" s="39"/>
    </row>
    <row r="37" spans="1:8" ht="15" customHeight="1" thickTop="1" thickBot="1" x14ac:dyDescent="0.3">
      <c r="A37" s="838" t="s">
        <v>117</v>
      </c>
      <c r="B37" s="838"/>
      <c r="C37" s="160">
        <f>SUM(C36)</f>
        <v>0</v>
      </c>
      <c r="D37" s="160">
        <f>SUM(D36)</f>
        <v>0</v>
      </c>
      <c r="E37" s="160">
        <f>SUM(E36)</f>
        <v>12795</v>
      </c>
      <c r="F37" s="160">
        <f>SUM(F36)</f>
        <v>12795</v>
      </c>
      <c r="G37" s="161"/>
    </row>
    <row r="38" spans="1:8" ht="13.8" thickTop="1" x14ac:dyDescent="0.25"/>
    <row r="39" spans="1:8" ht="14.85" customHeight="1" x14ac:dyDescent="0.25">
      <c r="A39"/>
      <c r="B39"/>
    </row>
    <row r="40" spans="1:8" ht="14.85" customHeight="1" x14ac:dyDescent="0.25">
      <c r="A40"/>
      <c r="B40"/>
    </row>
    <row r="41" spans="1:8" ht="14.85" customHeight="1" x14ac:dyDescent="0.25">
      <c r="A41"/>
      <c r="B41"/>
    </row>
    <row r="42" spans="1:8" ht="14.85" customHeight="1" x14ac:dyDescent="0.25">
      <c r="A42"/>
      <c r="B42"/>
    </row>
  </sheetData>
  <sheetProtection selectLockedCells="1" selectUnlockedCells="1"/>
  <mergeCells count="6">
    <mergeCell ref="A37:B37"/>
    <mergeCell ref="A8:B8"/>
    <mergeCell ref="A18:B18"/>
    <mergeCell ref="A20:B20"/>
    <mergeCell ref="A33:B33"/>
    <mergeCell ref="A35:B3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  <col min="6" max="6" width="5.6640625" customWidth="1"/>
  </cols>
  <sheetData>
    <row r="1" spans="1:6" s="39" customFormat="1" ht="15" customHeight="1" x14ac:dyDescent="0.25">
      <c r="C1" s="3"/>
      <c r="D1" s="3"/>
      <c r="F1" s="735" t="s">
        <v>508</v>
      </c>
    </row>
    <row r="2" spans="1:6" s="39" customFormat="1" ht="15" customHeight="1" x14ac:dyDescent="0.25">
      <c r="B2" s="3"/>
      <c r="C2" s="3"/>
      <c r="D2" s="3"/>
      <c r="F2" s="2" t="str">
        <f>'1.sz. melléklet'!G2</f>
        <v>az .../2017. (IV.    .) önkormányzati rendelethez</v>
      </c>
    </row>
    <row r="3" spans="1:6" s="39" customFormat="1" ht="15" customHeight="1" x14ac:dyDescent="0.25">
      <c r="B3" s="42"/>
      <c r="C3" s="42"/>
      <c r="D3" s="42"/>
      <c r="E3" s="42"/>
    </row>
    <row r="4" spans="1:6" s="39" customFormat="1" ht="15" customHeight="1" x14ac:dyDescent="0.25">
      <c r="A4" s="799" t="s">
        <v>160</v>
      </c>
      <c r="B4" s="799"/>
      <c r="C4" s="799"/>
      <c r="D4" s="799"/>
      <c r="E4" s="799"/>
      <c r="F4" s="58"/>
    </row>
    <row r="5" spans="1:6" s="39" customFormat="1" ht="15" customHeight="1" x14ac:dyDescent="0.25">
      <c r="A5" s="799" t="s">
        <v>161</v>
      </c>
      <c r="B5" s="799"/>
      <c r="C5" s="799"/>
      <c r="D5" s="799"/>
      <c r="E5" s="799"/>
      <c r="F5" s="58"/>
    </row>
    <row r="6" spans="1:6" ht="15" customHeight="1" x14ac:dyDescent="0.25"/>
    <row r="7" spans="1:6" s="39" customFormat="1" ht="15" customHeight="1" x14ac:dyDescent="0.2">
      <c r="B7" s="42" t="s">
        <v>162</v>
      </c>
      <c r="C7" s="6"/>
      <c r="E7" s="6" t="s">
        <v>0</v>
      </c>
    </row>
    <row r="8" spans="1:6" s="39" customFormat="1" ht="9" customHeight="1" thickBot="1" x14ac:dyDescent="0.3">
      <c r="B8" s="42"/>
      <c r="C8" s="42"/>
      <c r="D8" s="42"/>
      <c r="E8" s="42"/>
    </row>
    <row r="9" spans="1:6" s="39" customFormat="1" ht="34.200000000000003" thickTop="1" x14ac:dyDescent="0.25">
      <c r="B9" s="143" t="s">
        <v>137</v>
      </c>
      <c r="C9" s="9" t="s">
        <v>2</v>
      </c>
      <c r="D9" s="446" t="s">
        <v>554</v>
      </c>
      <c r="E9" s="774" t="s">
        <v>737</v>
      </c>
    </row>
    <row r="10" spans="1:6" s="39" customFormat="1" ht="15" customHeight="1" thickBot="1" x14ac:dyDescent="0.3">
      <c r="B10" s="479" t="s">
        <v>3</v>
      </c>
      <c r="C10" s="480" t="s">
        <v>4</v>
      </c>
      <c r="D10" s="460" t="s">
        <v>5</v>
      </c>
      <c r="E10" s="105" t="s">
        <v>5</v>
      </c>
    </row>
    <row r="11" spans="1:6" s="39" customFormat="1" ht="15" customHeight="1" thickTop="1" thickBot="1" x14ac:dyDescent="0.3">
      <c r="B11" s="481"/>
      <c r="C11" s="482" t="s">
        <v>163</v>
      </c>
      <c r="D11" s="739">
        <v>0</v>
      </c>
      <c r="E11" s="738">
        <v>0</v>
      </c>
    </row>
    <row r="12" spans="1:6" s="39" customFormat="1" ht="15" customHeight="1" thickTop="1" thickBot="1" x14ac:dyDescent="0.3">
      <c r="B12" s="483"/>
      <c r="C12" s="484" t="s">
        <v>117</v>
      </c>
      <c r="D12" s="460">
        <v>0</v>
      </c>
      <c r="E12" s="105">
        <v>0</v>
      </c>
    </row>
    <row r="13" spans="1:6" s="39" customFormat="1" ht="15" customHeight="1" thickTop="1" x14ac:dyDescent="0.25">
      <c r="B13" s="164"/>
      <c r="C13" s="42"/>
      <c r="D13" s="274"/>
    </row>
    <row r="14" spans="1:6" s="39" customFormat="1" ht="15" customHeight="1" x14ac:dyDescent="0.25">
      <c r="B14" s="42"/>
      <c r="C14" s="42"/>
      <c r="D14" s="42"/>
    </row>
    <row r="15" spans="1:6" s="39" customFormat="1" ht="15" customHeight="1" x14ac:dyDescent="0.25">
      <c r="B15" s="42" t="s">
        <v>164</v>
      </c>
      <c r="C15" s="42"/>
      <c r="D15" s="42"/>
    </row>
    <row r="16" spans="1:6" s="39" customFormat="1" ht="8.25" customHeight="1" thickBot="1" x14ac:dyDescent="0.3">
      <c r="C16" s="42"/>
      <c r="D16" s="42"/>
    </row>
    <row r="17" spans="2:5" s="39" customFormat="1" ht="34.200000000000003" thickTop="1" x14ac:dyDescent="0.25">
      <c r="B17" s="143" t="s">
        <v>137</v>
      </c>
      <c r="C17" s="9" t="s">
        <v>2</v>
      </c>
      <c r="D17" s="446" t="s">
        <v>554</v>
      </c>
      <c r="E17" s="774" t="s">
        <v>737</v>
      </c>
    </row>
    <row r="18" spans="2:5" s="39" customFormat="1" ht="15" customHeight="1" thickBot="1" x14ac:dyDescent="0.3">
      <c r="B18" s="485" t="s">
        <v>3</v>
      </c>
      <c r="C18" s="480" t="s">
        <v>4</v>
      </c>
      <c r="D18" s="460" t="s">
        <v>5</v>
      </c>
      <c r="E18" s="105" t="s">
        <v>5</v>
      </c>
    </row>
    <row r="19" spans="2:5" s="39" customFormat="1" ht="15" customHeight="1" thickTop="1" x14ac:dyDescent="0.25">
      <c r="B19" s="486"/>
      <c r="C19" s="441" t="s">
        <v>18</v>
      </c>
      <c r="D19" s="770">
        <f>'7.sz. melléklet'!E66+'7.sz. melléklet'!E67</f>
        <v>77200</v>
      </c>
      <c r="E19" s="766">
        <f>'7.sz. melléklet'!G66+'7.sz. melléklet'!G67</f>
        <v>77179</v>
      </c>
    </row>
    <row r="20" spans="2:5" s="39" customFormat="1" ht="24" x14ac:dyDescent="0.25">
      <c r="B20" s="487"/>
      <c r="C20" s="488" t="s">
        <v>165</v>
      </c>
      <c r="D20" s="771"/>
      <c r="E20" s="767"/>
    </row>
    <row r="21" spans="2:5" s="39" customFormat="1" ht="15" customHeight="1" x14ac:dyDescent="0.25">
      <c r="B21" s="487"/>
      <c r="C21" s="488" t="s">
        <v>166</v>
      </c>
      <c r="D21" s="771"/>
      <c r="E21" s="767">
        <v>299</v>
      </c>
    </row>
    <row r="22" spans="2:5" s="39" customFormat="1" ht="15" customHeight="1" x14ac:dyDescent="0.25">
      <c r="B22" s="487"/>
      <c r="C22" s="488" t="s">
        <v>167</v>
      </c>
      <c r="D22" s="771"/>
      <c r="E22" s="767">
        <f>'7.sz. melléklet'!G82</f>
        <v>6430</v>
      </c>
    </row>
    <row r="23" spans="2:5" s="39" customFormat="1" ht="15" customHeight="1" thickBot="1" x14ac:dyDescent="0.3">
      <c r="B23" s="489"/>
      <c r="C23" s="490" t="s">
        <v>168</v>
      </c>
      <c r="D23" s="772">
        <f>'7.sz. melléklet'!E71</f>
        <v>300</v>
      </c>
      <c r="E23" s="768">
        <f>'7.sz. melléklet'!G71</f>
        <v>158</v>
      </c>
    </row>
    <row r="24" spans="2:5" s="39" customFormat="1" ht="15" customHeight="1" thickTop="1" thickBot="1" x14ac:dyDescent="0.3">
      <c r="B24" s="491"/>
      <c r="C24" s="484" t="s">
        <v>117</v>
      </c>
      <c r="D24" s="773">
        <f>SUM(D19:D23)</f>
        <v>77500</v>
      </c>
      <c r="E24" s="769">
        <f>SUM(E19:E23)</f>
        <v>84066</v>
      </c>
    </row>
    <row r="25" spans="2:5" s="39" customFormat="1" ht="15" customHeight="1" thickTop="1" x14ac:dyDescent="0.25">
      <c r="B25" s="132"/>
      <c r="C25" s="42"/>
      <c r="D25" s="42"/>
    </row>
    <row r="26" spans="2:5" s="39" customFormat="1" ht="15" customHeight="1" x14ac:dyDescent="0.25">
      <c r="B26" s="42" t="s">
        <v>169</v>
      </c>
      <c r="C26" s="42"/>
      <c r="D26" s="42"/>
    </row>
    <row r="27" spans="2:5" s="39" customFormat="1" ht="9" customHeight="1" thickBot="1" x14ac:dyDescent="0.3">
      <c r="C27" s="42"/>
      <c r="D27" s="42"/>
    </row>
    <row r="28" spans="2:5" s="39" customFormat="1" ht="34.200000000000003" thickTop="1" x14ac:dyDescent="0.25">
      <c r="B28" s="143" t="s">
        <v>137</v>
      </c>
      <c r="C28" s="9" t="s">
        <v>2</v>
      </c>
      <c r="D28" s="446" t="s">
        <v>554</v>
      </c>
      <c r="E28" s="774" t="s">
        <v>737</v>
      </c>
    </row>
    <row r="29" spans="2:5" s="39" customFormat="1" ht="15" customHeight="1" thickBot="1" x14ac:dyDescent="0.3">
      <c r="B29" s="479" t="s">
        <v>3</v>
      </c>
      <c r="C29" s="480" t="s">
        <v>4</v>
      </c>
      <c r="D29" s="460" t="s">
        <v>5</v>
      </c>
      <c r="E29" s="105" t="s">
        <v>5</v>
      </c>
    </row>
    <row r="30" spans="2:5" s="39" customFormat="1" ht="15" customHeight="1" thickTop="1" x14ac:dyDescent="0.25">
      <c r="B30" s="492"/>
      <c r="C30" s="441" t="s">
        <v>170</v>
      </c>
      <c r="D30" s="770">
        <f>D24*0.5</f>
        <v>38750</v>
      </c>
      <c r="E30" s="766">
        <f>E24*0.5</f>
        <v>42033</v>
      </c>
    </row>
    <row r="31" spans="2:5" s="39" customFormat="1" ht="24.6" thickBot="1" x14ac:dyDescent="0.3">
      <c r="B31" s="493"/>
      <c r="C31" s="490" t="s">
        <v>171</v>
      </c>
      <c r="D31" s="772">
        <v>0</v>
      </c>
      <c r="E31" s="768">
        <v>0</v>
      </c>
    </row>
    <row r="32" spans="2:5" s="39" customFormat="1" ht="25.2" thickTop="1" thickBot="1" x14ac:dyDescent="0.3">
      <c r="B32" s="483"/>
      <c r="C32" s="484" t="s">
        <v>172</v>
      </c>
      <c r="D32" s="773">
        <f>SUM(D30:D31)</f>
        <v>38750</v>
      </c>
      <c r="E32" s="769">
        <f>SUM(E30:E31)</f>
        <v>42033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/>
  </sheetViews>
  <sheetFormatPr defaultRowHeight="13.2" x14ac:dyDescent="0.25"/>
  <cols>
    <col min="1" max="1" width="5" style="1" customWidth="1"/>
    <col min="2" max="2" width="28.109375" style="1" customWidth="1"/>
    <col min="3" max="8" width="9.109375" style="1" customWidth="1"/>
    <col min="9" max="10" width="9.6640625" style="1" customWidth="1"/>
    <col min="11" max="12" width="9.109375" style="1"/>
  </cols>
  <sheetData>
    <row r="1" spans="1:12" ht="15" customHeight="1" x14ac:dyDescent="0.25">
      <c r="B1" s="3"/>
      <c r="C1" s="3"/>
      <c r="D1" s="3"/>
      <c r="E1" s="3"/>
      <c r="F1" s="3"/>
      <c r="G1" s="3"/>
      <c r="H1" s="2" t="s">
        <v>509</v>
      </c>
      <c r="I1" s="3"/>
      <c r="L1"/>
    </row>
    <row r="2" spans="1:12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.../2017. (IV.    .) önkormányzati rendelethez</v>
      </c>
      <c r="J2" s="151"/>
      <c r="K2" s="151"/>
      <c r="L2"/>
    </row>
    <row r="3" spans="1:12" ht="15" customHeight="1" x14ac:dyDescent="0.25">
      <c r="A3" s="67"/>
      <c r="L3"/>
    </row>
    <row r="4" spans="1:12" ht="15" customHeight="1" x14ac:dyDescent="0.25">
      <c r="A4" s="783" t="s">
        <v>173</v>
      </c>
      <c r="B4" s="783"/>
      <c r="C4" s="783"/>
      <c r="D4" s="783"/>
      <c r="E4" s="783"/>
      <c r="F4" s="783"/>
      <c r="G4" s="783"/>
      <c r="H4" s="783"/>
      <c r="I4" s="3"/>
      <c r="J4" s="3"/>
    </row>
    <row r="5" spans="1:12" ht="15" customHeight="1" x14ac:dyDescent="0.25"/>
    <row r="6" spans="1:12" ht="15" customHeight="1" thickBot="1" x14ac:dyDescent="0.3">
      <c r="A6" s="261"/>
      <c r="H6" s="6" t="s">
        <v>0</v>
      </c>
      <c r="L6"/>
    </row>
    <row r="7" spans="1:12" s="39" customFormat="1" ht="36.6" thickTop="1" x14ac:dyDescent="0.25">
      <c r="A7" s="143" t="s">
        <v>137</v>
      </c>
      <c r="B7" s="9" t="s">
        <v>2</v>
      </c>
      <c r="C7" s="9" t="s">
        <v>569</v>
      </c>
      <c r="D7" s="9" t="s">
        <v>704</v>
      </c>
      <c r="E7" s="9" t="s">
        <v>705</v>
      </c>
      <c r="F7" s="9" t="s">
        <v>737</v>
      </c>
      <c r="G7" s="133" t="s">
        <v>570</v>
      </c>
      <c r="H7" s="10" t="s">
        <v>571</v>
      </c>
      <c r="I7" s="42"/>
      <c r="J7" s="42"/>
      <c r="K7" s="42"/>
    </row>
    <row r="8" spans="1:12" s="39" customFormat="1" ht="15" customHeight="1" x14ac:dyDescent="0.25">
      <c r="A8" s="505" t="s">
        <v>3</v>
      </c>
      <c r="B8" s="165" t="s">
        <v>4</v>
      </c>
      <c r="C8" s="166" t="s">
        <v>5</v>
      </c>
      <c r="D8" s="166" t="s">
        <v>6</v>
      </c>
      <c r="E8" s="166" t="s">
        <v>7</v>
      </c>
      <c r="F8" s="757" t="s">
        <v>8</v>
      </c>
      <c r="G8" s="166" t="s">
        <v>9</v>
      </c>
      <c r="H8" s="506" t="s">
        <v>65</v>
      </c>
      <c r="I8" s="42"/>
      <c r="J8" s="42"/>
      <c r="K8" s="42"/>
    </row>
    <row r="9" spans="1:12" s="39" customFormat="1" ht="15" customHeight="1" x14ac:dyDescent="0.25">
      <c r="A9" s="844" t="s">
        <v>10</v>
      </c>
      <c r="B9" s="845"/>
      <c r="C9" s="845"/>
      <c r="D9" s="845"/>
      <c r="E9" s="845"/>
      <c r="F9" s="846"/>
      <c r="G9" s="845"/>
      <c r="H9" s="847"/>
      <c r="I9" s="42"/>
      <c r="J9" s="42"/>
      <c r="K9" s="42"/>
    </row>
    <row r="10" spans="1:12" s="39" customFormat="1" ht="15" customHeight="1" x14ac:dyDescent="0.25">
      <c r="A10" s="507" t="s">
        <v>11</v>
      </c>
      <c r="B10" s="167" t="s">
        <v>399</v>
      </c>
      <c r="C10" s="111">
        <f>'7.sz. melléklet'!D60</f>
        <v>63752</v>
      </c>
      <c r="D10" s="111">
        <f>'7.sz. melléklet'!E60</f>
        <v>64221</v>
      </c>
      <c r="E10" s="111">
        <f>'7.sz. melléklet'!F60</f>
        <v>77186</v>
      </c>
      <c r="F10" s="111">
        <f>'7.sz. melléklet'!G60</f>
        <v>78438</v>
      </c>
      <c r="G10" s="111">
        <v>30500</v>
      </c>
      <c r="H10" s="508">
        <v>33000</v>
      </c>
      <c r="I10" s="42"/>
      <c r="J10" s="42"/>
      <c r="K10" s="42"/>
    </row>
    <row r="11" spans="1:12" s="39" customFormat="1" ht="15" customHeight="1" x14ac:dyDescent="0.25">
      <c r="A11" s="507" t="s">
        <v>19</v>
      </c>
      <c r="B11" s="167" t="s">
        <v>394</v>
      </c>
      <c r="C11" s="111">
        <f>'7.sz. melléklet'!D61+'7.sz. melléklet'!D85</f>
        <v>734</v>
      </c>
      <c r="D11" s="111">
        <f>'7.sz. melléklet'!E61+'7.sz. melléklet'!E85</f>
        <v>2400</v>
      </c>
      <c r="E11" s="111">
        <f>'7.sz. melléklet'!F61+'7.sz. melléklet'!F85</f>
        <v>3440</v>
      </c>
      <c r="F11" s="111">
        <f>'7.sz. melléklet'!G61+'7.sz. melléklet'!G85</f>
        <v>4613</v>
      </c>
      <c r="G11" s="111">
        <v>2500</v>
      </c>
      <c r="H11" s="508">
        <v>2500</v>
      </c>
      <c r="I11" s="42"/>
      <c r="J11" s="42"/>
      <c r="K11" s="42"/>
    </row>
    <row r="12" spans="1:12" s="39" customFormat="1" ht="15" customHeight="1" x14ac:dyDescent="0.25">
      <c r="A12" s="507" t="s">
        <v>21</v>
      </c>
      <c r="B12" s="167" t="s">
        <v>15</v>
      </c>
      <c r="C12" s="111">
        <f>'7.sz. melléklet'!D65</f>
        <v>77500</v>
      </c>
      <c r="D12" s="111">
        <f>'7.sz. melléklet'!E65</f>
        <v>77500</v>
      </c>
      <c r="E12" s="111">
        <f>'7.sz. melléklet'!F65</f>
        <v>77500</v>
      </c>
      <c r="F12" s="111">
        <f>'7.sz. melléklet'!G65</f>
        <v>77337</v>
      </c>
      <c r="G12" s="111">
        <v>78000</v>
      </c>
      <c r="H12" s="508">
        <v>78500</v>
      </c>
      <c r="I12" s="42"/>
      <c r="J12" s="42"/>
      <c r="K12" s="42"/>
    </row>
    <row r="13" spans="1:12" s="39" customFormat="1" ht="15" customHeight="1" x14ac:dyDescent="0.25">
      <c r="A13" s="507" t="s">
        <v>23</v>
      </c>
      <c r="B13" s="167" t="s">
        <v>12</v>
      </c>
      <c r="C13" s="111">
        <f>'7.sz. melléklet'!D72+'8.sz. melléklet'!D33</f>
        <v>59683</v>
      </c>
      <c r="D13" s="111">
        <f>'7.sz. melléklet'!E72+'8.sz. melléklet'!E33</f>
        <v>59769</v>
      </c>
      <c r="E13" s="111">
        <f>'7.sz. melléklet'!F72+'8.sz. melléklet'!E33</f>
        <v>71046</v>
      </c>
      <c r="F13" s="111">
        <f>'7.sz. melléklet'!G72+'8.sz. melléklet'!F33</f>
        <v>74670</v>
      </c>
      <c r="G13" s="111">
        <v>49500</v>
      </c>
      <c r="H13" s="508">
        <v>51500</v>
      </c>
      <c r="I13" s="42"/>
      <c r="J13" s="42"/>
      <c r="K13" s="42"/>
    </row>
    <row r="14" spans="1:12" s="39" customFormat="1" ht="15" customHeight="1" x14ac:dyDescent="0.25">
      <c r="A14" s="507" t="s">
        <v>27</v>
      </c>
      <c r="B14" s="167" t="s">
        <v>22</v>
      </c>
      <c r="C14" s="111">
        <f>'7.sz. melléklet'!D82</f>
        <v>2800</v>
      </c>
      <c r="D14" s="111">
        <f>'7.sz. melléklet'!E82</f>
        <v>2800</v>
      </c>
      <c r="E14" s="111">
        <f>'7.sz. melléklet'!F82</f>
        <v>2800</v>
      </c>
      <c r="F14" s="111">
        <f>'7.sz. melléklet'!G82</f>
        <v>6430</v>
      </c>
      <c r="G14" s="111">
        <v>10000</v>
      </c>
      <c r="H14" s="508">
        <v>10000</v>
      </c>
      <c r="I14" s="42"/>
      <c r="J14" s="42"/>
      <c r="K14" s="42"/>
    </row>
    <row r="15" spans="1:12" s="39" customFormat="1" ht="15" customHeight="1" x14ac:dyDescent="0.25">
      <c r="A15" s="507" t="s">
        <v>32</v>
      </c>
      <c r="B15" s="167" t="s">
        <v>413</v>
      </c>
      <c r="C15" s="111">
        <f>'7.sz. melléklet'!D62+'7.sz. melléklet'!D88</f>
        <v>3793</v>
      </c>
      <c r="D15" s="111">
        <f>'7.sz. melléklet'!E62+'7.sz. melléklet'!E88</f>
        <v>3793</v>
      </c>
      <c r="E15" s="111">
        <f>'7.sz. melléklet'!F62+'7.sz. melléklet'!F88</f>
        <v>3793</v>
      </c>
      <c r="F15" s="111">
        <f>'7.sz. melléklet'!G62+'7.sz. melléklet'!G88</f>
        <v>3782</v>
      </c>
      <c r="G15" s="111"/>
      <c r="H15" s="508"/>
      <c r="I15" s="42"/>
      <c r="J15" s="42"/>
      <c r="K15" s="42"/>
    </row>
    <row r="16" spans="1:12" s="39" customFormat="1" ht="15" customHeight="1" x14ac:dyDescent="0.25">
      <c r="A16" s="507" t="s">
        <v>34</v>
      </c>
      <c r="B16" s="167" t="s">
        <v>411</v>
      </c>
      <c r="C16" s="111"/>
      <c r="D16" s="111">
        <f>'7.sz. melléklet'!E92</f>
        <v>100000</v>
      </c>
      <c r="E16" s="111">
        <f>'7.sz. melléklet'!F92</f>
        <v>0</v>
      </c>
      <c r="F16" s="111">
        <f>'7.sz. melléklet'!G92</f>
        <v>0</v>
      </c>
      <c r="G16" s="111"/>
      <c r="H16" s="508"/>
      <c r="I16" s="42"/>
      <c r="J16" s="42"/>
      <c r="K16" s="42"/>
    </row>
    <row r="17" spans="1:11" s="39" customFormat="1" ht="15" customHeight="1" x14ac:dyDescent="0.25">
      <c r="A17" s="507" t="s">
        <v>409</v>
      </c>
      <c r="B17" s="167" t="s">
        <v>485</v>
      </c>
      <c r="C17" s="111">
        <f>'7.sz. melléklet'!D94</f>
        <v>0</v>
      </c>
      <c r="D17" s="111">
        <f>'7.sz. melléklet'!E94</f>
        <v>331</v>
      </c>
      <c r="E17" s="111">
        <f>'7.sz. melléklet'!F94</f>
        <v>331</v>
      </c>
      <c r="F17" s="111">
        <f>'7.sz. melléklet'!G94</f>
        <v>2540</v>
      </c>
      <c r="G17" s="111"/>
      <c r="H17" s="508"/>
      <c r="I17" s="42"/>
      <c r="J17" s="42"/>
      <c r="K17" s="42"/>
    </row>
    <row r="18" spans="1:11" s="39" customFormat="1" ht="15" customHeight="1" x14ac:dyDescent="0.25">
      <c r="A18" s="507" t="s">
        <v>38</v>
      </c>
      <c r="B18" s="167" t="s">
        <v>132</v>
      </c>
      <c r="C18" s="111">
        <f>'7.sz. melléklet'!D93+'8.sz. melléklet'!D39</f>
        <v>218783</v>
      </c>
      <c r="D18" s="111">
        <f>'7.sz. melléklet'!E93+'8.sz. melléklet'!E39</f>
        <v>218783</v>
      </c>
      <c r="E18" s="111">
        <f>'7.sz. melléklet'!F93+'8.sz. melléklet'!E39</f>
        <v>218783</v>
      </c>
      <c r="F18" s="111">
        <f>'7.sz. melléklet'!G93+'8.sz. melléklet'!F39</f>
        <v>218783</v>
      </c>
      <c r="G18" s="111">
        <v>95000</v>
      </c>
      <c r="H18" s="508">
        <v>95000</v>
      </c>
      <c r="I18" s="42"/>
      <c r="J18" s="42"/>
      <c r="K18" s="42"/>
    </row>
    <row r="19" spans="1:11" s="39" customFormat="1" ht="15" customHeight="1" x14ac:dyDescent="0.25">
      <c r="A19" s="840" t="s">
        <v>174</v>
      </c>
      <c r="B19" s="841"/>
      <c r="C19" s="168">
        <f t="shared" ref="C19:H19" si="0">SUM(C10:C18)</f>
        <v>427045</v>
      </c>
      <c r="D19" s="168">
        <f t="shared" si="0"/>
        <v>529597</v>
      </c>
      <c r="E19" s="168">
        <f t="shared" si="0"/>
        <v>454879</v>
      </c>
      <c r="F19" s="168">
        <f t="shared" si="0"/>
        <v>466593</v>
      </c>
      <c r="G19" s="168">
        <f t="shared" si="0"/>
        <v>265500</v>
      </c>
      <c r="H19" s="509">
        <f t="shared" si="0"/>
        <v>270500</v>
      </c>
      <c r="I19" s="42"/>
      <c r="J19" s="42"/>
      <c r="K19" s="42"/>
    </row>
    <row r="20" spans="1:11" s="39" customFormat="1" ht="15" customHeight="1" x14ac:dyDescent="0.25">
      <c r="A20" s="844" t="s">
        <v>41</v>
      </c>
      <c r="B20" s="845"/>
      <c r="C20" s="845"/>
      <c r="D20" s="845"/>
      <c r="E20" s="845"/>
      <c r="F20" s="845"/>
      <c r="G20" s="845"/>
      <c r="H20" s="847"/>
      <c r="I20" s="42"/>
      <c r="J20" s="42"/>
      <c r="K20" s="42"/>
    </row>
    <row r="21" spans="1:11" s="39" customFormat="1" ht="15" customHeight="1" x14ac:dyDescent="0.25">
      <c r="A21" s="507" t="s">
        <v>11</v>
      </c>
      <c r="B21" s="167" t="s">
        <v>42</v>
      </c>
      <c r="C21" s="111">
        <f>'1.sz. melléklet'!C36</f>
        <v>191670</v>
      </c>
      <c r="D21" s="111">
        <f>'1.sz. melléklet'!D36</f>
        <v>194943</v>
      </c>
      <c r="E21" s="111">
        <f>'1.sz. melléklet'!E36</f>
        <v>216985</v>
      </c>
      <c r="F21" s="111">
        <f>'1.sz. melléklet'!F36</f>
        <v>214886</v>
      </c>
      <c r="G21" s="111">
        <v>178900</v>
      </c>
      <c r="H21" s="508">
        <v>181400</v>
      </c>
      <c r="I21" s="42"/>
      <c r="J21" s="42"/>
      <c r="K21" s="42"/>
    </row>
    <row r="22" spans="1:11" s="39" customFormat="1" ht="15" customHeight="1" x14ac:dyDescent="0.25">
      <c r="A22" s="507" t="s">
        <v>19</v>
      </c>
      <c r="B22" s="167" t="s">
        <v>43</v>
      </c>
      <c r="C22" s="111">
        <f>'7.sz. melléklet'!D36+'7.sz. melléklet'!D43+'7.sz. melléklet'!D46+'8.sz. melléklet'!D25</f>
        <v>149851</v>
      </c>
      <c r="D22" s="111">
        <f>'7.sz. melléklet'!E36+'7.sz. melléklet'!E43+'7.sz. melléklet'!E46+'8.sz. melléklet'!E25</f>
        <v>151788</v>
      </c>
      <c r="E22" s="111">
        <f>'7.sz. melléklet'!F36+'7.sz. melléklet'!F43+'7.sz. melléklet'!F46+'8.sz. melléklet'!E25</f>
        <v>135199</v>
      </c>
      <c r="F22" s="111">
        <f>'7.sz. melléklet'!G36+'7.sz. melléklet'!G43+'7.sz. melléklet'!G46+'8.sz. melléklet'!F25</f>
        <v>130624</v>
      </c>
      <c r="G22" s="111">
        <v>51200</v>
      </c>
      <c r="H22" s="508">
        <v>53700</v>
      </c>
      <c r="I22" s="42"/>
      <c r="J22" s="42"/>
      <c r="K22" s="42"/>
    </row>
    <row r="23" spans="1:11" s="39" customFormat="1" ht="15" customHeight="1" x14ac:dyDescent="0.25">
      <c r="A23" s="507" t="s">
        <v>21</v>
      </c>
      <c r="B23" s="167" t="s">
        <v>640</v>
      </c>
      <c r="C23" s="111"/>
      <c r="D23" s="111">
        <f>'7.sz. melléklet'!E49</f>
        <v>100000</v>
      </c>
      <c r="E23" s="111">
        <f>'7.sz. melléklet'!F49</f>
        <v>100000</v>
      </c>
      <c r="F23" s="111">
        <f>'7.sz. melléklet'!G49</f>
        <v>100000</v>
      </c>
      <c r="G23" s="111"/>
      <c r="H23" s="508"/>
      <c r="I23" s="42"/>
      <c r="J23" s="42"/>
      <c r="K23" s="42"/>
    </row>
    <row r="24" spans="1:11" s="39" customFormat="1" ht="24" x14ac:dyDescent="0.25">
      <c r="A24" s="507" t="s">
        <v>679</v>
      </c>
      <c r="B24" s="167" t="s">
        <v>515</v>
      </c>
      <c r="C24" s="111">
        <f>'7.sz. melléklet'!D50</f>
        <v>2365</v>
      </c>
      <c r="D24" s="111">
        <f>'7.sz. melléklet'!E50</f>
        <v>2695</v>
      </c>
      <c r="E24" s="111">
        <f>'7.sz. melléklet'!F50</f>
        <v>2695</v>
      </c>
      <c r="F24" s="111">
        <f>'7.sz. melléklet'!G50</f>
        <v>2695</v>
      </c>
      <c r="G24" s="111">
        <v>0</v>
      </c>
      <c r="H24" s="508">
        <v>0</v>
      </c>
      <c r="I24" s="42"/>
      <c r="J24" s="42"/>
      <c r="K24" s="42"/>
    </row>
    <row r="25" spans="1:11" s="39" customFormat="1" ht="15" customHeight="1" x14ac:dyDescent="0.25">
      <c r="A25" s="507" t="s">
        <v>27</v>
      </c>
      <c r="B25" s="167" t="s">
        <v>175</v>
      </c>
      <c r="C25" s="111">
        <f>'7.sz. melléklet'!D35</f>
        <v>83159</v>
      </c>
      <c r="D25" s="111">
        <f>'7.sz. melléklet'!E35</f>
        <v>80171</v>
      </c>
      <c r="E25" s="111">
        <f>'7.sz. melléklet'!F35</f>
        <v>0</v>
      </c>
      <c r="F25" s="111">
        <f>'7.sz. melléklet'!G35</f>
        <v>18388</v>
      </c>
      <c r="G25" s="111">
        <v>35400</v>
      </c>
      <c r="H25" s="508">
        <v>35400</v>
      </c>
      <c r="I25" s="42"/>
      <c r="J25" s="42"/>
      <c r="K25" s="42"/>
    </row>
    <row r="26" spans="1:11" s="39" customFormat="1" ht="15" customHeight="1" thickBot="1" x14ac:dyDescent="0.3">
      <c r="A26" s="842" t="s">
        <v>176</v>
      </c>
      <c r="B26" s="843"/>
      <c r="C26" s="510">
        <f t="shared" ref="C26:H26" si="1">SUM(C21:C25)</f>
        <v>427045</v>
      </c>
      <c r="D26" s="510">
        <f t="shared" si="1"/>
        <v>529597</v>
      </c>
      <c r="E26" s="510">
        <f t="shared" si="1"/>
        <v>454879</v>
      </c>
      <c r="F26" s="510">
        <f t="shared" si="1"/>
        <v>466593</v>
      </c>
      <c r="G26" s="510">
        <f t="shared" si="1"/>
        <v>265500</v>
      </c>
      <c r="H26" s="511">
        <f t="shared" si="1"/>
        <v>270500</v>
      </c>
      <c r="I26" s="42"/>
      <c r="J26" s="42"/>
      <c r="K26" s="42"/>
    </row>
    <row r="27" spans="1:11" ht="13.8" thickTop="1" x14ac:dyDescent="0.25"/>
  </sheetData>
  <sheetProtection selectLockedCells="1" selectUnlockedCells="1"/>
  <mergeCells count="5">
    <mergeCell ref="A19:B19"/>
    <mergeCell ref="A26:B26"/>
    <mergeCell ref="A9:H9"/>
    <mergeCell ref="A20:H20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49" t="s">
        <v>510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.../2017. (IV.    .) önkormányzati rendelethez</v>
      </c>
      <c r="Q2" s="151"/>
      <c r="R2" s="151"/>
      <c r="S2" s="151"/>
      <c r="T2" s="151"/>
      <c r="U2" s="151"/>
      <c r="V2" s="151"/>
    </row>
    <row r="3" spans="1:22" ht="15" customHeight="1" x14ac:dyDescent="0.25">
      <c r="A3" s="4"/>
    </row>
    <row r="4" spans="1:22" ht="15" customHeight="1" x14ac:dyDescent="0.25">
      <c r="A4" s="783" t="s">
        <v>632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  <c r="P4" s="169"/>
    </row>
    <row r="5" spans="1:22" ht="15" customHeight="1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4"/>
    </row>
    <row r="6" spans="1:22" ht="15" customHeight="1" x14ac:dyDescent="0.25">
      <c r="M6" s="850" t="s">
        <v>0</v>
      </c>
      <c r="N6" s="850"/>
      <c r="O6" s="850"/>
      <c r="P6" s="14"/>
    </row>
    <row r="7" spans="1:22" s="39" customFormat="1" ht="15" customHeight="1" x14ac:dyDescent="0.25">
      <c r="A7" s="101" t="s">
        <v>135</v>
      </c>
      <c r="B7" s="8" t="s">
        <v>2</v>
      </c>
      <c r="C7" s="8" t="s">
        <v>177</v>
      </c>
      <c r="D7" s="8" t="s">
        <v>178</v>
      </c>
      <c r="E7" s="8" t="s">
        <v>179</v>
      </c>
      <c r="F7" s="8" t="s">
        <v>180</v>
      </c>
      <c r="G7" s="8" t="s">
        <v>181</v>
      </c>
      <c r="H7" s="8" t="s">
        <v>182</v>
      </c>
      <c r="I7" s="8" t="s">
        <v>183</v>
      </c>
      <c r="J7" s="8" t="s">
        <v>184</v>
      </c>
      <c r="K7" s="8" t="s">
        <v>185</v>
      </c>
      <c r="L7" s="8" t="s">
        <v>186</v>
      </c>
      <c r="M7" s="8" t="s">
        <v>187</v>
      </c>
      <c r="N7" s="8" t="s">
        <v>188</v>
      </c>
      <c r="O7" s="171" t="s">
        <v>189</v>
      </c>
      <c r="P7" s="172"/>
    </row>
    <row r="8" spans="1:22" s="39" customFormat="1" ht="15" customHeight="1" x14ac:dyDescent="0.25">
      <c r="A8" s="103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190</v>
      </c>
      <c r="K8" s="12" t="s">
        <v>191</v>
      </c>
      <c r="L8" s="12" t="s">
        <v>192</v>
      </c>
      <c r="M8" s="12" t="s">
        <v>193</v>
      </c>
      <c r="N8" s="12" t="s">
        <v>194</v>
      </c>
      <c r="O8" s="173" t="s">
        <v>195</v>
      </c>
      <c r="P8" s="172"/>
    </row>
    <row r="9" spans="1:22" s="39" customFormat="1" ht="15" customHeight="1" x14ac:dyDescent="0.25">
      <c r="A9" s="851" t="s">
        <v>196</v>
      </c>
      <c r="B9" s="851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38"/>
    </row>
    <row r="10" spans="1:22" s="39" customFormat="1" ht="15" customHeight="1" x14ac:dyDescent="0.25">
      <c r="A10" s="16" t="s">
        <v>13</v>
      </c>
      <c r="B10" s="17" t="s">
        <v>197</v>
      </c>
      <c r="C10" s="18">
        <v>1189</v>
      </c>
      <c r="D10" s="18">
        <v>2665</v>
      </c>
      <c r="E10" s="18">
        <v>13181</v>
      </c>
      <c r="F10" s="18">
        <v>10289</v>
      </c>
      <c r="G10" s="18">
        <v>9212</v>
      </c>
      <c r="H10" s="18">
        <v>12371</v>
      </c>
      <c r="I10" s="18">
        <v>18520</v>
      </c>
      <c r="J10" s="18">
        <v>22463</v>
      </c>
      <c r="K10" s="18">
        <v>19810</v>
      </c>
      <c r="L10" s="18">
        <v>15720</v>
      </c>
      <c r="M10" s="18">
        <v>4056</v>
      </c>
      <c r="N10" s="18">
        <v>21468</v>
      </c>
      <c r="O10" s="30">
        <f t="shared" ref="O10:O15" si="0">SUM(C10:N10)</f>
        <v>150944</v>
      </c>
      <c r="P10" s="38"/>
      <c r="Q10" s="174"/>
      <c r="R10" s="174"/>
      <c r="S10" s="174"/>
      <c r="T10" s="174"/>
      <c r="U10" s="174"/>
    </row>
    <row r="11" spans="1:22" s="39" customFormat="1" ht="15" customHeight="1" x14ac:dyDescent="0.25">
      <c r="A11" s="16" t="s">
        <v>14</v>
      </c>
      <c r="B11" s="17" t="s">
        <v>198</v>
      </c>
      <c r="C11" s="18">
        <v>3672</v>
      </c>
      <c r="D11" s="18">
        <v>11</v>
      </c>
      <c r="E11" s="18">
        <v>378</v>
      </c>
      <c r="F11" s="18">
        <v>11</v>
      </c>
      <c r="G11" s="18">
        <v>11</v>
      </c>
      <c r="H11" s="18">
        <v>2044</v>
      </c>
      <c r="I11" s="18">
        <v>11</v>
      </c>
      <c r="J11" s="18">
        <v>11</v>
      </c>
      <c r="K11" s="18">
        <v>1051</v>
      </c>
      <c r="L11" s="18">
        <v>11</v>
      </c>
      <c r="M11" s="18">
        <v>11</v>
      </c>
      <c r="N11" s="18">
        <v>1173</v>
      </c>
      <c r="O11" s="30">
        <f t="shared" si="0"/>
        <v>8395</v>
      </c>
      <c r="P11" s="38"/>
      <c r="Q11" s="174"/>
      <c r="R11" s="174"/>
      <c r="S11" s="174"/>
      <c r="T11" s="174"/>
      <c r="U11" s="174"/>
    </row>
    <row r="12" spans="1:22" s="39" customFormat="1" ht="15" customHeight="1" x14ac:dyDescent="0.25">
      <c r="A12" s="16" t="s">
        <v>52</v>
      </c>
      <c r="B12" s="17" t="s">
        <v>199</v>
      </c>
      <c r="C12" s="18">
        <v>5312</v>
      </c>
      <c r="D12" s="18">
        <v>5312</v>
      </c>
      <c r="E12" s="18">
        <v>5313</v>
      </c>
      <c r="F12" s="18">
        <v>5312</v>
      </c>
      <c r="G12" s="18">
        <v>5312</v>
      </c>
      <c r="H12" s="18">
        <v>5782</v>
      </c>
      <c r="I12" s="18">
        <v>5313</v>
      </c>
      <c r="J12" s="18">
        <v>5313</v>
      </c>
      <c r="K12" s="18">
        <v>18278</v>
      </c>
      <c r="L12" s="18">
        <v>5313</v>
      </c>
      <c r="M12" s="18">
        <v>5313</v>
      </c>
      <c r="N12" s="18">
        <v>6565</v>
      </c>
      <c r="O12" s="30">
        <f t="shared" si="0"/>
        <v>78438</v>
      </c>
      <c r="P12" s="38"/>
      <c r="Q12" s="174"/>
      <c r="R12" s="174"/>
      <c r="S12" s="174"/>
      <c r="T12" s="174"/>
      <c r="U12" s="174"/>
    </row>
    <row r="13" spans="1:22" s="39" customFormat="1" ht="15" customHeight="1" x14ac:dyDescent="0.25">
      <c r="A13" s="16" t="s">
        <v>53</v>
      </c>
      <c r="B13" s="17" t="s">
        <v>200</v>
      </c>
      <c r="C13" s="18"/>
      <c r="D13" s="18">
        <v>2800</v>
      </c>
      <c r="E13" s="18"/>
      <c r="F13" s="18"/>
      <c r="G13" s="18"/>
      <c r="H13" s="18"/>
      <c r="I13" s="18"/>
      <c r="J13" s="18"/>
      <c r="K13" s="18"/>
      <c r="L13" s="18"/>
      <c r="M13" s="18"/>
      <c r="N13" s="18">
        <v>3630</v>
      </c>
      <c r="O13" s="30">
        <f t="shared" si="0"/>
        <v>6430</v>
      </c>
      <c r="P13" s="38"/>
      <c r="Q13" s="174"/>
      <c r="R13" s="174"/>
      <c r="S13" s="174"/>
      <c r="T13" s="174"/>
      <c r="U13" s="174"/>
    </row>
    <row r="14" spans="1:22" s="39" customFormat="1" ht="15" customHeight="1" x14ac:dyDescent="0.25">
      <c r="A14" s="16" t="s">
        <v>55</v>
      </c>
      <c r="B14" s="17" t="s">
        <v>690</v>
      </c>
      <c r="C14" s="18"/>
      <c r="D14" s="18"/>
      <c r="E14" s="18"/>
      <c r="F14" s="18"/>
      <c r="G14" s="18"/>
      <c r="H14" s="18">
        <v>331</v>
      </c>
      <c r="I14" s="18"/>
      <c r="J14" s="18"/>
      <c r="K14" s="18"/>
      <c r="L14" s="18"/>
      <c r="M14" s="18"/>
      <c r="N14" s="18">
        <v>2209</v>
      </c>
      <c r="O14" s="30">
        <f t="shared" si="0"/>
        <v>2540</v>
      </c>
      <c r="P14" s="38"/>
      <c r="Q14" s="174"/>
      <c r="R14" s="174"/>
      <c r="S14" s="174"/>
      <c r="T14" s="174"/>
      <c r="U14" s="174"/>
    </row>
    <row r="15" spans="1:22" s="39" customFormat="1" ht="15" customHeight="1" x14ac:dyDescent="0.25">
      <c r="A15" s="16" t="s">
        <v>56</v>
      </c>
      <c r="B15" s="17" t="s">
        <v>201</v>
      </c>
      <c r="C15" s="18">
        <v>218127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0">
        <f t="shared" si="0"/>
        <v>218127</v>
      </c>
      <c r="P15" s="38"/>
      <c r="Q15" s="174"/>
      <c r="R15" s="174"/>
      <c r="S15" s="174"/>
      <c r="T15" s="174"/>
      <c r="U15" s="174"/>
    </row>
    <row r="16" spans="1:22" s="39" customFormat="1" ht="15" customHeight="1" x14ac:dyDescent="0.25">
      <c r="A16" s="31" t="s">
        <v>58</v>
      </c>
      <c r="B16" s="175" t="s">
        <v>202</v>
      </c>
      <c r="C16" s="32">
        <f t="shared" ref="C16:N16" si="1">SUM(C10:C15)</f>
        <v>228300</v>
      </c>
      <c r="D16" s="32">
        <f t="shared" si="1"/>
        <v>10788</v>
      </c>
      <c r="E16" s="32">
        <f t="shared" si="1"/>
        <v>18872</v>
      </c>
      <c r="F16" s="32">
        <f t="shared" si="1"/>
        <v>15612</v>
      </c>
      <c r="G16" s="32">
        <f t="shared" si="1"/>
        <v>14535</v>
      </c>
      <c r="H16" s="32">
        <f t="shared" si="1"/>
        <v>20528</v>
      </c>
      <c r="I16" s="32">
        <f t="shared" si="1"/>
        <v>23844</v>
      </c>
      <c r="J16" s="32">
        <f t="shared" si="1"/>
        <v>27787</v>
      </c>
      <c r="K16" s="32">
        <f t="shared" si="1"/>
        <v>39139</v>
      </c>
      <c r="L16" s="32">
        <f t="shared" si="1"/>
        <v>21044</v>
      </c>
      <c r="M16" s="32">
        <f t="shared" si="1"/>
        <v>9380</v>
      </c>
      <c r="N16" s="32">
        <f t="shared" si="1"/>
        <v>35045</v>
      </c>
      <c r="O16" s="260">
        <f>SUM(O10:O15)</f>
        <v>464874</v>
      </c>
      <c r="P16" s="38"/>
      <c r="Q16" s="174"/>
      <c r="R16" s="174"/>
      <c r="S16" s="174"/>
      <c r="T16" s="174"/>
      <c r="U16" s="174"/>
    </row>
    <row r="17" spans="1:21" s="39" customFormat="1" ht="15" customHeight="1" x14ac:dyDescent="0.25">
      <c r="A17" s="848" t="s">
        <v>203</v>
      </c>
      <c r="B17" s="848"/>
      <c r="C17" s="848"/>
      <c r="D17" s="848"/>
      <c r="E17" s="848"/>
      <c r="F17" s="848"/>
      <c r="G17" s="848"/>
      <c r="H17" s="848"/>
      <c r="I17" s="848"/>
      <c r="J17" s="848"/>
      <c r="K17" s="848"/>
      <c r="L17" s="848"/>
      <c r="M17" s="848"/>
      <c r="N17" s="848"/>
      <c r="O17" s="848"/>
      <c r="P17" s="38"/>
      <c r="Q17" s="174"/>
      <c r="R17" s="174"/>
      <c r="S17" s="174"/>
      <c r="T17" s="174"/>
      <c r="U17" s="174"/>
    </row>
    <row r="18" spans="1:21" s="39" customFormat="1" ht="15" customHeight="1" x14ac:dyDescent="0.25">
      <c r="A18" s="16" t="s">
        <v>76</v>
      </c>
      <c r="B18" s="17" t="s">
        <v>42</v>
      </c>
      <c r="C18" s="18">
        <v>11340</v>
      </c>
      <c r="D18" s="18">
        <v>13843</v>
      </c>
      <c r="E18" s="18">
        <v>11341</v>
      </c>
      <c r="F18" s="18">
        <v>11759</v>
      </c>
      <c r="G18" s="18">
        <v>17684</v>
      </c>
      <c r="H18" s="18">
        <v>20866</v>
      </c>
      <c r="I18" s="18">
        <v>17685</v>
      </c>
      <c r="J18" s="18">
        <v>17684</v>
      </c>
      <c r="K18" s="18">
        <v>20588</v>
      </c>
      <c r="L18" s="18">
        <v>11341</v>
      </c>
      <c r="M18" s="18">
        <v>11340</v>
      </c>
      <c r="N18" s="18">
        <v>9844</v>
      </c>
      <c r="O18" s="30">
        <f>SUM(C18:N18)</f>
        <v>175315</v>
      </c>
      <c r="P18" s="38"/>
      <c r="Q18" s="174"/>
      <c r="R18" s="174"/>
      <c r="S18" s="174"/>
      <c r="T18" s="174"/>
      <c r="U18" s="174"/>
    </row>
    <row r="19" spans="1:21" s="39" customFormat="1" ht="15" customHeight="1" x14ac:dyDescent="0.25">
      <c r="A19" s="16" t="s">
        <v>85</v>
      </c>
      <c r="B19" s="17" t="s">
        <v>217</v>
      </c>
      <c r="C19" s="18"/>
      <c r="D19" s="18">
        <v>1360</v>
      </c>
      <c r="E19" s="18"/>
      <c r="F19" s="18">
        <v>1360</v>
      </c>
      <c r="G19" s="18">
        <v>300</v>
      </c>
      <c r="H19" s="18">
        <v>390</v>
      </c>
      <c r="I19" s="18">
        <v>1360</v>
      </c>
      <c r="J19" s="18">
        <v>404</v>
      </c>
      <c r="K19" s="18">
        <v>12795</v>
      </c>
      <c r="L19" s="18">
        <v>1360</v>
      </c>
      <c r="M19" s="18"/>
      <c r="N19" s="18">
        <v>141</v>
      </c>
      <c r="O19" s="30">
        <f t="shared" ref="O19:O26" si="2">SUM(C19:N19)</f>
        <v>19470</v>
      </c>
      <c r="P19" s="38"/>
      <c r="Q19" s="174"/>
      <c r="R19" s="174"/>
      <c r="S19" s="174"/>
      <c r="T19" s="174"/>
      <c r="U19" s="174"/>
    </row>
    <row r="20" spans="1:21" s="39" customFormat="1" ht="15" customHeight="1" x14ac:dyDescent="0.25">
      <c r="A20" s="16" t="s">
        <v>86</v>
      </c>
      <c r="B20" s="17" t="s">
        <v>205</v>
      </c>
      <c r="C20" s="18"/>
      <c r="D20" s="18"/>
      <c r="E20" s="18"/>
      <c r="F20" s="18"/>
      <c r="G20" s="18"/>
      <c r="H20" s="18">
        <v>591</v>
      </c>
      <c r="I20" s="18"/>
      <c r="J20" s="18"/>
      <c r="K20" s="18"/>
      <c r="L20" s="18"/>
      <c r="M20" s="18"/>
      <c r="N20" s="18">
        <v>7892</v>
      </c>
      <c r="O20" s="30">
        <f t="shared" si="2"/>
        <v>8483</v>
      </c>
      <c r="P20" s="38"/>
      <c r="Q20" s="174"/>
      <c r="R20" s="174"/>
      <c r="S20" s="174"/>
      <c r="T20" s="174"/>
      <c r="U20" s="174"/>
    </row>
    <row r="21" spans="1:21" s="39" customFormat="1" ht="15" customHeight="1" x14ac:dyDescent="0.25">
      <c r="A21" s="16" t="s">
        <v>87</v>
      </c>
      <c r="B21" s="17" t="s">
        <v>405</v>
      </c>
      <c r="C21" s="18"/>
      <c r="D21" s="18">
        <v>2945</v>
      </c>
      <c r="E21" s="18">
        <v>16819</v>
      </c>
      <c r="F21" s="18">
        <v>19308</v>
      </c>
      <c r="G21" s="18">
        <v>16052</v>
      </c>
      <c r="H21" s="18">
        <v>4019</v>
      </c>
      <c r="I21" s="18">
        <v>18729</v>
      </c>
      <c r="J21" s="18">
        <v>4400</v>
      </c>
      <c r="K21" s="18">
        <v>20454</v>
      </c>
      <c r="L21" s="18">
        <v>19040</v>
      </c>
      <c r="M21" s="18"/>
      <c r="N21" s="18">
        <v>0</v>
      </c>
      <c r="O21" s="30">
        <f t="shared" si="2"/>
        <v>121766</v>
      </c>
      <c r="P21" s="38"/>
      <c r="Q21" s="174"/>
      <c r="R21" s="174"/>
      <c r="S21" s="174"/>
      <c r="T21" s="174"/>
      <c r="U21" s="174"/>
    </row>
    <row r="22" spans="1:21" s="39" customFormat="1" ht="15" customHeight="1" x14ac:dyDescent="0.25">
      <c r="A22" s="16" t="s">
        <v>88</v>
      </c>
      <c r="B22" s="17" t="s">
        <v>139</v>
      </c>
      <c r="C22" s="18"/>
      <c r="D22" s="18"/>
      <c r="E22" s="18"/>
      <c r="F22" s="18"/>
      <c r="G22" s="18"/>
      <c r="H22" s="18"/>
      <c r="I22" s="18"/>
      <c r="J22" s="18"/>
      <c r="K22" s="18"/>
      <c r="L22" s="18">
        <v>375</v>
      </c>
      <c r="M22" s="18"/>
      <c r="N22" s="18"/>
      <c r="O22" s="30">
        <f t="shared" si="2"/>
        <v>375</v>
      </c>
      <c r="P22" s="38"/>
      <c r="Q22" s="174"/>
      <c r="R22" s="174"/>
      <c r="S22" s="174"/>
      <c r="T22" s="174"/>
      <c r="U22" s="174"/>
    </row>
    <row r="23" spans="1:21" s="39" customFormat="1" ht="15" customHeight="1" x14ac:dyDescent="0.25">
      <c r="A23" s="16" t="s">
        <v>89</v>
      </c>
      <c r="B23" s="17" t="s">
        <v>48</v>
      </c>
      <c r="C23" s="18">
        <v>3947</v>
      </c>
      <c r="D23" s="18">
        <v>1582</v>
      </c>
      <c r="E23" s="18">
        <v>1582</v>
      </c>
      <c r="F23" s="18">
        <v>1582</v>
      </c>
      <c r="G23" s="18">
        <v>1582</v>
      </c>
      <c r="H23" s="18">
        <v>101913</v>
      </c>
      <c r="I23" s="18">
        <v>1582</v>
      </c>
      <c r="J23" s="18">
        <v>1582</v>
      </c>
      <c r="K23" s="18">
        <v>1582</v>
      </c>
      <c r="L23" s="18">
        <v>1582</v>
      </c>
      <c r="M23" s="18">
        <v>1583</v>
      </c>
      <c r="N23" s="18">
        <v>978</v>
      </c>
      <c r="O23" s="30">
        <f>SUM(C23:N23)</f>
        <v>121077</v>
      </c>
      <c r="P23" s="38"/>
      <c r="Q23" s="174"/>
      <c r="R23" s="174"/>
      <c r="S23" s="174"/>
      <c r="T23" s="174"/>
      <c r="U23" s="174"/>
    </row>
    <row r="24" spans="1:21" s="39" customFormat="1" ht="15" customHeight="1" x14ac:dyDescent="0.25">
      <c r="A24" s="16" t="s">
        <v>90</v>
      </c>
      <c r="B24" s="17" t="s">
        <v>207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30">
        <f t="shared" si="2"/>
        <v>0</v>
      </c>
      <c r="P24" s="38"/>
      <c r="Q24" s="174"/>
      <c r="R24" s="174"/>
      <c r="S24" s="174"/>
      <c r="T24" s="174"/>
      <c r="U24" s="174"/>
    </row>
    <row r="25" spans="1:21" s="39" customFormat="1" ht="15" customHeight="1" x14ac:dyDescent="0.25">
      <c r="A25" s="31" t="s">
        <v>91</v>
      </c>
      <c r="B25" s="175" t="s">
        <v>208</v>
      </c>
      <c r="C25" s="32">
        <f t="shared" ref="C25:N25" si="3">SUM(C18:C24)</f>
        <v>15287</v>
      </c>
      <c r="D25" s="32">
        <f t="shared" si="3"/>
        <v>19730</v>
      </c>
      <c r="E25" s="32">
        <f t="shared" si="3"/>
        <v>29742</v>
      </c>
      <c r="F25" s="32">
        <f t="shared" si="3"/>
        <v>34009</v>
      </c>
      <c r="G25" s="32">
        <f t="shared" si="3"/>
        <v>35618</v>
      </c>
      <c r="H25" s="32">
        <f t="shared" si="3"/>
        <v>127779</v>
      </c>
      <c r="I25" s="32">
        <f t="shared" si="3"/>
        <v>39356</v>
      </c>
      <c r="J25" s="32">
        <f t="shared" si="3"/>
        <v>24070</v>
      </c>
      <c r="K25" s="32">
        <f t="shared" si="3"/>
        <v>55419</v>
      </c>
      <c r="L25" s="32">
        <f t="shared" si="3"/>
        <v>33698</v>
      </c>
      <c r="M25" s="32">
        <f t="shared" si="3"/>
        <v>12923</v>
      </c>
      <c r="N25" s="32">
        <f t="shared" si="3"/>
        <v>18855</v>
      </c>
      <c r="O25" s="260">
        <f t="shared" si="2"/>
        <v>446486</v>
      </c>
      <c r="P25" s="38"/>
      <c r="Q25" s="174"/>
      <c r="R25" s="174"/>
      <c r="S25" s="174"/>
      <c r="T25" s="174"/>
      <c r="U25" s="174"/>
    </row>
    <row r="26" spans="1:21" s="39" customFormat="1" ht="15" customHeight="1" x14ac:dyDescent="0.25">
      <c r="A26" s="16" t="s">
        <v>92</v>
      </c>
      <c r="B26" s="17" t="s">
        <v>209</v>
      </c>
      <c r="C26" s="18">
        <f t="shared" ref="C26:N26" si="4">C16-C25</f>
        <v>213013</v>
      </c>
      <c r="D26" s="18">
        <f t="shared" si="4"/>
        <v>-8942</v>
      </c>
      <c r="E26" s="18">
        <f t="shared" si="4"/>
        <v>-10870</v>
      </c>
      <c r="F26" s="18">
        <f t="shared" si="4"/>
        <v>-18397</v>
      </c>
      <c r="G26" s="18">
        <f t="shared" si="4"/>
        <v>-21083</v>
      </c>
      <c r="H26" s="18">
        <f t="shared" si="4"/>
        <v>-107251</v>
      </c>
      <c r="I26" s="18">
        <f t="shared" si="4"/>
        <v>-15512</v>
      </c>
      <c r="J26" s="18">
        <f t="shared" si="4"/>
        <v>3717</v>
      </c>
      <c r="K26" s="18">
        <f t="shared" si="4"/>
        <v>-16280</v>
      </c>
      <c r="L26" s="18">
        <f t="shared" si="4"/>
        <v>-12654</v>
      </c>
      <c r="M26" s="18">
        <f t="shared" si="4"/>
        <v>-3543</v>
      </c>
      <c r="N26" s="18">
        <f t="shared" si="4"/>
        <v>16190</v>
      </c>
      <c r="O26" s="30">
        <f t="shared" si="2"/>
        <v>18388</v>
      </c>
      <c r="P26" s="38"/>
      <c r="Q26" s="174"/>
      <c r="R26" s="174"/>
      <c r="S26" s="174"/>
      <c r="T26" s="174"/>
      <c r="U26" s="174"/>
    </row>
    <row r="27" spans="1:21" s="39" customFormat="1" ht="15" customHeight="1" x14ac:dyDescent="0.25">
      <c r="A27" s="176"/>
      <c r="B27" s="57" t="s">
        <v>520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177"/>
      <c r="P27" s="38"/>
    </row>
    <row r="29" spans="1:21" x14ac:dyDescent="0.25">
      <c r="N29" s="18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202" customWidth="1"/>
    <col min="2" max="2" width="24.6640625" style="202" customWidth="1"/>
    <col min="3" max="15" width="7.6640625" style="202" customWidth="1"/>
    <col min="16" max="16384" width="9.109375" style="201"/>
  </cols>
  <sheetData>
    <row r="1" spans="1:15" s="204" customFormat="1" ht="15" customHeight="1" x14ac:dyDescent="0.25">
      <c r="A1" s="855" t="s">
        <v>511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</row>
    <row r="2" spans="1:15" s="204" customFormat="1" ht="15" customHeight="1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0" t="str">
        <f>'1.sz. melléklet'!G2</f>
        <v>az .../2017. (IV.    .) önkormányzati rendelethez</v>
      </c>
    </row>
    <row r="3" spans="1:15" s="204" customFormat="1" ht="15" customHeight="1" x14ac:dyDescent="0.25">
      <c r="A3" s="203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1:15" s="204" customFormat="1" ht="15" customHeight="1" x14ac:dyDescent="0.25">
      <c r="A4" s="203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s="204" customFormat="1" ht="15" customHeight="1" x14ac:dyDescent="0.25">
      <c r="A5" s="856" t="s">
        <v>631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856"/>
      <c r="O5" s="856"/>
    </row>
    <row r="6" spans="1:15" s="204" customFormat="1" ht="15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204" customFormat="1" ht="15" customHeight="1" thickBot="1" x14ac:dyDescent="0.2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857" t="s">
        <v>0</v>
      </c>
      <c r="N7" s="857"/>
      <c r="O7" s="857"/>
    </row>
    <row r="8" spans="1:15" s="204" customFormat="1" ht="15" customHeight="1" thickTop="1" x14ac:dyDescent="0.25">
      <c r="A8" s="238" t="s">
        <v>135</v>
      </c>
      <c r="B8" s="239" t="s">
        <v>2</v>
      </c>
      <c r="C8" s="239" t="s">
        <v>177</v>
      </c>
      <c r="D8" s="239" t="s">
        <v>178</v>
      </c>
      <c r="E8" s="239" t="s">
        <v>179</v>
      </c>
      <c r="F8" s="239" t="s">
        <v>180</v>
      </c>
      <c r="G8" s="239" t="s">
        <v>181</v>
      </c>
      <c r="H8" s="239" t="s">
        <v>182</v>
      </c>
      <c r="I8" s="239" t="s">
        <v>183</v>
      </c>
      <c r="J8" s="239" t="s">
        <v>184</v>
      </c>
      <c r="K8" s="239" t="s">
        <v>185</v>
      </c>
      <c r="L8" s="239" t="s">
        <v>186</v>
      </c>
      <c r="M8" s="239" t="s">
        <v>187</v>
      </c>
      <c r="N8" s="239" t="s">
        <v>188</v>
      </c>
      <c r="O8" s="240" t="s">
        <v>218</v>
      </c>
    </row>
    <row r="9" spans="1:15" s="204" customFormat="1" ht="15" customHeight="1" thickBot="1" x14ac:dyDescent="0.3">
      <c r="A9" s="206" t="s">
        <v>3</v>
      </c>
      <c r="B9" s="241" t="s">
        <v>4</v>
      </c>
      <c r="C9" s="241" t="s">
        <v>5</v>
      </c>
      <c r="D9" s="241" t="s">
        <v>6</v>
      </c>
      <c r="E9" s="241" t="s">
        <v>7</v>
      </c>
      <c r="F9" s="241" t="s">
        <v>8</v>
      </c>
      <c r="G9" s="241" t="s">
        <v>9</v>
      </c>
      <c r="H9" s="241" t="s">
        <v>65</v>
      </c>
      <c r="I9" s="241" t="s">
        <v>11</v>
      </c>
      <c r="J9" s="241" t="s">
        <v>190</v>
      </c>
      <c r="K9" s="241" t="s">
        <v>191</v>
      </c>
      <c r="L9" s="241" t="s">
        <v>192</v>
      </c>
      <c r="M9" s="241" t="s">
        <v>193</v>
      </c>
      <c r="N9" s="241" t="s">
        <v>194</v>
      </c>
      <c r="O9" s="242" t="s">
        <v>195</v>
      </c>
    </row>
    <row r="10" spans="1:15" s="204" customFormat="1" ht="15" customHeight="1" thickTop="1" x14ac:dyDescent="0.25">
      <c r="A10" s="852" t="s">
        <v>196</v>
      </c>
      <c r="B10" s="853"/>
      <c r="C10" s="853"/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4"/>
    </row>
    <row r="11" spans="1:15" s="204" customFormat="1" ht="15" customHeight="1" x14ac:dyDescent="0.25">
      <c r="A11" s="243" t="s">
        <v>13</v>
      </c>
      <c r="B11" s="244" t="s">
        <v>197</v>
      </c>
      <c r="C11" s="245">
        <v>100</v>
      </c>
      <c r="D11" s="245">
        <v>100</v>
      </c>
      <c r="E11" s="245">
        <v>100</v>
      </c>
      <c r="F11" s="245">
        <v>100</v>
      </c>
      <c r="G11" s="245">
        <v>100</v>
      </c>
      <c r="H11" s="245">
        <v>100</v>
      </c>
      <c r="I11" s="245">
        <v>100</v>
      </c>
      <c r="J11" s="245">
        <v>100</v>
      </c>
      <c r="K11" s="245">
        <v>100</v>
      </c>
      <c r="L11" s="245">
        <v>101</v>
      </c>
      <c r="M11" s="245">
        <v>62</v>
      </c>
      <c r="N11" s="245">
        <v>0</v>
      </c>
      <c r="O11" s="246">
        <f>SUM(C11:N11)</f>
        <v>1063</v>
      </c>
    </row>
    <row r="12" spans="1:15" s="204" customFormat="1" ht="15" customHeight="1" x14ac:dyDescent="0.25">
      <c r="A12" s="243" t="s">
        <v>14</v>
      </c>
      <c r="B12" s="244" t="s">
        <v>198</v>
      </c>
      <c r="C12" s="245">
        <v>1582</v>
      </c>
      <c r="D12" s="245">
        <v>1582</v>
      </c>
      <c r="E12" s="245">
        <v>1582</v>
      </c>
      <c r="F12" s="245">
        <v>1582</v>
      </c>
      <c r="G12" s="245">
        <v>1582</v>
      </c>
      <c r="H12" s="245">
        <v>1582</v>
      </c>
      <c r="I12" s="245">
        <v>1582</v>
      </c>
      <c r="J12" s="245">
        <v>1582</v>
      </c>
      <c r="K12" s="245">
        <v>1582</v>
      </c>
      <c r="L12" s="245">
        <v>1582</v>
      </c>
      <c r="M12" s="245">
        <v>1583</v>
      </c>
      <c r="N12" s="245">
        <v>979</v>
      </c>
      <c r="O12" s="246">
        <f>SUM(C12:N12)</f>
        <v>18382</v>
      </c>
    </row>
    <row r="13" spans="1:15" s="204" customFormat="1" ht="15" customHeight="1" x14ac:dyDescent="0.25">
      <c r="A13" s="243" t="s">
        <v>52</v>
      </c>
      <c r="B13" s="244" t="s">
        <v>199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6"/>
    </row>
    <row r="14" spans="1:15" s="204" customFormat="1" ht="15" customHeight="1" x14ac:dyDescent="0.25">
      <c r="A14" s="243" t="s">
        <v>53</v>
      </c>
      <c r="B14" s="244" t="s">
        <v>200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6"/>
    </row>
    <row r="15" spans="1:15" s="204" customFormat="1" ht="15" customHeight="1" x14ac:dyDescent="0.25">
      <c r="A15" s="243" t="s">
        <v>55</v>
      </c>
      <c r="B15" s="244" t="s">
        <v>201</v>
      </c>
      <c r="C15" s="245">
        <v>656</v>
      </c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6">
        <f>SUM(C15:N15)</f>
        <v>656</v>
      </c>
    </row>
    <row r="16" spans="1:15" s="204" customFormat="1" ht="15" customHeight="1" x14ac:dyDescent="0.25">
      <c r="A16" s="247" t="s">
        <v>56</v>
      </c>
      <c r="B16" s="248" t="s">
        <v>202</v>
      </c>
      <c r="C16" s="249">
        <f>SUM(C11:C15)</f>
        <v>2338</v>
      </c>
      <c r="D16" s="249">
        <f t="shared" ref="D16:O16" si="0">SUM(D11:D15)</f>
        <v>1682</v>
      </c>
      <c r="E16" s="249">
        <f t="shared" si="0"/>
        <v>1682</v>
      </c>
      <c r="F16" s="249">
        <f t="shared" si="0"/>
        <v>1682</v>
      </c>
      <c r="G16" s="249">
        <f t="shared" si="0"/>
        <v>1682</v>
      </c>
      <c r="H16" s="249">
        <f t="shared" si="0"/>
        <v>1682</v>
      </c>
      <c r="I16" s="249">
        <f t="shared" si="0"/>
        <v>1682</v>
      </c>
      <c r="J16" s="249">
        <f t="shared" si="0"/>
        <v>1682</v>
      </c>
      <c r="K16" s="249">
        <f t="shared" si="0"/>
        <v>1682</v>
      </c>
      <c r="L16" s="249">
        <f t="shared" si="0"/>
        <v>1683</v>
      </c>
      <c r="M16" s="249">
        <f t="shared" si="0"/>
        <v>1645</v>
      </c>
      <c r="N16" s="249">
        <f t="shared" si="0"/>
        <v>979</v>
      </c>
      <c r="O16" s="250">
        <f t="shared" si="0"/>
        <v>20101</v>
      </c>
    </row>
    <row r="17" spans="1:15" s="204" customFormat="1" ht="15" customHeight="1" x14ac:dyDescent="0.25">
      <c r="A17" s="852" t="s">
        <v>203</v>
      </c>
      <c r="B17" s="853"/>
      <c r="C17" s="853"/>
      <c r="D17" s="853"/>
      <c r="E17" s="853"/>
      <c r="F17" s="853"/>
      <c r="G17" s="853"/>
      <c r="H17" s="853"/>
      <c r="I17" s="853"/>
      <c r="J17" s="853"/>
      <c r="K17" s="853"/>
      <c r="L17" s="853"/>
      <c r="M17" s="853"/>
      <c r="N17" s="853"/>
      <c r="O17" s="854"/>
    </row>
    <row r="18" spans="1:15" s="204" customFormat="1" ht="15" customHeight="1" x14ac:dyDescent="0.25">
      <c r="A18" s="243" t="s">
        <v>58</v>
      </c>
      <c r="B18" s="244" t="s">
        <v>42</v>
      </c>
      <c r="C18" s="245">
        <v>1737</v>
      </c>
      <c r="D18" s="245">
        <v>1737</v>
      </c>
      <c r="E18" s="245">
        <v>1737</v>
      </c>
      <c r="F18" s="245">
        <v>1737</v>
      </c>
      <c r="G18" s="245">
        <v>1737</v>
      </c>
      <c r="H18" s="245">
        <v>1737</v>
      </c>
      <c r="I18" s="245">
        <v>1737</v>
      </c>
      <c r="J18" s="245">
        <v>1737</v>
      </c>
      <c r="K18" s="245">
        <v>1737</v>
      </c>
      <c r="L18" s="245">
        <v>1737</v>
      </c>
      <c r="M18" s="245">
        <v>1737</v>
      </c>
      <c r="N18" s="245">
        <v>994</v>
      </c>
      <c r="O18" s="246">
        <f>SUM(C18:N18)</f>
        <v>20101</v>
      </c>
    </row>
    <row r="19" spans="1:15" s="204" customFormat="1" ht="15" customHeight="1" x14ac:dyDescent="0.25">
      <c r="A19" s="243" t="s">
        <v>76</v>
      </c>
      <c r="B19" s="244" t="s">
        <v>204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6"/>
    </row>
    <row r="20" spans="1:15" s="204" customFormat="1" ht="15" customHeight="1" x14ac:dyDescent="0.25">
      <c r="A20" s="243" t="s">
        <v>85</v>
      </c>
      <c r="B20" s="244" t="s">
        <v>205</v>
      </c>
      <c r="C20" s="245"/>
      <c r="D20" s="245"/>
      <c r="E20" s="245"/>
      <c r="F20" s="245"/>
      <c r="G20" s="245"/>
      <c r="H20" s="251"/>
      <c r="I20" s="245"/>
      <c r="J20" s="245"/>
      <c r="K20" s="245"/>
      <c r="L20" s="245"/>
      <c r="M20" s="245"/>
      <c r="N20" s="245"/>
      <c r="O20" s="246"/>
    </row>
    <row r="21" spans="1:15" s="204" customFormat="1" ht="15" customHeight="1" x14ac:dyDescent="0.25">
      <c r="A21" s="243" t="s">
        <v>86</v>
      </c>
      <c r="B21" s="244" t="s">
        <v>206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6"/>
    </row>
    <row r="22" spans="1:15" s="204" customFormat="1" ht="15" customHeight="1" x14ac:dyDescent="0.25">
      <c r="A22" s="243" t="s">
        <v>87</v>
      </c>
      <c r="B22" s="244" t="s">
        <v>207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6"/>
    </row>
    <row r="23" spans="1:15" s="204" customFormat="1" ht="15" customHeight="1" x14ac:dyDescent="0.25">
      <c r="A23" s="247" t="s">
        <v>88</v>
      </c>
      <c r="B23" s="248" t="s">
        <v>208</v>
      </c>
      <c r="C23" s="249">
        <f>SUM(C18:C22)</f>
        <v>1737</v>
      </c>
      <c r="D23" s="249">
        <f t="shared" ref="D23:N23" si="1">SUM(D18:D22)</f>
        <v>1737</v>
      </c>
      <c r="E23" s="249">
        <f t="shared" si="1"/>
        <v>1737</v>
      </c>
      <c r="F23" s="249">
        <f t="shared" si="1"/>
        <v>1737</v>
      </c>
      <c r="G23" s="249">
        <f t="shared" si="1"/>
        <v>1737</v>
      </c>
      <c r="H23" s="249">
        <f t="shared" si="1"/>
        <v>1737</v>
      </c>
      <c r="I23" s="249">
        <f t="shared" si="1"/>
        <v>1737</v>
      </c>
      <c r="J23" s="249">
        <f t="shared" si="1"/>
        <v>1737</v>
      </c>
      <c r="K23" s="249">
        <f t="shared" si="1"/>
        <v>1737</v>
      </c>
      <c r="L23" s="249">
        <f t="shared" si="1"/>
        <v>1737</v>
      </c>
      <c r="M23" s="249">
        <f t="shared" si="1"/>
        <v>1737</v>
      </c>
      <c r="N23" s="249">
        <f t="shared" si="1"/>
        <v>994</v>
      </c>
      <c r="O23" s="250">
        <f>SUM(C23:N23)</f>
        <v>20101</v>
      </c>
    </row>
    <row r="24" spans="1:15" s="204" customFormat="1" ht="15" customHeight="1" x14ac:dyDescent="0.25">
      <c r="A24" s="252" t="s">
        <v>89</v>
      </c>
      <c r="B24" s="253" t="s">
        <v>209</v>
      </c>
      <c r="C24" s="254">
        <f>C16-C23</f>
        <v>601</v>
      </c>
      <c r="D24" s="254">
        <f t="shared" ref="D24:N24" si="2">D16-D23</f>
        <v>-55</v>
      </c>
      <c r="E24" s="254">
        <f t="shared" si="2"/>
        <v>-55</v>
      </c>
      <c r="F24" s="254">
        <f t="shared" si="2"/>
        <v>-55</v>
      </c>
      <c r="G24" s="254">
        <f t="shared" si="2"/>
        <v>-55</v>
      </c>
      <c r="H24" s="254">
        <f t="shared" si="2"/>
        <v>-55</v>
      </c>
      <c r="I24" s="254">
        <f t="shared" si="2"/>
        <v>-55</v>
      </c>
      <c r="J24" s="254">
        <f t="shared" si="2"/>
        <v>-55</v>
      </c>
      <c r="K24" s="254">
        <f t="shared" si="2"/>
        <v>-55</v>
      </c>
      <c r="L24" s="254">
        <f t="shared" si="2"/>
        <v>-54</v>
      </c>
      <c r="M24" s="254">
        <f t="shared" si="2"/>
        <v>-92</v>
      </c>
      <c r="N24" s="254">
        <f t="shared" si="2"/>
        <v>-15</v>
      </c>
      <c r="O24" s="255">
        <f>SUM(C24:N24)</f>
        <v>0</v>
      </c>
    </row>
    <row r="25" spans="1:15" s="204" customFormat="1" ht="15" customHeight="1" thickBot="1" x14ac:dyDescent="0.3">
      <c r="A25" s="256"/>
      <c r="B25" s="257" t="s">
        <v>210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9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zoomScaleNormal="100"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2" t="s">
        <v>512</v>
      </c>
      <c r="H1" s="1"/>
      <c r="I1" s="151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az .../2017. (IV.    .) önkormányzati rendelethez</v>
      </c>
      <c r="H2" s="1"/>
      <c r="J2" s="151"/>
      <c r="K2" s="151"/>
      <c r="L2" s="151"/>
    </row>
    <row r="3" spans="1:12" ht="6.75" customHeight="1" x14ac:dyDescent="0.25">
      <c r="B3" s="151"/>
      <c r="C3" s="151"/>
      <c r="D3" s="151"/>
      <c r="E3" s="151"/>
      <c r="F3" s="151"/>
      <c r="G3" s="151"/>
      <c r="H3" s="136"/>
    </row>
    <row r="4" spans="1:12" ht="15" customHeight="1" x14ac:dyDescent="0.25">
      <c r="A4" s="783" t="s">
        <v>575</v>
      </c>
      <c r="B4" s="783"/>
      <c r="C4" s="783"/>
      <c r="D4" s="783"/>
      <c r="E4" s="783"/>
      <c r="F4" s="783"/>
      <c r="G4" s="783"/>
      <c r="H4" s="151"/>
    </row>
    <row r="5" spans="1:12" ht="15" customHeight="1" x14ac:dyDescent="0.25">
      <c r="A5" s="783" t="s">
        <v>572</v>
      </c>
      <c r="B5" s="783"/>
      <c r="C5" s="783"/>
      <c r="D5" s="783"/>
      <c r="E5" s="783"/>
      <c r="F5" s="783"/>
      <c r="G5" s="783"/>
      <c r="H5" s="151"/>
    </row>
    <row r="6" spans="1:12" ht="15" customHeight="1" thickBot="1" x14ac:dyDescent="0.3">
      <c r="B6" s="4"/>
      <c r="C6" s="4"/>
      <c r="D6" s="6"/>
      <c r="E6" s="6"/>
      <c r="F6" s="6"/>
      <c r="G6" s="6" t="s">
        <v>0</v>
      </c>
    </row>
    <row r="7" spans="1:12" s="39" customFormat="1" ht="15" customHeight="1" thickTop="1" x14ac:dyDescent="0.25">
      <c r="A7" s="374" t="s">
        <v>488</v>
      </c>
      <c r="B7" s="133" t="s">
        <v>211</v>
      </c>
      <c r="C7" s="9" t="s">
        <v>212</v>
      </c>
      <c r="D7" s="446" t="s">
        <v>573</v>
      </c>
      <c r="E7" s="494" t="s">
        <v>573</v>
      </c>
      <c r="F7" s="494" t="s">
        <v>573</v>
      </c>
      <c r="G7" s="375" t="s">
        <v>573</v>
      </c>
    </row>
    <row r="8" spans="1:12" s="39" customFormat="1" ht="21.6" x14ac:dyDescent="0.25">
      <c r="A8" s="515" t="s">
        <v>489</v>
      </c>
      <c r="B8" s="376" t="s">
        <v>213</v>
      </c>
      <c r="C8" s="178" t="s">
        <v>214</v>
      </c>
      <c r="D8" s="459" t="s">
        <v>215</v>
      </c>
      <c r="E8" s="502" t="s">
        <v>708</v>
      </c>
      <c r="F8" s="502" t="s">
        <v>709</v>
      </c>
      <c r="G8" s="711" t="s">
        <v>754</v>
      </c>
      <c r="K8" s="776"/>
    </row>
    <row r="9" spans="1:12" s="39" customFormat="1" ht="15" customHeight="1" thickBot="1" x14ac:dyDescent="0.3">
      <c r="A9" s="377" t="s">
        <v>3</v>
      </c>
      <c r="B9" s="104" t="s">
        <v>4</v>
      </c>
      <c r="C9" s="13" t="s">
        <v>5</v>
      </c>
      <c r="D9" s="460" t="s">
        <v>6</v>
      </c>
      <c r="E9" s="495" t="s">
        <v>7</v>
      </c>
      <c r="F9" s="495" t="s">
        <v>8</v>
      </c>
      <c r="G9" s="378" t="s">
        <v>9</v>
      </c>
    </row>
    <row r="10" spans="1:12" s="39" customFormat="1" ht="15" customHeight="1" thickTop="1" x14ac:dyDescent="0.25">
      <c r="A10" s="877" t="s">
        <v>13</v>
      </c>
      <c r="B10" s="878" t="s">
        <v>422</v>
      </c>
      <c r="C10" s="384" t="s">
        <v>219</v>
      </c>
      <c r="D10" s="648">
        <v>8116</v>
      </c>
      <c r="E10" s="463">
        <v>8116</v>
      </c>
      <c r="F10" s="373">
        <v>8061</v>
      </c>
      <c r="G10" s="385">
        <v>7132</v>
      </c>
    </row>
    <row r="11" spans="1:12" s="39" customFormat="1" ht="15" customHeight="1" x14ac:dyDescent="0.25">
      <c r="A11" s="867"/>
      <c r="B11" s="869"/>
      <c r="C11" s="78" t="s">
        <v>220</v>
      </c>
      <c r="D11" s="79">
        <v>2580</v>
      </c>
      <c r="E11" s="462">
        <v>2580</v>
      </c>
      <c r="F11" s="197">
        <v>2553</v>
      </c>
      <c r="G11" s="59">
        <v>2262</v>
      </c>
    </row>
    <row r="12" spans="1:12" s="39" customFormat="1" ht="15" customHeight="1" x14ac:dyDescent="0.25">
      <c r="A12" s="867"/>
      <c r="B12" s="869"/>
      <c r="C12" s="78" t="s">
        <v>216</v>
      </c>
      <c r="D12" s="79">
        <v>10600</v>
      </c>
      <c r="E12" s="462">
        <v>10600</v>
      </c>
      <c r="F12" s="197">
        <v>10600</v>
      </c>
      <c r="G12" s="59">
        <v>10748</v>
      </c>
    </row>
    <row r="13" spans="1:12" s="39" customFormat="1" ht="15" customHeight="1" x14ac:dyDescent="0.25">
      <c r="A13" s="867"/>
      <c r="B13" s="869"/>
      <c r="C13" s="78" t="s">
        <v>217</v>
      </c>
      <c r="D13" s="79"/>
      <c r="E13" s="462"/>
      <c r="F13" s="197"/>
      <c r="G13" s="59">
        <v>308</v>
      </c>
    </row>
    <row r="14" spans="1:12" s="39" customFormat="1" ht="15" customHeight="1" x14ac:dyDescent="0.25">
      <c r="A14" s="867"/>
      <c r="B14" s="869"/>
      <c r="C14" s="78" t="s">
        <v>222</v>
      </c>
      <c r="D14" s="79">
        <v>679</v>
      </c>
      <c r="E14" s="462">
        <v>679</v>
      </c>
      <c r="F14" s="197">
        <v>679</v>
      </c>
      <c r="G14" s="59">
        <v>605</v>
      </c>
    </row>
    <row r="15" spans="1:12" s="39" customFormat="1" ht="15" customHeight="1" x14ac:dyDescent="0.25">
      <c r="A15" s="867"/>
      <c r="B15" s="869"/>
      <c r="C15" s="78" t="s">
        <v>218</v>
      </c>
      <c r="D15" s="79">
        <f>SUM(D10:D14)</f>
        <v>21975</v>
      </c>
      <c r="E15" s="462">
        <f>SUM(E10:E14)</f>
        <v>21975</v>
      </c>
      <c r="F15" s="197">
        <f>SUM(F10:F14)</f>
        <v>21893</v>
      </c>
      <c r="G15" s="59">
        <f>SUM(G10:G14)</f>
        <v>21055</v>
      </c>
    </row>
    <row r="16" spans="1:12" s="39" customFormat="1" ht="15" customHeight="1" x14ac:dyDescent="0.25">
      <c r="A16" s="868"/>
      <c r="B16" s="870"/>
      <c r="C16" s="325" t="s">
        <v>221</v>
      </c>
      <c r="D16" s="649">
        <v>1</v>
      </c>
      <c r="E16" s="461">
        <v>1</v>
      </c>
      <c r="F16" s="372">
        <v>1</v>
      </c>
      <c r="G16" s="380">
        <v>1</v>
      </c>
    </row>
    <row r="17" spans="1:8" s="39" customFormat="1" ht="15" customHeight="1" x14ac:dyDescent="0.25">
      <c r="A17" s="875" t="s">
        <v>14</v>
      </c>
      <c r="B17" s="876" t="s">
        <v>448</v>
      </c>
      <c r="C17" s="387" t="s">
        <v>219</v>
      </c>
      <c r="D17" s="650">
        <v>737</v>
      </c>
      <c r="E17" s="463">
        <v>737</v>
      </c>
      <c r="F17" s="373">
        <v>737</v>
      </c>
      <c r="G17" s="382">
        <v>876</v>
      </c>
    </row>
    <row r="18" spans="1:8" s="39" customFormat="1" ht="15" customHeight="1" x14ac:dyDescent="0.25">
      <c r="A18" s="871"/>
      <c r="B18" s="873"/>
      <c r="C18" s="336" t="s">
        <v>220</v>
      </c>
      <c r="D18" s="79">
        <v>204</v>
      </c>
      <c r="E18" s="462">
        <v>204</v>
      </c>
      <c r="F18" s="197">
        <v>205</v>
      </c>
      <c r="G18" s="383">
        <v>242</v>
      </c>
    </row>
    <row r="19" spans="1:8" s="39" customFormat="1" ht="15" customHeight="1" x14ac:dyDescent="0.25">
      <c r="A19" s="871"/>
      <c r="B19" s="873"/>
      <c r="C19" s="336" t="s">
        <v>216</v>
      </c>
      <c r="D19" s="79">
        <v>171</v>
      </c>
      <c r="E19" s="462">
        <v>171</v>
      </c>
      <c r="F19" s="197">
        <v>171</v>
      </c>
      <c r="G19" s="383">
        <v>119</v>
      </c>
    </row>
    <row r="20" spans="1:8" s="39" customFormat="1" ht="15" customHeight="1" x14ac:dyDescent="0.25">
      <c r="A20" s="871"/>
      <c r="B20" s="873"/>
      <c r="C20" s="336" t="s">
        <v>81</v>
      </c>
      <c r="D20" s="79">
        <v>400</v>
      </c>
      <c r="E20" s="462">
        <v>400</v>
      </c>
      <c r="F20" s="197">
        <v>285</v>
      </c>
      <c r="G20" s="383">
        <v>285</v>
      </c>
    </row>
    <row r="21" spans="1:8" s="39" customFormat="1" ht="15" customHeight="1" x14ac:dyDescent="0.25">
      <c r="A21" s="871"/>
      <c r="B21" s="873"/>
      <c r="C21" s="336" t="s">
        <v>218</v>
      </c>
      <c r="D21" s="79">
        <f>SUM(D17:D20)</f>
        <v>1512</v>
      </c>
      <c r="E21" s="462">
        <f>SUM(E17:E20)</f>
        <v>1512</v>
      </c>
      <c r="F21" s="197">
        <f>SUM(F17:F20)</f>
        <v>1398</v>
      </c>
      <c r="G21" s="383">
        <f>SUM(G17:G20)</f>
        <v>1522</v>
      </c>
    </row>
    <row r="22" spans="1:8" s="39" customFormat="1" ht="15" customHeight="1" x14ac:dyDescent="0.25">
      <c r="A22" s="872"/>
      <c r="B22" s="874"/>
      <c r="C22" s="386" t="s">
        <v>221</v>
      </c>
      <c r="D22" s="651">
        <v>0.5</v>
      </c>
      <c r="E22" s="700">
        <v>0.5</v>
      </c>
      <c r="F22" s="775">
        <v>0.5</v>
      </c>
      <c r="G22" s="527">
        <v>0.75</v>
      </c>
    </row>
    <row r="23" spans="1:8" s="39" customFormat="1" ht="15" customHeight="1" x14ac:dyDescent="0.25">
      <c r="A23" s="877" t="s">
        <v>52</v>
      </c>
      <c r="B23" s="869" t="s">
        <v>420</v>
      </c>
      <c r="C23" s="78" t="s">
        <v>216</v>
      </c>
      <c r="D23" s="79">
        <v>4900</v>
      </c>
      <c r="E23" s="462">
        <v>5900</v>
      </c>
      <c r="F23" s="197">
        <v>6375</v>
      </c>
      <c r="G23" s="383">
        <v>6183</v>
      </c>
    </row>
    <row r="24" spans="1:8" s="39" customFormat="1" ht="15" customHeight="1" x14ac:dyDescent="0.25">
      <c r="A24" s="867"/>
      <c r="B24" s="869"/>
      <c r="C24" s="78" t="s">
        <v>80</v>
      </c>
      <c r="D24" s="79">
        <v>0</v>
      </c>
      <c r="E24" s="462">
        <v>591</v>
      </c>
      <c r="F24" s="197">
        <v>591</v>
      </c>
      <c r="G24" s="383">
        <v>3431</v>
      </c>
    </row>
    <row r="25" spans="1:8" s="39" customFormat="1" ht="15" customHeight="1" x14ac:dyDescent="0.25">
      <c r="A25" s="867"/>
      <c r="B25" s="869"/>
      <c r="C25" s="78" t="s">
        <v>81</v>
      </c>
      <c r="D25" s="79">
        <v>76498</v>
      </c>
      <c r="E25" s="462">
        <v>76893</v>
      </c>
      <c r="F25" s="197">
        <v>56897</v>
      </c>
      <c r="G25" s="383">
        <v>46987</v>
      </c>
      <c r="H25" s="174"/>
    </row>
    <row r="26" spans="1:8" s="39" customFormat="1" ht="15" customHeight="1" x14ac:dyDescent="0.25">
      <c r="A26" s="868"/>
      <c r="B26" s="870"/>
      <c r="C26" s="325" t="s">
        <v>218</v>
      </c>
      <c r="D26" s="649">
        <f>SUM(D23:D25)</f>
        <v>81398</v>
      </c>
      <c r="E26" s="461">
        <f>SUM(E23:E25)</f>
        <v>83384</v>
      </c>
      <c r="F26" s="372">
        <f>SUM(F23:F25)</f>
        <v>63863</v>
      </c>
      <c r="G26" s="380">
        <f>SUM(G23:G25)</f>
        <v>56601</v>
      </c>
    </row>
    <row r="27" spans="1:8" s="39" customFormat="1" ht="15" customHeight="1" x14ac:dyDescent="0.25">
      <c r="A27" s="877" t="s">
        <v>53</v>
      </c>
      <c r="B27" s="878" t="s">
        <v>423</v>
      </c>
      <c r="C27" s="384" t="s">
        <v>223</v>
      </c>
      <c r="D27" s="650">
        <v>209</v>
      </c>
      <c r="E27" s="463">
        <v>210</v>
      </c>
      <c r="F27" s="373">
        <v>210</v>
      </c>
      <c r="G27" s="385">
        <v>0</v>
      </c>
    </row>
    <row r="28" spans="1:8" s="39" customFormat="1" ht="15" customHeight="1" x14ac:dyDescent="0.25">
      <c r="A28" s="867"/>
      <c r="B28" s="869"/>
      <c r="C28" s="78" t="s">
        <v>222</v>
      </c>
      <c r="D28" s="79">
        <v>0</v>
      </c>
      <c r="E28" s="462">
        <v>0</v>
      </c>
      <c r="F28" s="197">
        <v>0</v>
      </c>
      <c r="G28" s="59">
        <v>0</v>
      </c>
    </row>
    <row r="29" spans="1:8" s="39" customFormat="1" ht="15" customHeight="1" x14ac:dyDescent="0.25">
      <c r="A29" s="867"/>
      <c r="B29" s="869"/>
      <c r="C29" s="78" t="s">
        <v>216</v>
      </c>
      <c r="D29" s="79">
        <v>11050</v>
      </c>
      <c r="E29" s="462">
        <v>12419</v>
      </c>
      <c r="F29" s="197">
        <v>12418</v>
      </c>
      <c r="G29" s="59">
        <v>10286</v>
      </c>
    </row>
    <row r="30" spans="1:8" s="39" customFormat="1" ht="15" customHeight="1" x14ac:dyDescent="0.25">
      <c r="A30" s="867"/>
      <c r="B30" s="869"/>
      <c r="C30" s="78" t="s">
        <v>224</v>
      </c>
      <c r="D30" s="79">
        <v>83159</v>
      </c>
      <c r="E30" s="462">
        <v>80171</v>
      </c>
      <c r="F30" s="197"/>
      <c r="G30" s="59"/>
    </row>
    <row r="31" spans="1:8" s="39" customFormat="1" ht="15" customHeight="1" x14ac:dyDescent="0.25">
      <c r="A31" s="868"/>
      <c r="B31" s="870"/>
      <c r="C31" s="325" t="s">
        <v>218</v>
      </c>
      <c r="D31" s="649">
        <f>SUM(D27:D30)</f>
        <v>94418</v>
      </c>
      <c r="E31" s="461">
        <f>SUM(E27:E30)</f>
        <v>92800</v>
      </c>
      <c r="F31" s="372">
        <f>SUM(F27:F30)</f>
        <v>12628</v>
      </c>
      <c r="G31" s="393">
        <f>SUM(G27:G30)</f>
        <v>10286</v>
      </c>
    </row>
    <row r="32" spans="1:8" s="39" customFormat="1" ht="15" customHeight="1" x14ac:dyDescent="0.25">
      <c r="A32" s="859" t="s">
        <v>55</v>
      </c>
      <c r="B32" s="869" t="s">
        <v>424</v>
      </c>
      <c r="C32" s="78" t="s">
        <v>219</v>
      </c>
      <c r="D32" s="79">
        <v>1854</v>
      </c>
      <c r="E32" s="462">
        <v>1743</v>
      </c>
      <c r="F32" s="197">
        <v>2083</v>
      </c>
      <c r="G32" s="383">
        <v>1667</v>
      </c>
    </row>
    <row r="33" spans="1:7" s="39" customFormat="1" ht="15" customHeight="1" x14ac:dyDescent="0.25">
      <c r="A33" s="859"/>
      <c r="B33" s="869"/>
      <c r="C33" s="78" t="s">
        <v>220</v>
      </c>
      <c r="D33" s="79">
        <v>631</v>
      </c>
      <c r="E33" s="462">
        <v>601</v>
      </c>
      <c r="F33" s="197">
        <v>689</v>
      </c>
      <c r="G33" s="383">
        <v>652</v>
      </c>
    </row>
    <row r="34" spans="1:7" s="39" customFormat="1" ht="15" customHeight="1" x14ac:dyDescent="0.25">
      <c r="A34" s="859"/>
      <c r="B34" s="869"/>
      <c r="C34" s="78" t="s">
        <v>216</v>
      </c>
      <c r="D34" s="79">
        <v>9415</v>
      </c>
      <c r="E34" s="462">
        <v>9556</v>
      </c>
      <c r="F34" s="197">
        <v>9556</v>
      </c>
      <c r="G34" s="383">
        <v>9579</v>
      </c>
    </row>
    <row r="35" spans="1:7" s="39" customFormat="1" ht="15" customHeight="1" x14ac:dyDescent="0.25">
      <c r="A35" s="862"/>
      <c r="B35" s="870"/>
      <c r="C35" s="325" t="s">
        <v>218</v>
      </c>
      <c r="D35" s="649">
        <f>SUM(D32:D34)</f>
        <v>11900</v>
      </c>
      <c r="E35" s="461">
        <f>SUM(E32:E34)</f>
        <v>11900</v>
      </c>
      <c r="F35" s="372">
        <f>SUM(F32:F34)</f>
        <v>12328</v>
      </c>
      <c r="G35" s="380">
        <f>SUM(G32:G34)</f>
        <v>11898</v>
      </c>
    </row>
    <row r="36" spans="1:7" s="39" customFormat="1" ht="15" customHeight="1" x14ac:dyDescent="0.25">
      <c r="A36" s="858" t="s">
        <v>56</v>
      </c>
      <c r="B36" s="864" t="s">
        <v>428</v>
      </c>
      <c r="C36" s="78" t="s">
        <v>457</v>
      </c>
      <c r="D36" s="79">
        <v>450</v>
      </c>
      <c r="E36" s="462">
        <v>1067</v>
      </c>
      <c r="F36" s="197">
        <v>1067</v>
      </c>
      <c r="G36" s="383">
        <v>1067</v>
      </c>
    </row>
    <row r="37" spans="1:7" s="39" customFormat="1" ht="15" customHeight="1" x14ac:dyDescent="0.25">
      <c r="A37" s="859"/>
      <c r="B37" s="865"/>
      <c r="C37" s="78" t="s">
        <v>576</v>
      </c>
      <c r="D37" s="79">
        <v>2365</v>
      </c>
      <c r="E37" s="462">
        <v>2695</v>
      </c>
      <c r="F37" s="197">
        <v>2695</v>
      </c>
      <c r="G37" s="383">
        <v>2695</v>
      </c>
    </row>
    <row r="38" spans="1:7" s="39" customFormat="1" ht="15" customHeight="1" x14ac:dyDescent="0.25">
      <c r="A38" s="859"/>
      <c r="B38" s="865"/>
      <c r="C38" s="78" t="s">
        <v>217</v>
      </c>
      <c r="D38" s="79"/>
      <c r="E38" s="462"/>
      <c r="F38" s="197"/>
      <c r="G38" s="383"/>
    </row>
    <row r="39" spans="1:7" s="39" customFormat="1" ht="15" customHeight="1" x14ac:dyDescent="0.25">
      <c r="A39" s="862"/>
      <c r="B39" s="866"/>
      <c r="C39" s="325" t="s">
        <v>218</v>
      </c>
      <c r="D39" s="649">
        <f>SUM(D36:D38)</f>
        <v>2815</v>
      </c>
      <c r="E39" s="461">
        <f>SUM(E36:E38)</f>
        <v>3762</v>
      </c>
      <c r="F39" s="372">
        <f>SUM(F36:F38)</f>
        <v>3762</v>
      </c>
      <c r="G39" s="380">
        <f>SUM(G36:G38)</f>
        <v>3762</v>
      </c>
    </row>
    <row r="40" spans="1:7" s="39" customFormat="1" ht="15" customHeight="1" x14ac:dyDescent="0.25">
      <c r="A40" s="858" t="s">
        <v>58</v>
      </c>
      <c r="B40" s="864" t="s">
        <v>429</v>
      </c>
      <c r="C40" s="78" t="s">
        <v>217</v>
      </c>
      <c r="D40" s="79">
        <v>29598</v>
      </c>
      <c r="E40" s="462">
        <v>29598</v>
      </c>
      <c r="F40" s="197">
        <v>29598</v>
      </c>
      <c r="G40" s="383">
        <v>29747</v>
      </c>
    </row>
    <row r="41" spans="1:7" s="39" customFormat="1" ht="15" customHeight="1" x14ac:dyDescent="0.25">
      <c r="A41" s="862"/>
      <c r="B41" s="866"/>
      <c r="C41" s="325" t="s">
        <v>218</v>
      </c>
      <c r="D41" s="649">
        <f>SUM(D40)</f>
        <v>29598</v>
      </c>
      <c r="E41" s="461">
        <f>SUM(E40)</f>
        <v>29598</v>
      </c>
      <c r="F41" s="372">
        <f>SUM(F40)</f>
        <v>29598</v>
      </c>
      <c r="G41" s="380">
        <f>SUM(G40)</f>
        <v>29747</v>
      </c>
    </row>
    <row r="42" spans="1:7" s="39" customFormat="1" ht="15" customHeight="1" x14ac:dyDescent="0.25">
      <c r="A42" s="858" t="s">
        <v>76</v>
      </c>
      <c r="B42" s="864" t="s">
        <v>431</v>
      </c>
      <c r="C42" s="78" t="s">
        <v>216</v>
      </c>
      <c r="D42" s="79">
        <v>190</v>
      </c>
      <c r="E42" s="462">
        <v>190</v>
      </c>
      <c r="F42" s="197">
        <v>190</v>
      </c>
      <c r="G42" s="383">
        <v>155</v>
      </c>
    </row>
    <row r="43" spans="1:7" s="39" customFormat="1" ht="15" customHeight="1" x14ac:dyDescent="0.25">
      <c r="A43" s="859"/>
      <c r="B43" s="865"/>
      <c r="C43" s="78" t="s">
        <v>217</v>
      </c>
      <c r="D43" s="79">
        <v>80</v>
      </c>
      <c r="E43" s="462">
        <v>80</v>
      </c>
      <c r="F43" s="197">
        <v>80</v>
      </c>
      <c r="G43" s="383">
        <v>80</v>
      </c>
    </row>
    <row r="44" spans="1:7" s="39" customFormat="1" ht="15" customHeight="1" x14ac:dyDescent="0.25">
      <c r="A44" s="862"/>
      <c r="B44" s="866"/>
      <c r="C44" s="325" t="s">
        <v>218</v>
      </c>
      <c r="D44" s="649">
        <f>SUM(D42:D43)</f>
        <v>270</v>
      </c>
      <c r="E44" s="461">
        <f>SUM(E42:E43)</f>
        <v>270</v>
      </c>
      <c r="F44" s="372">
        <f>SUM(F42:F43)</f>
        <v>270</v>
      </c>
      <c r="G44" s="380">
        <f>SUM(G42:G43)</f>
        <v>235</v>
      </c>
    </row>
    <row r="45" spans="1:7" s="39" customFormat="1" ht="15" customHeight="1" x14ac:dyDescent="0.25">
      <c r="A45" s="858" t="s">
        <v>85</v>
      </c>
      <c r="B45" s="860" t="s">
        <v>432</v>
      </c>
      <c r="C45" s="336" t="s">
        <v>216</v>
      </c>
      <c r="D45" s="79">
        <v>230</v>
      </c>
      <c r="E45" s="462">
        <v>230</v>
      </c>
      <c r="F45" s="197">
        <v>230</v>
      </c>
      <c r="G45" s="383">
        <v>294</v>
      </c>
    </row>
    <row r="46" spans="1:7" s="39" customFormat="1" ht="15" customHeight="1" x14ac:dyDescent="0.25">
      <c r="A46" s="859"/>
      <c r="B46" s="861"/>
      <c r="C46" s="336" t="s">
        <v>217</v>
      </c>
      <c r="D46" s="79">
        <v>500</v>
      </c>
      <c r="E46" s="462">
        <v>500</v>
      </c>
      <c r="F46" s="197">
        <v>500</v>
      </c>
      <c r="G46" s="383">
        <v>500</v>
      </c>
    </row>
    <row r="47" spans="1:7" s="39" customFormat="1" ht="15" customHeight="1" x14ac:dyDescent="0.25">
      <c r="A47" s="859"/>
      <c r="B47" s="861"/>
      <c r="C47" s="336" t="s">
        <v>218</v>
      </c>
      <c r="D47" s="79">
        <f>SUM(D45:D46)</f>
        <v>730</v>
      </c>
      <c r="E47" s="462">
        <f>SUM(E45:E46)</f>
        <v>730</v>
      </c>
      <c r="F47" s="197">
        <f>SUM(F45:F46)</f>
        <v>730</v>
      </c>
      <c r="G47" s="383">
        <f>SUM(G45:G46)</f>
        <v>794</v>
      </c>
    </row>
    <row r="48" spans="1:7" s="39" customFormat="1" ht="15" customHeight="1" x14ac:dyDescent="0.25">
      <c r="A48" s="875" t="s">
        <v>88</v>
      </c>
      <c r="B48" s="876" t="s">
        <v>490</v>
      </c>
      <c r="C48" s="387" t="s">
        <v>219</v>
      </c>
      <c r="D48" s="395">
        <v>712</v>
      </c>
      <c r="E48" s="463">
        <v>699</v>
      </c>
      <c r="F48" s="373">
        <v>699</v>
      </c>
      <c r="G48" s="382">
        <v>699</v>
      </c>
    </row>
    <row r="49" spans="1:7" s="39" customFormat="1" ht="15" customHeight="1" x14ac:dyDescent="0.25">
      <c r="A49" s="871"/>
      <c r="B49" s="873"/>
      <c r="C49" s="336" t="s">
        <v>220</v>
      </c>
      <c r="D49" s="394">
        <v>96</v>
      </c>
      <c r="E49" s="462">
        <v>94</v>
      </c>
      <c r="F49" s="197">
        <v>94</v>
      </c>
      <c r="G49" s="383">
        <v>94</v>
      </c>
    </row>
    <row r="50" spans="1:7" s="39" customFormat="1" ht="15" customHeight="1" x14ac:dyDescent="0.25">
      <c r="A50" s="871"/>
      <c r="B50" s="873"/>
      <c r="C50" s="401" t="s">
        <v>218</v>
      </c>
      <c r="D50" s="394">
        <f>SUM(D48:D49)</f>
        <v>808</v>
      </c>
      <c r="E50" s="462">
        <f>SUM(E48:E49)</f>
        <v>793</v>
      </c>
      <c r="F50" s="197">
        <f>SUM(F48:F49)</f>
        <v>793</v>
      </c>
      <c r="G50" s="383">
        <f>SUM(G48:G49)</f>
        <v>793</v>
      </c>
    </row>
    <row r="51" spans="1:7" s="39" customFormat="1" ht="15" customHeight="1" thickBot="1" x14ac:dyDescent="0.3">
      <c r="A51" s="879"/>
      <c r="B51" s="880"/>
      <c r="C51" s="398" t="s">
        <v>221</v>
      </c>
      <c r="D51" s="512"/>
      <c r="E51" s="464"/>
      <c r="F51" s="703"/>
      <c r="G51" s="388"/>
    </row>
    <row r="52" spans="1:7" s="39" customFormat="1" ht="6.75" customHeight="1" thickTop="1" x14ac:dyDescent="0.25">
      <c r="A52" s="43"/>
      <c r="B52" s="389"/>
      <c r="C52" s="58"/>
      <c r="D52" s="342"/>
      <c r="E52" s="342"/>
      <c r="F52" s="342"/>
      <c r="G52" s="342"/>
    </row>
    <row r="53" spans="1:7" s="39" customFormat="1" ht="6.75" customHeight="1" thickBot="1" x14ac:dyDescent="0.3">
      <c r="A53" s="397"/>
      <c r="B53" s="337"/>
      <c r="C53" s="390"/>
      <c r="D53" s="391"/>
      <c r="E53" s="391"/>
      <c r="F53" s="391"/>
      <c r="G53" s="391"/>
    </row>
    <row r="54" spans="1:7" s="39" customFormat="1" ht="15" customHeight="1" thickTop="1" x14ac:dyDescent="0.25">
      <c r="A54" s="867" t="s">
        <v>89</v>
      </c>
      <c r="B54" s="869" t="s">
        <v>416</v>
      </c>
      <c r="C54" s="78" t="s">
        <v>216</v>
      </c>
      <c r="D54" s="394">
        <v>3071</v>
      </c>
      <c r="E54" s="701">
        <v>3071</v>
      </c>
      <c r="F54" s="701">
        <v>8273</v>
      </c>
      <c r="G54" s="383">
        <v>11854</v>
      </c>
    </row>
    <row r="55" spans="1:7" s="39" customFormat="1" ht="15" customHeight="1" x14ac:dyDescent="0.25">
      <c r="A55" s="867"/>
      <c r="B55" s="869"/>
      <c r="C55" s="78" t="s">
        <v>81</v>
      </c>
      <c r="D55" s="394">
        <v>40651</v>
      </c>
      <c r="E55" s="197">
        <v>40651</v>
      </c>
      <c r="F55" s="197">
        <v>44716</v>
      </c>
      <c r="G55" s="383">
        <v>42533</v>
      </c>
    </row>
    <row r="56" spans="1:7" s="39" customFormat="1" ht="15" customHeight="1" x14ac:dyDescent="0.25">
      <c r="A56" s="868"/>
      <c r="B56" s="870"/>
      <c r="C56" s="325" t="s">
        <v>218</v>
      </c>
      <c r="D56" s="396">
        <f>SUM(D54:D55)</f>
        <v>43722</v>
      </c>
      <c r="E56" s="372">
        <f>SUM(E54:E55)</f>
        <v>43722</v>
      </c>
      <c r="F56" s="372">
        <f>SUM(F54:F55)</f>
        <v>52989</v>
      </c>
      <c r="G56" s="380">
        <f>SUM(G54:G55)</f>
        <v>54387</v>
      </c>
    </row>
    <row r="57" spans="1:7" s="39" customFormat="1" ht="15" customHeight="1" x14ac:dyDescent="0.25">
      <c r="A57" s="867" t="s">
        <v>90</v>
      </c>
      <c r="B57" s="869" t="s">
        <v>415</v>
      </c>
      <c r="C57" s="78" t="s">
        <v>216</v>
      </c>
      <c r="D57" s="394">
        <v>1400</v>
      </c>
      <c r="E57" s="197">
        <v>1400</v>
      </c>
      <c r="F57" s="197">
        <v>1400</v>
      </c>
      <c r="G57" s="383">
        <v>1400</v>
      </c>
    </row>
    <row r="58" spans="1:7" s="39" customFormat="1" ht="15" customHeight="1" x14ac:dyDescent="0.25">
      <c r="A58" s="868"/>
      <c r="B58" s="870"/>
      <c r="C58" s="325" t="s">
        <v>218</v>
      </c>
      <c r="D58" s="396">
        <f>SUM(D57)</f>
        <v>1400</v>
      </c>
      <c r="E58" s="372">
        <f>SUM(E57)</f>
        <v>1400</v>
      </c>
      <c r="F58" s="372">
        <f>SUM(F57)</f>
        <v>1400</v>
      </c>
      <c r="G58" s="380">
        <f>SUM(G57)</f>
        <v>1400</v>
      </c>
    </row>
    <row r="59" spans="1:7" s="39" customFormat="1" ht="15" customHeight="1" x14ac:dyDescent="0.25">
      <c r="A59" s="867" t="s">
        <v>91</v>
      </c>
      <c r="B59" s="869" t="s">
        <v>414</v>
      </c>
      <c r="C59" s="78" t="s">
        <v>216</v>
      </c>
      <c r="D59" s="394">
        <v>1620</v>
      </c>
      <c r="E59" s="197">
        <v>1620</v>
      </c>
      <c r="F59" s="197">
        <v>0</v>
      </c>
      <c r="G59" s="383">
        <v>0</v>
      </c>
    </row>
    <row r="60" spans="1:7" s="39" customFormat="1" ht="15" customHeight="1" x14ac:dyDescent="0.25">
      <c r="A60" s="867"/>
      <c r="B60" s="869"/>
      <c r="C60" s="78" t="s">
        <v>217</v>
      </c>
      <c r="D60" s="394"/>
      <c r="E60" s="197"/>
      <c r="F60" s="197">
        <v>12795</v>
      </c>
      <c r="G60" s="383">
        <v>12795</v>
      </c>
    </row>
    <row r="61" spans="1:7" s="39" customFormat="1" ht="15" customHeight="1" x14ac:dyDescent="0.25">
      <c r="A61" s="868"/>
      <c r="B61" s="870"/>
      <c r="C61" s="325" t="s">
        <v>218</v>
      </c>
      <c r="D61" s="396">
        <f>SUM(D59:D60)</f>
        <v>1620</v>
      </c>
      <c r="E61" s="372">
        <f>SUM(E59:E60)</f>
        <v>1620</v>
      </c>
      <c r="F61" s="372">
        <f>SUM(F59:F60)</f>
        <v>12795</v>
      </c>
      <c r="G61" s="380">
        <f>SUM(G59:G60)</f>
        <v>12795</v>
      </c>
    </row>
    <row r="62" spans="1:7" s="39" customFormat="1" ht="15" customHeight="1" x14ac:dyDescent="0.25">
      <c r="A62" s="858" t="s">
        <v>92</v>
      </c>
      <c r="B62" s="864" t="s">
        <v>427</v>
      </c>
      <c r="C62" s="78" t="s">
        <v>216</v>
      </c>
      <c r="D62" s="394">
        <v>4572</v>
      </c>
      <c r="E62" s="197">
        <v>4572</v>
      </c>
      <c r="F62" s="197">
        <v>4572</v>
      </c>
      <c r="G62" s="383">
        <v>4537</v>
      </c>
    </row>
    <row r="63" spans="1:7" s="39" customFormat="1" ht="15" customHeight="1" x14ac:dyDescent="0.25">
      <c r="A63" s="859"/>
      <c r="B63" s="865"/>
      <c r="C63" s="78" t="s">
        <v>81</v>
      </c>
      <c r="D63" s="394">
        <v>8136</v>
      </c>
      <c r="E63" s="197">
        <v>8136</v>
      </c>
      <c r="F63" s="197">
        <v>8136</v>
      </c>
      <c r="G63" s="383">
        <v>8136</v>
      </c>
    </row>
    <row r="64" spans="1:7" s="39" customFormat="1" ht="15" customHeight="1" x14ac:dyDescent="0.25">
      <c r="A64" s="862"/>
      <c r="B64" s="866"/>
      <c r="C64" s="325" t="s">
        <v>218</v>
      </c>
      <c r="D64" s="396">
        <f>SUM(D62:D63)</f>
        <v>12708</v>
      </c>
      <c r="E64" s="372">
        <f>SUM(E62:E63)</f>
        <v>12708</v>
      </c>
      <c r="F64" s="372">
        <f>SUM(F62:F63)</f>
        <v>12708</v>
      </c>
      <c r="G64" s="380">
        <f>SUM(G62:G63)</f>
        <v>12673</v>
      </c>
    </row>
    <row r="65" spans="1:7" s="39" customFormat="1" ht="15" customHeight="1" x14ac:dyDescent="0.25">
      <c r="A65" s="877" t="s">
        <v>93</v>
      </c>
      <c r="B65" s="878" t="s">
        <v>421</v>
      </c>
      <c r="C65" s="78" t="s">
        <v>219</v>
      </c>
      <c r="D65" s="394">
        <v>11618</v>
      </c>
      <c r="E65" s="197">
        <v>11663</v>
      </c>
      <c r="F65" s="197">
        <v>11663</v>
      </c>
      <c r="G65" s="383">
        <v>11608</v>
      </c>
    </row>
    <row r="66" spans="1:7" s="39" customFormat="1" ht="15" customHeight="1" x14ac:dyDescent="0.25">
      <c r="A66" s="867"/>
      <c r="B66" s="869"/>
      <c r="C66" s="78" t="s">
        <v>220</v>
      </c>
      <c r="D66" s="394">
        <v>3244</v>
      </c>
      <c r="E66" s="197">
        <v>3244</v>
      </c>
      <c r="F66" s="197">
        <v>3244</v>
      </c>
      <c r="G66" s="383">
        <v>3217</v>
      </c>
    </row>
    <row r="67" spans="1:7" s="39" customFormat="1" ht="15" customHeight="1" x14ac:dyDescent="0.25">
      <c r="A67" s="867"/>
      <c r="B67" s="869"/>
      <c r="C67" s="78" t="s">
        <v>216</v>
      </c>
      <c r="D67" s="394">
        <v>12110</v>
      </c>
      <c r="E67" s="197">
        <v>12110</v>
      </c>
      <c r="F67" s="197">
        <v>12110</v>
      </c>
      <c r="G67" s="383">
        <v>10836</v>
      </c>
    </row>
    <row r="68" spans="1:7" s="39" customFormat="1" ht="15" customHeight="1" x14ac:dyDescent="0.25">
      <c r="A68" s="867"/>
      <c r="B68" s="869"/>
      <c r="C68" s="78" t="s">
        <v>222</v>
      </c>
      <c r="D68" s="394">
        <v>5364</v>
      </c>
      <c r="E68" s="197">
        <v>5584</v>
      </c>
      <c r="F68" s="197">
        <v>5364</v>
      </c>
      <c r="G68" s="383">
        <v>4868</v>
      </c>
    </row>
    <row r="69" spans="1:7" s="39" customFormat="1" ht="15" customHeight="1" x14ac:dyDescent="0.25">
      <c r="A69" s="867"/>
      <c r="B69" s="869"/>
      <c r="C69" s="78" t="s">
        <v>457</v>
      </c>
      <c r="D69" s="394"/>
      <c r="E69" s="197"/>
      <c r="F69" s="197"/>
      <c r="G69" s="383"/>
    </row>
    <row r="70" spans="1:7" s="39" customFormat="1" ht="15" customHeight="1" x14ac:dyDescent="0.25">
      <c r="A70" s="867"/>
      <c r="B70" s="869"/>
      <c r="C70" s="78" t="s">
        <v>218</v>
      </c>
      <c r="D70" s="394">
        <f>SUM(D65:D69)</f>
        <v>32336</v>
      </c>
      <c r="E70" s="197">
        <f>SUM(E65:E69)</f>
        <v>32601</v>
      </c>
      <c r="F70" s="197">
        <f>SUM(F65:F69)</f>
        <v>32381</v>
      </c>
      <c r="G70" s="383">
        <f>SUM(G65:G69)</f>
        <v>30529</v>
      </c>
    </row>
    <row r="71" spans="1:7" s="39" customFormat="1" ht="15" customHeight="1" x14ac:dyDescent="0.25">
      <c r="A71" s="868"/>
      <c r="B71" s="870"/>
      <c r="C71" s="325" t="s">
        <v>221</v>
      </c>
      <c r="D71" s="396">
        <v>6</v>
      </c>
      <c r="E71" s="372">
        <v>6</v>
      </c>
      <c r="F71" s="372">
        <v>6</v>
      </c>
      <c r="G71" s="380">
        <v>6</v>
      </c>
    </row>
    <row r="72" spans="1:7" s="39" customFormat="1" ht="15" customHeight="1" x14ac:dyDescent="0.25">
      <c r="A72" s="858" t="s">
        <v>94</v>
      </c>
      <c r="B72" s="860" t="s">
        <v>741</v>
      </c>
      <c r="C72" s="336" t="s">
        <v>216</v>
      </c>
      <c r="D72" s="394">
        <v>0</v>
      </c>
      <c r="E72" s="197">
        <v>0</v>
      </c>
      <c r="F72" s="197">
        <v>0</v>
      </c>
      <c r="G72" s="383">
        <v>224</v>
      </c>
    </row>
    <row r="73" spans="1:7" s="39" customFormat="1" ht="15" customHeight="1" x14ac:dyDescent="0.25">
      <c r="A73" s="862"/>
      <c r="B73" s="863"/>
      <c r="C73" s="386" t="s">
        <v>218</v>
      </c>
      <c r="D73" s="396">
        <f>SUM(D72)</f>
        <v>0</v>
      </c>
      <c r="E73" s="372">
        <f>SUM(E72)</f>
        <v>0</v>
      </c>
      <c r="F73" s="372">
        <f>SUM(F72)</f>
        <v>0</v>
      </c>
      <c r="G73" s="380">
        <f>SUM(G72)</f>
        <v>224</v>
      </c>
    </row>
    <row r="74" spans="1:7" s="39" customFormat="1" ht="15" customHeight="1" x14ac:dyDescent="0.25">
      <c r="A74" s="858" t="s">
        <v>95</v>
      </c>
      <c r="B74" s="860" t="s">
        <v>435</v>
      </c>
      <c r="C74" s="336" t="s">
        <v>216</v>
      </c>
      <c r="D74" s="394">
        <v>750</v>
      </c>
      <c r="E74" s="197">
        <v>750</v>
      </c>
      <c r="F74" s="197">
        <v>750</v>
      </c>
      <c r="G74" s="383">
        <v>733</v>
      </c>
    </row>
    <row r="75" spans="1:7" s="39" customFormat="1" ht="15" customHeight="1" x14ac:dyDescent="0.25">
      <c r="A75" s="862"/>
      <c r="B75" s="863"/>
      <c r="C75" s="386" t="s">
        <v>218</v>
      </c>
      <c r="D75" s="396">
        <f>SUM(D74)</f>
        <v>750</v>
      </c>
      <c r="E75" s="372">
        <f>SUM(E74)</f>
        <v>750</v>
      </c>
      <c r="F75" s="372">
        <f>SUM(F74)</f>
        <v>750</v>
      </c>
      <c r="G75" s="380">
        <f>SUM(G74)</f>
        <v>733</v>
      </c>
    </row>
    <row r="76" spans="1:7" s="39" customFormat="1" ht="15" customHeight="1" x14ac:dyDescent="0.25">
      <c r="A76" s="858" t="s">
        <v>96</v>
      </c>
      <c r="B76" s="860" t="s">
        <v>436</v>
      </c>
      <c r="C76" s="336" t="s">
        <v>217</v>
      </c>
      <c r="D76" s="394">
        <v>805</v>
      </c>
      <c r="E76" s="197">
        <v>805</v>
      </c>
      <c r="F76" s="197">
        <v>805</v>
      </c>
      <c r="G76" s="383">
        <v>805</v>
      </c>
    </row>
    <row r="77" spans="1:7" s="39" customFormat="1" ht="15" customHeight="1" x14ac:dyDescent="0.25">
      <c r="A77" s="862"/>
      <c r="B77" s="863"/>
      <c r="C77" s="386" t="s">
        <v>218</v>
      </c>
      <c r="D77" s="396">
        <f>SUM(D76)</f>
        <v>805</v>
      </c>
      <c r="E77" s="372">
        <f>SUM(E76)</f>
        <v>805</v>
      </c>
      <c r="F77" s="372">
        <f>SUM(F76)</f>
        <v>805</v>
      </c>
      <c r="G77" s="380">
        <f>SUM(G76)</f>
        <v>805</v>
      </c>
    </row>
    <row r="78" spans="1:7" s="39" customFormat="1" ht="15" customHeight="1" x14ac:dyDescent="0.25">
      <c r="A78" s="858" t="s">
        <v>97</v>
      </c>
      <c r="B78" s="860" t="s">
        <v>438</v>
      </c>
      <c r="C78" s="336" t="s">
        <v>216</v>
      </c>
      <c r="D78" s="394">
        <v>825</v>
      </c>
      <c r="E78" s="197">
        <v>825</v>
      </c>
      <c r="F78" s="197">
        <v>825</v>
      </c>
      <c r="G78" s="383">
        <v>782</v>
      </c>
    </row>
    <row r="79" spans="1:7" s="39" customFormat="1" ht="15" customHeight="1" x14ac:dyDescent="0.25">
      <c r="A79" s="862"/>
      <c r="B79" s="863"/>
      <c r="C79" s="386" t="s">
        <v>218</v>
      </c>
      <c r="D79" s="396">
        <f>SUM(D78)</f>
        <v>825</v>
      </c>
      <c r="E79" s="372">
        <f>SUM(E78)</f>
        <v>825</v>
      </c>
      <c r="F79" s="372">
        <f>SUM(F78)</f>
        <v>825</v>
      </c>
      <c r="G79" s="380">
        <f>SUM(G78)</f>
        <v>782</v>
      </c>
    </row>
    <row r="80" spans="1:7" s="39" customFormat="1" ht="15" customHeight="1" x14ac:dyDescent="0.25">
      <c r="A80" s="858" t="s">
        <v>98</v>
      </c>
      <c r="B80" s="860" t="s">
        <v>439</v>
      </c>
      <c r="C80" s="336" t="s">
        <v>216</v>
      </c>
      <c r="D80" s="394">
        <v>1989</v>
      </c>
      <c r="E80" s="197">
        <v>1989</v>
      </c>
      <c r="F80" s="197">
        <v>1989</v>
      </c>
      <c r="G80" s="383">
        <v>1989</v>
      </c>
    </row>
    <row r="81" spans="1:7" s="39" customFormat="1" ht="15" customHeight="1" x14ac:dyDescent="0.25">
      <c r="A81" s="862"/>
      <c r="B81" s="863"/>
      <c r="C81" s="386" t="s">
        <v>218</v>
      </c>
      <c r="D81" s="396">
        <f>SUM(D80:D80)</f>
        <v>1989</v>
      </c>
      <c r="E81" s="372">
        <f>SUM(E80:E80)</f>
        <v>1989</v>
      </c>
      <c r="F81" s="372">
        <f>SUM(F80:F80)</f>
        <v>1989</v>
      </c>
      <c r="G81" s="380">
        <f>SUM(G80:G80)</f>
        <v>1989</v>
      </c>
    </row>
    <row r="82" spans="1:7" s="39" customFormat="1" ht="15" customHeight="1" x14ac:dyDescent="0.25">
      <c r="A82" s="858" t="s">
        <v>99</v>
      </c>
      <c r="B82" s="860" t="s">
        <v>437</v>
      </c>
      <c r="C82" s="336" t="s">
        <v>216</v>
      </c>
      <c r="D82" s="394">
        <v>150</v>
      </c>
      <c r="E82" s="197">
        <v>150</v>
      </c>
      <c r="F82" s="197">
        <v>150</v>
      </c>
      <c r="G82" s="383">
        <v>150</v>
      </c>
    </row>
    <row r="83" spans="1:7" s="39" customFormat="1" ht="15" customHeight="1" x14ac:dyDescent="0.25">
      <c r="A83" s="862"/>
      <c r="B83" s="863"/>
      <c r="C83" s="386" t="s">
        <v>218</v>
      </c>
      <c r="D83" s="396">
        <f>SUM(D82)</f>
        <v>150</v>
      </c>
      <c r="E83" s="372">
        <f>SUM(E82)</f>
        <v>150</v>
      </c>
      <c r="F83" s="372">
        <f>SUM(F82)</f>
        <v>150</v>
      </c>
      <c r="G83" s="380">
        <f>SUM(G82)</f>
        <v>150</v>
      </c>
    </row>
    <row r="84" spans="1:7" s="39" customFormat="1" ht="15" customHeight="1" x14ac:dyDescent="0.25">
      <c r="A84" s="875" t="s">
        <v>100</v>
      </c>
      <c r="B84" s="876" t="s">
        <v>446</v>
      </c>
      <c r="C84" s="336" t="s">
        <v>219</v>
      </c>
      <c r="D84" s="394">
        <v>100</v>
      </c>
      <c r="E84" s="197">
        <v>165</v>
      </c>
      <c r="F84" s="197">
        <v>272</v>
      </c>
      <c r="G84" s="383">
        <v>277</v>
      </c>
    </row>
    <row r="85" spans="1:7" s="39" customFormat="1" ht="15" customHeight="1" x14ac:dyDescent="0.25">
      <c r="A85" s="871"/>
      <c r="B85" s="873"/>
      <c r="C85" s="336" t="s">
        <v>220</v>
      </c>
      <c r="D85" s="394">
        <v>25</v>
      </c>
      <c r="E85" s="197">
        <v>41</v>
      </c>
      <c r="F85" s="197">
        <v>68</v>
      </c>
      <c r="G85" s="383">
        <v>67</v>
      </c>
    </row>
    <row r="86" spans="1:7" s="39" customFormat="1" ht="15" customHeight="1" x14ac:dyDescent="0.25">
      <c r="A86" s="871"/>
      <c r="B86" s="873"/>
      <c r="C86" s="336" t="s">
        <v>216</v>
      </c>
      <c r="D86" s="394">
        <v>581</v>
      </c>
      <c r="E86" s="197">
        <v>500</v>
      </c>
      <c r="F86" s="197">
        <v>500</v>
      </c>
      <c r="G86" s="383">
        <v>500</v>
      </c>
    </row>
    <row r="87" spans="1:7" s="39" customFormat="1" ht="15" customHeight="1" x14ac:dyDescent="0.25">
      <c r="A87" s="871"/>
      <c r="B87" s="873"/>
      <c r="C87" s="336" t="s">
        <v>81</v>
      </c>
      <c r="D87" s="394">
        <v>245</v>
      </c>
      <c r="E87" s="197">
        <v>283</v>
      </c>
      <c r="F87" s="197">
        <v>283</v>
      </c>
      <c r="G87" s="383">
        <v>283</v>
      </c>
    </row>
    <row r="88" spans="1:7" s="39" customFormat="1" ht="15" customHeight="1" x14ac:dyDescent="0.25">
      <c r="A88" s="872"/>
      <c r="B88" s="874"/>
      <c r="C88" s="386" t="s">
        <v>218</v>
      </c>
      <c r="D88" s="396">
        <f>SUM(D84:D87)</f>
        <v>951</v>
      </c>
      <c r="E88" s="372">
        <f>SUM(E84:E87)</f>
        <v>989</v>
      </c>
      <c r="F88" s="372">
        <f>SUM(F84:F87)</f>
        <v>1123</v>
      </c>
      <c r="G88" s="380">
        <f>SUM(G84:G87)</f>
        <v>1127</v>
      </c>
    </row>
    <row r="89" spans="1:7" s="39" customFormat="1" ht="15" customHeight="1" x14ac:dyDescent="0.25">
      <c r="A89" s="875" t="s">
        <v>101</v>
      </c>
      <c r="B89" s="876" t="s">
        <v>447</v>
      </c>
      <c r="C89" s="387" t="s">
        <v>219</v>
      </c>
      <c r="D89" s="395">
        <v>5430</v>
      </c>
      <c r="E89" s="373">
        <v>3876</v>
      </c>
      <c r="F89" s="373">
        <v>3995</v>
      </c>
      <c r="G89" s="382">
        <v>3851</v>
      </c>
    </row>
    <row r="90" spans="1:7" s="39" customFormat="1" ht="15" customHeight="1" x14ac:dyDescent="0.25">
      <c r="A90" s="871"/>
      <c r="B90" s="873"/>
      <c r="C90" s="336" t="s">
        <v>220</v>
      </c>
      <c r="D90" s="394">
        <v>1529</v>
      </c>
      <c r="E90" s="197">
        <v>1109</v>
      </c>
      <c r="F90" s="197">
        <v>1111</v>
      </c>
      <c r="G90" s="383">
        <v>1101</v>
      </c>
    </row>
    <row r="91" spans="1:7" s="39" customFormat="1" ht="15" customHeight="1" x14ac:dyDescent="0.25">
      <c r="A91" s="871"/>
      <c r="B91" s="873"/>
      <c r="C91" s="336" t="s">
        <v>216</v>
      </c>
      <c r="D91" s="394">
        <v>29526</v>
      </c>
      <c r="E91" s="197">
        <v>31500</v>
      </c>
      <c r="F91" s="197">
        <v>37088</v>
      </c>
      <c r="G91" s="383">
        <v>36860</v>
      </c>
    </row>
    <row r="92" spans="1:7" s="39" customFormat="1" ht="15" customHeight="1" x14ac:dyDescent="0.25">
      <c r="A92" s="871"/>
      <c r="B92" s="873"/>
      <c r="C92" s="336" t="s">
        <v>217</v>
      </c>
      <c r="D92" s="394">
        <v>80</v>
      </c>
      <c r="E92" s="197">
        <v>80</v>
      </c>
      <c r="F92" s="197">
        <v>80</v>
      </c>
      <c r="G92" s="383">
        <v>80</v>
      </c>
    </row>
    <row r="93" spans="1:7" s="39" customFormat="1" ht="15" customHeight="1" x14ac:dyDescent="0.25">
      <c r="A93" s="871"/>
      <c r="B93" s="873"/>
      <c r="C93" s="336" t="s">
        <v>81</v>
      </c>
      <c r="D93" s="394">
        <v>4487</v>
      </c>
      <c r="E93" s="197">
        <v>4487</v>
      </c>
      <c r="F93" s="197">
        <v>4176</v>
      </c>
      <c r="G93" s="383">
        <v>8906</v>
      </c>
    </row>
    <row r="94" spans="1:7" s="39" customFormat="1" ht="15" customHeight="1" x14ac:dyDescent="0.25">
      <c r="A94" s="871"/>
      <c r="B94" s="873"/>
      <c r="C94" s="336" t="s">
        <v>218</v>
      </c>
      <c r="D94" s="394">
        <f>SUM(D89:D93)</f>
        <v>41052</v>
      </c>
      <c r="E94" s="197">
        <f>SUM(E89:E93)</f>
        <v>41052</v>
      </c>
      <c r="F94" s="197">
        <f>SUM(F89:F93)</f>
        <v>46450</v>
      </c>
      <c r="G94" s="383">
        <f>SUM(G89:G93)</f>
        <v>50798</v>
      </c>
    </row>
    <row r="95" spans="1:7" s="39" customFormat="1" ht="15" customHeight="1" x14ac:dyDescent="0.25">
      <c r="A95" s="871"/>
      <c r="B95" s="873"/>
      <c r="C95" s="336" t="s">
        <v>221</v>
      </c>
      <c r="D95" s="394">
        <v>3</v>
      </c>
      <c r="E95" s="197">
        <v>3</v>
      </c>
      <c r="F95" s="197">
        <v>3</v>
      </c>
      <c r="G95" s="383">
        <v>3</v>
      </c>
    </row>
    <row r="96" spans="1:7" s="39" customFormat="1" ht="15" customHeight="1" x14ac:dyDescent="0.25">
      <c r="A96" s="883" t="s">
        <v>102</v>
      </c>
      <c r="B96" s="884" t="s">
        <v>417</v>
      </c>
      <c r="C96" s="75" t="s">
        <v>216</v>
      </c>
      <c r="D96" s="449">
        <v>540</v>
      </c>
      <c r="E96" s="702">
        <v>540</v>
      </c>
      <c r="F96" s="702">
        <v>540</v>
      </c>
      <c r="G96" s="524">
        <v>315</v>
      </c>
    </row>
    <row r="97" spans="1:7" s="39" customFormat="1" ht="15" customHeight="1" x14ac:dyDescent="0.25">
      <c r="A97" s="867"/>
      <c r="B97" s="869"/>
      <c r="C97" s="78" t="s">
        <v>81</v>
      </c>
      <c r="D97" s="394"/>
      <c r="E97" s="197"/>
      <c r="F97" s="197"/>
      <c r="G97" s="383"/>
    </row>
    <row r="98" spans="1:7" s="39" customFormat="1" ht="15" customHeight="1" x14ac:dyDescent="0.25">
      <c r="A98" s="867"/>
      <c r="B98" s="869"/>
      <c r="C98" s="78" t="s">
        <v>218</v>
      </c>
      <c r="D98" s="394">
        <f>SUM(D96:D96)</f>
        <v>540</v>
      </c>
      <c r="E98" s="197">
        <f>SUM(E96:E96)</f>
        <v>540</v>
      </c>
      <c r="F98" s="197">
        <f>SUM(F96:F96)</f>
        <v>540</v>
      </c>
      <c r="G98" s="383">
        <f>SUM(G96:G96)</f>
        <v>315</v>
      </c>
    </row>
    <row r="99" spans="1:7" s="39" customFormat="1" ht="15" customHeight="1" x14ac:dyDescent="0.25">
      <c r="A99" s="875" t="s">
        <v>103</v>
      </c>
      <c r="B99" s="876" t="s">
        <v>444</v>
      </c>
      <c r="C99" s="387" t="s">
        <v>219</v>
      </c>
      <c r="D99" s="463">
        <v>303</v>
      </c>
      <c r="E99" s="373">
        <v>303</v>
      </c>
      <c r="F99" s="373">
        <v>303</v>
      </c>
      <c r="G99" s="382">
        <v>327</v>
      </c>
    </row>
    <row r="100" spans="1:7" s="39" customFormat="1" ht="15" customHeight="1" x14ac:dyDescent="0.25">
      <c r="A100" s="871"/>
      <c r="B100" s="873"/>
      <c r="C100" s="336" t="s">
        <v>220</v>
      </c>
      <c r="D100" s="462">
        <v>74</v>
      </c>
      <c r="E100" s="197">
        <v>74</v>
      </c>
      <c r="F100" s="197">
        <v>74</v>
      </c>
      <c r="G100" s="383">
        <v>79</v>
      </c>
    </row>
    <row r="101" spans="1:7" s="39" customFormat="1" ht="15" customHeight="1" x14ac:dyDescent="0.25">
      <c r="A101" s="871"/>
      <c r="B101" s="873"/>
      <c r="C101" s="336" t="s">
        <v>216</v>
      </c>
      <c r="D101" s="462">
        <v>230</v>
      </c>
      <c r="E101" s="197">
        <v>230</v>
      </c>
      <c r="F101" s="197">
        <v>188</v>
      </c>
      <c r="G101" s="383">
        <v>188</v>
      </c>
    </row>
    <row r="102" spans="1:7" s="39" customFormat="1" ht="15" customHeight="1" x14ac:dyDescent="0.25">
      <c r="A102" s="871"/>
      <c r="B102" s="873"/>
      <c r="C102" s="336" t="s">
        <v>81</v>
      </c>
      <c r="D102" s="462">
        <v>117</v>
      </c>
      <c r="E102" s="197">
        <v>117</v>
      </c>
      <c r="F102" s="197">
        <v>139</v>
      </c>
      <c r="G102" s="383">
        <v>217</v>
      </c>
    </row>
    <row r="103" spans="1:7" s="39" customFormat="1" ht="15" customHeight="1" thickBot="1" x14ac:dyDescent="0.3">
      <c r="A103" s="879"/>
      <c r="B103" s="880"/>
      <c r="C103" s="398" t="s">
        <v>218</v>
      </c>
      <c r="D103" s="464">
        <f>SUM(D99:D102)</f>
        <v>724</v>
      </c>
      <c r="E103" s="703">
        <f>SUM(E99:E102)</f>
        <v>724</v>
      </c>
      <c r="F103" s="703">
        <f>SUM(F99:F102)</f>
        <v>704</v>
      </c>
      <c r="G103" s="388">
        <f>SUM(G99:G102)</f>
        <v>811</v>
      </c>
    </row>
    <row r="104" spans="1:7" s="39" customFormat="1" ht="6.75" customHeight="1" thickTop="1" x14ac:dyDescent="0.25">
      <c r="A104" s="513"/>
      <c r="B104" s="389"/>
      <c r="C104" s="58"/>
      <c r="D104" s="342"/>
      <c r="E104" s="342"/>
      <c r="F104" s="342"/>
      <c r="G104" s="342"/>
    </row>
    <row r="105" spans="1:7" s="39" customFormat="1" ht="6.75" customHeight="1" thickBot="1" x14ac:dyDescent="0.3">
      <c r="A105" s="397"/>
      <c r="B105" s="337"/>
      <c r="C105" s="390"/>
      <c r="D105" s="391"/>
      <c r="E105" s="391"/>
      <c r="F105" s="391"/>
      <c r="G105" s="391"/>
    </row>
    <row r="106" spans="1:7" s="39" customFormat="1" ht="15" customHeight="1" thickTop="1" x14ac:dyDescent="0.25">
      <c r="A106" s="875" t="s">
        <v>104</v>
      </c>
      <c r="B106" s="876" t="s">
        <v>445</v>
      </c>
      <c r="C106" s="387" t="s">
        <v>219</v>
      </c>
      <c r="D106" s="463">
        <v>4860</v>
      </c>
      <c r="E106" s="701">
        <v>4860</v>
      </c>
      <c r="F106" s="701">
        <v>4859</v>
      </c>
      <c r="G106" s="382">
        <v>4858</v>
      </c>
    </row>
    <row r="107" spans="1:7" s="39" customFormat="1" ht="15" customHeight="1" x14ac:dyDescent="0.25">
      <c r="A107" s="871"/>
      <c r="B107" s="873"/>
      <c r="C107" s="336" t="s">
        <v>220</v>
      </c>
      <c r="D107" s="462">
        <v>1336</v>
      </c>
      <c r="E107" s="197">
        <v>1336</v>
      </c>
      <c r="F107" s="197">
        <v>1336</v>
      </c>
      <c r="G107" s="383">
        <v>1335</v>
      </c>
    </row>
    <row r="108" spans="1:7" s="39" customFormat="1" ht="15" customHeight="1" x14ac:dyDescent="0.25">
      <c r="A108" s="871"/>
      <c r="B108" s="873"/>
      <c r="C108" s="336" t="s">
        <v>216</v>
      </c>
      <c r="D108" s="462">
        <v>5309</v>
      </c>
      <c r="E108" s="197">
        <v>5598</v>
      </c>
      <c r="F108" s="197">
        <v>5343</v>
      </c>
      <c r="G108" s="383">
        <v>5200</v>
      </c>
    </row>
    <row r="109" spans="1:7" s="39" customFormat="1" ht="15" customHeight="1" x14ac:dyDescent="0.25">
      <c r="A109" s="871"/>
      <c r="B109" s="873"/>
      <c r="C109" s="336" t="s">
        <v>81</v>
      </c>
      <c r="D109" s="462">
        <v>12899</v>
      </c>
      <c r="E109" s="197">
        <v>13592</v>
      </c>
      <c r="F109" s="197">
        <v>13558</v>
      </c>
      <c r="G109" s="383">
        <v>13998</v>
      </c>
    </row>
    <row r="110" spans="1:7" s="39" customFormat="1" ht="15" customHeight="1" x14ac:dyDescent="0.25">
      <c r="A110" s="871"/>
      <c r="B110" s="873"/>
      <c r="C110" s="336" t="s">
        <v>80</v>
      </c>
      <c r="D110" s="462"/>
      <c r="E110" s="197"/>
      <c r="F110" s="197"/>
      <c r="G110" s="383"/>
    </row>
    <row r="111" spans="1:7" s="39" customFormat="1" ht="15" customHeight="1" x14ac:dyDescent="0.25">
      <c r="A111" s="871"/>
      <c r="B111" s="873"/>
      <c r="C111" s="336" t="s">
        <v>218</v>
      </c>
      <c r="D111" s="462">
        <f>SUM(D106:D110)</f>
        <v>24404</v>
      </c>
      <c r="E111" s="197">
        <f>SUM(E106:E110)</f>
        <v>25386</v>
      </c>
      <c r="F111" s="197">
        <f>SUM(F106:F110)</f>
        <v>25096</v>
      </c>
      <c r="G111" s="383">
        <f>SUM(G106:G110)</f>
        <v>25391</v>
      </c>
    </row>
    <row r="112" spans="1:7" s="39" customFormat="1" ht="15" customHeight="1" x14ac:dyDescent="0.25">
      <c r="A112" s="872"/>
      <c r="B112" s="874"/>
      <c r="C112" s="386" t="s">
        <v>221</v>
      </c>
      <c r="D112" s="461">
        <v>2</v>
      </c>
      <c r="E112" s="372">
        <v>2</v>
      </c>
      <c r="F112" s="372">
        <v>2</v>
      </c>
      <c r="G112" s="380">
        <v>2</v>
      </c>
    </row>
    <row r="113" spans="1:7" s="39" customFormat="1" ht="15" customHeight="1" x14ac:dyDescent="0.25">
      <c r="A113" s="867" t="s">
        <v>105</v>
      </c>
      <c r="B113" s="869" t="s">
        <v>419</v>
      </c>
      <c r="C113" s="78" t="s">
        <v>216</v>
      </c>
      <c r="D113" s="462">
        <v>1270</v>
      </c>
      <c r="E113" s="197">
        <v>1270</v>
      </c>
      <c r="F113" s="197">
        <v>1270</v>
      </c>
      <c r="G113" s="383">
        <v>1270</v>
      </c>
    </row>
    <row r="114" spans="1:7" s="39" customFormat="1" ht="15" customHeight="1" x14ac:dyDescent="0.25">
      <c r="A114" s="868"/>
      <c r="B114" s="870"/>
      <c r="C114" s="325" t="s">
        <v>218</v>
      </c>
      <c r="D114" s="461">
        <f>SUM(D113)</f>
        <v>1270</v>
      </c>
      <c r="E114" s="372">
        <f>SUM(E113)</f>
        <v>1270</v>
      </c>
      <c r="F114" s="372">
        <f>SUM(F113)</f>
        <v>1270</v>
      </c>
      <c r="G114" s="380">
        <f>SUM(G113)</f>
        <v>1270</v>
      </c>
    </row>
    <row r="115" spans="1:7" s="39" customFormat="1" ht="15" customHeight="1" x14ac:dyDescent="0.25">
      <c r="A115" s="875" t="s">
        <v>106</v>
      </c>
      <c r="B115" s="876" t="s">
        <v>443</v>
      </c>
      <c r="C115" s="336" t="s">
        <v>217</v>
      </c>
      <c r="D115" s="462">
        <v>6739</v>
      </c>
      <c r="E115" s="197">
        <v>6829</v>
      </c>
      <c r="F115" s="197">
        <v>6829</v>
      </c>
      <c r="G115" s="383">
        <v>6970</v>
      </c>
    </row>
    <row r="116" spans="1:7" s="39" customFormat="1" ht="15" customHeight="1" x14ac:dyDescent="0.25">
      <c r="A116" s="872"/>
      <c r="B116" s="874"/>
      <c r="C116" s="386" t="s">
        <v>218</v>
      </c>
      <c r="D116" s="461">
        <f>SUM(D115)</f>
        <v>6739</v>
      </c>
      <c r="E116" s="372">
        <f>SUM(E115)</f>
        <v>6829</v>
      </c>
      <c r="F116" s="372">
        <f>SUM(F115)</f>
        <v>6829</v>
      </c>
      <c r="G116" s="380">
        <f>SUM(G115)</f>
        <v>6970</v>
      </c>
    </row>
    <row r="117" spans="1:7" s="39" customFormat="1" ht="15" customHeight="1" x14ac:dyDescent="0.25">
      <c r="A117" s="858" t="s">
        <v>107</v>
      </c>
      <c r="B117" s="864" t="s">
        <v>430</v>
      </c>
      <c r="C117" s="384" t="s">
        <v>219</v>
      </c>
      <c r="D117" s="463">
        <v>200</v>
      </c>
      <c r="E117" s="373">
        <v>200</v>
      </c>
      <c r="F117" s="373">
        <v>200</v>
      </c>
      <c r="G117" s="382">
        <v>112</v>
      </c>
    </row>
    <row r="118" spans="1:7" s="39" customFormat="1" ht="15" customHeight="1" x14ac:dyDescent="0.25">
      <c r="A118" s="859"/>
      <c r="B118" s="865"/>
      <c r="C118" s="78" t="s">
        <v>220</v>
      </c>
      <c r="D118" s="462">
        <v>127</v>
      </c>
      <c r="E118" s="197">
        <v>127</v>
      </c>
      <c r="F118" s="197">
        <v>127</v>
      </c>
      <c r="G118" s="383">
        <v>0</v>
      </c>
    </row>
    <row r="119" spans="1:7" s="39" customFormat="1" ht="15" customHeight="1" x14ac:dyDescent="0.25">
      <c r="A119" s="859"/>
      <c r="B119" s="865"/>
      <c r="C119" s="78" t="s">
        <v>216</v>
      </c>
      <c r="D119" s="462">
        <v>725</v>
      </c>
      <c r="E119" s="197">
        <v>725</v>
      </c>
      <c r="F119" s="197">
        <v>725</v>
      </c>
      <c r="G119" s="383">
        <v>725</v>
      </c>
    </row>
    <row r="120" spans="1:7" s="39" customFormat="1" ht="15" customHeight="1" x14ac:dyDescent="0.25">
      <c r="A120" s="862"/>
      <c r="B120" s="866"/>
      <c r="C120" s="325" t="s">
        <v>218</v>
      </c>
      <c r="D120" s="461">
        <f>SUM(D117:D119)</f>
        <v>1052</v>
      </c>
      <c r="E120" s="372">
        <f>SUM(E117:E119)</f>
        <v>1052</v>
      </c>
      <c r="F120" s="372">
        <f>SUM(F117:F119)</f>
        <v>1052</v>
      </c>
      <c r="G120" s="380">
        <f>SUM(G117:G119)</f>
        <v>837</v>
      </c>
    </row>
    <row r="121" spans="1:7" s="39" customFormat="1" ht="15" customHeight="1" x14ac:dyDescent="0.25">
      <c r="A121" s="875" t="s">
        <v>108</v>
      </c>
      <c r="B121" s="876" t="s">
        <v>440</v>
      </c>
      <c r="C121" s="399" t="s">
        <v>219</v>
      </c>
      <c r="D121" s="463">
        <v>0</v>
      </c>
      <c r="E121" s="373">
        <v>23</v>
      </c>
      <c r="F121" s="373">
        <v>23</v>
      </c>
      <c r="G121" s="382">
        <v>23</v>
      </c>
    </row>
    <row r="122" spans="1:7" s="39" customFormat="1" ht="15" customHeight="1" x14ac:dyDescent="0.25">
      <c r="A122" s="871"/>
      <c r="B122" s="873"/>
      <c r="C122" s="198" t="s">
        <v>226</v>
      </c>
      <c r="D122" s="462">
        <v>0</v>
      </c>
      <c r="E122" s="197">
        <v>5</v>
      </c>
      <c r="F122" s="197">
        <v>6</v>
      </c>
      <c r="G122" s="383">
        <v>6</v>
      </c>
    </row>
    <row r="123" spans="1:7" s="39" customFormat="1" ht="15" customHeight="1" x14ac:dyDescent="0.25">
      <c r="A123" s="871"/>
      <c r="B123" s="873"/>
      <c r="C123" s="198" t="s">
        <v>262</v>
      </c>
      <c r="D123" s="462">
        <v>0</v>
      </c>
      <c r="E123" s="197">
        <v>0</v>
      </c>
      <c r="F123" s="197">
        <v>0</v>
      </c>
      <c r="G123" s="383">
        <v>0</v>
      </c>
    </row>
    <row r="124" spans="1:7" s="39" customFormat="1" ht="15" customHeight="1" x14ac:dyDescent="0.25">
      <c r="A124" s="871"/>
      <c r="B124" s="873"/>
      <c r="C124" s="198" t="s">
        <v>217</v>
      </c>
      <c r="D124" s="462">
        <v>300</v>
      </c>
      <c r="E124" s="197">
        <v>178</v>
      </c>
      <c r="F124" s="197">
        <v>178</v>
      </c>
      <c r="G124" s="383">
        <v>178</v>
      </c>
    </row>
    <row r="125" spans="1:7" s="39" customFormat="1" ht="15" customHeight="1" x14ac:dyDescent="0.25">
      <c r="A125" s="872"/>
      <c r="B125" s="874"/>
      <c r="C125" s="400" t="s">
        <v>218</v>
      </c>
      <c r="D125" s="461">
        <f>SUM(D121:D124)</f>
        <v>300</v>
      </c>
      <c r="E125" s="372">
        <f>SUM(E121:E124)</f>
        <v>206</v>
      </c>
      <c r="F125" s="372">
        <f>SUM(F121:F124)</f>
        <v>207</v>
      </c>
      <c r="G125" s="380">
        <f>SUM(G121:G124)</f>
        <v>207</v>
      </c>
    </row>
    <row r="126" spans="1:7" s="39" customFormat="1" ht="15" customHeight="1" x14ac:dyDescent="0.25">
      <c r="A126" s="858" t="s">
        <v>109</v>
      </c>
      <c r="B126" s="860" t="s">
        <v>581</v>
      </c>
      <c r="C126" s="336" t="s">
        <v>225</v>
      </c>
      <c r="D126" s="462">
        <v>300</v>
      </c>
      <c r="E126" s="197">
        <v>300</v>
      </c>
      <c r="F126" s="197">
        <v>0</v>
      </c>
      <c r="G126" s="383">
        <v>0</v>
      </c>
    </row>
    <row r="127" spans="1:7" s="39" customFormat="1" ht="15" customHeight="1" x14ac:dyDescent="0.25">
      <c r="A127" s="862"/>
      <c r="B127" s="863"/>
      <c r="C127" s="386" t="s">
        <v>218</v>
      </c>
      <c r="D127" s="461">
        <f>SUM(D126)</f>
        <v>300</v>
      </c>
      <c r="E127" s="372">
        <f>SUM(E126)</f>
        <v>300</v>
      </c>
      <c r="F127" s="372">
        <f>SUM(F126)</f>
        <v>0</v>
      </c>
      <c r="G127" s="380">
        <f>SUM(G126)</f>
        <v>0</v>
      </c>
    </row>
    <row r="128" spans="1:7" s="39" customFormat="1" ht="15" customHeight="1" x14ac:dyDescent="0.25">
      <c r="A128" s="871" t="s">
        <v>110</v>
      </c>
      <c r="B128" s="873" t="s">
        <v>441</v>
      </c>
      <c r="C128" s="336" t="s">
        <v>225</v>
      </c>
      <c r="D128" s="462">
        <v>250</v>
      </c>
      <c r="E128" s="197">
        <v>0</v>
      </c>
      <c r="F128" s="197">
        <v>0</v>
      </c>
      <c r="G128" s="383">
        <v>0</v>
      </c>
    </row>
    <row r="129" spans="1:7" s="39" customFormat="1" ht="15" customHeight="1" x14ac:dyDescent="0.25">
      <c r="A129" s="871"/>
      <c r="B129" s="873"/>
      <c r="C129" s="336" t="s">
        <v>199</v>
      </c>
      <c r="D129" s="462">
        <v>610</v>
      </c>
      <c r="E129" s="197">
        <v>581</v>
      </c>
      <c r="F129" s="197">
        <v>581</v>
      </c>
      <c r="G129" s="383">
        <v>241</v>
      </c>
    </row>
    <row r="130" spans="1:7" s="39" customFormat="1" ht="15" customHeight="1" x14ac:dyDescent="0.25">
      <c r="A130" s="872"/>
      <c r="B130" s="874"/>
      <c r="C130" s="386" t="s">
        <v>218</v>
      </c>
      <c r="D130" s="461">
        <f>SUM(D128:D129)</f>
        <v>860</v>
      </c>
      <c r="E130" s="372">
        <f>SUM(E128:E129)</f>
        <v>581</v>
      </c>
      <c r="F130" s="372">
        <f>SUM(F128:F129)</f>
        <v>581</v>
      </c>
      <c r="G130" s="380">
        <f>SUM(G128:G129)</f>
        <v>241</v>
      </c>
    </row>
    <row r="131" spans="1:7" s="39" customFormat="1" ht="15" customHeight="1" x14ac:dyDescent="0.25">
      <c r="A131" s="858" t="s">
        <v>111</v>
      </c>
      <c r="B131" s="860" t="s">
        <v>688</v>
      </c>
      <c r="C131" s="336" t="s">
        <v>199</v>
      </c>
      <c r="D131" s="462">
        <v>0</v>
      </c>
      <c r="E131" s="197">
        <v>0</v>
      </c>
      <c r="F131" s="197">
        <v>0</v>
      </c>
      <c r="G131" s="383">
        <v>340</v>
      </c>
    </row>
    <row r="132" spans="1:7" s="39" customFormat="1" ht="15" customHeight="1" x14ac:dyDescent="0.25">
      <c r="A132" s="862"/>
      <c r="B132" s="863"/>
      <c r="C132" s="386" t="s">
        <v>218</v>
      </c>
      <c r="D132" s="461">
        <f>SUM(D131)</f>
        <v>0</v>
      </c>
      <c r="E132" s="461">
        <f t="shared" ref="E132:F132" si="0">SUM(E131)</f>
        <v>0</v>
      </c>
      <c r="F132" s="461">
        <f t="shared" si="0"/>
        <v>0</v>
      </c>
      <c r="G132" s="380">
        <f>SUM(G131)</f>
        <v>340</v>
      </c>
    </row>
    <row r="133" spans="1:7" s="39" customFormat="1" ht="15" customHeight="1" x14ac:dyDescent="0.25">
      <c r="A133" s="858" t="s">
        <v>112</v>
      </c>
      <c r="B133" s="860" t="s">
        <v>442</v>
      </c>
      <c r="C133" s="387" t="s">
        <v>225</v>
      </c>
      <c r="D133" s="463">
        <v>2700</v>
      </c>
      <c r="E133" s="373">
        <v>2950</v>
      </c>
      <c r="F133" s="373">
        <v>4350</v>
      </c>
      <c r="G133" s="382">
        <v>4350</v>
      </c>
    </row>
    <row r="134" spans="1:7" s="39" customFormat="1" ht="15" customHeight="1" x14ac:dyDescent="0.25">
      <c r="A134" s="859"/>
      <c r="B134" s="861"/>
      <c r="C134" s="336" t="s">
        <v>262</v>
      </c>
      <c r="D134" s="462">
        <v>250</v>
      </c>
      <c r="E134" s="197">
        <v>250</v>
      </c>
      <c r="F134" s="197">
        <v>250</v>
      </c>
      <c r="G134" s="383">
        <v>250</v>
      </c>
    </row>
    <row r="135" spans="1:7" s="39" customFormat="1" ht="15" customHeight="1" x14ac:dyDescent="0.25">
      <c r="A135" s="859"/>
      <c r="B135" s="861"/>
      <c r="C135" s="336" t="s">
        <v>219</v>
      </c>
      <c r="D135" s="462">
        <v>1444</v>
      </c>
      <c r="E135" s="197">
        <v>1444</v>
      </c>
      <c r="F135" s="197">
        <v>344</v>
      </c>
      <c r="G135" s="383">
        <v>294</v>
      </c>
    </row>
    <row r="136" spans="1:7" s="39" customFormat="1" ht="15" customHeight="1" x14ac:dyDescent="0.25">
      <c r="A136" s="859"/>
      <c r="B136" s="861"/>
      <c r="C136" s="336" t="s">
        <v>220</v>
      </c>
      <c r="D136" s="462">
        <v>871</v>
      </c>
      <c r="E136" s="197">
        <v>871</v>
      </c>
      <c r="F136" s="197">
        <v>169</v>
      </c>
      <c r="G136" s="383">
        <v>125</v>
      </c>
    </row>
    <row r="137" spans="1:7" s="39" customFormat="1" ht="15" customHeight="1" x14ac:dyDescent="0.25">
      <c r="A137" s="859"/>
      <c r="B137" s="861"/>
      <c r="C137" s="336" t="s">
        <v>218</v>
      </c>
      <c r="D137" s="462">
        <f>SUM(D133:D136)</f>
        <v>5265</v>
      </c>
      <c r="E137" s="197">
        <f>SUM(E133:E136)</f>
        <v>5515</v>
      </c>
      <c r="F137" s="197">
        <f>SUM(F133:F136)</f>
        <v>5113</v>
      </c>
      <c r="G137" s="383">
        <f>SUM(G133:G136)</f>
        <v>5019</v>
      </c>
    </row>
    <row r="138" spans="1:7" s="39" customFormat="1" ht="15" customHeight="1" x14ac:dyDescent="0.25">
      <c r="A138" s="858" t="s">
        <v>113</v>
      </c>
      <c r="B138" s="860" t="s">
        <v>687</v>
      </c>
      <c r="C138" s="387" t="s">
        <v>48</v>
      </c>
      <c r="D138" s="463"/>
      <c r="E138" s="373">
        <v>100000</v>
      </c>
      <c r="F138" s="373">
        <v>100000</v>
      </c>
      <c r="G138" s="382">
        <v>100000</v>
      </c>
    </row>
    <row r="139" spans="1:7" s="39" customFormat="1" ht="15" customHeight="1" thickBot="1" x14ac:dyDescent="0.3">
      <c r="A139" s="881"/>
      <c r="B139" s="882"/>
      <c r="C139" s="398" t="s">
        <v>218</v>
      </c>
      <c r="D139" s="464">
        <f>SUM(D138)</f>
        <v>0</v>
      </c>
      <c r="E139" s="703">
        <f>SUM(E138)</f>
        <v>100000</v>
      </c>
      <c r="F139" s="703">
        <f>SUM(F138)</f>
        <v>100000</v>
      </c>
      <c r="G139" s="388">
        <f>SUM(G138)</f>
        <v>100000</v>
      </c>
    </row>
    <row r="140" spans="1:7" s="39" customFormat="1" ht="15" customHeight="1" thickTop="1" x14ac:dyDescent="0.25">
      <c r="A140" s="613"/>
      <c r="B140" s="389"/>
      <c r="C140" s="614"/>
      <c r="D140" s="342"/>
      <c r="E140" s="342"/>
      <c r="F140" s="342"/>
      <c r="G140" s="342"/>
    </row>
    <row r="141" spans="1:7" s="39" customFormat="1" ht="15" customHeight="1" x14ac:dyDescent="0.25">
      <c r="A141" s="613"/>
      <c r="B141" s="389"/>
      <c r="C141" s="614"/>
      <c r="D141" s="342"/>
      <c r="E141" s="342"/>
      <c r="F141" s="342"/>
      <c r="G141" s="342"/>
    </row>
    <row r="142" spans="1:7" s="39" customFormat="1" ht="15" customHeight="1" x14ac:dyDescent="0.25">
      <c r="A142" s="43"/>
      <c r="B142" s="389"/>
      <c r="C142" s="58"/>
      <c r="D142" s="342"/>
      <c r="E142" s="342"/>
      <c r="F142" s="342"/>
      <c r="G142" s="342"/>
    </row>
    <row r="143" spans="1:7" ht="15" customHeight="1" x14ac:dyDescent="0.25">
      <c r="B143" s="180"/>
      <c r="D143" s="181">
        <f>D61+D58+D56+D98+D114+D26+D70+D15+D31+D35+D64+D41+D120+D44+D47+D75+D77+D83+D79+D137+D125+D130+D116+D39+D127+D103+D111+D88+D94+D21+D50+D139+D81</f>
        <v>425186</v>
      </c>
      <c r="E143" s="181">
        <f>E61+E58+E56+E98+E114+E26+E70+E15+E31+E35+E64+E41+E120+E44+E47+E75+E77+E83+E79+E137+E125+E130+E116+E39+E127+E103+E111+E88+E94+E21+E50+E139+E81</f>
        <v>527738</v>
      </c>
      <c r="F143" s="181">
        <f>F61+F58+F56+F98+F114+F26+F70+F15+F31+F35+F64+F41+F120+F44+F47+F75+F77+F83+F79+F137+F125+F130+F116+F39+F127+F103+F111+F88+F94+F21+F50+F139+F81</f>
        <v>453020</v>
      </c>
      <c r="G143" s="181">
        <f>G61+G58+G56+G98+G114+G26+G70+G15+G31+G35+G64+G41+G120+G44+G47+G75+G77+G83+G79+G137+G125+G130+G116+G39+G127+G103+G111+G88+G94+G21+G50+G139+G81+G73+G132</f>
        <v>446486</v>
      </c>
    </row>
    <row r="144" spans="1:7" x14ac:dyDescent="0.25">
      <c r="D144" s="181"/>
      <c r="E144" s="181"/>
      <c r="F144" s="181"/>
      <c r="G144" s="181"/>
    </row>
  </sheetData>
  <sheetProtection selectLockedCells="1" selectUnlockedCells="1"/>
  <mergeCells count="72">
    <mergeCell ref="A138:A139"/>
    <mergeCell ref="B138:B139"/>
    <mergeCell ref="A126:A127"/>
    <mergeCell ref="B126:B127"/>
    <mergeCell ref="A96:A98"/>
    <mergeCell ref="B96:B98"/>
    <mergeCell ref="A106:A112"/>
    <mergeCell ref="B106:B112"/>
    <mergeCell ref="A99:A103"/>
    <mergeCell ref="B99:B103"/>
    <mergeCell ref="A48:A51"/>
    <mergeCell ref="B48:B51"/>
    <mergeCell ref="A72:A73"/>
    <mergeCell ref="B72:B73"/>
    <mergeCell ref="A131:A132"/>
    <mergeCell ref="B131:B132"/>
    <mergeCell ref="A89:A95"/>
    <mergeCell ref="B89:B95"/>
    <mergeCell ref="A59:A61"/>
    <mergeCell ref="B59:B61"/>
    <mergeCell ref="A57:A58"/>
    <mergeCell ref="B57:B58"/>
    <mergeCell ref="A10:A16"/>
    <mergeCell ref="B10:B16"/>
    <mergeCell ref="A32:A35"/>
    <mergeCell ref="B32:B35"/>
    <mergeCell ref="A40:A41"/>
    <mergeCell ref="B40:B41"/>
    <mergeCell ref="A36:A39"/>
    <mergeCell ref="B36:B39"/>
    <mergeCell ref="A54:A56"/>
    <mergeCell ref="B54:B56"/>
    <mergeCell ref="A42:A44"/>
    <mergeCell ref="B42:B44"/>
    <mergeCell ref="A4:G4"/>
    <mergeCell ref="A5:G5"/>
    <mergeCell ref="B17:B22"/>
    <mergeCell ref="A17:A22"/>
    <mergeCell ref="A74:A75"/>
    <mergeCell ref="B74:B75"/>
    <mergeCell ref="A23:A26"/>
    <mergeCell ref="B23:B26"/>
    <mergeCell ref="A65:A71"/>
    <mergeCell ref="B65:B71"/>
    <mergeCell ref="A45:A47"/>
    <mergeCell ref="B45:B47"/>
    <mergeCell ref="A62:A64"/>
    <mergeCell ref="B62:B64"/>
    <mergeCell ref="A27:A31"/>
    <mergeCell ref="B27:B31"/>
    <mergeCell ref="A84:A88"/>
    <mergeCell ref="B84:B88"/>
    <mergeCell ref="A76:A77"/>
    <mergeCell ref="B76:B77"/>
    <mergeCell ref="A82:A83"/>
    <mergeCell ref="B82:B83"/>
    <mergeCell ref="A133:A137"/>
    <mergeCell ref="B133:B137"/>
    <mergeCell ref="A78:A79"/>
    <mergeCell ref="B78:B79"/>
    <mergeCell ref="A80:A81"/>
    <mergeCell ref="B80:B81"/>
    <mergeCell ref="A117:A120"/>
    <mergeCell ref="B117:B120"/>
    <mergeCell ref="A113:A114"/>
    <mergeCell ref="B113:B114"/>
    <mergeCell ref="A128:A130"/>
    <mergeCell ref="B128:B130"/>
    <mergeCell ref="A115:A116"/>
    <mergeCell ref="B115:B116"/>
    <mergeCell ref="A121:A125"/>
    <mergeCell ref="B121:B125"/>
  </mergeCells>
  <phoneticPr fontId="15" type="noConversion"/>
  <pageMargins left="0.25" right="0.25" top="0.75" bottom="0.75" header="0.3" footer="0.3"/>
  <pageSetup paperSize="9" scale="97" firstPageNumber="0" orientation="portrait" r:id="rId1"/>
  <headerFooter alignWithMargins="0"/>
  <rowBreaks count="2" manualBreakCount="2">
    <brk id="52" max="5" man="1"/>
    <brk id="104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/>
  </sheetViews>
  <sheetFormatPr defaultRowHeight="13.2" x14ac:dyDescent="0.25"/>
  <cols>
    <col min="1" max="1" width="5.6640625" style="1" customWidth="1"/>
    <col min="2" max="3" width="25.6640625" style="1" customWidth="1"/>
    <col min="4" max="7" width="9.6640625" style="1" customWidth="1"/>
    <col min="8" max="8" width="9.109375" style="1"/>
  </cols>
  <sheetData>
    <row r="1" spans="1:11" s="39" customFormat="1" ht="15" customHeight="1" x14ac:dyDescent="0.25">
      <c r="G1" s="698" t="s">
        <v>513</v>
      </c>
      <c r="H1" s="698"/>
      <c r="I1" s="698"/>
      <c r="J1" s="698"/>
      <c r="K1" s="698"/>
    </row>
    <row r="2" spans="1:11" s="39" customFormat="1" ht="15" customHeight="1" x14ac:dyDescent="0.25">
      <c r="G2" s="698" t="str">
        <f>'1.sz. melléklet'!G2</f>
        <v>az .../2017. (IV.    .) önkormányzati rendelethez</v>
      </c>
      <c r="H2" s="3"/>
      <c r="I2" s="3"/>
      <c r="J2" s="3"/>
    </row>
    <row r="3" spans="1:11" s="39" customFormat="1" ht="15" customHeight="1" x14ac:dyDescent="0.25">
      <c r="A3" s="41"/>
      <c r="B3" s="42"/>
      <c r="C3" s="42"/>
      <c r="D3" s="42"/>
      <c r="E3" s="42"/>
      <c r="F3" s="42"/>
      <c r="G3" s="42"/>
      <c r="H3" s="42"/>
    </row>
    <row r="4" spans="1:11" s="39" customFormat="1" ht="15" customHeight="1" x14ac:dyDescent="0.25">
      <c r="A4" s="41"/>
      <c r="B4" s="42"/>
      <c r="C4" s="42"/>
      <c r="D4" s="42"/>
      <c r="E4" s="42"/>
      <c r="F4" s="42"/>
      <c r="G4" s="42"/>
      <c r="H4" s="42"/>
    </row>
    <row r="5" spans="1:11" s="39" customFormat="1" ht="15" customHeight="1" x14ac:dyDescent="0.25">
      <c r="A5" s="799" t="s">
        <v>574</v>
      </c>
      <c r="B5" s="799"/>
      <c r="C5" s="799"/>
      <c r="D5" s="799"/>
      <c r="E5" s="799"/>
      <c r="F5" s="799"/>
      <c r="G5" s="799"/>
      <c r="H5" s="42"/>
    </row>
    <row r="6" spans="1:11" s="39" customFormat="1" ht="15" customHeight="1" x14ac:dyDescent="0.25">
      <c r="A6" s="799" t="s">
        <v>572</v>
      </c>
      <c r="B6" s="799"/>
      <c r="C6" s="799"/>
      <c r="D6" s="799"/>
      <c r="E6" s="799"/>
      <c r="F6" s="799"/>
      <c r="G6" s="799"/>
      <c r="H6" s="42"/>
    </row>
    <row r="7" spans="1:11" s="39" customFormat="1" ht="15" customHeight="1" thickBot="1" x14ac:dyDescent="0.25">
      <c r="A7" s="41"/>
      <c r="B7" s="41"/>
      <c r="C7" s="41"/>
      <c r="D7" s="41"/>
      <c r="E7" s="6" t="s">
        <v>0</v>
      </c>
      <c r="F7" s="6"/>
      <c r="H7" s="42"/>
      <c r="I7" s="42"/>
      <c r="J7" s="42"/>
    </row>
    <row r="8" spans="1:11" s="39" customFormat="1" ht="15" customHeight="1" thickTop="1" x14ac:dyDescent="0.25">
      <c r="A8" s="374" t="s">
        <v>488</v>
      </c>
      <c r="B8" s="133" t="s">
        <v>211</v>
      </c>
      <c r="C8" s="9" t="s">
        <v>212</v>
      </c>
      <c r="D8" s="446" t="s">
        <v>573</v>
      </c>
      <c r="E8" s="777" t="s">
        <v>573</v>
      </c>
      <c r="F8" s="42"/>
      <c r="G8" s="42"/>
      <c r="H8" s="42"/>
    </row>
    <row r="9" spans="1:11" s="39" customFormat="1" ht="21.6" x14ac:dyDescent="0.25">
      <c r="A9" s="699" t="s">
        <v>489</v>
      </c>
      <c r="B9" s="376" t="s">
        <v>213</v>
      </c>
      <c r="C9" s="178" t="s">
        <v>214</v>
      </c>
      <c r="D9" s="459" t="s">
        <v>215</v>
      </c>
      <c r="E9" s="711" t="s">
        <v>754</v>
      </c>
      <c r="F9" s="42"/>
      <c r="G9" s="42"/>
      <c r="H9" s="42"/>
    </row>
    <row r="10" spans="1:11" s="39" customFormat="1" ht="15" customHeight="1" thickBot="1" x14ac:dyDescent="0.3">
      <c r="A10" s="377" t="s">
        <v>3</v>
      </c>
      <c r="B10" s="104" t="s">
        <v>4</v>
      </c>
      <c r="C10" s="13" t="s">
        <v>5</v>
      </c>
      <c r="D10" s="460" t="s">
        <v>6</v>
      </c>
      <c r="E10" s="778" t="s">
        <v>7</v>
      </c>
      <c r="F10" s="42"/>
      <c r="G10" s="42"/>
      <c r="H10" s="42"/>
    </row>
    <row r="11" spans="1:11" s="39" customFormat="1" ht="15" customHeight="1" thickTop="1" x14ac:dyDescent="0.25">
      <c r="A11" s="887" t="s">
        <v>13</v>
      </c>
      <c r="B11" s="888" t="s">
        <v>418</v>
      </c>
      <c r="C11" s="274" t="s">
        <v>216</v>
      </c>
      <c r="D11" s="648">
        <v>1094</v>
      </c>
      <c r="E11" s="779">
        <v>1109</v>
      </c>
      <c r="F11" s="42"/>
      <c r="G11" s="42"/>
      <c r="H11" s="42"/>
    </row>
    <row r="12" spans="1:11" s="39" customFormat="1" ht="15" customHeight="1" x14ac:dyDescent="0.25">
      <c r="A12" s="862"/>
      <c r="B12" s="866"/>
      <c r="C12" s="379" t="s">
        <v>218</v>
      </c>
      <c r="D12" s="649">
        <f>SUM(D11)</f>
        <v>1094</v>
      </c>
      <c r="E12" s="393">
        <f t="shared" ref="E12" si="0">SUM(E11)</f>
        <v>1109</v>
      </c>
      <c r="F12" s="42"/>
      <c r="G12" s="42"/>
      <c r="H12" s="42"/>
    </row>
    <row r="13" spans="1:11" s="39" customFormat="1" ht="15" customHeight="1" x14ac:dyDescent="0.25">
      <c r="A13" s="858" t="s">
        <v>14</v>
      </c>
      <c r="B13" s="864" t="s">
        <v>433</v>
      </c>
      <c r="C13" s="697" t="s">
        <v>227</v>
      </c>
      <c r="D13" s="650">
        <v>11300</v>
      </c>
      <c r="E13" s="385">
        <v>11326</v>
      </c>
      <c r="F13" s="42"/>
      <c r="G13" s="42"/>
      <c r="H13" s="42"/>
    </row>
    <row r="14" spans="1:11" s="39" customFormat="1" ht="15" customHeight="1" x14ac:dyDescent="0.25">
      <c r="A14" s="859"/>
      <c r="B14" s="865"/>
      <c r="C14" s="696" t="s">
        <v>228</v>
      </c>
      <c r="D14" s="79">
        <v>2991</v>
      </c>
      <c r="E14" s="59">
        <v>2999</v>
      </c>
      <c r="F14" s="42"/>
      <c r="G14" s="42"/>
      <c r="H14" s="42"/>
    </row>
    <row r="15" spans="1:11" s="39" customFormat="1" ht="15" customHeight="1" x14ac:dyDescent="0.25">
      <c r="A15" s="862"/>
      <c r="B15" s="866"/>
      <c r="C15" s="379" t="s">
        <v>218</v>
      </c>
      <c r="D15" s="649">
        <f>SUM(D13:D14)</f>
        <v>14291</v>
      </c>
      <c r="E15" s="393">
        <f t="shared" ref="E15" si="1">SUM(E13:E14)</f>
        <v>14325</v>
      </c>
      <c r="F15" s="42"/>
      <c r="G15" s="42"/>
      <c r="H15" s="42"/>
    </row>
    <row r="16" spans="1:11" s="39" customFormat="1" ht="15" customHeight="1" x14ac:dyDescent="0.25">
      <c r="A16" s="858" t="s">
        <v>52</v>
      </c>
      <c r="B16" s="865" t="s">
        <v>434</v>
      </c>
      <c r="C16" s="696" t="s">
        <v>216</v>
      </c>
      <c r="D16" s="79">
        <v>5460</v>
      </c>
      <c r="E16" s="59">
        <v>4667</v>
      </c>
      <c r="F16" s="42"/>
      <c r="G16" s="42"/>
      <c r="H16" s="42"/>
    </row>
    <row r="17" spans="1:7" ht="15" customHeight="1" thickBot="1" x14ac:dyDescent="0.3">
      <c r="A17" s="885"/>
      <c r="B17" s="886"/>
      <c r="C17" s="64" t="s">
        <v>218</v>
      </c>
      <c r="D17" s="469">
        <f>SUM(D16:D16)</f>
        <v>5460</v>
      </c>
      <c r="E17" s="780">
        <f t="shared" ref="E17" si="2">SUM(E16:E16)</f>
        <v>4667</v>
      </c>
    </row>
    <row r="18" spans="1:7" ht="13.8" thickTop="1" x14ac:dyDescent="0.25"/>
    <row r="19" spans="1:7" x14ac:dyDescent="0.25">
      <c r="D19" s="181"/>
      <c r="E19" s="181"/>
      <c r="F19" s="181"/>
      <c r="G19" s="181"/>
    </row>
  </sheetData>
  <sheetProtection selectLockedCells="1" selectUnlockedCells="1"/>
  <mergeCells count="8">
    <mergeCell ref="A16:A17"/>
    <mergeCell ref="B16:B17"/>
    <mergeCell ref="A5:G5"/>
    <mergeCell ref="A6:G6"/>
    <mergeCell ref="A11:A12"/>
    <mergeCell ref="B11:B12"/>
    <mergeCell ref="A13:A15"/>
    <mergeCell ref="B13:B15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8.6640625" style="1" customWidth="1"/>
    <col min="7" max="7" width="4.6640625" style="1" customWidth="1"/>
    <col min="8" max="8" width="30.6640625" style="1" customWidth="1"/>
    <col min="9" max="9" width="8.6640625" style="1" customWidth="1"/>
    <col min="10" max="12" width="8.6640625" customWidth="1"/>
    <col min="13" max="250" width="9.109375" customWidth="1"/>
  </cols>
  <sheetData>
    <row r="1" spans="1:12" s="39" customFormat="1" ht="15" customHeight="1" x14ac:dyDescent="0.25">
      <c r="B1" s="58"/>
      <c r="C1" s="58"/>
      <c r="D1" s="58"/>
      <c r="E1" s="655"/>
      <c r="F1" s="733"/>
      <c r="G1" s="58"/>
      <c r="H1" s="58"/>
      <c r="I1" s="58"/>
      <c r="J1" s="58"/>
      <c r="K1" s="58"/>
      <c r="L1" s="2" t="s">
        <v>497</v>
      </c>
    </row>
    <row r="2" spans="1:12" s="39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 t="str">
        <f>'1.sz. melléklet'!G2</f>
        <v>az .../2017. (IV.    .) önkormányzati rendelethez</v>
      </c>
    </row>
    <row r="3" spans="1:12" s="39" customFormat="1" ht="6" customHeight="1" x14ac:dyDescent="0.25">
      <c r="A3" s="41"/>
      <c r="B3" s="42"/>
      <c r="C3" s="42"/>
      <c r="D3" s="42"/>
      <c r="E3" s="42"/>
      <c r="F3" s="42"/>
      <c r="G3" s="42"/>
      <c r="H3" s="42"/>
      <c r="I3" s="42"/>
    </row>
    <row r="4" spans="1:12" s="39" customFormat="1" ht="15" customHeight="1" x14ac:dyDescent="0.25">
      <c r="A4" s="799" t="s">
        <v>529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</row>
    <row r="5" spans="1:12" s="39" customFormat="1" ht="6" customHeight="1" x14ac:dyDescent="0.25">
      <c r="A5" s="41"/>
      <c r="B5" s="42"/>
      <c r="C5" s="42"/>
      <c r="D5" s="42"/>
      <c r="E5" s="42"/>
      <c r="F5" s="42"/>
      <c r="G5" s="41"/>
      <c r="H5" s="41"/>
      <c r="I5" s="42"/>
    </row>
    <row r="6" spans="1:12" s="39" customFormat="1" ht="15" customHeight="1" thickBot="1" x14ac:dyDescent="0.25">
      <c r="A6" s="41"/>
      <c r="B6" s="42"/>
      <c r="C6" s="42"/>
      <c r="D6" s="42"/>
      <c r="E6" s="42"/>
      <c r="F6" s="42"/>
      <c r="G6" s="41"/>
      <c r="H6" s="209"/>
      <c r="J6" s="443" t="s">
        <v>0</v>
      </c>
    </row>
    <row r="7" spans="1:12" s="39" customFormat="1" ht="48" customHeight="1" thickTop="1" thickBot="1" x14ac:dyDescent="0.3">
      <c r="A7" s="806" t="s">
        <v>12</v>
      </c>
      <c r="B7" s="806"/>
      <c r="C7" s="517" t="s">
        <v>554</v>
      </c>
      <c r="D7" s="679" t="s">
        <v>704</v>
      </c>
      <c r="E7" s="739" t="s">
        <v>705</v>
      </c>
      <c r="F7" s="748" t="s">
        <v>737</v>
      </c>
      <c r="G7" s="807" t="s">
        <v>42</v>
      </c>
      <c r="H7" s="808"/>
      <c r="I7" s="517" t="s">
        <v>554</v>
      </c>
      <c r="J7" s="679" t="s">
        <v>704</v>
      </c>
      <c r="K7" s="739" t="s">
        <v>705</v>
      </c>
      <c r="L7" s="748" t="s">
        <v>737</v>
      </c>
    </row>
    <row r="8" spans="1:12" s="39" customFormat="1" ht="15" customHeight="1" thickTop="1" thickBot="1" x14ac:dyDescent="0.3">
      <c r="A8" s="11" t="s">
        <v>3</v>
      </c>
      <c r="B8" s="465" t="s">
        <v>4</v>
      </c>
      <c r="C8" s="13" t="s">
        <v>5</v>
      </c>
      <c r="D8" s="460" t="s">
        <v>6</v>
      </c>
      <c r="E8" s="466" t="s">
        <v>7</v>
      </c>
      <c r="F8" s="747" t="s">
        <v>8</v>
      </c>
      <c r="G8" s="466" t="s">
        <v>9</v>
      </c>
      <c r="H8" s="466" t="s">
        <v>65</v>
      </c>
      <c r="I8" s="13" t="s">
        <v>11</v>
      </c>
      <c r="J8" s="674" t="s">
        <v>190</v>
      </c>
      <c r="K8" s="740" t="s">
        <v>191</v>
      </c>
      <c r="L8" s="670" t="s">
        <v>192</v>
      </c>
    </row>
    <row r="9" spans="1:12" s="39" customFormat="1" ht="15" customHeight="1" thickTop="1" x14ac:dyDescent="0.25">
      <c r="A9" s="44" t="s">
        <v>13</v>
      </c>
      <c r="B9" s="45" t="s">
        <v>12</v>
      </c>
      <c r="C9" s="447">
        <f>'7.sz. melléklet'!D72+'8.sz. melléklet'!D33</f>
        <v>59683</v>
      </c>
      <c r="D9" s="447">
        <f>'7.sz. melléklet'!E72+'8.sz. melléklet'!E33</f>
        <v>59769</v>
      </c>
      <c r="E9" s="745">
        <f>'7.sz. melléklet'!F72+'8.sz. melléklet'!E33</f>
        <v>71046</v>
      </c>
      <c r="F9" s="659">
        <f>'7.sz. melléklet'!G72+'8.sz. melléklet'!F33</f>
        <v>74670</v>
      </c>
      <c r="G9" s="54" t="s">
        <v>13</v>
      </c>
      <c r="H9" s="45" t="s">
        <v>50</v>
      </c>
      <c r="I9" s="452">
        <f>'7.sz. melléklet'!D7+'8.sz. melléklet'!D8</f>
        <v>46674</v>
      </c>
      <c r="J9" s="675">
        <f>'7.sz. melléklet'!E7+'8.sz. melléklet'!E8</f>
        <v>45129</v>
      </c>
      <c r="K9" s="741">
        <f>'7.sz. melléklet'!F7+'8.sz. melléklet'!E8</f>
        <v>44539</v>
      </c>
      <c r="L9" s="671">
        <f>'7.sz. melléklet'!G7+'8.sz. melléklet'!F8</f>
        <v>43048</v>
      </c>
    </row>
    <row r="10" spans="1:12" s="39" customFormat="1" ht="15" customHeight="1" x14ac:dyDescent="0.25">
      <c r="A10" s="16" t="s">
        <v>14</v>
      </c>
      <c r="B10" s="319" t="s">
        <v>348</v>
      </c>
      <c r="C10" s="193">
        <f>'7.sz. melléklet'!D66</f>
        <v>48050</v>
      </c>
      <c r="D10" s="193">
        <f>'7.sz. melléklet'!E66</f>
        <v>48050</v>
      </c>
      <c r="E10" s="350">
        <f>'7.sz. melléklet'!F66</f>
        <v>48050</v>
      </c>
      <c r="F10" s="49">
        <f>'7.sz. melléklet'!G66</f>
        <v>48029</v>
      </c>
      <c r="G10" s="191" t="s">
        <v>14</v>
      </c>
      <c r="H10" s="17" t="s">
        <v>51</v>
      </c>
      <c r="I10" s="193">
        <f>'7.sz. melléklet'!D19+'8.sz. melléklet'!D17</f>
        <v>13708</v>
      </c>
      <c r="J10" s="666">
        <f>'7.sz. melléklet'!E19+'8.sz. melléklet'!E17</f>
        <v>13278</v>
      </c>
      <c r="K10" s="350">
        <f>'7.sz. melléklet'!F19+'8.sz. melléklet'!E17</f>
        <v>12667</v>
      </c>
      <c r="L10" s="672">
        <f>'7.sz. melléklet'!G19+'8.sz. melléklet'!F17</f>
        <v>12180</v>
      </c>
    </row>
    <row r="11" spans="1:12" s="39" customFormat="1" ht="15" customHeight="1" x14ac:dyDescent="0.25">
      <c r="A11" s="16" t="s">
        <v>52</v>
      </c>
      <c r="B11" s="319" t="s">
        <v>349</v>
      </c>
      <c r="C11" s="193">
        <f>'7.sz. melléklet'!D67</f>
        <v>29150</v>
      </c>
      <c r="D11" s="193">
        <f>'7.sz. melléklet'!E67</f>
        <v>29150</v>
      </c>
      <c r="E11" s="350">
        <f>'7.sz. melléklet'!F67</f>
        <v>29150</v>
      </c>
      <c r="F11" s="49">
        <f>'7.sz. melléklet'!G67</f>
        <v>29150</v>
      </c>
      <c r="G11" s="191" t="s">
        <v>52</v>
      </c>
      <c r="H11" s="17" t="s">
        <v>128</v>
      </c>
      <c r="I11" s="193">
        <f>'7.sz. melléklet'!D20+'8.sz. melléklet'!D18</f>
        <v>108058</v>
      </c>
      <c r="J11" s="666">
        <f>'7.sz. melléklet'!E20+'8.sz. melléklet'!E18</f>
        <v>112749</v>
      </c>
      <c r="K11" s="350">
        <f>'7.sz. melléklet'!F20+'8.sz. melléklet'!E18</f>
        <v>122097</v>
      </c>
      <c r="L11" s="672">
        <f>'7.sz. melléklet'!G20+'8.sz. melléklet'!F18</f>
        <v>120984</v>
      </c>
    </row>
    <row r="12" spans="1:12" s="39" customFormat="1" ht="15" customHeight="1" x14ac:dyDescent="0.25">
      <c r="A12" s="16" t="s">
        <v>53</v>
      </c>
      <c r="B12" s="319" t="s">
        <v>359</v>
      </c>
      <c r="C12" s="193">
        <f>'7.sz. melléklet'!D71</f>
        <v>300</v>
      </c>
      <c r="D12" s="193">
        <f>'7.sz. melléklet'!E71</f>
        <v>300</v>
      </c>
      <c r="E12" s="350">
        <f>'7.sz. melléklet'!F71</f>
        <v>300</v>
      </c>
      <c r="F12" s="49">
        <f>'7.sz. melléklet'!G71</f>
        <v>158</v>
      </c>
      <c r="G12" s="191" t="s">
        <v>53</v>
      </c>
      <c r="H12" s="17" t="s">
        <v>57</v>
      </c>
      <c r="I12" s="193">
        <f>'7.sz. melléklet'!D30</f>
        <v>3250</v>
      </c>
      <c r="J12" s="193">
        <f>'7.sz. melléklet'!E30</f>
        <v>3250</v>
      </c>
      <c r="K12" s="350">
        <f>'7.sz. melléklet'!F30</f>
        <v>4350</v>
      </c>
      <c r="L12" s="49">
        <f>'7.sz. melléklet'!G30</f>
        <v>4350</v>
      </c>
    </row>
    <row r="13" spans="1:12" s="39" customFormat="1" ht="15" customHeight="1" x14ac:dyDescent="0.25">
      <c r="A13" s="16" t="s">
        <v>55</v>
      </c>
      <c r="B13" s="50" t="s">
        <v>399</v>
      </c>
      <c r="C13" s="193">
        <f>'7.sz. melléklet'!D60</f>
        <v>63752</v>
      </c>
      <c r="D13" s="193">
        <f>'7.sz. melléklet'!E60</f>
        <v>64221</v>
      </c>
      <c r="E13" s="350">
        <f>'7.sz. melléklet'!F60</f>
        <v>77186</v>
      </c>
      <c r="F13" s="49">
        <f>'7.sz. melléklet'!G60</f>
        <v>78438</v>
      </c>
      <c r="G13" s="191" t="s">
        <v>55</v>
      </c>
      <c r="H13" s="17" t="s">
        <v>471</v>
      </c>
      <c r="I13" s="193">
        <f>'7.sz. melléklet'!D32</f>
        <v>420</v>
      </c>
      <c r="J13" s="193">
        <f>'7.sz. melléklet'!E32</f>
        <v>1037</v>
      </c>
      <c r="K13" s="350">
        <f>'7.sz. melléklet'!F32</f>
        <v>1037</v>
      </c>
      <c r="L13" s="49">
        <f>'7.sz. melléklet'!G32</f>
        <v>1037</v>
      </c>
    </row>
    <row r="14" spans="1:12" s="39" customFormat="1" ht="15" customHeight="1" x14ac:dyDescent="0.25">
      <c r="A14" s="16" t="s">
        <v>58</v>
      </c>
      <c r="B14" s="17" t="s">
        <v>24</v>
      </c>
      <c r="C14" s="193">
        <f>'7.sz. melléklet'!D61</f>
        <v>734</v>
      </c>
      <c r="D14" s="193">
        <f>'7.sz. melléklet'!E61</f>
        <v>1354</v>
      </c>
      <c r="E14" s="350">
        <f>'7.sz. melléklet'!F61</f>
        <v>2329</v>
      </c>
      <c r="F14" s="49">
        <f>'7.sz. melléklet'!G61</f>
        <v>3513</v>
      </c>
      <c r="G14" s="191" t="s">
        <v>56</v>
      </c>
      <c r="H14" s="17" t="s">
        <v>472</v>
      </c>
      <c r="I14" s="193">
        <f>'7.sz. melléklet'!D33</f>
        <v>13116</v>
      </c>
      <c r="J14" s="193">
        <f>'7.sz. melléklet'!E33</f>
        <v>12966</v>
      </c>
      <c r="K14" s="350">
        <f>'7.sz. melléklet'!F33</f>
        <v>12966</v>
      </c>
      <c r="L14" s="49">
        <f>'7.sz. melléklet'!G33</f>
        <v>13817</v>
      </c>
    </row>
    <row r="15" spans="1:12" s="39" customFormat="1" ht="15" customHeight="1" x14ac:dyDescent="0.25">
      <c r="A15" s="16" t="s">
        <v>76</v>
      </c>
      <c r="B15" s="17" t="s">
        <v>198</v>
      </c>
      <c r="C15" s="448">
        <f>'7.sz. melléklet'!D85</f>
        <v>0</v>
      </c>
      <c r="D15" s="448">
        <f>'7.sz. melléklet'!E85</f>
        <v>1046</v>
      </c>
      <c r="E15" s="746">
        <f>'7.sz. melléklet'!F85</f>
        <v>1111</v>
      </c>
      <c r="F15" s="660">
        <f>'7.sz. melléklet'!G85</f>
        <v>1100</v>
      </c>
      <c r="G15" s="191" t="s">
        <v>76</v>
      </c>
      <c r="H15" s="17" t="s">
        <v>54</v>
      </c>
      <c r="I15" s="193">
        <f>'7.sz. melléklet'!D34</f>
        <v>6444</v>
      </c>
      <c r="J15" s="193">
        <f>'7.sz. melléklet'!E34</f>
        <v>6534</v>
      </c>
      <c r="K15" s="350">
        <f>'7.sz. melléklet'!F34</f>
        <v>19329</v>
      </c>
      <c r="L15" s="49">
        <f>'7.sz. melléklet'!G34</f>
        <v>19470</v>
      </c>
    </row>
    <row r="16" spans="1:12" s="39" customFormat="1" ht="15" customHeight="1" x14ac:dyDescent="0.25">
      <c r="A16" s="77"/>
      <c r="B16" s="58"/>
      <c r="C16" s="454"/>
      <c r="D16" s="662"/>
      <c r="E16" s="662"/>
      <c r="F16" s="368"/>
      <c r="G16" s="191" t="s">
        <v>85</v>
      </c>
      <c r="H16" s="17" t="s">
        <v>44</v>
      </c>
      <c r="I16" s="193">
        <f>'7.sz. melléklet'!D35</f>
        <v>83159</v>
      </c>
      <c r="J16" s="193">
        <f>'7.sz. melléklet'!E35</f>
        <v>80171</v>
      </c>
      <c r="K16" s="350">
        <f>'7.sz. melléklet'!F35</f>
        <v>0</v>
      </c>
      <c r="L16" s="49">
        <f>'7.sz. melléklet'!G35</f>
        <v>18388</v>
      </c>
    </row>
    <row r="17" spans="1:12" s="39" customFormat="1" ht="15" customHeight="1" x14ac:dyDescent="0.25">
      <c r="A17" s="52"/>
      <c r="B17" s="346"/>
      <c r="C17" s="346"/>
      <c r="D17" s="663"/>
      <c r="E17" s="663"/>
      <c r="F17" s="347"/>
      <c r="G17" s="455"/>
      <c r="H17" s="51" t="s">
        <v>473</v>
      </c>
      <c r="I17" s="193"/>
      <c r="J17" s="193"/>
      <c r="K17" s="350"/>
      <c r="L17" s="49"/>
    </row>
    <row r="18" spans="1:12" s="39" customFormat="1" ht="15" customHeight="1" x14ac:dyDescent="0.25">
      <c r="A18" s="809" t="s">
        <v>59</v>
      </c>
      <c r="B18" s="809"/>
      <c r="C18" s="193">
        <f>SUM(C9:C17)</f>
        <v>201669</v>
      </c>
      <c r="D18" s="350">
        <f>SUM(D9:D17)</f>
        <v>203890</v>
      </c>
      <c r="E18" s="350">
        <f>SUM(E9:E17)</f>
        <v>229172</v>
      </c>
      <c r="F18" s="49">
        <f>SUM(F9:F17)</f>
        <v>235058</v>
      </c>
      <c r="G18" s="810"/>
      <c r="H18" s="810"/>
      <c r="I18" s="315"/>
      <c r="J18" s="664"/>
      <c r="K18" s="664"/>
      <c r="L18" s="496"/>
    </row>
    <row r="19" spans="1:12" s="39" customFormat="1" ht="15" customHeight="1" thickBot="1" x14ac:dyDescent="0.3">
      <c r="A19" s="803" t="s">
        <v>35</v>
      </c>
      <c r="B19" s="803"/>
      <c r="C19" s="449">
        <f>I20-C18</f>
        <v>73160</v>
      </c>
      <c r="D19" s="664">
        <f>J20-D18</f>
        <v>71224</v>
      </c>
      <c r="E19" s="664">
        <v>218783</v>
      </c>
      <c r="F19" s="750">
        <v>218783</v>
      </c>
      <c r="G19" s="64"/>
      <c r="H19" s="64"/>
      <c r="I19" s="64"/>
      <c r="J19" s="676"/>
      <c r="K19" s="676"/>
      <c r="L19" s="65"/>
    </row>
    <row r="20" spans="1:12" s="39" customFormat="1" ht="15" customHeight="1" thickTop="1" thickBot="1" x14ac:dyDescent="0.3">
      <c r="A20" s="800" t="s">
        <v>61</v>
      </c>
      <c r="B20" s="800"/>
      <c r="C20" s="450">
        <f>SUM(C18:C19)</f>
        <v>274829</v>
      </c>
      <c r="D20" s="665">
        <f>SUM(D18:D19)</f>
        <v>275114</v>
      </c>
      <c r="E20" s="665">
        <f>SUM(E18:E19)</f>
        <v>447955</v>
      </c>
      <c r="F20" s="445">
        <f>SUM(F18:F19)</f>
        <v>453841</v>
      </c>
      <c r="G20" s="804" t="s">
        <v>60</v>
      </c>
      <c r="H20" s="805"/>
      <c r="I20" s="450">
        <f>SUM(I9:I19)</f>
        <v>274829</v>
      </c>
      <c r="J20" s="450">
        <f>SUM(J9:J19)</f>
        <v>275114</v>
      </c>
      <c r="K20" s="665">
        <f>SUM(K9:K19)</f>
        <v>216985</v>
      </c>
      <c r="L20" s="445">
        <f>SUM(L9:L19)</f>
        <v>233274</v>
      </c>
    </row>
    <row r="21" spans="1:12" s="39" customFormat="1" ht="15" customHeight="1" thickTop="1" x14ac:dyDescent="0.25">
      <c r="A21" s="44" t="s">
        <v>13</v>
      </c>
      <c r="B21" s="45" t="s">
        <v>22</v>
      </c>
      <c r="C21" s="317">
        <f>'7.sz. melléklet'!D82</f>
        <v>2800</v>
      </c>
      <c r="D21" s="453">
        <f>'7.sz. melléklet'!E82</f>
        <v>2800</v>
      </c>
      <c r="E21" s="743">
        <f>'7.sz. melléklet'!F82</f>
        <v>2800</v>
      </c>
      <c r="F21" s="661">
        <f>'7.sz. melléklet'!G82</f>
        <v>6430</v>
      </c>
      <c r="G21" s="456" t="s">
        <v>13</v>
      </c>
      <c r="H21" s="348" t="s">
        <v>222</v>
      </c>
      <c r="I21" s="199">
        <f>'7.sz. melléklet'!D36+'8.sz. melléklet'!D25</f>
        <v>149476</v>
      </c>
      <c r="J21" s="677">
        <f>'7.sz. melléklet'!E36+'8.sz. melléklet'!E25</f>
        <v>150822</v>
      </c>
      <c r="K21" s="742">
        <f>'7.sz. melléklet'!F36+'8.sz. melléklet'!E25</f>
        <v>134233</v>
      </c>
      <c r="L21" s="673">
        <f>'7.sz. melléklet'!G36+'8.sz. melléklet'!F25</f>
        <v>121766</v>
      </c>
    </row>
    <row r="22" spans="1:12" s="39" customFormat="1" ht="15" customHeight="1" x14ac:dyDescent="0.25">
      <c r="A22" s="44" t="s">
        <v>14</v>
      </c>
      <c r="B22" s="17" t="s">
        <v>407</v>
      </c>
      <c r="C22" s="193">
        <f>'7.sz. melléklet'!D88</f>
        <v>3793</v>
      </c>
      <c r="D22" s="666">
        <f>'7.sz. melléklet'!E88</f>
        <v>3793</v>
      </c>
      <c r="E22" s="350">
        <f>'7.sz. melléklet'!F88</f>
        <v>3793</v>
      </c>
      <c r="F22" s="49">
        <f>'7.sz. melléklet'!G88</f>
        <v>3782</v>
      </c>
      <c r="G22" s="457" t="s">
        <v>14</v>
      </c>
      <c r="H22" s="349" t="s">
        <v>325</v>
      </c>
      <c r="I22" s="184">
        <f>'7.sz. melléklet'!D43</f>
        <v>0</v>
      </c>
      <c r="J22" s="184">
        <f>'7.sz. melléklet'!E43</f>
        <v>591</v>
      </c>
      <c r="K22" s="608">
        <f>'7.sz. melléklet'!F43</f>
        <v>591</v>
      </c>
      <c r="L22" s="578">
        <f>'7.sz. melléklet'!G43</f>
        <v>8483</v>
      </c>
    </row>
    <row r="23" spans="1:12" s="39" customFormat="1" ht="15" customHeight="1" x14ac:dyDescent="0.25">
      <c r="A23" s="44" t="s">
        <v>52</v>
      </c>
      <c r="B23" s="17" t="s">
        <v>408</v>
      </c>
      <c r="C23" s="193">
        <f>'7.sz. melléklet'!D64</f>
        <v>0</v>
      </c>
      <c r="D23" s="666">
        <f>'7.sz. melléklet'!E64</f>
        <v>0</v>
      </c>
      <c r="E23" s="350">
        <f>'7.sz. melléklet'!F64</f>
        <v>0</v>
      </c>
      <c r="F23" s="49">
        <f>'7.sz. melléklet'!G64</f>
        <v>0</v>
      </c>
      <c r="G23" s="458" t="s">
        <v>52</v>
      </c>
      <c r="H23" s="45" t="s">
        <v>474</v>
      </c>
      <c r="I23" s="453">
        <f>'7.sz. melléklet'!D46</f>
        <v>375</v>
      </c>
      <c r="J23" s="453">
        <f>'7.sz. melléklet'!E46</f>
        <v>375</v>
      </c>
      <c r="K23" s="743">
        <f>'7.sz. melléklet'!F46</f>
        <v>375</v>
      </c>
      <c r="L23" s="661">
        <f>'7.sz. melléklet'!G46</f>
        <v>375</v>
      </c>
    </row>
    <row r="24" spans="1:12" s="39" customFormat="1" ht="15" customHeight="1" x14ac:dyDescent="0.25">
      <c r="A24" s="44" t="s">
        <v>53</v>
      </c>
      <c r="B24" s="50" t="s">
        <v>406</v>
      </c>
      <c r="C24" s="193">
        <f>'7.sz. melléklet'!D63</f>
        <v>0</v>
      </c>
      <c r="D24" s="666">
        <f>'7.sz. melléklet'!E63</f>
        <v>0</v>
      </c>
      <c r="E24" s="350">
        <f>'7.sz. melléklet'!F63</f>
        <v>0</v>
      </c>
      <c r="F24" s="49">
        <f>'7.sz. melléklet'!G63</f>
        <v>0</v>
      </c>
      <c r="G24" s="457" t="s">
        <v>53</v>
      </c>
      <c r="H24" s="45" t="s">
        <v>475</v>
      </c>
      <c r="I24" s="350"/>
      <c r="J24" s="350"/>
      <c r="K24" s="350"/>
      <c r="L24" s="49"/>
    </row>
    <row r="25" spans="1:12" s="39" customFormat="1" ht="15" customHeight="1" x14ac:dyDescent="0.25">
      <c r="A25" s="62" t="s">
        <v>62</v>
      </c>
      <c r="B25" s="51"/>
      <c r="C25" s="193">
        <f>SUM(C21:C24)</f>
        <v>6593</v>
      </c>
      <c r="D25" s="666">
        <f>SUM(D21:D24)</f>
        <v>6593</v>
      </c>
      <c r="E25" s="350">
        <f>SUM(E21:E24)</f>
        <v>6593</v>
      </c>
      <c r="F25" s="49">
        <f>SUM(F21:F24)</f>
        <v>10212</v>
      </c>
      <c r="G25" s="58"/>
      <c r="H25" s="58"/>
      <c r="I25" s="58"/>
      <c r="J25" s="656"/>
      <c r="K25" s="734"/>
      <c r="L25" s="61"/>
    </row>
    <row r="26" spans="1:12" s="39" customFormat="1" ht="15" customHeight="1" thickBot="1" x14ac:dyDescent="0.3">
      <c r="A26" s="63" t="s">
        <v>35</v>
      </c>
      <c r="B26" s="56"/>
      <c r="C26" s="451">
        <f>I27-C25</f>
        <v>143258</v>
      </c>
      <c r="D26" s="667">
        <f>J27-D25</f>
        <v>145195</v>
      </c>
      <c r="E26" s="667">
        <v>0</v>
      </c>
      <c r="F26" s="667">
        <v>0</v>
      </c>
      <c r="G26" s="64"/>
      <c r="H26" s="64"/>
      <c r="I26" s="64"/>
      <c r="J26" s="676"/>
      <c r="K26" s="676"/>
      <c r="L26" s="65"/>
    </row>
    <row r="27" spans="1:12" s="39" customFormat="1" ht="15" customHeight="1" thickTop="1" thickBot="1" x14ac:dyDescent="0.3">
      <c r="A27" s="800" t="s">
        <v>63</v>
      </c>
      <c r="B27" s="800"/>
      <c r="C27" s="450">
        <f>SUM(C25:C26)</f>
        <v>149851</v>
      </c>
      <c r="D27" s="668">
        <f>SUM(D25:D26)</f>
        <v>151788</v>
      </c>
      <c r="E27" s="665">
        <f>SUM(E25:E26)</f>
        <v>6593</v>
      </c>
      <c r="F27" s="445">
        <f>SUM(F25:F26)</f>
        <v>10212</v>
      </c>
      <c r="G27" s="804" t="s">
        <v>64</v>
      </c>
      <c r="H27" s="805"/>
      <c r="I27" s="450">
        <f>SUM(I21:I25)</f>
        <v>149851</v>
      </c>
      <c r="J27" s="665">
        <f>SUM(J21:J25)</f>
        <v>151788</v>
      </c>
      <c r="K27" s="665">
        <f>SUM(K21:K25)</f>
        <v>135199</v>
      </c>
      <c r="L27" s="445">
        <f>SUM(L21:L25)</f>
        <v>130624</v>
      </c>
    </row>
    <row r="28" spans="1:12" s="39" customFormat="1" ht="15" customHeight="1" thickTop="1" thickBot="1" x14ac:dyDescent="0.3">
      <c r="A28" s="798" t="s">
        <v>117</v>
      </c>
      <c r="B28" s="798"/>
      <c r="C28" s="195">
        <f>C20+C27</f>
        <v>424680</v>
      </c>
      <c r="D28" s="669">
        <f>D20+D27</f>
        <v>426902</v>
      </c>
      <c r="E28" s="678">
        <f>E20+E27</f>
        <v>454548</v>
      </c>
      <c r="F28" s="497">
        <f>F20+F27</f>
        <v>464053</v>
      </c>
      <c r="G28" s="801" t="s">
        <v>117</v>
      </c>
      <c r="H28" s="802"/>
      <c r="I28" s="195">
        <f>I20+I27</f>
        <v>424680</v>
      </c>
      <c r="J28" s="678">
        <f>J20+J27</f>
        <v>426902</v>
      </c>
      <c r="K28" s="678">
        <f>K20+K27</f>
        <v>352184</v>
      </c>
      <c r="L28" s="497">
        <f>L20+L27</f>
        <v>363898</v>
      </c>
    </row>
    <row r="29" spans="1:12" s="39" customFormat="1" ht="15" customHeight="1" thickTop="1" x14ac:dyDescent="0.25">
      <c r="A29" s="722" t="s">
        <v>13</v>
      </c>
      <c r="B29" s="724" t="s">
        <v>735</v>
      </c>
      <c r="C29" s="725">
        <f>'1.sz. melléklet'!C27</f>
        <v>0</v>
      </c>
      <c r="D29" s="725">
        <f>'1.sz. melléklet'!D27</f>
        <v>331</v>
      </c>
      <c r="E29" s="677">
        <f>'1.sz. melléklet'!E27</f>
        <v>331</v>
      </c>
      <c r="F29" s="673">
        <f>'1.sz. melléklet'!F27</f>
        <v>2540</v>
      </c>
      <c r="G29" s="728" t="s">
        <v>13</v>
      </c>
      <c r="H29" s="724" t="s">
        <v>48</v>
      </c>
      <c r="I29" s="677">
        <f>'1.sz. melléklet'!C41</f>
        <v>2365</v>
      </c>
      <c r="J29" s="677">
        <f>'1.sz. melléklet'!D41</f>
        <v>102695</v>
      </c>
      <c r="K29" s="677">
        <f>'1.sz. melléklet'!E41</f>
        <v>102695</v>
      </c>
      <c r="L29" s="726">
        <f>'1.sz. melléklet'!F41</f>
        <v>102695</v>
      </c>
    </row>
    <row r="30" spans="1:12" ht="13.8" thickBot="1" x14ac:dyDescent="0.3">
      <c r="A30" s="52" t="s">
        <v>13</v>
      </c>
      <c r="B30" s="727" t="s">
        <v>35</v>
      </c>
      <c r="C30" s="317">
        <f>I29-C29</f>
        <v>2365</v>
      </c>
      <c r="D30" s="317">
        <f t="shared" ref="D30" si="0">J29-D29</f>
        <v>102364</v>
      </c>
      <c r="E30" s="317">
        <v>0</v>
      </c>
      <c r="F30" s="317">
        <v>0</v>
      </c>
      <c r="G30" s="723"/>
      <c r="H30" s="336"/>
      <c r="I30" s="462"/>
      <c r="J30" s="342"/>
      <c r="K30" s="462"/>
      <c r="L30" s="59"/>
    </row>
    <row r="31" spans="1:12" ht="14.4" thickTop="1" thickBot="1" x14ac:dyDescent="0.3">
      <c r="A31" s="800" t="s">
        <v>706</v>
      </c>
      <c r="B31" s="800"/>
      <c r="C31" s="450">
        <f>SUM(C29:C30)</f>
        <v>2365</v>
      </c>
      <c r="D31" s="450">
        <f t="shared" ref="D31:E31" si="1">SUM(D29:D30)</f>
        <v>102695</v>
      </c>
      <c r="E31" s="450">
        <f t="shared" si="1"/>
        <v>331</v>
      </c>
      <c r="F31" s="665">
        <f t="shared" ref="F31" si="2">SUM(F29:F30)</f>
        <v>2540</v>
      </c>
      <c r="G31" s="811" t="s">
        <v>707</v>
      </c>
      <c r="H31" s="804"/>
      <c r="I31" s="450">
        <f>SUM(I29)</f>
        <v>2365</v>
      </c>
      <c r="J31" s="658">
        <f>SUM(J29)</f>
        <v>102695</v>
      </c>
      <c r="K31" s="450">
        <f>SUM(K29)</f>
        <v>102695</v>
      </c>
      <c r="L31" s="445">
        <f>SUM(L29)</f>
        <v>102695</v>
      </c>
    </row>
    <row r="32" spans="1:12" ht="14.4" thickTop="1" thickBot="1" x14ac:dyDescent="0.3">
      <c r="A32" s="798" t="s">
        <v>117</v>
      </c>
      <c r="B32" s="798"/>
      <c r="C32" s="195">
        <f>C28+C31</f>
        <v>427045</v>
      </c>
      <c r="D32" s="669">
        <f>D28+D31</f>
        <v>529597</v>
      </c>
      <c r="E32" s="669">
        <f>E28+E31</f>
        <v>454879</v>
      </c>
      <c r="F32" s="744">
        <f>F28+F31</f>
        <v>466593</v>
      </c>
      <c r="G32" s="680" t="s">
        <v>117</v>
      </c>
      <c r="H32" s="681"/>
      <c r="I32" s="195">
        <f>I28+I31</f>
        <v>427045</v>
      </c>
      <c r="J32" s="195">
        <f t="shared" ref="J32:K32" si="3">J28+J31</f>
        <v>529597</v>
      </c>
      <c r="K32" s="195">
        <f t="shared" si="3"/>
        <v>454879</v>
      </c>
      <c r="L32" s="497">
        <f t="shared" ref="L32" si="4">L28+L31</f>
        <v>466593</v>
      </c>
    </row>
    <row r="33" spans="7:9" ht="13.8" thickTop="1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  <row r="38" spans="7:9" x14ac:dyDescent="0.25">
      <c r="G38"/>
      <c r="H38"/>
      <c r="I38"/>
    </row>
    <row r="39" spans="7:9" x14ac:dyDescent="0.25">
      <c r="G39"/>
      <c r="H39"/>
      <c r="I39"/>
    </row>
    <row r="40" spans="7:9" x14ac:dyDescent="0.25">
      <c r="G40"/>
      <c r="H40"/>
      <c r="I40"/>
    </row>
  </sheetData>
  <sheetProtection selectLockedCells="1" selectUnlockedCells="1"/>
  <mergeCells count="15">
    <mergeCell ref="A32:B32"/>
    <mergeCell ref="A4:L4"/>
    <mergeCell ref="A31:B31"/>
    <mergeCell ref="A28:B28"/>
    <mergeCell ref="G28:H28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G31:H31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698" t="s">
        <v>498</v>
      </c>
    </row>
    <row r="2" spans="1:8" s="39" customFormat="1" ht="15" customHeight="1" x14ac:dyDescent="0.25">
      <c r="B2" s="3"/>
      <c r="C2" s="2"/>
      <c r="D2" s="532"/>
      <c r="E2" s="657"/>
      <c r="F2" s="735"/>
      <c r="G2" s="2" t="str">
        <f>'1.sz. melléklet'!G2</f>
        <v>az .../2017. (IV.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815" t="s">
        <v>556</v>
      </c>
      <c r="B4" s="815"/>
      <c r="C4" s="815"/>
      <c r="D4" s="815"/>
      <c r="E4" s="815"/>
      <c r="F4" s="815"/>
      <c r="G4" s="815"/>
      <c r="H4" s="731"/>
    </row>
    <row r="5" spans="1:8" s="39" customFormat="1" ht="15" customHeight="1" x14ac:dyDescent="0.25">
      <c r="A5" s="69"/>
      <c r="B5" s="69"/>
      <c r="C5" s="69"/>
      <c r="D5" s="69"/>
      <c r="E5" s="69"/>
      <c r="F5" s="69"/>
      <c r="G5" s="69"/>
      <c r="H5" s="38"/>
    </row>
    <row r="6" spans="1:8" s="39" customFormat="1" ht="15" customHeight="1" thickBot="1" x14ac:dyDescent="0.25">
      <c r="A6" s="70"/>
      <c r="B6" s="70"/>
      <c r="C6" s="475"/>
      <c r="D6" s="499"/>
      <c r="E6" s="499"/>
      <c r="F6" s="499"/>
      <c r="G6" s="6" t="s">
        <v>0</v>
      </c>
      <c r="H6" s="38"/>
    </row>
    <row r="7" spans="1:8" s="39" customFormat="1" ht="34.200000000000003" thickTop="1" x14ac:dyDescent="0.25">
      <c r="A7" s="7" t="s">
        <v>1</v>
      </c>
      <c r="B7" s="8" t="s">
        <v>2</v>
      </c>
      <c r="C7" s="9" t="s">
        <v>554</v>
      </c>
      <c r="D7" s="9" t="s">
        <v>704</v>
      </c>
      <c r="E7" s="9" t="s">
        <v>705</v>
      </c>
      <c r="F7" s="9" t="s">
        <v>737</v>
      </c>
      <c r="G7" s="540" t="s">
        <v>633</v>
      </c>
      <c r="H7" s="38"/>
    </row>
    <row r="8" spans="1:8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460" t="s">
        <v>7</v>
      </c>
      <c r="F8" s="495" t="s">
        <v>8</v>
      </c>
      <c r="G8" s="105" t="s">
        <v>9</v>
      </c>
      <c r="H8" s="38"/>
    </row>
    <row r="9" spans="1:8" s="39" customFormat="1" ht="15" customHeight="1" thickTop="1" x14ac:dyDescent="0.25">
      <c r="A9" s="814" t="s">
        <v>10</v>
      </c>
      <c r="B9" s="814"/>
      <c r="C9" s="814"/>
      <c r="D9" s="814"/>
      <c r="E9" s="814"/>
      <c r="F9" s="814"/>
      <c r="G9" s="814"/>
      <c r="H9" s="38"/>
    </row>
    <row r="10" spans="1:8" s="306" customFormat="1" ht="15" customHeight="1" x14ac:dyDescent="0.25">
      <c r="A10" s="294" t="s">
        <v>66</v>
      </c>
      <c r="B10" s="295" t="s">
        <v>12</v>
      </c>
      <c r="C10" s="296">
        <f>'7.sz. melléklet'!D72+'8.sz. melléklet'!D33</f>
        <v>59683</v>
      </c>
      <c r="D10" s="296">
        <f>'7.sz. melléklet'!E72+'8.sz. melléklet'!E33</f>
        <v>59769</v>
      </c>
      <c r="E10" s="296">
        <f>'7.sz. melléklet'!F72+'8.sz. melléklet'!E33</f>
        <v>71046</v>
      </c>
      <c r="F10" s="296">
        <f>'7.sz. melléklet'!G72+'8.sz. melléklet'!F33</f>
        <v>74670</v>
      </c>
      <c r="G10" s="73">
        <f>F10/C10</f>
        <v>1.2511100313322052</v>
      </c>
      <c r="H10" s="305"/>
    </row>
    <row r="11" spans="1:8" s="39" customFormat="1" ht="15" customHeight="1" x14ac:dyDescent="0.25">
      <c r="A11" s="307" t="s">
        <v>19</v>
      </c>
      <c r="B11" s="308" t="s">
        <v>15</v>
      </c>
      <c r="C11" s="309">
        <f>SUM(C12:C14)</f>
        <v>77500</v>
      </c>
      <c r="D11" s="309">
        <f>SUM(D12:D14)</f>
        <v>77500</v>
      </c>
      <c r="E11" s="309">
        <f>SUM(E12:E14)</f>
        <v>77500</v>
      </c>
      <c r="F11" s="309">
        <f>SUM(F12:F14)</f>
        <v>77337</v>
      </c>
      <c r="G11" s="73">
        <f>F11/C11</f>
        <v>0.99789677419354839</v>
      </c>
      <c r="H11" s="38"/>
    </row>
    <row r="12" spans="1:8" s="39" customFormat="1" ht="15" customHeight="1" x14ac:dyDescent="0.25">
      <c r="A12" s="77"/>
      <c r="B12" s="84" t="s">
        <v>393</v>
      </c>
      <c r="C12" s="298">
        <f>'7.sz. melléklet'!D66</f>
        <v>48050</v>
      </c>
      <c r="D12" s="298">
        <f>'7.sz. melléklet'!E66</f>
        <v>48050</v>
      </c>
      <c r="E12" s="298">
        <f>'7.sz. melléklet'!F66</f>
        <v>48050</v>
      </c>
      <c r="F12" s="298">
        <f>'7.sz. melléklet'!G66</f>
        <v>48029</v>
      </c>
      <c r="G12" s="297"/>
      <c r="H12" s="38"/>
    </row>
    <row r="13" spans="1:8" s="39" customFormat="1" ht="15" customHeight="1" x14ac:dyDescent="0.25">
      <c r="A13" s="77"/>
      <c r="B13" s="84" t="s">
        <v>392</v>
      </c>
      <c r="C13" s="298">
        <f>'7.sz. melléklet'!D67</f>
        <v>29150</v>
      </c>
      <c r="D13" s="298">
        <f>'7.sz. melléklet'!E67</f>
        <v>29150</v>
      </c>
      <c r="E13" s="298">
        <f>'7.sz. melléklet'!F67</f>
        <v>29150</v>
      </c>
      <c r="F13" s="298">
        <f>'7.sz. melléklet'!G67</f>
        <v>29150</v>
      </c>
      <c r="G13" s="297"/>
      <c r="H13" s="38"/>
    </row>
    <row r="14" spans="1:8" s="39" customFormat="1" ht="15" customHeight="1" x14ac:dyDescent="0.25">
      <c r="A14" s="52"/>
      <c r="B14" s="89" t="s">
        <v>391</v>
      </c>
      <c r="C14" s="90">
        <f>'7.sz. melléklet'!D71</f>
        <v>300</v>
      </c>
      <c r="D14" s="90">
        <f>'7.sz. melléklet'!E71</f>
        <v>300</v>
      </c>
      <c r="E14" s="90">
        <f>'7.sz. melléklet'!F71</f>
        <v>300</v>
      </c>
      <c r="F14" s="90">
        <f>'7.sz. melléklet'!G71</f>
        <v>158</v>
      </c>
      <c r="G14" s="297"/>
      <c r="H14" s="38"/>
    </row>
    <row r="15" spans="1:8" s="39" customFormat="1" ht="15" customHeight="1" x14ac:dyDescent="0.25">
      <c r="A15" s="80" t="s">
        <v>67</v>
      </c>
      <c r="B15" s="81" t="s">
        <v>338</v>
      </c>
      <c r="C15" s="82">
        <f>C16+C33</f>
        <v>64486</v>
      </c>
      <c r="D15" s="82">
        <f>D16+D33</f>
        <v>65575</v>
      </c>
      <c r="E15" s="82">
        <f>E16+E33</f>
        <v>79515</v>
      </c>
      <c r="F15" s="82">
        <f>F16+F33</f>
        <v>81951</v>
      </c>
      <c r="G15" s="73">
        <f>F15/C15</f>
        <v>1.2708339794684118</v>
      </c>
      <c r="H15" s="38"/>
    </row>
    <row r="16" spans="1:8" s="39" customFormat="1" ht="15" customHeight="1" x14ac:dyDescent="0.25">
      <c r="A16" s="74"/>
      <c r="B16" s="75" t="s">
        <v>395</v>
      </c>
      <c r="C16" s="55">
        <f>SUM(C17:C31)</f>
        <v>63752</v>
      </c>
      <c r="D16" s="55">
        <f>SUM(D17:D31)</f>
        <v>64221</v>
      </c>
      <c r="E16" s="55">
        <f>SUM(E17:E31)</f>
        <v>77186</v>
      </c>
      <c r="F16" s="55">
        <f>SUM(F17:F32)</f>
        <v>78438</v>
      </c>
      <c r="G16" s="76">
        <f>F16/C16</f>
        <v>1.2303614004266532</v>
      </c>
      <c r="H16" s="38"/>
    </row>
    <row r="17" spans="1:9" s="39" customFormat="1" ht="15" customHeight="1" x14ac:dyDescent="0.25">
      <c r="A17" s="77"/>
      <c r="B17" s="84" t="s">
        <v>644</v>
      </c>
      <c r="C17" s="300">
        <v>16185</v>
      </c>
      <c r="D17" s="300">
        <v>16185</v>
      </c>
      <c r="E17" s="300">
        <v>16185</v>
      </c>
      <c r="F17" s="300">
        <v>16869</v>
      </c>
      <c r="G17" s="297"/>
      <c r="H17" s="38"/>
    </row>
    <row r="18" spans="1:9" s="39" customFormat="1" ht="15" customHeight="1" x14ac:dyDescent="0.25">
      <c r="A18" s="77"/>
      <c r="B18" s="84" t="s">
        <v>645</v>
      </c>
      <c r="C18" s="300">
        <v>3632</v>
      </c>
      <c r="D18" s="300">
        <v>3632</v>
      </c>
      <c r="E18" s="300">
        <v>3632</v>
      </c>
      <c r="F18" s="300">
        <v>3632</v>
      </c>
      <c r="G18" s="297"/>
      <c r="H18" s="38"/>
    </row>
    <row r="19" spans="1:9" s="39" customFormat="1" ht="15" customHeight="1" x14ac:dyDescent="0.25">
      <c r="A19" s="77"/>
      <c r="B19" s="84" t="s">
        <v>646</v>
      </c>
      <c r="C19" s="300">
        <v>24093</v>
      </c>
      <c r="D19" s="300">
        <v>24093</v>
      </c>
      <c r="E19" s="300">
        <v>24093</v>
      </c>
      <c r="F19" s="300">
        <v>24093</v>
      </c>
      <c r="G19" s="297"/>
      <c r="H19" s="500"/>
    </row>
    <row r="20" spans="1:9" s="39" customFormat="1" ht="15" customHeight="1" x14ac:dyDescent="0.25">
      <c r="A20" s="77"/>
      <c r="B20" s="302" t="s">
        <v>647</v>
      </c>
      <c r="C20" s="300">
        <v>135</v>
      </c>
      <c r="D20" s="300">
        <v>135</v>
      </c>
      <c r="E20" s="300">
        <v>135</v>
      </c>
      <c r="F20" s="300">
        <v>135</v>
      </c>
      <c r="G20" s="297"/>
      <c r="H20" s="500"/>
      <c r="I20" s="174"/>
    </row>
    <row r="21" spans="1:9" s="39" customFormat="1" ht="15" customHeight="1" x14ac:dyDescent="0.25">
      <c r="A21" s="77"/>
      <c r="B21" s="302" t="s">
        <v>656</v>
      </c>
      <c r="C21" s="300">
        <v>56</v>
      </c>
      <c r="D21" s="300">
        <v>56</v>
      </c>
      <c r="E21" s="300">
        <v>56</v>
      </c>
      <c r="F21" s="300">
        <v>56</v>
      </c>
      <c r="G21" s="297"/>
      <c r="H21" s="500"/>
      <c r="I21" s="174"/>
    </row>
    <row r="22" spans="1:9" s="39" customFormat="1" ht="24" x14ac:dyDescent="0.25">
      <c r="A22" s="77"/>
      <c r="B22" s="301" t="s">
        <v>657</v>
      </c>
      <c r="C22" s="300">
        <v>11304</v>
      </c>
      <c r="D22" s="300">
        <v>11304</v>
      </c>
      <c r="E22" s="300">
        <v>11304</v>
      </c>
      <c r="F22" s="300">
        <v>11304</v>
      </c>
      <c r="G22" s="297"/>
      <c r="H22" s="38"/>
    </row>
    <row r="23" spans="1:9" s="39" customFormat="1" ht="24" x14ac:dyDescent="0.25">
      <c r="A23" s="77"/>
      <c r="B23" s="301" t="s">
        <v>658</v>
      </c>
      <c r="C23" s="300">
        <v>1520</v>
      </c>
      <c r="D23" s="300">
        <v>1520</v>
      </c>
      <c r="E23" s="300">
        <v>1520</v>
      </c>
      <c r="F23" s="300">
        <v>1520</v>
      </c>
      <c r="G23" s="297"/>
      <c r="H23" s="38"/>
    </row>
    <row r="24" spans="1:9" s="39" customFormat="1" ht="15" customHeight="1" x14ac:dyDescent="0.25">
      <c r="A24" s="77"/>
      <c r="B24" s="301" t="s">
        <v>648</v>
      </c>
      <c r="C24" s="300">
        <v>55</v>
      </c>
      <c r="D24" s="300">
        <v>55</v>
      </c>
      <c r="E24" s="300">
        <v>55</v>
      </c>
      <c r="F24" s="300">
        <v>55</v>
      </c>
      <c r="G24" s="297"/>
      <c r="H24" s="38"/>
    </row>
    <row r="25" spans="1:9" s="39" customFormat="1" ht="15" customHeight="1" x14ac:dyDescent="0.25">
      <c r="A25" s="77"/>
      <c r="B25" s="84" t="s">
        <v>649</v>
      </c>
      <c r="C25" s="300">
        <v>1094</v>
      </c>
      <c r="D25" s="300">
        <v>1094</v>
      </c>
      <c r="E25" s="300">
        <v>1094</v>
      </c>
      <c r="F25" s="300">
        <v>1094</v>
      </c>
      <c r="G25" s="297"/>
      <c r="H25" s="38"/>
    </row>
    <row r="26" spans="1:9" s="39" customFormat="1" ht="15" customHeight="1" x14ac:dyDescent="0.25">
      <c r="A26" s="77"/>
      <c r="B26" s="84" t="s">
        <v>650</v>
      </c>
      <c r="C26" s="300">
        <v>4478</v>
      </c>
      <c r="D26" s="300">
        <v>4478</v>
      </c>
      <c r="E26" s="300">
        <v>4478</v>
      </c>
      <c r="F26" s="300">
        <v>4478</v>
      </c>
      <c r="G26" s="297"/>
      <c r="H26" s="38"/>
    </row>
    <row r="27" spans="1:9" s="39" customFormat="1" ht="15" customHeight="1" x14ac:dyDescent="0.25">
      <c r="A27" s="77"/>
      <c r="B27" s="84" t="s">
        <v>651</v>
      </c>
      <c r="C27" s="501">
        <v>0</v>
      </c>
      <c r="D27" s="501">
        <v>0</v>
      </c>
      <c r="E27" s="501">
        <v>0</v>
      </c>
      <c r="F27" s="501">
        <v>0</v>
      </c>
      <c r="G27" s="297"/>
      <c r="H27" s="38"/>
    </row>
    <row r="28" spans="1:9" s="39" customFormat="1" ht="15" customHeight="1" x14ac:dyDescent="0.25">
      <c r="A28" s="77"/>
      <c r="B28" s="84" t="s">
        <v>652</v>
      </c>
      <c r="C28" s="300">
        <v>1200</v>
      </c>
      <c r="D28" s="300">
        <v>1200</v>
      </c>
      <c r="E28" s="300">
        <v>1200</v>
      </c>
      <c r="F28" s="300">
        <v>1200</v>
      </c>
      <c r="G28" s="297"/>
      <c r="H28" s="38"/>
    </row>
    <row r="29" spans="1:9" s="39" customFormat="1" ht="15" customHeight="1" x14ac:dyDescent="0.25">
      <c r="A29" s="77"/>
      <c r="B29" s="302" t="s">
        <v>653</v>
      </c>
      <c r="C29" s="519">
        <v>0</v>
      </c>
      <c r="D29" s="519">
        <v>313</v>
      </c>
      <c r="E29" s="519">
        <v>483</v>
      </c>
      <c r="F29" s="519">
        <v>624</v>
      </c>
      <c r="G29" s="297"/>
      <c r="H29" s="38"/>
    </row>
    <row r="30" spans="1:9" s="39" customFormat="1" ht="15" customHeight="1" x14ac:dyDescent="0.25">
      <c r="A30" s="77"/>
      <c r="B30" s="302" t="s">
        <v>654</v>
      </c>
      <c r="C30" s="520">
        <v>0</v>
      </c>
      <c r="D30" s="520">
        <v>0</v>
      </c>
      <c r="E30" s="520">
        <v>12795</v>
      </c>
      <c r="F30" s="520">
        <v>12795</v>
      </c>
      <c r="G30" s="518"/>
      <c r="H30" s="38"/>
    </row>
    <row r="31" spans="1:9" s="39" customFormat="1" ht="15" customHeight="1" x14ac:dyDescent="0.25">
      <c r="A31" s="77"/>
      <c r="B31" s="302" t="s">
        <v>655</v>
      </c>
      <c r="C31" s="520">
        <v>0</v>
      </c>
      <c r="D31" s="520">
        <v>156</v>
      </c>
      <c r="E31" s="520">
        <v>156</v>
      </c>
      <c r="F31" s="520">
        <v>156</v>
      </c>
      <c r="G31" s="518"/>
      <c r="H31" s="38"/>
    </row>
    <row r="32" spans="1:9" s="39" customFormat="1" ht="15" customHeight="1" x14ac:dyDescent="0.25">
      <c r="A32" s="77"/>
      <c r="B32" s="302" t="s">
        <v>740</v>
      </c>
      <c r="C32" s="751"/>
      <c r="D32" s="751"/>
      <c r="E32" s="751"/>
      <c r="F32" s="520">
        <v>427</v>
      </c>
      <c r="G32" s="518"/>
      <c r="H32" s="38"/>
    </row>
    <row r="33" spans="1:8" s="39" customFormat="1" ht="15" customHeight="1" x14ac:dyDescent="0.25">
      <c r="A33" s="52"/>
      <c r="B33" s="45" t="s">
        <v>396</v>
      </c>
      <c r="C33" s="79">
        <f>'7.sz. melléklet'!D61</f>
        <v>734</v>
      </c>
      <c r="D33" s="79">
        <f>'7.sz. melléklet'!E61</f>
        <v>1354</v>
      </c>
      <c r="E33" s="79">
        <f>'7.sz. melléklet'!F61</f>
        <v>2329</v>
      </c>
      <c r="F33" s="79">
        <f>'7.sz. melléklet'!G61</f>
        <v>3513</v>
      </c>
      <c r="G33" s="126">
        <f>F33/C33</f>
        <v>4.7861035422343328</v>
      </c>
      <c r="H33" s="38"/>
    </row>
    <row r="34" spans="1:8" s="299" customFormat="1" ht="15" customHeight="1" x14ac:dyDescent="0.25">
      <c r="A34" s="85" t="s">
        <v>68</v>
      </c>
      <c r="B34" s="25" t="s">
        <v>383</v>
      </c>
      <c r="C34" s="26">
        <f>'7.sz. melléklet'!D85</f>
        <v>0</v>
      </c>
      <c r="D34" s="26">
        <f>'7.sz. melléklet'!E85</f>
        <v>1046</v>
      </c>
      <c r="E34" s="26">
        <f>'7.sz. melléklet'!F85</f>
        <v>1111</v>
      </c>
      <c r="F34" s="26">
        <f>'7.sz. melléklet'!G85</f>
        <v>1100</v>
      </c>
      <c r="G34" s="86"/>
      <c r="H34" s="38"/>
    </row>
    <row r="35" spans="1:8" s="39" customFormat="1" ht="15" customHeight="1" x14ac:dyDescent="0.25">
      <c r="A35" s="791" t="s">
        <v>12</v>
      </c>
      <c r="B35" s="791"/>
      <c r="C35" s="28">
        <f>C10+C11+C15+C34</f>
        <v>201669</v>
      </c>
      <c r="D35" s="28">
        <f>D10+D11+D15+D34</f>
        <v>203890</v>
      </c>
      <c r="E35" s="28">
        <f>E10+E11+E15+E34</f>
        <v>229172</v>
      </c>
      <c r="F35" s="28">
        <f>F10+F11+F15+F34</f>
        <v>235058</v>
      </c>
      <c r="G35" s="87">
        <f t="shared" ref="G35:G38" si="0">F35/C35</f>
        <v>1.1655633736469164</v>
      </c>
      <c r="H35" s="38"/>
    </row>
    <row r="36" spans="1:8" s="39" customFormat="1" ht="15" customHeight="1" x14ac:dyDescent="0.25">
      <c r="A36" s="74" t="s">
        <v>27</v>
      </c>
      <c r="B36" s="75" t="s">
        <v>69</v>
      </c>
      <c r="C36" s="55">
        <f>SUM(C37)</f>
        <v>73160</v>
      </c>
      <c r="D36" s="55">
        <f>SUM(D37)</f>
        <v>71224</v>
      </c>
      <c r="E36" s="55">
        <f>SUM(E37)</f>
        <v>218783</v>
      </c>
      <c r="F36" s="55">
        <f>SUM(F37)</f>
        <v>218783</v>
      </c>
      <c r="G36" s="88">
        <f t="shared" si="0"/>
        <v>2.9904729360306179</v>
      </c>
      <c r="H36" s="38"/>
    </row>
    <row r="37" spans="1:8" s="39" customFormat="1" ht="15" customHeight="1" thickBot="1" x14ac:dyDescent="0.3">
      <c r="A37" s="310"/>
      <c r="B37" s="311" t="s">
        <v>70</v>
      </c>
      <c r="C37" s="312">
        <f>'2.sz. melléklet'!C19</f>
        <v>73160</v>
      </c>
      <c r="D37" s="312">
        <f>'2.sz. melléklet'!D19</f>
        <v>71224</v>
      </c>
      <c r="E37" s="312">
        <f>'2.sz. melléklet'!E19</f>
        <v>218783</v>
      </c>
      <c r="F37" s="312">
        <f>'2.sz. melléklet'!F19</f>
        <v>218783</v>
      </c>
      <c r="G37" s="521">
        <f t="shared" si="0"/>
        <v>2.9904729360306179</v>
      </c>
      <c r="H37" s="38"/>
    </row>
    <row r="38" spans="1:8" s="39" customFormat="1" ht="15" customHeight="1" thickTop="1" thickBot="1" x14ac:dyDescent="0.3">
      <c r="A38" s="812" t="s">
        <v>713</v>
      </c>
      <c r="B38" s="813"/>
      <c r="C38" s="66">
        <f>C36+C35</f>
        <v>274829</v>
      </c>
      <c r="D38" s="66">
        <f>D36+D35</f>
        <v>275114</v>
      </c>
      <c r="E38" s="66">
        <f>E36+E35</f>
        <v>447955</v>
      </c>
      <c r="F38" s="66">
        <f>F36+F35</f>
        <v>453841</v>
      </c>
      <c r="G38" s="94">
        <f t="shared" si="0"/>
        <v>1.6513577533666388</v>
      </c>
      <c r="H38" s="38"/>
    </row>
    <row r="39" spans="1:8" ht="13.8" thickTop="1" x14ac:dyDescent="0.25"/>
  </sheetData>
  <sheetProtection selectLockedCells="1" selectUnlockedCells="1"/>
  <mergeCells count="4">
    <mergeCell ref="A35:B35"/>
    <mergeCell ref="A38:B38"/>
    <mergeCell ref="A9:G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8" width="9.6640625" customWidth="1"/>
  </cols>
  <sheetData>
    <row r="1" spans="1:9" s="39" customFormat="1" ht="15" customHeight="1" x14ac:dyDescent="0.25">
      <c r="B1" s="3"/>
      <c r="C1" s="3"/>
      <c r="D1" s="3"/>
      <c r="E1" s="3"/>
      <c r="F1" s="3"/>
      <c r="G1" s="3"/>
      <c r="H1" s="698" t="s">
        <v>499</v>
      </c>
    </row>
    <row r="2" spans="1:9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.../2017. (IV.    .) önkormányzati rendelethez</v>
      </c>
    </row>
    <row r="3" spans="1:9" s="39" customFormat="1" ht="15" customHeight="1" x14ac:dyDescent="0.25">
      <c r="A3" s="41"/>
      <c r="B3" s="42"/>
      <c r="C3" s="42"/>
      <c r="D3" s="42"/>
      <c r="E3" s="42"/>
      <c r="F3" s="42"/>
      <c r="G3" s="42"/>
    </row>
    <row r="4" spans="1:9" s="39" customFormat="1" ht="15" customHeight="1" x14ac:dyDescent="0.25">
      <c r="A4" s="815" t="s">
        <v>557</v>
      </c>
      <c r="B4" s="815"/>
      <c r="C4" s="815"/>
      <c r="D4" s="815"/>
      <c r="E4" s="815"/>
      <c r="F4" s="815"/>
      <c r="G4" s="815"/>
      <c r="H4" s="815"/>
      <c r="I4" s="731"/>
    </row>
    <row r="5" spans="1:9" s="39" customFormat="1" ht="15" customHeight="1" x14ac:dyDescent="0.25">
      <c r="A5" s="815" t="s">
        <v>71</v>
      </c>
      <c r="B5" s="815"/>
      <c r="C5" s="815"/>
      <c r="D5" s="815"/>
      <c r="E5" s="815"/>
      <c r="F5" s="815"/>
      <c r="G5" s="815"/>
      <c r="H5" s="815"/>
      <c r="I5" s="731"/>
    </row>
    <row r="6" spans="1:9" s="39" customFormat="1" ht="15" customHeight="1" x14ac:dyDescent="0.25">
      <c r="A6" s="42"/>
      <c r="B6" s="70"/>
      <c r="C6" s="70"/>
      <c r="D6" s="70"/>
      <c r="E6" s="70"/>
      <c r="F6" s="70"/>
      <c r="G6" s="70"/>
      <c r="H6" s="70"/>
    </row>
    <row r="7" spans="1:9" s="39" customFormat="1" ht="15" customHeight="1" thickBot="1" x14ac:dyDescent="0.25">
      <c r="A7" s="42"/>
      <c r="B7" s="42"/>
      <c r="C7" s="42"/>
      <c r="D7" s="42"/>
      <c r="E7" s="42"/>
      <c r="F7" s="42"/>
      <c r="G7" s="42"/>
      <c r="H7" s="442" t="s">
        <v>0</v>
      </c>
    </row>
    <row r="8" spans="1:9" s="39" customFormat="1" ht="34.200000000000003" thickTop="1" x14ac:dyDescent="0.25">
      <c r="A8" s="7" t="s">
        <v>1</v>
      </c>
      <c r="B8" s="8" t="s">
        <v>2</v>
      </c>
      <c r="C8" s="9" t="s">
        <v>263</v>
      </c>
      <c r="D8" s="9" t="s">
        <v>554</v>
      </c>
      <c r="E8" s="9" t="s">
        <v>704</v>
      </c>
      <c r="F8" s="9" t="s">
        <v>705</v>
      </c>
      <c r="G8" s="9" t="s">
        <v>737</v>
      </c>
      <c r="H8" s="540" t="s">
        <v>633</v>
      </c>
    </row>
    <row r="9" spans="1:9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60" t="s">
        <v>8</v>
      </c>
      <c r="G9" s="495" t="s">
        <v>9</v>
      </c>
      <c r="H9" s="105" t="s">
        <v>65</v>
      </c>
    </row>
    <row r="10" spans="1:9" s="39" customFormat="1" ht="15" customHeight="1" thickTop="1" x14ac:dyDescent="0.25">
      <c r="A10" s="817" t="s">
        <v>41</v>
      </c>
      <c r="B10" s="817"/>
      <c r="C10" s="817"/>
      <c r="D10" s="817"/>
      <c r="E10" s="817"/>
      <c r="F10" s="817"/>
      <c r="G10" s="817"/>
      <c r="H10" s="817"/>
    </row>
    <row r="11" spans="1:9" s="39" customFormat="1" ht="15" customHeight="1" x14ac:dyDescent="0.25">
      <c r="A11" s="77" t="s">
        <v>13</v>
      </c>
      <c r="B11" s="60" t="s">
        <v>122</v>
      </c>
      <c r="C11" s="60" t="s">
        <v>264</v>
      </c>
      <c r="D11" s="79">
        <f>'7.sz. melléklet'!D7+'8.sz. melléklet'!D8</f>
        <v>46674</v>
      </c>
      <c r="E11" s="79">
        <f>'7.sz. melléklet'!E7+'8.sz. melléklet'!E8</f>
        <v>45129</v>
      </c>
      <c r="F11" s="79">
        <f>'7.sz. melléklet'!F7+'8.sz. melléklet'!E8</f>
        <v>44539</v>
      </c>
      <c r="G11" s="79">
        <f>'7.sz. melléklet'!G7+'8.sz. melléklet'!F8</f>
        <v>43048</v>
      </c>
      <c r="H11" s="76">
        <f>G11/D11</f>
        <v>0.9223122080815872</v>
      </c>
    </row>
    <row r="12" spans="1:9" s="39" customFormat="1" ht="15" customHeight="1" x14ac:dyDescent="0.25">
      <c r="A12" s="77" t="s">
        <v>14</v>
      </c>
      <c r="B12" s="60" t="s">
        <v>51</v>
      </c>
      <c r="C12" s="60" t="s">
        <v>274</v>
      </c>
      <c r="D12" s="79">
        <f>'7.sz. melléklet'!D19+'8.sz. melléklet'!D17</f>
        <v>13708</v>
      </c>
      <c r="E12" s="79">
        <f>'7.sz. melléklet'!E19+'8.sz. melléklet'!E17</f>
        <v>13278</v>
      </c>
      <c r="F12" s="79">
        <f>'7.sz. melléklet'!F19+'8.sz. melléklet'!E17</f>
        <v>12667</v>
      </c>
      <c r="G12" s="79">
        <f>'7.sz. melléklet'!G19+'8.sz. melléklet'!F17</f>
        <v>12180</v>
      </c>
      <c r="H12" s="76">
        <f t="shared" ref="H12:H19" si="0">G12/D12</f>
        <v>0.88853224394514152</v>
      </c>
    </row>
    <row r="13" spans="1:9" s="39" customFormat="1" ht="15" customHeight="1" x14ac:dyDescent="0.25">
      <c r="A13" s="77" t="s">
        <v>52</v>
      </c>
      <c r="B13" s="60" t="s">
        <v>128</v>
      </c>
      <c r="C13" s="60" t="s">
        <v>275</v>
      </c>
      <c r="D13" s="79">
        <f>'7.sz. melléklet'!D20+'8.sz. melléklet'!D18</f>
        <v>108058</v>
      </c>
      <c r="E13" s="79">
        <f>'7.sz. melléklet'!E20+'8.sz. melléklet'!E18</f>
        <v>112749</v>
      </c>
      <c r="F13" s="79">
        <f>'7.sz. melléklet'!F20+'8.sz. melléklet'!E18</f>
        <v>122097</v>
      </c>
      <c r="G13" s="79">
        <f>'7.sz. melléklet'!G20+'8.sz. melléklet'!F18</f>
        <v>120984</v>
      </c>
      <c r="H13" s="76">
        <f t="shared" si="0"/>
        <v>1.1196209443076865</v>
      </c>
    </row>
    <row r="14" spans="1:9" s="39" customFormat="1" ht="15" customHeight="1" x14ac:dyDescent="0.25">
      <c r="A14" s="77" t="s">
        <v>53</v>
      </c>
      <c r="B14" s="60" t="s">
        <v>400</v>
      </c>
      <c r="C14" s="60" t="s">
        <v>298</v>
      </c>
      <c r="D14" s="79">
        <f>'7.sz. melléklet'!D30</f>
        <v>3250</v>
      </c>
      <c r="E14" s="79">
        <f>'7.sz. melléklet'!E30</f>
        <v>3250</v>
      </c>
      <c r="F14" s="79">
        <f>'7.sz. melléklet'!F30</f>
        <v>4350</v>
      </c>
      <c r="G14" s="79">
        <f>'7.sz. melléklet'!G30</f>
        <v>4350</v>
      </c>
      <c r="H14" s="76">
        <f t="shared" si="0"/>
        <v>1.3384615384615384</v>
      </c>
    </row>
    <row r="15" spans="1:9" s="39" customFormat="1" ht="15" customHeight="1" x14ac:dyDescent="0.25">
      <c r="A15" s="77" t="s">
        <v>55</v>
      </c>
      <c r="B15" s="78" t="s">
        <v>471</v>
      </c>
      <c r="C15" s="345" t="s">
        <v>458</v>
      </c>
      <c r="D15" s="79">
        <f>'7.sz. melléklet'!D32</f>
        <v>420</v>
      </c>
      <c r="E15" s="79">
        <f>'7.sz. melléklet'!E32</f>
        <v>1037</v>
      </c>
      <c r="F15" s="79">
        <f>'7.sz. melléklet'!F32</f>
        <v>1037</v>
      </c>
      <c r="G15" s="79">
        <f>'7.sz. melléklet'!G32</f>
        <v>1037</v>
      </c>
      <c r="H15" s="76">
        <f t="shared" si="0"/>
        <v>2.4690476190476192</v>
      </c>
    </row>
    <row r="16" spans="1:9" s="39" customFormat="1" ht="15" customHeight="1" x14ac:dyDescent="0.25">
      <c r="A16" s="77" t="s">
        <v>56</v>
      </c>
      <c r="B16" s="60" t="s">
        <v>404</v>
      </c>
      <c r="C16" s="60" t="s">
        <v>303</v>
      </c>
      <c r="D16" s="79">
        <f>'7.sz. melléklet'!D33</f>
        <v>13116</v>
      </c>
      <c r="E16" s="79">
        <f>'7.sz. melléklet'!E33</f>
        <v>12966</v>
      </c>
      <c r="F16" s="79">
        <f>'7.sz. melléklet'!F33</f>
        <v>12966</v>
      </c>
      <c r="G16" s="79">
        <f>'7.sz. melléklet'!G33</f>
        <v>13817</v>
      </c>
      <c r="H16" s="76">
        <f t="shared" si="0"/>
        <v>1.0534461726136017</v>
      </c>
    </row>
    <row r="17" spans="1:8" s="39" customFormat="1" ht="15" customHeight="1" x14ac:dyDescent="0.25">
      <c r="A17" s="77" t="s">
        <v>76</v>
      </c>
      <c r="B17" s="60" t="s">
        <v>73</v>
      </c>
      <c r="C17" s="60" t="s">
        <v>304</v>
      </c>
      <c r="D17" s="79">
        <f>'7.sz. melléklet'!D34</f>
        <v>6444</v>
      </c>
      <c r="E17" s="79">
        <f>'7.sz. melléklet'!E34</f>
        <v>6534</v>
      </c>
      <c r="F17" s="79">
        <f>'7.sz. melléklet'!F34</f>
        <v>19329</v>
      </c>
      <c r="G17" s="79">
        <f>'7.sz. melléklet'!G34</f>
        <v>19470</v>
      </c>
      <c r="H17" s="76">
        <f t="shared" si="0"/>
        <v>3.0214152700186219</v>
      </c>
    </row>
    <row r="18" spans="1:8" s="39" customFormat="1" ht="15" customHeight="1" x14ac:dyDescent="0.25">
      <c r="A18" s="792" t="s">
        <v>74</v>
      </c>
      <c r="B18" s="792"/>
      <c r="C18" s="322"/>
      <c r="D18" s="189">
        <f>SUM(D11:D17)</f>
        <v>191670</v>
      </c>
      <c r="E18" s="189">
        <f>SUM(E11:E17)</f>
        <v>194943</v>
      </c>
      <c r="F18" s="189">
        <f>SUM(F11:F17)</f>
        <v>216985</v>
      </c>
      <c r="G18" s="189">
        <f>SUM(G11:G17)</f>
        <v>214886</v>
      </c>
      <c r="H18" s="266">
        <f t="shared" si="0"/>
        <v>1.1211248500026088</v>
      </c>
    </row>
    <row r="19" spans="1:8" s="39" customFormat="1" ht="15" customHeight="1" x14ac:dyDescent="0.25">
      <c r="A19" s="77" t="s">
        <v>85</v>
      </c>
      <c r="B19" s="60" t="s">
        <v>45</v>
      </c>
      <c r="C19" s="60" t="s">
        <v>495</v>
      </c>
      <c r="D19" s="79">
        <f>'7.sz. melléklet'!D35</f>
        <v>83159</v>
      </c>
      <c r="E19" s="79">
        <f>'7.sz. melléklet'!E35</f>
        <v>80171</v>
      </c>
      <c r="F19" s="79">
        <f>'7.sz. melléklet'!F35</f>
        <v>0</v>
      </c>
      <c r="G19" s="79">
        <f>'7.sz. melléklet'!G35</f>
        <v>18388</v>
      </c>
      <c r="H19" s="76">
        <f t="shared" si="0"/>
        <v>0.22111858006950541</v>
      </c>
    </row>
    <row r="20" spans="1:8" s="39" customFormat="1" ht="15" customHeight="1" x14ac:dyDescent="0.25">
      <c r="A20" s="52"/>
      <c r="B20" s="95" t="s">
        <v>75</v>
      </c>
      <c r="C20" s="95"/>
      <c r="D20" s="190"/>
      <c r="E20" s="190"/>
      <c r="F20" s="190"/>
      <c r="G20" s="190"/>
      <c r="H20" s="96"/>
    </row>
    <row r="21" spans="1:8" s="39" customFormat="1" ht="15" customHeight="1" thickBot="1" x14ac:dyDescent="0.3">
      <c r="A21" s="97" t="s">
        <v>86</v>
      </c>
      <c r="B21" s="64" t="s">
        <v>77</v>
      </c>
      <c r="C21" s="64"/>
      <c r="D21" s="267">
        <v>22</v>
      </c>
      <c r="E21" s="267">
        <v>22</v>
      </c>
      <c r="F21" s="267">
        <v>22</v>
      </c>
      <c r="G21" s="267">
        <v>22</v>
      </c>
      <c r="H21" s="65"/>
    </row>
    <row r="22" spans="1:8" ht="15" customHeight="1" thickTop="1" thickBot="1" x14ac:dyDescent="0.3">
      <c r="A22" s="816" t="s">
        <v>78</v>
      </c>
      <c r="B22" s="816"/>
      <c r="C22" s="292"/>
      <c r="D22" s="320">
        <f>SUM(D18:D19)</f>
        <v>274829</v>
      </c>
      <c r="E22" s="320">
        <f>SUM(E18:E19)</f>
        <v>275114</v>
      </c>
      <c r="F22" s="320">
        <f>SUM(F18:F19)</f>
        <v>216985</v>
      </c>
      <c r="G22" s="320">
        <f>SUM(G18:G19)</f>
        <v>233274</v>
      </c>
      <c r="H22" s="321">
        <f>G22/D22</f>
        <v>0.84879688824687349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10:H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</cols>
  <sheetData>
    <row r="1" spans="1:10" s="39" customFormat="1" ht="15" customHeight="1" x14ac:dyDescent="0.25">
      <c r="B1" s="3"/>
      <c r="C1" s="3"/>
      <c r="D1" s="3"/>
      <c r="E1" s="3"/>
      <c r="F1" s="3"/>
      <c r="G1" s="3"/>
      <c r="H1" s="529" t="s">
        <v>500</v>
      </c>
    </row>
    <row r="2" spans="1:10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.../2017. (IV.    .) önkormányzati rendelethez</v>
      </c>
    </row>
    <row r="3" spans="1:10" s="39" customFormat="1" ht="15" customHeight="1" x14ac:dyDescent="0.25">
      <c r="A3" s="41"/>
      <c r="B3" s="42"/>
      <c r="C3" s="42"/>
      <c r="D3" s="42"/>
      <c r="E3" s="42"/>
    </row>
    <row r="4" spans="1:10" s="39" customFormat="1" ht="15" customHeight="1" x14ac:dyDescent="0.25">
      <c r="A4" s="799" t="s">
        <v>79</v>
      </c>
      <c r="B4" s="799"/>
      <c r="C4" s="799"/>
      <c r="D4" s="799"/>
      <c r="E4" s="799"/>
      <c r="F4" s="799"/>
      <c r="G4" s="799"/>
      <c r="H4" s="799"/>
      <c r="I4" s="730"/>
    </row>
    <row r="5" spans="1:10" s="39" customFormat="1" ht="15" customHeight="1" x14ac:dyDescent="0.25">
      <c r="A5" s="799" t="s">
        <v>530</v>
      </c>
      <c r="B5" s="799"/>
      <c r="C5" s="799"/>
      <c r="D5" s="799"/>
      <c r="E5" s="799"/>
      <c r="F5" s="799"/>
      <c r="G5" s="799"/>
      <c r="H5" s="799"/>
      <c r="I5" s="730"/>
    </row>
    <row r="6" spans="1:10" s="39" customFormat="1" ht="15" customHeight="1" x14ac:dyDescent="0.25">
      <c r="A6" s="42"/>
      <c r="B6" s="42"/>
      <c r="C6" s="42"/>
      <c r="D6" s="42"/>
      <c r="E6" s="42"/>
    </row>
    <row r="7" spans="1:10" s="39" customFormat="1" ht="15" customHeight="1" thickBot="1" x14ac:dyDescent="0.25">
      <c r="A7" s="41"/>
      <c r="B7" s="41"/>
      <c r="C7" s="41"/>
      <c r="D7" s="98"/>
      <c r="E7" s="98"/>
      <c r="F7" s="98"/>
      <c r="G7" s="98"/>
      <c r="H7" s="442" t="s">
        <v>0</v>
      </c>
    </row>
    <row r="8" spans="1:10" s="39" customFormat="1" ht="36.6" thickTop="1" x14ac:dyDescent="0.25">
      <c r="A8" s="7" t="s">
        <v>1</v>
      </c>
      <c r="B8" s="8" t="s">
        <v>2</v>
      </c>
      <c r="C8" s="9" t="s">
        <v>263</v>
      </c>
      <c r="D8" s="9" t="s">
        <v>554</v>
      </c>
      <c r="E8" s="9" t="s">
        <v>704</v>
      </c>
      <c r="F8" s="9" t="s">
        <v>705</v>
      </c>
      <c r="G8" s="9" t="s">
        <v>737</v>
      </c>
      <c r="H8" s="540" t="s">
        <v>633</v>
      </c>
    </row>
    <row r="9" spans="1:10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60" t="s">
        <v>8</v>
      </c>
      <c r="G9" s="495" t="s">
        <v>9</v>
      </c>
      <c r="H9" s="105" t="s">
        <v>65</v>
      </c>
    </row>
    <row r="10" spans="1:10" s="39" customFormat="1" ht="15" customHeight="1" thickTop="1" x14ac:dyDescent="0.25">
      <c r="A10" s="52" t="s">
        <v>13</v>
      </c>
      <c r="B10" s="45" t="s">
        <v>325</v>
      </c>
      <c r="C10" s="45" t="s">
        <v>326</v>
      </c>
      <c r="D10" s="46">
        <f>'7.sz. melléklet'!D43</f>
        <v>0</v>
      </c>
      <c r="E10" s="46">
        <f>'7.sz. melléklet'!E43</f>
        <v>591</v>
      </c>
      <c r="F10" s="46">
        <f>'7.sz. melléklet'!F43</f>
        <v>591</v>
      </c>
      <c r="G10" s="46">
        <f>'7.sz. melléklet'!G43</f>
        <v>8483</v>
      </c>
      <c r="H10" s="19"/>
    </row>
    <row r="11" spans="1:10" s="39" customFormat="1" ht="15" customHeight="1" x14ac:dyDescent="0.25">
      <c r="A11" s="275" t="s">
        <v>14</v>
      </c>
      <c r="B11" s="323" t="s">
        <v>222</v>
      </c>
      <c r="C11" s="323" t="s">
        <v>306</v>
      </c>
      <c r="D11" s="324">
        <f>'7.sz. melléklet'!D36+'8.sz. melléklet'!D25</f>
        <v>149476</v>
      </c>
      <c r="E11" s="324">
        <f>'7.sz. melléklet'!E36+'8.sz. melléklet'!E25</f>
        <v>150822</v>
      </c>
      <c r="F11" s="324">
        <f>'7.sz. melléklet'!F36+'8.sz. melléklet'!G25</f>
        <v>134233</v>
      </c>
      <c r="G11" s="324">
        <f>'7.sz. melléklet'!G36+'8.sz. melléklet'!H25</f>
        <v>121766</v>
      </c>
      <c r="H11" s="19">
        <f>G11/D11</f>
        <v>0.81461906928202521</v>
      </c>
      <c r="J11" s="174"/>
    </row>
    <row r="12" spans="1:10" s="39" customFormat="1" ht="15" customHeight="1" x14ac:dyDescent="0.25">
      <c r="A12" s="77" t="s">
        <v>52</v>
      </c>
      <c r="B12" s="325" t="s">
        <v>139</v>
      </c>
      <c r="C12" s="325" t="s">
        <v>333</v>
      </c>
      <c r="D12" s="326">
        <f>'7.sz. melléklet'!D46</f>
        <v>375</v>
      </c>
      <c r="E12" s="326">
        <f>'7.sz. melléklet'!E46</f>
        <v>375</v>
      </c>
      <c r="F12" s="326">
        <f>'7.sz. melléklet'!F46</f>
        <v>375</v>
      </c>
      <c r="G12" s="326">
        <f>'7.sz. melléklet'!G46</f>
        <v>375</v>
      </c>
      <c r="H12" s="19">
        <f>G12/D12</f>
        <v>1</v>
      </c>
      <c r="I12" s="174"/>
    </row>
    <row r="13" spans="1:10" s="39" customFormat="1" ht="15" customHeight="1" thickBot="1" x14ac:dyDescent="0.3">
      <c r="A13" s="33" t="s">
        <v>53</v>
      </c>
      <c r="B13" s="45" t="s">
        <v>46</v>
      </c>
      <c r="C13" s="78"/>
      <c r="D13" s="351"/>
      <c r="E13" s="351"/>
      <c r="F13" s="351"/>
      <c r="G13" s="351"/>
      <c r="H13" s="352"/>
    </row>
    <row r="14" spans="1:10" s="39" customFormat="1" ht="15" customHeight="1" thickTop="1" thickBot="1" x14ac:dyDescent="0.3">
      <c r="A14" s="816" t="s">
        <v>82</v>
      </c>
      <c r="B14" s="816"/>
      <c r="C14" s="276"/>
      <c r="D14" s="66">
        <f>SUM(D10:D13)</f>
        <v>149851</v>
      </c>
      <c r="E14" s="66">
        <f>SUM(E10:E13)</f>
        <v>151788</v>
      </c>
      <c r="F14" s="66">
        <f>SUM(F10:F13)</f>
        <v>135199</v>
      </c>
      <c r="G14" s="66">
        <f>SUM(G10:G13)</f>
        <v>130624</v>
      </c>
      <c r="H14" s="94">
        <f>G14/D14</f>
        <v>0.87169254793094475</v>
      </c>
    </row>
    <row r="15" spans="1:10" ht="13.8" thickTop="1" x14ac:dyDescent="0.25"/>
  </sheetData>
  <sheetProtection selectLockedCells="1" selectUnlockedCells="1"/>
  <mergeCells count="3">
    <mergeCell ref="A14:B14"/>
    <mergeCell ref="A4:H4"/>
    <mergeCell ref="A5:H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12" width="8.6640625" customWidth="1"/>
    <col min="13" max="14" width="7.6640625" customWidth="1"/>
  </cols>
  <sheetData>
    <row r="1" spans="1:16" s="42" customFormat="1" ht="12" x14ac:dyDescent="0.25">
      <c r="B1" s="58"/>
      <c r="C1" s="58"/>
      <c r="D1" s="614"/>
      <c r="E1" s="58"/>
      <c r="F1" s="733"/>
      <c r="N1" s="40" t="s">
        <v>501</v>
      </c>
    </row>
    <row r="2" spans="1:16" s="42" customFormat="1" ht="12" x14ac:dyDescent="0.25">
      <c r="A2" s="3"/>
      <c r="B2" s="3"/>
      <c r="C2" s="3"/>
      <c r="D2" s="3"/>
      <c r="E2" s="3"/>
      <c r="F2" s="3"/>
      <c r="N2" s="2" t="str">
        <f>'1.sz. melléklet'!G2</f>
        <v>az .../2017. (IV.    .) önkormányzati rendelethez</v>
      </c>
    </row>
    <row r="3" spans="1:16" s="42" customFormat="1" ht="6.75" customHeight="1" x14ac:dyDescent="0.25">
      <c r="A3" s="41"/>
    </row>
    <row r="4" spans="1:16" s="42" customFormat="1" ht="12" x14ac:dyDescent="0.25">
      <c r="A4" s="799" t="s">
        <v>567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</row>
    <row r="5" spans="1:16" s="42" customFormat="1" ht="12.6" thickBot="1" x14ac:dyDescent="0.25">
      <c r="N5" s="6" t="s">
        <v>0</v>
      </c>
      <c r="P5" s="6"/>
    </row>
    <row r="6" spans="1:16" s="42" customFormat="1" ht="31.2" thickTop="1" x14ac:dyDescent="0.25">
      <c r="A6" s="403" t="s">
        <v>83</v>
      </c>
      <c r="B6" s="404" t="s">
        <v>84</v>
      </c>
      <c r="C6" s="405" t="s">
        <v>558</v>
      </c>
      <c r="D6" s="682" t="s">
        <v>684</v>
      </c>
      <c r="E6" s="405" t="s">
        <v>684</v>
      </c>
      <c r="F6" s="406" t="s">
        <v>684</v>
      </c>
      <c r="G6" s="516" t="s">
        <v>633</v>
      </c>
      <c r="H6" s="408" t="s">
        <v>559</v>
      </c>
      <c r="I6" s="408" t="s">
        <v>685</v>
      </c>
      <c r="J6" s="408" t="s">
        <v>685</v>
      </c>
      <c r="K6" s="408" t="s">
        <v>685</v>
      </c>
      <c r="L6" s="516" t="s">
        <v>633</v>
      </c>
      <c r="M6" s="409" t="s">
        <v>230</v>
      </c>
      <c r="N6" s="407" t="s">
        <v>231</v>
      </c>
    </row>
    <row r="7" spans="1:16" s="42" customFormat="1" ht="12.6" thickBot="1" x14ac:dyDescent="0.3">
      <c r="A7" s="410" t="s">
        <v>3</v>
      </c>
      <c r="B7" s="411" t="s">
        <v>4</v>
      </c>
      <c r="C7" s="412" t="s">
        <v>5</v>
      </c>
      <c r="D7" s="683" t="s">
        <v>6</v>
      </c>
      <c r="E7" s="752" t="s">
        <v>7</v>
      </c>
      <c r="F7" s="632" t="s">
        <v>8</v>
      </c>
      <c r="G7" s="413" t="s">
        <v>9</v>
      </c>
      <c r="H7" s="414" t="s">
        <v>65</v>
      </c>
      <c r="I7" s="411" t="s">
        <v>11</v>
      </c>
      <c r="J7" s="411" t="s">
        <v>190</v>
      </c>
      <c r="K7" s="752" t="s">
        <v>191</v>
      </c>
      <c r="L7" s="415" t="s">
        <v>192</v>
      </c>
      <c r="M7" s="416" t="s">
        <v>193</v>
      </c>
      <c r="N7" s="417" t="s">
        <v>194</v>
      </c>
    </row>
    <row r="8" spans="1:16" s="42" customFormat="1" ht="21" thickTop="1" x14ac:dyDescent="0.25">
      <c r="A8" s="106" t="s">
        <v>13</v>
      </c>
      <c r="B8" s="107" t="s">
        <v>422</v>
      </c>
      <c r="C8" s="115"/>
      <c r="D8" s="115"/>
      <c r="E8" s="115"/>
      <c r="F8" s="115">
        <v>541</v>
      </c>
      <c r="G8" s="418"/>
      <c r="H8" s="108">
        <v>21975</v>
      </c>
      <c r="I8" s="108">
        <v>21975</v>
      </c>
      <c r="J8" s="108">
        <v>21893</v>
      </c>
      <c r="K8" s="108">
        <v>21055</v>
      </c>
      <c r="L8" s="633">
        <f>K8/H8</f>
        <v>0.95813424345847553</v>
      </c>
      <c r="M8" s="210" t="s">
        <v>232</v>
      </c>
      <c r="N8" s="211"/>
    </row>
    <row r="9" spans="1:16" s="42" customFormat="1" ht="12" x14ac:dyDescent="0.25">
      <c r="A9" s="109" t="s">
        <v>14</v>
      </c>
      <c r="B9" s="116" t="s">
        <v>448</v>
      </c>
      <c r="C9" s="111">
        <v>127</v>
      </c>
      <c r="D9" s="111">
        <v>127</v>
      </c>
      <c r="E9" s="111">
        <v>127</v>
      </c>
      <c r="F9" s="111">
        <v>127</v>
      </c>
      <c r="G9" s="419">
        <f>F9/C9</f>
        <v>1</v>
      </c>
      <c r="H9" s="111">
        <v>1512</v>
      </c>
      <c r="I9" s="111">
        <v>1512</v>
      </c>
      <c r="J9" s="111">
        <v>1398</v>
      </c>
      <c r="K9" s="111">
        <v>1522</v>
      </c>
      <c r="L9" s="684">
        <f t="shared" ref="L9:L27" si="0">K9/H9</f>
        <v>1.0066137566137565</v>
      </c>
      <c r="M9" s="212" t="s">
        <v>232</v>
      </c>
      <c r="N9" s="213"/>
    </row>
    <row r="10" spans="1:16" s="42" customFormat="1" ht="20.399999999999999" x14ac:dyDescent="0.25">
      <c r="A10" s="109" t="s">
        <v>52</v>
      </c>
      <c r="B10" s="333" t="s">
        <v>420</v>
      </c>
      <c r="C10" s="111">
        <v>7018</v>
      </c>
      <c r="D10" s="111">
        <v>7018</v>
      </c>
      <c r="E10" s="111">
        <v>8674</v>
      </c>
      <c r="F10" s="111">
        <v>13697</v>
      </c>
      <c r="G10" s="419">
        <f t="shared" ref="G10:G13" si="1">F10/C10</f>
        <v>1.951695639783414</v>
      </c>
      <c r="H10" s="111">
        <v>81398</v>
      </c>
      <c r="I10" s="111">
        <v>83384</v>
      </c>
      <c r="J10" s="111">
        <v>63863</v>
      </c>
      <c r="K10" s="111">
        <v>56601</v>
      </c>
      <c r="L10" s="684">
        <f t="shared" si="0"/>
        <v>0.6953610653824418</v>
      </c>
      <c r="M10" s="212" t="s">
        <v>232</v>
      </c>
      <c r="N10" s="213"/>
    </row>
    <row r="11" spans="1:16" s="42" customFormat="1" ht="12.75" customHeight="1" x14ac:dyDescent="0.25">
      <c r="A11" s="109" t="s">
        <v>53</v>
      </c>
      <c r="B11" s="333" t="s">
        <v>423</v>
      </c>
      <c r="C11" s="111">
        <v>1944</v>
      </c>
      <c r="D11" s="111">
        <v>2389</v>
      </c>
      <c r="E11" s="111">
        <v>4090</v>
      </c>
      <c r="F11" s="111">
        <v>3542</v>
      </c>
      <c r="G11" s="419">
        <f t="shared" si="1"/>
        <v>1.8220164609053497</v>
      </c>
      <c r="H11" s="111">
        <v>11259</v>
      </c>
      <c r="I11" s="111">
        <v>12629</v>
      </c>
      <c r="J11" s="111">
        <v>12628</v>
      </c>
      <c r="K11" s="111">
        <v>10286</v>
      </c>
      <c r="L11" s="684">
        <f t="shared" si="0"/>
        <v>0.9135802469135802</v>
      </c>
      <c r="M11" s="212" t="s">
        <v>232</v>
      </c>
      <c r="N11" s="213"/>
    </row>
    <row r="12" spans="1:16" s="42" customFormat="1" ht="12" x14ac:dyDescent="0.25">
      <c r="A12" s="109" t="s">
        <v>55</v>
      </c>
      <c r="B12" s="333" t="s">
        <v>424</v>
      </c>
      <c r="C12" s="111">
        <v>1905</v>
      </c>
      <c r="D12" s="111">
        <v>1905</v>
      </c>
      <c r="E12" s="111">
        <v>3188</v>
      </c>
      <c r="F12" s="111">
        <v>4187</v>
      </c>
      <c r="G12" s="419">
        <f t="shared" si="1"/>
        <v>2.1979002624671917</v>
      </c>
      <c r="H12" s="111">
        <v>11900</v>
      </c>
      <c r="I12" s="111">
        <v>11900</v>
      </c>
      <c r="J12" s="111">
        <v>12328</v>
      </c>
      <c r="K12" s="111">
        <v>11898</v>
      </c>
      <c r="L12" s="684">
        <f t="shared" si="0"/>
        <v>0.99983193277310922</v>
      </c>
      <c r="M12" s="212" t="s">
        <v>232</v>
      </c>
      <c r="N12" s="213"/>
    </row>
    <row r="13" spans="1:16" s="42" customFormat="1" ht="20.399999999999999" x14ac:dyDescent="0.25">
      <c r="A13" s="109" t="s">
        <v>56</v>
      </c>
      <c r="B13" s="110" t="s">
        <v>428</v>
      </c>
      <c r="C13" s="111">
        <v>141252</v>
      </c>
      <c r="D13" s="111">
        <v>64559</v>
      </c>
      <c r="E13" s="111">
        <v>77524</v>
      </c>
      <c r="F13" s="111">
        <v>80985</v>
      </c>
      <c r="G13" s="419">
        <f t="shared" si="1"/>
        <v>0.57333701469713705</v>
      </c>
      <c r="H13" s="111">
        <v>2815</v>
      </c>
      <c r="I13" s="111">
        <v>3762</v>
      </c>
      <c r="J13" s="111">
        <v>3762</v>
      </c>
      <c r="K13" s="111">
        <v>3762</v>
      </c>
      <c r="L13" s="684">
        <f t="shared" si="0"/>
        <v>1.3364120781527531</v>
      </c>
      <c r="M13" s="212" t="s">
        <v>232</v>
      </c>
      <c r="N13" s="213"/>
    </row>
    <row r="14" spans="1:16" s="42" customFormat="1" ht="12" x14ac:dyDescent="0.25">
      <c r="A14" s="109" t="s">
        <v>58</v>
      </c>
      <c r="B14" s="110" t="s">
        <v>429</v>
      </c>
      <c r="C14" s="111"/>
      <c r="D14" s="111"/>
      <c r="E14" s="111"/>
      <c r="F14" s="111"/>
      <c r="G14" s="418"/>
      <c r="H14" s="111">
        <v>10612</v>
      </c>
      <c r="I14" s="111">
        <v>10612</v>
      </c>
      <c r="J14" s="111">
        <v>10612</v>
      </c>
      <c r="K14" s="111">
        <v>11365</v>
      </c>
      <c r="L14" s="684">
        <f t="shared" si="0"/>
        <v>1.0709574067093857</v>
      </c>
      <c r="M14" s="212" t="s">
        <v>232</v>
      </c>
      <c r="N14" s="213"/>
    </row>
    <row r="15" spans="1:16" s="42" customFormat="1" ht="12.75" customHeight="1" x14ac:dyDescent="0.25">
      <c r="A15" s="109" t="s">
        <v>76</v>
      </c>
      <c r="B15" s="110" t="s">
        <v>431</v>
      </c>
      <c r="C15" s="111"/>
      <c r="D15" s="111"/>
      <c r="E15" s="111"/>
      <c r="F15" s="111"/>
      <c r="G15" s="419"/>
      <c r="H15" s="111">
        <v>270</v>
      </c>
      <c r="I15" s="111">
        <v>270</v>
      </c>
      <c r="J15" s="111">
        <v>270</v>
      </c>
      <c r="K15" s="111">
        <v>235</v>
      </c>
      <c r="L15" s="684">
        <f t="shared" si="0"/>
        <v>0.87037037037037035</v>
      </c>
      <c r="M15" s="212" t="s">
        <v>232</v>
      </c>
      <c r="N15" s="213"/>
    </row>
    <row r="16" spans="1:16" s="42" customFormat="1" ht="12.75" customHeight="1" x14ac:dyDescent="0.25">
      <c r="A16" s="109" t="s">
        <v>85</v>
      </c>
      <c r="B16" s="110" t="s">
        <v>432</v>
      </c>
      <c r="C16" s="111"/>
      <c r="D16" s="111"/>
      <c r="E16" s="111"/>
      <c r="F16" s="111"/>
      <c r="G16" s="419"/>
      <c r="H16" s="111">
        <v>730</v>
      </c>
      <c r="I16" s="111">
        <v>730</v>
      </c>
      <c r="J16" s="111">
        <v>730</v>
      </c>
      <c r="K16" s="111">
        <v>794</v>
      </c>
      <c r="L16" s="684">
        <f t="shared" si="0"/>
        <v>1.0876712328767124</v>
      </c>
      <c r="M16" s="212" t="s">
        <v>232</v>
      </c>
      <c r="N16" s="213"/>
    </row>
    <row r="17" spans="1:14" s="42" customFormat="1" ht="12.75" customHeight="1" x14ac:dyDescent="0.25">
      <c r="A17" s="109" t="s">
        <v>86</v>
      </c>
      <c r="B17" s="110" t="s">
        <v>426</v>
      </c>
      <c r="C17" s="111"/>
      <c r="D17" s="111"/>
      <c r="E17" s="111"/>
      <c r="F17" s="111"/>
      <c r="G17" s="271"/>
      <c r="H17" s="111"/>
      <c r="I17" s="111"/>
      <c r="J17" s="111"/>
      <c r="K17" s="111"/>
      <c r="L17" s="684"/>
      <c r="M17" s="212"/>
      <c r="N17" s="213" t="s">
        <v>232</v>
      </c>
    </row>
    <row r="18" spans="1:14" s="42" customFormat="1" ht="12" x14ac:dyDescent="0.25">
      <c r="A18" s="109" t="s">
        <v>87</v>
      </c>
      <c r="B18" s="116" t="s">
        <v>490</v>
      </c>
      <c r="C18" s="111"/>
      <c r="D18" s="111">
        <v>254</v>
      </c>
      <c r="E18" s="111">
        <v>254</v>
      </c>
      <c r="F18" s="111">
        <v>434</v>
      </c>
      <c r="G18" s="271"/>
      <c r="H18" s="111">
        <v>808</v>
      </c>
      <c r="I18" s="111">
        <v>793</v>
      </c>
      <c r="J18" s="111">
        <v>793</v>
      </c>
      <c r="K18" s="111">
        <v>793</v>
      </c>
      <c r="L18" s="684">
        <f t="shared" si="0"/>
        <v>0.98143564356435642</v>
      </c>
      <c r="M18" s="212" t="s">
        <v>232</v>
      </c>
      <c r="N18" s="213"/>
    </row>
    <row r="19" spans="1:14" s="42" customFormat="1" ht="20.399999999999999" x14ac:dyDescent="0.25">
      <c r="A19" s="109" t="s">
        <v>88</v>
      </c>
      <c r="B19" s="333" t="s">
        <v>416</v>
      </c>
      <c r="C19" s="111"/>
      <c r="D19" s="111">
        <v>95</v>
      </c>
      <c r="E19" s="111">
        <v>95</v>
      </c>
      <c r="F19" s="111">
        <v>475</v>
      </c>
      <c r="G19" s="420"/>
      <c r="H19" s="111">
        <v>43722</v>
      </c>
      <c r="I19" s="111">
        <v>43722</v>
      </c>
      <c r="J19" s="111">
        <v>52989</v>
      </c>
      <c r="K19" s="111">
        <v>54387</v>
      </c>
      <c r="L19" s="684">
        <f t="shared" si="0"/>
        <v>1.2439275421984355</v>
      </c>
      <c r="M19" s="212" t="s">
        <v>232</v>
      </c>
      <c r="N19" s="213"/>
    </row>
    <row r="20" spans="1:14" s="42" customFormat="1" ht="20.399999999999999" x14ac:dyDescent="0.25">
      <c r="A20" s="109" t="s">
        <v>89</v>
      </c>
      <c r="B20" s="333" t="s">
        <v>425</v>
      </c>
      <c r="C20" s="111"/>
      <c r="D20" s="111"/>
      <c r="E20" s="111"/>
      <c r="F20" s="111"/>
      <c r="G20" s="419"/>
      <c r="H20" s="111"/>
      <c r="I20" s="111"/>
      <c r="J20" s="111"/>
      <c r="K20" s="111"/>
      <c r="L20" s="684"/>
      <c r="M20" s="212"/>
      <c r="N20" s="213" t="s">
        <v>232</v>
      </c>
    </row>
    <row r="21" spans="1:14" s="42" customFormat="1" ht="20.399999999999999" x14ac:dyDescent="0.25">
      <c r="A21" s="109" t="s">
        <v>90</v>
      </c>
      <c r="B21" s="333" t="s">
        <v>415</v>
      </c>
      <c r="C21" s="111"/>
      <c r="D21" s="111"/>
      <c r="E21" s="111"/>
      <c r="F21" s="111"/>
      <c r="G21" s="421"/>
      <c r="H21" s="111">
        <v>1400</v>
      </c>
      <c r="I21" s="111">
        <v>1400</v>
      </c>
      <c r="J21" s="111">
        <v>1400</v>
      </c>
      <c r="K21" s="111">
        <v>1400</v>
      </c>
      <c r="L21" s="684">
        <f t="shared" si="0"/>
        <v>1</v>
      </c>
      <c r="M21" s="212" t="s">
        <v>232</v>
      </c>
      <c r="N21" s="213"/>
    </row>
    <row r="22" spans="1:14" s="42" customFormat="1" ht="12.75" customHeight="1" x14ac:dyDescent="0.25">
      <c r="A22" s="109" t="s">
        <v>91</v>
      </c>
      <c r="B22" s="333" t="s">
        <v>414</v>
      </c>
      <c r="C22" s="422">
        <v>7620</v>
      </c>
      <c r="D22" s="422">
        <v>8571</v>
      </c>
      <c r="E22" s="422">
        <v>10452</v>
      </c>
      <c r="F22" s="422">
        <v>10441</v>
      </c>
      <c r="G22" s="419">
        <f>F22/C22</f>
        <v>1.3702099737532809</v>
      </c>
      <c r="H22" s="111">
        <v>1620</v>
      </c>
      <c r="I22" s="111">
        <v>1620</v>
      </c>
      <c r="J22" s="111">
        <v>12795</v>
      </c>
      <c r="K22" s="111">
        <v>12795</v>
      </c>
      <c r="L22" s="684">
        <f t="shared" si="0"/>
        <v>7.8981481481481479</v>
      </c>
      <c r="M22" s="212" t="s">
        <v>232</v>
      </c>
      <c r="N22" s="213"/>
    </row>
    <row r="23" spans="1:14" s="42" customFormat="1" ht="12.75" customHeight="1" x14ac:dyDescent="0.25">
      <c r="A23" s="109" t="s">
        <v>92</v>
      </c>
      <c r="B23" s="110" t="s">
        <v>427</v>
      </c>
      <c r="C23" s="111"/>
      <c r="D23" s="111"/>
      <c r="E23" s="111"/>
      <c r="F23" s="111"/>
      <c r="G23" s="419"/>
      <c r="H23" s="111">
        <v>12708</v>
      </c>
      <c r="I23" s="111">
        <v>12708</v>
      </c>
      <c r="J23" s="111">
        <v>12708</v>
      </c>
      <c r="K23" s="111">
        <v>12673</v>
      </c>
      <c r="L23" s="684">
        <f t="shared" si="0"/>
        <v>0.99724582939880391</v>
      </c>
      <c r="M23" s="212" t="s">
        <v>232</v>
      </c>
      <c r="N23" s="213"/>
    </row>
    <row r="24" spans="1:14" s="42" customFormat="1" ht="12.75" customHeight="1" x14ac:dyDescent="0.25">
      <c r="A24" s="109" t="s">
        <v>93</v>
      </c>
      <c r="B24" s="333" t="s">
        <v>421</v>
      </c>
      <c r="C24" s="111"/>
      <c r="D24" s="111"/>
      <c r="E24" s="111"/>
      <c r="F24" s="111">
        <v>859</v>
      </c>
      <c r="G24" s="419"/>
      <c r="H24" s="111">
        <v>32336</v>
      </c>
      <c r="I24" s="111">
        <v>32601</v>
      </c>
      <c r="J24" s="111">
        <v>32381</v>
      </c>
      <c r="K24" s="111">
        <v>30529</v>
      </c>
      <c r="L24" s="684">
        <f t="shared" si="0"/>
        <v>0.94411801088570013</v>
      </c>
      <c r="M24" s="212" t="s">
        <v>232</v>
      </c>
      <c r="N24" s="213"/>
    </row>
    <row r="25" spans="1:14" s="42" customFormat="1" ht="12.75" customHeight="1" x14ac:dyDescent="0.25">
      <c r="A25" s="109" t="s">
        <v>94</v>
      </c>
      <c r="B25" s="333" t="s">
        <v>741</v>
      </c>
      <c r="C25" s="111"/>
      <c r="D25" s="111"/>
      <c r="E25" s="111"/>
      <c r="F25" s="111"/>
      <c r="G25" s="419"/>
      <c r="H25" s="111"/>
      <c r="I25" s="111"/>
      <c r="J25" s="111"/>
      <c r="K25" s="111">
        <v>224</v>
      </c>
      <c r="L25" s="684"/>
      <c r="M25" s="212" t="s">
        <v>232</v>
      </c>
      <c r="N25" s="213"/>
    </row>
    <row r="26" spans="1:14" s="42" customFormat="1" ht="12.75" customHeight="1" x14ac:dyDescent="0.25">
      <c r="A26" s="109" t="s">
        <v>95</v>
      </c>
      <c r="B26" s="110" t="s">
        <v>435</v>
      </c>
      <c r="C26" s="111"/>
      <c r="D26" s="111"/>
      <c r="E26" s="111"/>
      <c r="F26" s="111"/>
      <c r="G26" s="419"/>
      <c r="H26" s="111">
        <v>750</v>
      </c>
      <c r="I26" s="111">
        <v>750</v>
      </c>
      <c r="J26" s="111">
        <v>750</v>
      </c>
      <c r="K26" s="111">
        <v>733</v>
      </c>
      <c r="L26" s="684">
        <f t="shared" si="0"/>
        <v>0.97733333333333339</v>
      </c>
      <c r="M26" s="212" t="s">
        <v>232</v>
      </c>
      <c r="N26" s="213"/>
    </row>
    <row r="27" spans="1:14" s="42" customFormat="1" ht="12.75" customHeight="1" thickBot="1" x14ac:dyDescent="0.3">
      <c r="A27" s="423" t="s">
        <v>96</v>
      </c>
      <c r="B27" s="424" t="s">
        <v>436</v>
      </c>
      <c r="C27" s="118"/>
      <c r="D27" s="118"/>
      <c r="E27" s="118"/>
      <c r="F27" s="118"/>
      <c r="G27" s="425"/>
      <c r="H27" s="118">
        <v>805</v>
      </c>
      <c r="I27" s="118">
        <v>805</v>
      </c>
      <c r="J27" s="118">
        <v>805</v>
      </c>
      <c r="K27" s="118">
        <v>805</v>
      </c>
      <c r="L27" s="685">
        <f t="shared" si="0"/>
        <v>1</v>
      </c>
      <c r="M27" s="392" t="s">
        <v>232</v>
      </c>
      <c r="N27" s="426"/>
    </row>
    <row r="28" spans="1:14" s="42" customFormat="1" ht="6.75" customHeight="1" thickTop="1" x14ac:dyDescent="0.25">
      <c r="A28" s="102"/>
      <c r="B28" s="427"/>
      <c r="C28" s="428"/>
      <c r="D28" s="428"/>
      <c r="E28" s="428"/>
      <c r="F28" s="428"/>
      <c r="G28" s="429"/>
      <c r="H28" s="428"/>
      <c r="I28" s="428"/>
      <c r="J28" s="428"/>
      <c r="K28" s="428"/>
      <c r="L28" s="429"/>
      <c r="M28" s="430"/>
      <c r="N28" s="430"/>
    </row>
    <row r="29" spans="1:14" s="42" customFormat="1" ht="6.75" customHeight="1" thickBot="1" x14ac:dyDescent="0.3">
      <c r="A29" s="356"/>
      <c r="B29" s="431"/>
      <c r="C29" s="432"/>
      <c r="D29" s="432"/>
      <c r="E29" s="432"/>
      <c r="F29" s="432"/>
      <c r="G29" s="112"/>
      <c r="H29" s="432"/>
      <c r="I29" s="432"/>
      <c r="J29" s="432"/>
      <c r="K29" s="432"/>
      <c r="L29" s="112"/>
      <c r="M29" s="433"/>
      <c r="N29" s="433"/>
    </row>
    <row r="30" spans="1:14" s="42" customFormat="1" ht="12.6" thickTop="1" x14ac:dyDescent="0.25">
      <c r="A30" s="113" t="s">
        <v>96</v>
      </c>
      <c r="B30" s="114" t="s">
        <v>438</v>
      </c>
      <c r="C30" s="115"/>
      <c r="D30" s="115"/>
      <c r="E30" s="115"/>
      <c r="F30" s="115"/>
      <c r="G30" s="434"/>
      <c r="H30" s="115">
        <v>825</v>
      </c>
      <c r="I30" s="115">
        <v>825</v>
      </c>
      <c r="J30" s="115">
        <v>825</v>
      </c>
      <c r="K30" s="115">
        <v>782</v>
      </c>
      <c r="L30" s="686">
        <f t="shared" ref="L30:L53" si="2">K30/H30</f>
        <v>0.94787878787878788</v>
      </c>
      <c r="M30" s="216" t="s">
        <v>232</v>
      </c>
      <c r="N30" s="217"/>
    </row>
    <row r="31" spans="1:14" s="42" customFormat="1" ht="12.75" customHeight="1" x14ac:dyDescent="0.25">
      <c r="A31" s="109" t="s">
        <v>97</v>
      </c>
      <c r="B31" s="110" t="s">
        <v>439</v>
      </c>
      <c r="C31" s="111">
        <v>563</v>
      </c>
      <c r="D31" s="111">
        <v>563</v>
      </c>
      <c r="E31" s="111">
        <v>1124</v>
      </c>
      <c r="F31" s="111">
        <v>1125</v>
      </c>
      <c r="G31" s="419">
        <f>F31/C31</f>
        <v>1.9982238010657194</v>
      </c>
      <c r="H31" s="111">
        <v>1989</v>
      </c>
      <c r="I31" s="111">
        <v>1989</v>
      </c>
      <c r="J31" s="111">
        <v>1989</v>
      </c>
      <c r="K31" s="111">
        <v>1989</v>
      </c>
      <c r="L31" s="684">
        <f t="shared" si="2"/>
        <v>1</v>
      </c>
      <c r="M31" s="212" t="s">
        <v>232</v>
      </c>
      <c r="N31" s="213"/>
    </row>
    <row r="32" spans="1:14" s="42" customFormat="1" ht="12.75" customHeight="1" x14ac:dyDescent="0.25">
      <c r="A32" s="109" t="s">
        <v>98</v>
      </c>
      <c r="B32" s="110" t="s">
        <v>437</v>
      </c>
      <c r="C32" s="111"/>
      <c r="D32" s="111"/>
      <c r="E32" s="111"/>
      <c r="F32" s="111"/>
      <c r="G32" s="419"/>
      <c r="H32" s="111">
        <v>150</v>
      </c>
      <c r="I32" s="111">
        <v>150</v>
      </c>
      <c r="J32" s="111">
        <v>150</v>
      </c>
      <c r="K32" s="111">
        <v>150</v>
      </c>
      <c r="L32" s="684">
        <f t="shared" si="2"/>
        <v>1</v>
      </c>
      <c r="M32" s="212" t="s">
        <v>232</v>
      </c>
      <c r="N32" s="213"/>
    </row>
    <row r="33" spans="1:14" s="42" customFormat="1" ht="12.75" customHeight="1" x14ac:dyDescent="0.25">
      <c r="A33" s="109" t="s">
        <v>99</v>
      </c>
      <c r="B33" s="116" t="s">
        <v>446</v>
      </c>
      <c r="C33" s="111"/>
      <c r="D33" s="111"/>
      <c r="E33" s="111"/>
      <c r="F33" s="111"/>
      <c r="G33" s="419"/>
      <c r="H33" s="111">
        <v>951</v>
      </c>
      <c r="I33" s="111">
        <v>989</v>
      </c>
      <c r="J33" s="111">
        <v>1123</v>
      </c>
      <c r="K33" s="111">
        <v>1127</v>
      </c>
      <c r="L33" s="684">
        <f t="shared" si="2"/>
        <v>1.185068349106204</v>
      </c>
      <c r="M33" s="212" t="s">
        <v>232</v>
      </c>
      <c r="N33" s="213"/>
    </row>
    <row r="34" spans="1:14" s="42" customFormat="1" ht="12.75" customHeight="1" x14ac:dyDescent="0.25">
      <c r="A34" s="109" t="s">
        <v>100</v>
      </c>
      <c r="B34" s="435" t="s">
        <v>447</v>
      </c>
      <c r="C34" s="335">
        <v>41487</v>
      </c>
      <c r="D34" s="335">
        <v>41487</v>
      </c>
      <c r="E34" s="335">
        <v>46334</v>
      </c>
      <c r="F34" s="335">
        <v>47466</v>
      </c>
      <c r="G34" s="434">
        <f t="shared" ref="G34:G35" si="3">F34/C34</f>
        <v>1.1441174343770337</v>
      </c>
      <c r="H34" s="335">
        <v>41052</v>
      </c>
      <c r="I34" s="335">
        <v>41052</v>
      </c>
      <c r="J34" s="335">
        <v>46450</v>
      </c>
      <c r="K34" s="335">
        <v>50798</v>
      </c>
      <c r="L34" s="684">
        <f t="shared" si="2"/>
        <v>1.237406216505895</v>
      </c>
      <c r="M34" s="212"/>
      <c r="N34" s="213" t="s">
        <v>232</v>
      </c>
    </row>
    <row r="35" spans="1:14" s="42" customFormat="1" ht="12.75" customHeight="1" x14ac:dyDescent="0.25">
      <c r="A35" s="109" t="s">
        <v>101</v>
      </c>
      <c r="B35" s="334" t="s">
        <v>417</v>
      </c>
      <c r="C35" s="115">
        <v>707</v>
      </c>
      <c r="D35" s="115">
        <v>707</v>
      </c>
      <c r="E35" s="115">
        <v>1095</v>
      </c>
      <c r="F35" s="115">
        <v>1095</v>
      </c>
      <c r="G35" s="434">
        <f t="shared" si="3"/>
        <v>1.5487977369165489</v>
      </c>
      <c r="H35" s="115">
        <v>540</v>
      </c>
      <c r="I35" s="115">
        <v>540</v>
      </c>
      <c r="J35" s="115">
        <v>540</v>
      </c>
      <c r="K35" s="115">
        <v>315</v>
      </c>
      <c r="L35" s="684">
        <f t="shared" si="2"/>
        <v>0.58333333333333337</v>
      </c>
      <c r="M35" s="216"/>
      <c r="N35" s="217" t="s">
        <v>232</v>
      </c>
    </row>
    <row r="36" spans="1:14" s="42" customFormat="1" ht="12.75" customHeight="1" x14ac:dyDescent="0.25">
      <c r="A36" s="109" t="s">
        <v>102</v>
      </c>
      <c r="B36" s="435" t="s">
        <v>444</v>
      </c>
      <c r="C36" s="335"/>
      <c r="D36" s="335"/>
      <c r="E36" s="335"/>
      <c r="F36" s="335"/>
      <c r="G36" s="271"/>
      <c r="H36" s="335">
        <v>724</v>
      </c>
      <c r="I36" s="335">
        <v>724</v>
      </c>
      <c r="J36" s="335">
        <v>704</v>
      </c>
      <c r="K36" s="335">
        <v>811</v>
      </c>
      <c r="L36" s="684">
        <f t="shared" si="2"/>
        <v>1.1201657458563536</v>
      </c>
      <c r="M36" s="212" t="s">
        <v>232</v>
      </c>
      <c r="N36" s="213"/>
    </row>
    <row r="37" spans="1:14" s="42" customFormat="1" ht="20.399999999999999" x14ac:dyDescent="0.25">
      <c r="A37" s="109" t="s">
        <v>103</v>
      </c>
      <c r="B37" s="117" t="s">
        <v>445</v>
      </c>
      <c r="C37" s="115">
        <v>140</v>
      </c>
      <c r="D37" s="115">
        <v>140</v>
      </c>
      <c r="E37" s="115">
        <v>140</v>
      </c>
      <c r="F37" s="115">
        <v>140</v>
      </c>
      <c r="G37" s="436">
        <f t="shared" ref="G37:G39" si="4">F37/C37</f>
        <v>1</v>
      </c>
      <c r="H37" s="115">
        <v>24404</v>
      </c>
      <c r="I37" s="115">
        <v>25385</v>
      </c>
      <c r="J37" s="115">
        <v>25096</v>
      </c>
      <c r="K37" s="115">
        <v>25391</v>
      </c>
      <c r="L37" s="684">
        <f t="shared" si="2"/>
        <v>1.0404441894771348</v>
      </c>
      <c r="M37" s="212" t="s">
        <v>232</v>
      </c>
      <c r="N37" s="217"/>
    </row>
    <row r="38" spans="1:14" s="42" customFormat="1" ht="12" x14ac:dyDescent="0.25">
      <c r="A38" s="109" t="s">
        <v>104</v>
      </c>
      <c r="B38" s="114" t="s">
        <v>419</v>
      </c>
      <c r="C38" s="115">
        <v>635</v>
      </c>
      <c r="D38" s="115">
        <v>635</v>
      </c>
      <c r="E38" s="115">
        <v>635</v>
      </c>
      <c r="F38" s="115">
        <v>635</v>
      </c>
      <c r="G38" s="436">
        <f t="shared" si="4"/>
        <v>1</v>
      </c>
      <c r="H38" s="115">
        <v>1270</v>
      </c>
      <c r="I38" s="115">
        <v>1270</v>
      </c>
      <c r="J38" s="115">
        <v>1270</v>
      </c>
      <c r="K38" s="115">
        <v>1270</v>
      </c>
      <c r="L38" s="684">
        <f t="shared" si="2"/>
        <v>1</v>
      </c>
      <c r="M38" s="212"/>
      <c r="N38" s="217" t="s">
        <v>232</v>
      </c>
    </row>
    <row r="39" spans="1:14" s="42" customFormat="1" ht="12" x14ac:dyDescent="0.25">
      <c r="A39" s="109" t="s">
        <v>105</v>
      </c>
      <c r="B39" s="116" t="s">
        <v>443</v>
      </c>
      <c r="C39" s="17">
        <v>3661</v>
      </c>
      <c r="D39" s="17">
        <v>3661</v>
      </c>
      <c r="E39" s="17">
        <v>3661</v>
      </c>
      <c r="F39" s="753">
        <v>3661</v>
      </c>
      <c r="G39" s="419">
        <f t="shared" si="4"/>
        <v>1</v>
      </c>
      <c r="H39" s="111">
        <v>6739</v>
      </c>
      <c r="I39" s="111">
        <v>6829</v>
      </c>
      <c r="J39" s="111">
        <v>6829</v>
      </c>
      <c r="K39" s="111">
        <v>6970</v>
      </c>
      <c r="L39" s="684">
        <f t="shared" si="2"/>
        <v>1.0342780828016027</v>
      </c>
      <c r="M39" s="212"/>
      <c r="N39" s="217" t="s">
        <v>232</v>
      </c>
    </row>
    <row r="40" spans="1:14" s="42" customFormat="1" ht="12.75" customHeight="1" x14ac:dyDescent="0.25">
      <c r="A40" s="109" t="s">
        <v>106</v>
      </c>
      <c r="B40" s="110" t="s">
        <v>430</v>
      </c>
      <c r="C40" s="111"/>
      <c r="D40" s="111"/>
      <c r="E40" s="111"/>
      <c r="F40" s="111"/>
      <c r="G40" s="419"/>
      <c r="H40" s="111">
        <v>1052</v>
      </c>
      <c r="I40" s="111">
        <v>1052</v>
      </c>
      <c r="J40" s="111">
        <v>1052</v>
      </c>
      <c r="K40" s="111">
        <v>837</v>
      </c>
      <c r="L40" s="684">
        <f t="shared" si="2"/>
        <v>0.79562737642585546</v>
      </c>
      <c r="M40" s="212"/>
      <c r="N40" s="213" t="s">
        <v>232</v>
      </c>
    </row>
    <row r="41" spans="1:14" s="42" customFormat="1" ht="12.75" customHeight="1" x14ac:dyDescent="0.25">
      <c r="A41" s="109" t="s">
        <v>107</v>
      </c>
      <c r="B41" s="110" t="s">
        <v>433</v>
      </c>
      <c r="C41" s="111"/>
      <c r="D41" s="111"/>
      <c r="E41" s="111"/>
      <c r="F41" s="111"/>
      <c r="G41" s="419"/>
      <c r="H41" s="111">
        <v>14291</v>
      </c>
      <c r="I41" s="111">
        <v>14291</v>
      </c>
      <c r="J41" s="111">
        <v>14291</v>
      </c>
      <c r="K41" s="111">
        <v>14325</v>
      </c>
      <c r="L41" s="684">
        <f t="shared" si="2"/>
        <v>1.0023791197257015</v>
      </c>
      <c r="M41" s="212" t="s">
        <v>232</v>
      </c>
      <c r="N41" s="213"/>
    </row>
    <row r="42" spans="1:14" s="42" customFormat="1" ht="12" x14ac:dyDescent="0.25">
      <c r="A42" s="109" t="s">
        <v>108</v>
      </c>
      <c r="B42" s="333" t="s">
        <v>434</v>
      </c>
      <c r="C42" s="111">
        <v>1203</v>
      </c>
      <c r="D42" s="111">
        <v>1203</v>
      </c>
      <c r="E42" s="111">
        <v>1203</v>
      </c>
      <c r="F42" s="111">
        <v>1048</v>
      </c>
      <c r="G42" s="419">
        <f>F42/C42</f>
        <v>0.8711554447215295</v>
      </c>
      <c r="H42" s="111">
        <v>5460</v>
      </c>
      <c r="I42" s="111">
        <v>5460</v>
      </c>
      <c r="J42" s="111">
        <v>5460</v>
      </c>
      <c r="K42" s="111">
        <v>4667</v>
      </c>
      <c r="L42" s="684">
        <f t="shared" si="2"/>
        <v>0.85476190476190472</v>
      </c>
      <c r="M42" s="212" t="s">
        <v>232</v>
      </c>
      <c r="N42" s="213"/>
    </row>
    <row r="43" spans="1:14" s="42" customFormat="1" ht="12.75" customHeight="1" x14ac:dyDescent="0.25">
      <c r="A43" s="109" t="s">
        <v>109</v>
      </c>
      <c r="B43" s="110" t="s">
        <v>418</v>
      </c>
      <c r="C43" s="111"/>
      <c r="D43" s="111"/>
      <c r="E43" s="111"/>
      <c r="F43" s="111">
        <v>15</v>
      </c>
      <c r="G43" s="419"/>
      <c r="H43" s="111">
        <v>1094</v>
      </c>
      <c r="I43" s="111">
        <v>1094</v>
      </c>
      <c r="J43" s="111">
        <v>1094</v>
      </c>
      <c r="K43" s="111">
        <v>1109</v>
      </c>
      <c r="L43" s="684">
        <f t="shared" si="2"/>
        <v>1.0137111517367459</v>
      </c>
      <c r="M43" s="212" t="s">
        <v>232</v>
      </c>
      <c r="N43" s="213"/>
    </row>
    <row r="44" spans="1:14" s="42" customFormat="1" ht="12.75" customHeight="1" x14ac:dyDescent="0.25">
      <c r="A44" s="109" t="s">
        <v>110</v>
      </c>
      <c r="B44" s="110" t="s">
        <v>440</v>
      </c>
      <c r="C44" s="17"/>
      <c r="D44" s="17"/>
      <c r="E44" s="17"/>
      <c r="F44" s="17"/>
      <c r="G44" s="419"/>
      <c r="H44" s="111">
        <v>300</v>
      </c>
      <c r="I44" s="111">
        <v>207</v>
      </c>
      <c r="J44" s="111">
        <v>207</v>
      </c>
      <c r="K44" s="111">
        <v>207</v>
      </c>
      <c r="L44" s="684">
        <f t="shared" si="2"/>
        <v>0.69</v>
      </c>
      <c r="M44" s="212" t="s">
        <v>232</v>
      </c>
      <c r="N44" s="213"/>
    </row>
    <row r="45" spans="1:14" s="42" customFormat="1" ht="12.75" customHeight="1" x14ac:dyDescent="0.25">
      <c r="A45" s="109" t="s">
        <v>111</v>
      </c>
      <c r="B45" s="110" t="s">
        <v>581</v>
      </c>
      <c r="C45" s="17"/>
      <c r="D45" s="17"/>
      <c r="E45" s="17"/>
      <c r="F45" s="17"/>
      <c r="G45" s="271"/>
      <c r="H45" s="111">
        <v>300</v>
      </c>
      <c r="I45" s="111">
        <v>300</v>
      </c>
      <c r="J45" s="111">
        <v>0</v>
      </c>
      <c r="K45" s="111">
        <v>0</v>
      </c>
      <c r="L45" s="684">
        <f t="shared" si="2"/>
        <v>0</v>
      </c>
      <c r="M45" s="212" t="s">
        <v>232</v>
      </c>
      <c r="N45" s="213"/>
    </row>
    <row r="46" spans="1:14" s="42" customFormat="1" ht="12.75" customHeight="1" x14ac:dyDescent="0.25">
      <c r="A46" s="109" t="s">
        <v>112</v>
      </c>
      <c r="B46" s="114" t="s">
        <v>441</v>
      </c>
      <c r="C46" s="17"/>
      <c r="D46" s="17"/>
      <c r="E46" s="17"/>
      <c r="F46" s="17"/>
      <c r="G46" s="419"/>
      <c r="H46" s="115">
        <v>860</v>
      </c>
      <c r="I46" s="115">
        <v>241</v>
      </c>
      <c r="J46" s="115">
        <v>241</v>
      </c>
      <c r="K46" s="115">
        <v>241</v>
      </c>
      <c r="L46" s="684">
        <f t="shared" si="2"/>
        <v>0.2802325581395349</v>
      </c>
      <c r="M46" s="212" t="s">
        <v>232</v>
      </c>
      <c r="N46" s="213"/>
    </row>
    <row r="47" spans="1:14" s="42" customFormat="1" ht="12.75" customHeight="1" x14ac:dyDescent="0.25">
      <c r="A47" s="109" t="s">
        <v>113</v>
      </c>
      <c r="B47" s="114" t="s">
        <v>688</v>
      </c>
      <c r="C47" s="17"/>
      <c r="D47" s="17"/>
      <c r="E47" s="17"/>
      <c r="F47" s="17"/>
      <c r="G47" s="419"/>
      <c r="H47" s="115">
        <v>860</v>
      </c>
      <c r="I47" s="115">
        <v>340</v>
      </c>
      <c r="J47" s="115">
        <v>340</v>
      </c>
      <c r="K47" s="115">
        <v>340</v>
      </c>
      <c r="L47" s="684">
        <f t="shared" si="2"/>
        <v>0.39534883720930231</v>
      </c>
      <c r="M47" s="212" t="s">
        <v>232</v>
      </c>
      <c r="N47" s="213"/>
    </row>
    <row r="48" spans="1:14" s="42" customFormat="1" ht="20.399999999999999" x14ac:dyDescent="0.25">
      <c r="A48" s="109" t="s">
        <v>114</v>
      </c>
      <c r="B48" s="635" t="s">
        <v>442</v>
      </c>
      <c r="C48" s="118"/>
      <c r="D48" s="118"/>
      <c r="E48" s="118"/>
      <c r="F48" s="118"/>
      <c r="G48" s="425"/>
      <c r="H48" s="118">
        <v>5265</v>
      </c>
      <c r="I48" s="118">
        <v>5515</v>
      </c>
      <c r="J48" s="118">
        <v>5113</v>
      </c>
      <c r="K48" s="118">
        <v>5019</v>
      </c>
      <c r="L48" s="685">
        <f t="shared" si="2"/>
        <v>0.95327635327635329</v>
      </c>
      <c r="M48" s="616" t="s">
        <v>232</v>
      </c>
      <c r="N48" s="426"/>
    </row>
    <row r="49" spans="1:14" s="42" customFormat="1" ht="20.399999999999999" x14ac:dyDescent="0.25">
      <c r="A49" s="644" t="s">
        <v>115</v>
      </c>
      <c r="B49" s="636" t="s">
        <v>686</v>
      </c>
      <c r="C49" s="637"/>
      <c r="D49" s="637">
        <v>77500</v>
      </c>
      <c r="E49" s="637">
        <v>77500</v>
      </c>
      <c r="F49" s="637">
        <v>77337</v>
      </c>
      <c r="G49" s="638"/>
      <c r="H49" s="637"/>
      <c r="I49" s="637"/>
      <c r="J49" s="637"/>
      <c r="K49" s="637"/>
      <c r="L49" s="687"/>
      <c r="M49" s="212" t="s">
        <v>232</v>
      </c>
      <c r="N49" s="213"/>
    </row>
    <row r="50" spans="1:14" s="42" customFormat="1" ht="21" thickBot="1" x14ac:dyDescent="0.3">
      <c r="A50" s="639" t="s">
        <v>116</v>
      </c>
      <c r="B50" s="634" t="s">
        <v>687</v>
      </c>
      <c r="C50" s="108"/>
      <c r="D50" s="108">
        <v>100000</v>
      </c>
      <c r="E50" s="108"/>
      <c r="F50" s="108"/>
      <c r="G50" s="436"/>
      <c r="H50" s="108"/>
      <c r="I50" s="108">
        <v>100000</v>
      </c>
      <c r="J50" s="108">
        <v>100000</v>
      </c>
      <c r="K50" s="108">
        <v>100000</v>
      </c>
      <c r="L50" s="688"/>
      <c r="M50" s="214"/>
      <c r="N50" s="215" t="s">
        <v>232</v>
      </c>
    </row>
    <row r="51" spans="1:14" s="42" customFormat="1" ht="15" customHeight="1" thickTop="1" x14ac:dyDescent="0.25">
      <c r="A51" s="818" t="s">
        <v>117</v>
      </c>
      <c r="B51" s="818"/>
      <c r="C51" s="119">
        <f>SUM(C8:C48)</f>
        <v>208262</v>
      </c>
      <c r="D51" s="119">
        <f>SUM(D8:D50)</f>
        <v>310814</v>
      </c>
      <c r="E51" s="119">
        <f>SUM(E8:E50)</f>
        <v>236096</v>
      </c>
      <c r="F51" s="119">
        <f>SUM(F8:F50)</f>
        <v>247810</v>
      </c>
      <c r="G51" s="437">
        <f t="shared" ref="G51:G53" si="5">F51/C51</f>
        <v>1.1898954201918737</v>
      </c>
      <c r="H51" s="119">
        <f>SUM(H8:H48)</f>
        <v>344746</v>
      </c>
      <c r="I51" s="119">
        <f>SUM(I8:I50)</f>
        <v>449426</v>
      </c>
      <c r="J51" s="119">
        <f>SUM(J8:J50)</f>
        <v>454879</v>
      </c>
      <c r="K51" s="119">
        <f>SUM(K8:K50)</f>
        <v>448205</v>
      </c>
      <c r="L51" s="689">
        <f t="shared" si="2"/>
        <v>1.3001021041578438</v>
      </c>
      <c r="M51" s="216"/>
      <c r="N51" s="217"/>
    </row>
    <row r="52" spans="1:14" s="42" customFormat="1" ht="15" customHeight="1" thickBot="1" x14ac:dyDescent="0.3">
      <c r="A52" s="819" t="s">
        <v>118</v>
      </c>
      <c r="B52" s="819"/>
      <c r="C52" s="120">
        <f>'7.sz. melléklet'!D91+'8.sz. melléklet'!D39</f>
        <v>218783</v>
      </c>
      <c r="D52" s="120">
        <f>'7.sz. melléklet'!E93+'8.sz. melléklet'!E39</f>
        <v>218783</v>
      </c>
      <c r="E52" s="120">
        <f>'7.sz. melléklet'!F93+'8.sz. melléklet'!E39</f>
        <v>218783</v>
      </c>
      <c r="F52" s="120">
        <f>'7.sz. melléklet'!G93+'8.sz. melléklet'!F39</f>
        <v>218783</v>
      </c>
      <c r="G52" s="438">
        <f t="shared" si="5"/>
        <v>1</v>
      </c>
      <c r="H52" s="439">
        <f>'7.sz. melléklet'!D35</f>
        <v>83159</v>
      </c>
      <c r="I52" s="439">
        <f>'7.sz. melléklet'!E35</f>
        <v>80171</v>
      </c>
      <c r="J52" s="439">
        <f>'7.sz. melléklet'!F35</f>
        <v>0</v>
      </c>
      <c r="K52" s="439">
        <f>'7.sz. melléklet'!G35</f>
        <v>18388</v>
      </c>
      <c r="L52" s="438">
        <f t="shared" si="2"/>
        <v>0.22111858006950541</v>
      </c>
      <c r="M52" s="214"/>
      <c r="N52" s="215"/>
    </row>
    <row r="53" spans="1:14" s="42" customFormat="1" ht="15" customHeight="1" thickTop="1" thickBot="1" x14ac:dyDescent="0.3">
      <c r="A53" s="820" t="s">
        <v>119</v>
      </c>
      <c r="B53" s="820"/>
      <c r="C53" s="642">
        <f>SUM(C51:C52)</f>
        <v>427045</v>
      </c>
      <c r="D53" s="642">
        <f>SUM(D51:D52)</f>
        <v>529597</v>
      </c>
      <c r="E53" s="642">
        <f>SUM(E51:E52)</f>
        <v>454879</v>
      </c>
      <c r="F53" s="642">
        <f>SUM(F51:F52)</f>
        <v>466593</v>
      </c>
      <c r="G53" s="643">
        <f t="shared" si="5"/>
        <v>1.0926085073001675</v>
      </c>
      <c r="H53" s="642">
        <f>SUM(H51:H52)</f>
        <v>427905</v>
      </c>
      <c r="I53" s="642">
        <f>SUM(I51:I52)</f>
        <v>529597</v>
      </c>
      <c r="J53" s="642">
        <f>SUM(J51:J52)</f>
        <v>454879</v>
      </c>
      <c r="K53" s="642">
        <f>SUM(K51:K52)</f>
        <v>466593</v>
      </c>
      <c r="L53" s="690">
        <f t="shared" si="2"/>
        <v>1.0904125915799068</v>
      </c>
      <c r="M53" s="640"/>
      <c r="N53" s="641"/>
    </row>
    <row r="54" spans="1:14" s="39" customFormat="1" ht="13.8" thickTop="1" x14ac:dyDescent="0.25"/>
    <row r="55" spans="1:14" s="39" customFormat="1" x14ac:dyDescent="0.25"/>
    <row r="56" spans="1:14" s="39" customFormat="1" x14ac:dyDescent="0.25"/>
    <row r="57" spans="1:14" s="39" customFormat="1" x14ac:dyDescent="0.25"/>
    <row r="58" spans="1:14" s="39" customFormat="1" x14ac:dyDescent="0.25"/>
    <row r="59" spans="1:14" s="39" customFormat="1" x14ac:dyDescent="0.25"/>
    <row r="60" spans="1:14" s="39" customFormat="1" x14ac:dyDescent="0.25"/>
    <row r="61" spans="1:14" s="39" customFormat="1" x14ac:dyDescent="0.25"/>
    <row r="62" spans="1:14" s="39" customFormat="1" x14ac:dyDescent="0.25"/>
    <row r="63" spans="1:14" s="39" customFormat="1" x14ac:dyDescent="0.25"/>
    <row r="64" spans="1:1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</sheetData>
  <sheetProtection selectLockedCells="1" selectUnlockedCells="1"/>
  <mergeCells count="4">
    <mergeCell ref="A51:B51"/>
    <mergeCell ref="A52:B52"/>
    <mergeCell ref="A53:B53"/>
    <mergeCell ref="A4:N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7" width="9.6640625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2" t="s">
        <v>502</v>
      </c>
    </row>
    <row r="2" spans="1:10" ht="15" customHeight="1" x14ac:dyDescent="0.25">
      <c r="A2" s="3"/>
      <c r="B2" s="3"/>
      <c r="C2" s="3"/>
      <c r="D2" s="3"/>
      <c r="H2" s="2" t="str">
        <f>'1.sz. melléklet'!G2</f>
        <v>az .../2017. (IV.    .) önkormányzati rendelethez</v>
      </c>
    </row>
    <row r="3" spans="1:10" ht="15" customHeight="1" x14ac:dyDescent="0.25">
      <c r="A3" s="799" t="s">
        <v>120</v>
      </c>
      <c r="B3" s="799"/>
      <c r="C3" s="799"/>
      <c r="D3" s="799"/>
      <c r="E3" s="799"/>
      <c r="F3" s="799"/>
      <c r="G3" s="799"/>
      <c r="H3" s="799"/>
      <c r="I3" s="730"/>
    </row>
    <row r="4" spans="1:10" ht="12.75" customHeight="1" thickBot="1" x14ac:dyDescent="0.3">
      <c r="A4" s="41"/>
      <c r="B4" s="98"/>
      <c r="C4" s="98"/>
      <c r="D4" s="40"/>
      <c r="E4" s="40"/>
      <c r="F4" s="40"/>
      <c r="G4" s="40"/>
      <c r="H4" s="6" t="s">
        <v>0</v>
      </c>
    </row>
    <row r="5" spans="1:10" ht="36.6" thickTop="1" x14ac:dyDescent="0.25">
      <c r="A5" s="7" t="s">
        <v>1</v>
      </c>
      <c r="B5" s="8" t="s">
        <v>2</v>
      </c>
      <c r="C5" s="9" t="s">
        <v>263</v>
      </c>
      <c r="D5" s="9" t="s">
        <v>554</v>
      </c>
      <c r="E5" s="9" t="s">
        <v>704</v>
      </c>
      <c r="F5" s="9" t="s">
        <v>736</v>
      </c>
      <c r="G5" s="9" t="s">
        <v>737</v>
      </c>
      <c r="H5" s="10" t="s">
        <v>633</v>
      </c>
    </row>
    <row r="6" spans="1:10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460" t="s">
        <v>8</v>
      </c>
      <c r="G6" s="460" t="s">
        <v>9</v>
      </c>
      <c r="H6" s="105" t="s">
        <v>65</v>
      </c>
    </row>
    <row r="7" spans="1:10" ht="15" customHeight="1" thickTop="1" x14ac:dyDescent="0.25">
      <c r="A7" s="122" t="s">
        <v>13</v>
      </c>
      <c r="B7" s="123" t="s">
        <v>122</v>
      </c>
      <c r="C7" s="123" t="s">
        <v>264</v>
      </c>
      <c r="D7" s="124">
        <f>D8+D15</f>
        <v>35374</v>
      </c>
      <c r="E7" s="124">
        <f>E8+E15</f>
        <v>33829</v>
      </c>
      <c r="F7" s="124">
        <f>F8+F15</f>
        <v>33239</v>
      </c>
      <c r="G7" s="124">
        <f>G8+G15</f>
        <v>31722</v>
      </c>
      <c r="H7" s="125">
        <f>G7/D7</f>
        <v>0.89676033244756037</v>
      </c>
      <c r="J7" s="196"/>
    </row>
    <row r="8" spans="1:10" ht="15" customHeight="1" x14ac:dyDescent="0.25">
      <c r="A8" s="20" t="s">
        <v>123</v>
      </c>
      <c r="B8" s="17" t="s">
        <v>265</v>
      </c>
      <c r="C8" s="17" t="s">
        <v>266</v>
      </c>
      <c r="D8" s="18">
        <f>SUM(D9:D14)</f>
        <v>23576</v>
      </c>
      <c r="E8" s="18">
        <f>SUM(E9:E14)</f>
        <v>21943</v>
      </c>
      <c r="F8" s="18">
        <f>SUM(F9:F14)</f>
        <v>22237</v>
      </c>
      <c r="G8" s="18">
        <f>SUM(G9:G14)</f>
        <v>22263</v>
      </c>
      <c r="H8" s="126">
        <f t="shared" ref="H8:H52" si="0">G8/D8</f>
        <v>0.94430777061418392</v>
      </c>
    </row>
    <row r="9" spans="1:10" ht="15" customHeight="1" x14ac:dyDescent="0.25">
      <c r="A9" s="127"/>
      <c r="B9" s="21" t="s">
        <v>267</v>
      </c>
      <c r="C9" s="21" t="s">
        <v>268</v>
      </c>
      <c r="D9" s="22">
        <v>20509</v>
      </c>
      <c r="E9" s="22">
        <v>18674</v>
      </c>
      <c r="F9" s="22">
        <v>19095</v>
      </c>
      <c r="G9" s="22">
        <v>19134</v>
      </c>
      <c r="H9" s="91">
        <f t="shared" si="0"/>
        <v>0.93295626310400315</v>
      </c>
    </row>
    <row r="10" spans="1:10" ht="15" customHeight="1" x14ac:dyDescent="0.25">
      <c r="A10" s="127"/>
      <c r="B10" s="21" t="s">
        <v>577</v>
      </c>
      <c r="C10" s="21" t="s">
        <v>578</v>
      </c>
      <c r="D10" s="22">
        <v>744</v>
      </c>
      <c r="E10" s="22">
        <v>744</v>
      </c>
      <c r="F10" s="22">
        <v>744</v>
      </c>
      <c r="G10" s="22">
        <v>744</v>
      </c>
      <c r="H10" s="91">
        <f t="shared" si="0"/>
        <v>1</v>
      </c>
    </row>
    <row r="11" spans="1:10" ht="15" customHeight="1" x14ac:dyDescent="0.25">
      <c r="A11" s="127"/>
      <c r="B11" s="21" t="s">
        <v>579</v>
      </c>
      <c r="C11" s="21" t="s">
        <v>455</v>
      </c>
      <c r="D11" s="22">
        <v>62</v>
      </c>
      <c r="E11" s="22">
        <v>62</v>
      </c>
      <c r="F11" s="22">
        <v>62</v>
      </c>
      <c r="G11" s="22">
        <v>62</v>
      </c>
      <c r="H11" s="91">
        <f t="shared" si="0"/>
        <v>1</v>
      </c>
    </row>
    <row r="12" spans="1:10" ht="15" customHeight="1" x14ac:dyDescent="0.25">
      <c r="A12" s="127"/>
      <c r="B12" s="21" t="s">
        <v>580</v>
      </c>
      <c r="C12" s="21" t="s">
        <v>269</v>
      </c>
      <c r="D12" s="22">
        <v>1742</v>
      </c>
      <c r="E12" s="22">
        <v>1742</v>
      </c>
      <c r="F12" s="22">
        <v>1597</v>
      </c>
      <c r="G12" s="22">
        <v>1592</v>
      </c>
      <c r="H12" s="91">
        <f t="shared" si="0"/>
        <v>0.91389207807118256</v>
      </c>
    </row>
    <row r="13" spans="1:10" ht="15" customHeight="1" x14ac:dyDescent="0.25">
      <c r="A13" s="127"/>
      <c r="B13" s="21" t="s">
        <v>637</v>
      </c>
      <c r="C13" s="21" t="s">
        <v>450</v>
      </c>
      <c r="D13" s="22">
        <v>0</v>
      </c>
      <c r="E13" s="22">
        <v>45</v>
      </c>
      <c r="F13" s="22">
        <v>45</v>
      </c>
      <c r="G13" s="22">
        <v>37</v>
      </c>
      <c r="H13" s="91"/>
    </row>
    <row r="14" spans="1:10" ht="15" customHeight="1" x14ac:dyDescent="0.25">
      <c r="A14" s="127"/>
      <c r="B14" s="21" t="s">
        <v>638</v>
      </c>
      <c r="C14" s="21" t="s">
        <v>456</v>
      </c>
      <c r="D14" s="22">
        <v>519</v>
      </c>
      <c r="E14" s="22">
        <v>676</v>
      </c>
      <c r="F14" s="22">
        <v>694</v>
      </c>
      <c r="G14" s="22">
        <v>694</v>
      </c>
      <c r="H14" s="91">
        <f t="shared" si="0"/>
        <v>1.3371868978805395</v>
      </c>
    </row>
    <row r="15" spans="1:10" ht="15" customHeight="1" x14ac:dyDescent="0.25">
      <c r="A15" s="20" t="s">
        <v>124</v>
      </c>
      <c r="B15" s="17" t="s">
        <v>126</v>
      </c>
      <c r="C15" s="17" t="s">
        <v>270</v>
      </c>
      <c r="D15" s="18">
        <f>SUM(D16:D18)</f>
        <v>11798</v>
      </c>
      <c r="E15" s="18">
        <f>SUM(E16:E18)</f>
        <v>11886</v>
      </c>
      <c r="F15" s="18">
        <f>SUM(F16:F18)</f>
        <v>11002</v>
      </c>
      <c r="G15" s="18">
        <f>SUM(G16:G18)</f>
        <v>9459</v>
      </c>
      <c r="H15" s="126">
        <f t="shared" si="0"/>
        <v>0.80174605865400916</v>
      </c>
    </row>
    <row r="16" spans="1:10" ht="15" customHeight="1" x14ac:dyDescent="0.25">
      <c r="A16" s="127"/>
      <c r="B16" s="21" t="s">
        <v>291</v>
      </c>
      <c r="C16" s="21" t="s">
        <v>271</v>
      </c>
      <c r="D16" s="22">
        <v>6564</v>
      </c>
      <c r="E16" s="22">
        <v>6564</v>
      </c>
      <c r="F16" s="22">
        <v>6616</v>
      </c>
      <c r="G16" s="22">
        <v>6616</v>
      </c>
      <c r="H16" s="91">
        <f t="shared" si="0"/>
        <v>1.0079219987812309</v>
      </c>
    </row>
    <row r="17" spans="1:8" ht="15" customHeight="1" x14ac:dyDescent="0.25">
      <c r="A17" s="127"/>
      <c r="B17" s="21" t="s">
        <v>292</v>
      </c>
      <c r="C17" s="21" t="s">
        <v>272</v>
      </c>
      <c r="D17" s="22">
        <v>2505</v>
      </c>
      <c r="E17" s="22">
        <v>2593</v>
      </c>
      <c r="F17" s="22">
        <v>2593</v>
      </c>
      <c r="G17" s="22">
        <v>1839</v>
      </c>
      <c r="H17" s="83">
        <f t="shared" si="0"/>
        <v>0.73413173652694608</v>
      </c>
    </row>
    <row r="18" spans="1:8" ht="15" customHeight="1" x14ac:dyDescent="0.25">
      <c r="A18" s="127"/>
      <c r="B18" s="21" t="s">
        <v>293</v>
      </c>
      <c r="C18" s="21" t="s">
        <v>273</v>
      </c>
      <c r="D18" s="22">
        <v>2729</v>
      </c>
      <c r="E18" s="22">
        <v>2729</v>
      </c>
      <c r="F18" s="22">
        <v>1793</v>
      </c>
      <c r="G18" s="22">
        <v>1004</v>
      </c>
      <c r="H18" s="83">
        <f t="shared" si="0"/>
        <v>0.3679003297911323</v>
      </c>
    </row>
    <row r="19" spans="1:8" ht="15" customHeight="1" x14ac:dyDescent="0.25">
      <c r="A19" s="27" t="s">
        <v>14</v>
      </c>
      <c r="B19" s="128" t="s">
        <v>220</v>
      </c>
      <c r="C19" s="128" t="s">
        <v>274</v>
      </c>
      <c r="D19" s="28">
        <v>10717</v>
      </c>
      <c r="E19" s="28">
        <v>10287</v>
      </c>
      <c r="F19" s="28">
        <v>9676</v>
      </c>
      <c r="G19" s="28">
        <v>9181</v>
      </c>
      <c r="H19" s="125">
        <f t="shared" si="0"/>
        <v>0.85667630866847067</v>
      </c>
    </row>
    <row r="20" spans="1:8" ht="15" customHeight="1" x14ac:dyDescent="0.25">
      <c r="A20" s="27" t="s">
        <v>52</v>
      </c>
      <c r="B20" s="128" t="s">
        <v>128</v>
      </c>
      <c r="C20" s="128" t="s">
        <v>275</v>
      </c>
      <c r="D20" s="28">
        <f>SUM(D21:D25)</f>
        <v>101504</v>
      </c>
      <c r="E20" s="28">
        <f>SUM(E21:E25)</f>
        <v>106195</v>
      </c>
      <c r="F20" s="28">
        <f>SUM(F21:F25)</f>
        <v>115543</v>
      </c>
      <c r="G20" s="28">
        <f>SUM(G21:G25)</f>
        <v>115208</v>
      </c>
      <c r="H20" s="125">
        <f t="shared" si="0"/>
        <v>1.1350094577553593</v>
      </c>
    </row>
    <row r="21" spans="1:8" ht="15" customHeight="1" x14ac:dyDescent="0.25">
      <c r="A21" s="20" t="s">
        <v>127</v>
      </c>
      <c r="B21" s="17" t="s">
        <v>276</v>
      </c>
      <c r="C21" s="17" t="s">
        <v>282</v>
      </c>
      <c r="D21" s="18">
        <v>13496</v>
      </c>
      <c r="E21" s="18">
        <v>13496</v>
      </c>
      <c r="F21" s="18">
        <v>13559</v>
      </c>
      <c r="G21" s="18">
        <v>13296</v>
      </c>
      <c r="H21" s="126">
        <f t="shared" si="0"/>
        <v>0.98518079430942507</v>
      </c>
    </row>
    <row r="22" spans="1:8" ht="15" customHeight="1" x14ac:dyDescent="0.25">
      <c r="A22" s="20" t="s">
        <v>129</v>
      </c>
      <c r="B22" s="17" t="s">
        <v>277</v>
      </c>
      <c r="C22" s="17" t="s">
        <v>283</v>
      </c>
      <c r="D22" s="18">
        <v>2065</v>
      </c>
      <c r="E22" s="18">
        <v>2065</v>
      </c>
      <c r="F22" s="18">
        <v>2065</v>
      </c>
      <c r="G22" s="18">
        <v>2917</v>
      </c>
      <c r="H22" s="126">
        <f t="shared" si="0"/>
        <v>1.412590799031477</v>
      </c>
    </row>
    <row r="23" spans="1:8" ht="15" customHeight="1" x14ac:dyDescent="0.25">
      <c r="A23" s="20" t="s">
        <v>278</v>
      </c>
      <c r="B23" s="17" t="s">
        <v>279</v>
      </c>
      <c r="C23" s="17" t="s">
        <v>284</v>
      </c>
      <c r="D23" s="18">
        <v>59766</v>
      </c>
      <c r="E23" s="18">
        <v>63994</v>
      </c>
      <c r="F23" s="18">
        <v>68501</v>
      </c>
      <c r="G23" s="18">
        <v>67566</v>
      </c>
      <c r="H23" s="126">
        <f t="shared" si="0"/>
        <v>1.1305089850416625</v>
      </c>
    </row>
    <row r="24" spans="1:8" ht="15" customHeight="1" x14ac:dyDescent="0.25">
      <c r="A24" s="20" t="s">
        <v>280</v>
      </c>
      <c r="B24" s="17" t="s">
        <v>281</v>
      </c>
      <c r="C24" s="17" t="s">
        <v>285</v>
      </c>
      <c r="D24" s="18">
        <v>315</v>
      </c>
      <c r="E24" s="18">
        <v>315</v>
      </c>
      <c r="F24" s="18">
        <v>315</v>
      </c>
      <c r="G24" s="18">
        <v>315</v>
      </c>
      <c r="H24" s="126">
        <f t="shared" si="0"/>
        <v>1</v>
      </c>
    </row>
    <row r="25" spans="1:8" ht="15" customHeight="1" x14ac:dyDescent="0.25">
      <c r="A25" s="20" t="s">
        <v>286</v>
      </c>
      <c r="B25" s="17" t="s">
        <v>287</v>
      </c>
      <c r="C25" s="17" t="s">
        <v>288</v>
      </c>
      <c r="D25" s="18">
        <f>SUM(D26:D29)</f>
        <v>25862</v>
      </c>
      <c r="E25" s="18">
        <f>SUM(E26:E29)</f>
        <v>26325</v>
      </c>
      <c r="F25" s="18">
        <f>SUM(F26:F29)</f>
        <v>31103</v>
      </c>
      <c r="G25" s="18">
        <f>SUM(G26:G29)</f>
        <v>31114</v>
      </c>
      <c r="H25" s="126">
        <f t="shared" si="0"/>
        <v>1.2030778748743329</v>
      </c>
    </row>
    <row r="26" spans="1:8" ht="15" customHeight="1" x14ac:dyDescent="0.25">
      <c r="A26" s="127"/>
      <c r="B26" s="21" t="s">
        <v>289</v>
      </c>
      <c r="C26" s="21" t="s">
        <v>290</v>
      </c>
      <c r="D26" s="22">
        <v>16732</v>
      </c>
      <c r="E26" s="22">
        <v>17195</v>
      </c>
      <c r="F26" s="22">
        <v>18114</v>
      </c>
      <c r="G26" s="22">
        <v>17959</v>
      </c>
      <c r="H26" s="91">
        <f t="shared" si="0"/>
        <v>1.0733325364570883</v>
      </c>
    </row>
    <row r="27" spans="1:8" ht="15" customHeight="1" x14ac:dyDescent="0.25">
      <c r="A27" s="127"/>
      <c r="B27" s="284" t="s">
        <v>294</v>
      </c>
      <c r="C27" s="21" t="s">
        <v>295</v>
      </c>
      <c r="D27" s="22">
        <v>8620</v>
      </c>
      <c r="E27" s="22">
        <v>8620</v>
      </c>
      <c r="F27" s="22">
        <v>12479</v>
      </c>
      <c r="G27" s="22">
        <v>12479</v>
      </c>
      <c r="H27" s="91">
        <f t="shared" si="0"/>
        <v>1.4476798143851508</v>
      </c>
    </row>
    <row r="28" spans="1:8" ht="15" customHeight="1" x14ac:dyDescent="0.25">
      <c r="A28" s="127"/>
      <c r="B28" s="284" t="s">
        <v>532</v>
      </c>
      <c r="C28" s="21" t="s">
        <v>533</v>
      </c>
      <c r="D28" s="22">
        <v>30</v>
      </c>
      <c r="E28" s="22">
        <v>30</v>
      </c>
      <c r="F28" s="22">
        <v>30</v>
      </c>
      <c r="G28" s="22">
        <v>30</v>
      </c>
      <c r="H28" s="91">
        <f t="shared" si="0"/>
        <v>1</v>
      </c>
    </row>
    <row r="29" spans="1:8" ht="15" customHeight="1" x14ac:dyDescent="0.25">
      <c r="A29" s="127"/>
      <c r="B29" s="284" t="s">
        <v>531</v>
      </c>
      <c r="C29" s="21" t="s">
        <v>296</v>
      </c>
      <c r="D29" s="22">
        <v>480</v>
      </c>
      <c r="E29" s="22">
        <v>480</v>
      </c>
      <c r="F29" s="22">
        <v>480</v>
      </c>
      <c r="G29" s="22">
        <v>646</v>
      </c>
      <c r="H29" s="91">
        <f t="shared" si="0"/>
        <v>1.3458333333333334</v>
      </c>
    </row>
    <row r="30" spans="1:8" ht="15" customHeight="1" x14ac:dyDescent="0.25">
      <c r="A30" s="27" t="s">
        <v>53</v>
      </c>
      <c r="B30" s="128" t="s">
        <v>297</v>
      </c>
      <c r="C30" s="128" t="s">
        <v>298</v>
      </c>
      <c r="D30" s="28">
        <v>3250</v>
      </c>
      <c r="E30" s="28">
        <v>3250</v>
      </c>
      <c r="F30" s="28">
        <v>4350</v>
      </c>
      <c r="G30" s="28">
        <v>4350</v>
      </c>
      <c r="H30" s="125">
        <f t="shared" si="0"/>
        <v>1.3384615384615384</v>
      </c>
    </row>
    <row r="31" spans="1:8" s="285" customFormat="1" ht="15" customHeight="1" x14ac:dyDescent="0.25">
      <c r="A31" s="27" t="s">
        <v>55</v>
      </c>
      <c r="B31" s="128" t="s">
        <v>299</v>
      </c>
      <c r="C31" s="128" t="s">
        <v>300</v>
      </c>
      <c r="D31" s="28">
        <f>SUM(D32:D35)</f>
        <v>103139</v>
      </c>
      <c r="E31" s="28">
        <f>SUM(E32:E35)</f>
        <v>100708</v>
      </c>
      <c r="F31" s="28">
        <f>SUM(F32:F35)</f>
        <v>33332</v>
      </c>
      <c r="G31" s="28">
        <f>SUM(G32:G35)</f>
        <v>52712</v>
      </c>
      <c r="H31" s="125">
        <f t="shared" si="0"/>
        <v>0.51107728405355879</v>
      </c>
    </row>
    <row r="32" spans="1:8" s="285" customFormat="1" ht="15" customHeight="1" x14ac:dyDescent="0.25">
      <c r="A32" s="20" t="s">
        <v>257</v>
      </c>
      <c r="B32" s="17" t="s">
        <v>457</v>
      </c>
      <c r="C32" s="17" t="s">
        <v>458</v>
      </c>
      <c r="D32" s="18">
        <v>420</v>
      </c>
      <c r="E32" s="18">
        <v>1037</v>
      </c>
      <c r="F32" s="18">
        <v>1037</v>
      </c>
      <c r="G32" s="18">
        <v>1037</v>
      </c>
      <c r="H32" s="125">
        <f t="shared" si="0"/>
        <v>2.4690476190476192</v>
      </c>
    </row>
    <row r="33" spans="1:8" s="285" customFormat="1" ht="15" customHeight="1" x14ac:dyDescent="0.25">
      <c r="A33" s="20" t="s">
        <v>259</v>
      </c>
      <c r="B33" s="17" t="s">
        <v>301</v>
      </c>
      <c r="C33" s="17" t="s">
        <v>303</v>
      </c>
      <c r="D33" s="18">
        <v>13116</v>
      </c>
      <c r="E33" s="18">
        <v>12966</v>
      </c>
      <c r="F33" s="18">
        <v>12966</v>
      </c>
      <c r="G33" s="18">
        <v>13817</v>
      </c>
      <c r="H33" s="126">
        <f t="shared" si="0"/>
        <v>1.0534461726136017</v>
      </c>
    </row>
    <row r="34" spans="1:8" s="285" customFormat="1" ht="15" customHeight="1" x14ac:dyDescent="0.25">
      <c r="A34" s="20" t="s">
        <v>305</v>
      </c>
      <c r="B34" s="17" t="s">
        <v>302</v>
      </c>
      <c r="C34" s="17" t="s">
        <v>304</v>
      </c>
      <c r="D34" s="18">
        <v>6444</v>
      </c>
      <c r="E34" s="18">
        <v>6534</v>
      </c>
      <c r="F34" s="18">
        <v>19329</v>
      </c>
      <c r="G34" s="18">
        <v>19470</v>
      </c>
      <c r="H34" s="126">
        <f t="shared" si="0"/>
        <v>3.0214152700186219</v>
      </c>
    </row>
    <row r="35" spans="1:8" s="285" customFormat="1" ht="15" customHeight="1" x14ac:dyDescent="0.25">
      <c r="A35" s="20" t="s">
        <v>459</v>
      </c>
      <c r="B35" s="17" t="s">
        <v>44</v>
      </c>
      <c r="C35" s="17" t="s">
        <v>495</v>
      </c>
      <c r="D35" s="18">
        <v>83159</v>
      </c>
      <c r="E35" s="18">
        <v>80171</v>
      </c>
      <c r="F35" s="18">
        <v>0</v>
      </c>
      <c r="G35" s="18">
        <v>18388</v>
      </c>
      <c r="H35" s="126">
        <f t="shared" si="0"/>
        <v>0.22111858006950541</v>
      </c>
    </row>
    <row r="36" spans="1:8" s="285" customFormat="1" ht="15" customHeight="1" x14ac:dyDescent="0.25">
      <c r="A36" s="27" t="s">
        <v>56</v>
      </c>
      <c r="B36" s="128" t="s">
        <v>222</v>
      </c>
      <c r="C36" s="128" t="s">
        <v>306</v>
      </c>
      <c r="D36" s="28">
        <f>SUM(D37:D42)</f>
        <v>149476</v>
      </c>
      <c r="E36" s="28">
        <f>SUM(E37:E42)</f>
        <v>150822</v>
      </c>
      <c r="F36" s="28">
        <f>SUM(F37:F42)</f>
        <v>134233</v>
      </c>
      <c r="G36" s="28">
        <f>SUM(G37:G42)</f>
        <v>121766</v>
      </c>
      <c r="H36" s="125">
        <f t="shared" si="0"/>
        <v>0.81461906928202521</v>
      </c>
    </row>
    <row r="37" spans="1:8" s="285" customFormat="1" ht="15" customHeight="1" x14ac:dyDescent="0.25">
      <c r="A37" s="289" t="s">
        <v>307</v>
      </c>
      <c r="B37" s="75" t="s">
        <v>308</v>
      </c>
      <c r="C37" s="75" t="s">
        <v>309</v>
      </c>
      <c r="D37" s="55">
        <v>0</v>
      </c>
      <c r="E37" s="55">
        <v>0</v>
      </c>
      <c r="F37" s="55">
        <v>0</v>
      </c>
      <c r="G37" s="55">
        <v>0</v>
      </c>
      <c r="H37" s="126"/>
    </row>
    <row r="38" spans="1:8" s="285" customFormat="1" ht="15" customHeight="1" x14ac:dyDescent="0.25">
      <c r="A38" s="289" t="s">
        <v>310</v>
      </c>
      <c r="B38" s="75" t="s">
        <v>311</v>
      </c>
      <c r="C38" s="75" t="s">
        <v>312</v>
      </c>
      <c r="D38" s="55">
        <v>90759</v>
      </c>
      <c r="E38" s="55">
        <v>91119</v>
      </c>
      <c r="F38" s="55">
        <v>90425</v>
      </c>
      <c r="G38" s="55">
        <v>81040</v>
      </c>
      <c r="H38" s="126">
        <f t="shared" si="0"/>
        <v>0.89291420134642296</v>
      </c>
    </row>
    <row r="39" spans="1:8" s="285" customFormat="1" ht="15" customHeight="1" x14ac:dyDescent="0.25">
      <c r="A39" s="289" t="s">
        <v>313</v>
      </c>
      <c r="B39" s="75" t="s">
        <v>314</v>
      </c>
      <c r="C39" s="75" t="s">
        <v>315</v>
      </c>
      <c r="D39" s="55">
        <v>412</v>
      </c>
      <c r="E39" s="55">
        <v>1232</v>
      </c>
      <c r="F39" s="55">
        <v>1232</v>
      </c>
      <c r="G39" s="55">
        <v>1185</v>
      </c>
      <c r="H39" s="126">
        <f t="shared" si="0"/>
        <v>2.8762135922330097</v>
      </c>
    </row>
    <row r="40" spans="1:8" s="291" customFormat="1" ht="15" customHeight="1" x14ac:dyDescent="0.25">
      <c r="A40" s="289" t="s">
        <v>316</v>
      </c>
      <c r="B40" s="75" t="s">
        <v>317</v>
      </c>
      <c r="C40" s="75" t="s">
        <v>318</v>
      </c>
      <c r="D40" s="55">
        <v>16709</v>
      </c>
      <c r="E40" s="55">
        <v>16589</v>
      </c>
      <c r="F40" s="55">
        <v>16722</v>
      </c>
      <c r="G40" s="55">
        <v>16402</v>
      </c>
      <c r="H40" s="126">
        <f t="shared" si="0"/>
        <v>0.98162666826261291</v>
      </c>
    </row>
    <row r="41" spans="1:8" s="285" customFormat="1" ht="15" customHeight="1" x14ac:dyDescent="0.25">
      <c r="A41" s="289" t="s">
        <v>319</v>
      </c>
      <c r="B41" s="75" t="s">
        <v>320</v>
      </c>
      <c r="C41" s="75" t="s">
        <v>321</v>
      </c>
      <c r="D41" s="55">
        <v>14500</v>
      </c>
      <c r="E41" s="55">
        <v>14500</v>
      </c>
      <c r="F41" s="55">
        <v>0</v>
      </c>
      <c r="G41" s="55">
        <v>0</v>
      </c>
      <c r="H41" s="126">
        <f t="shared" si="0"/>
        <v>0</v>
      </c>
    </row>
    <row r="42" spans="1:8" s="285" customFormat="1" ht="15" customHeight="1" x14ac:dyDescent="0.25">
      <c r="A42" s="289" t="s">
        <v>322</v>
      </c>
      <c r="B42" s="75" t="s">
        <v>323</v>
      </c>
      <c r="C42" s="75" t="s">
        <v>324</v>
      </c>
      <c r="D42" s="55">
        <v>27096</v>
      </c>
      <c r="E42" s="55">
        <v>27382</v>
      </c>
      <c r="F42" s="55">
        <v>25854</v>
      </c>
      <c r="G42" s="55">
        <v>23139</v>
      </c>
      <c r="H42" s="126">
        <f t="shared" si="0"/>
        <v>0.85396368467670503</v>
      </c>
    </row>
    <row r="43" spans="1:8" s="291" customFormat="1" ht="15" customHeight="1" x14ac:dyDescent="0.25">
      <c r="A43" s="290" t="s">
        <v>58</v>
      </c>
      <c r="B43" s="287" t="s">
        <v>325</v>
      </c>
      <c r="C43" s="287" t="s">
        <v>326</v>
      </c>
      <c r="D43" s="288">
        <f>SUM(D44:D45)</f>
        <v>0</v>
      </c>
      <c r="E43" s="288">
        <f>SUM(E44:E45)</f>
        <v>591</v>
      </c>
      <c r="F43" s="288">
        <f>SUM(F44:F45)</f>
        <v>591</v>
      </c>
      <c r="G43" s="288">
        <f>SUM(G44:G45)</f>
        <v>8483</v>
      </c>
      <c r="H43" s="126"/>
    </row>
    <row r="44" spans="1:8" s="285" customFormat="1" ht="15" customHeight="1" x14ac:dyDescent="0.25">
      <c r="A44" s="289" t="s">
        <v>327</v>
      </c>
      <c r="B44" s="75" t="s">
        <v>328</v>
      </c>
      <c r="C44" s="75" t="s">
        <v>329</v>
      </c>
      <c r="D44" s="55">
        <v>0</v>
      </c>
      <c r="E44" s="55">
        <v>465</v>
      </c>
      <c r="F44" s="55">
        <v>465</v>
      </c>
      <c r="G44" s="55">
        <v>6679</v>
      </c>
      <c r="H44" s="126"/>
    </row>
    <row r="45" spans="1:8" s="285" customFormat="1" ht="15" customHeight="1" x14ac:dyDescent="0.25">
      <c r="A45" s="289" t="s">
        <v>330</v>
      </c>
      <c r="B45" s="75" t="s">
        <v>331</v>
      </c>
      <c r="C45" s="75" t="s">
        <v>332</v>
      </c>
      <c r="D45" s="55">
        <v>0</v>
      </c>
      <c r="E45" s="55">
        <v>126</v>
      </c>
      <c r="F45" s="55">
        <v>126</v>
      </c>
      <c r="G45" s="55">
        <v>1804</v>
      </c>
      <c r="H45" s="126"/>
    </row>
    <row r="46" spans="1:8" s="285" customFormat="1" ht="15" customHeight="1" x14ac:dyDescent="0.25">
      <c r="A46" s="286" t="s">
        <v>76</v>
      </c>
      <c r="B46" s="287" t="s">
        <v>139</v>
      </c>
      <c r="C46" s="287" t="s">
        <v>333</v>
      </c>
      <c r="D46" s="288">
        <f>SUM(D47:D47)</f>
        <v>375</v>
      </c>
      <c r="E46" s="288">
        <f>SUM(E47:E47)</f>
        <v>375</v>
      </c>
      <c r="F46" s="288">
        <f>SUM(F47:F47)</f>
        <v>375</v>
      </c>
      <c r="G46" s="288">
        <f>SUM(G47:G47)</f>
        <v>375</v>
      </c>
      <c r="H46" s="125">
        <f t="shared" si="0"/>
        <v>1</v>
      </c>
    </row>
    <row r="47" spans="1:8" s="285" customFormat="1" ht="15" customHeight="1" x14ac:dyDescent="0.25">
      <c r="A47" s="338" t="s">
        <v>334</v>
      </c>
      <c r="B47" s="323" t="s">
        <v>335</v>
      </c>
      <c r="C47" s="323" t="s">
        <v>336</v>
      </c>
      <c r="D47" s="324">
        <v>375</v>
      </c>
      <c r="E47" s="324">
        <v>375</v>
      </c>
      <c r="F47" s="324">
        <v>375</v>
      </c>
      <c r="G47" s="324">
        <v>375</v>
      </c>
      <c r="H47" s="126">
        <f t="shared" si="0"/>
        <v>1</v>
      </c>
    </row>
    <row r="48" spans="1:8" s="285" customFormat="1" ht="15" customHeight="1" x14ac:dyDescent="0.25">
      <c r="A48" s="339" t="s">
        <v>85</v>
      </c>
      <c r="B48" s="467" t="s">
        <v>48</v>
      </c>
      <c r="C48" s="533" t="s">
        <v>518</v>
      </c>
      <c r="D48" s="534">
        <f>SUM(D50:D51)</f>
        <v>21351</v>
      </c>
      <c r="E48" s="534">
        <f>SUM(E49:E51)</f>
        <v>121681</v>
      </c>
      <c r="F48" s="534">
        <f>SUM(F49:F51)</f>
        <v>121681</v>
      </c>
      <c r="G48" s="534">
        <f>SUM(G49:G51)</f>
        <v>121077</v>
      </c>
      <c r="H48" s="125">
        <f t="shared" si="0"/>
        <v>5.6707882534775891</v>
      </c>
    </row>
    <row r="49" spans="1:11" s="285" customFormat="1" ht="15" customHeight="1" x14ac:dyDescent="0.25">
      <c r="A49" s="470" t="s">
        <v>514</v>
      </c>
      <c r="B49" s="471" t="s">
        <v>640</v>
      </c>
      <c r="C49" s="336" t="s">
        <v>641</v>
      </c>
      <c r="D49" s="79">
        <v>0</v>
      </c>
      <c r="E49" s="79">
        <v>100000</v>
      </c>
      <c r="F49" s="79">
        <v>100000</v>
      </c>
      <c r="G49" s="79">
        <v>100000</v>
      </c>
      <c r="H49" s="126"/>
    </row>
    <row r="50" spans="1:11" s="285" customFormat="1" ht="15" customHeight="1" x14ac:dyDescent="0.25">
      <c r="A50" s="470" t="s">
        <v>516</v>
      </c>
      <c r="B50" s="471" t="s">
        <v>515</v>
      </c>
      <c r="C50" s="471" t="s">
        <v>517</v>
      </c>
      <c r="D50" s="472">
        <v>2365</v>
      </c>
      <c r="E50" s="472">
        <v>2695</v>
      </c>
      <c r="F50" s="472">
        <v>2695</v>
      </c>
      <c r="G50" s="472">
        <v>2695</v>
      </c>
      <c r="H50" s="126">
        <f t="shared" si="0"/>
        <v>1.1395348837209303</v>
      </c>
    </row>
    <row r="51" spans="1:11" ht="15" customHeight="1" thickBot="1" x14ac:dyDescent="0.3">
      <c r="A51" s="265" t="s">
        <v>639</v>
      </c>
      <c r="B51" s="468" t="s">
        <v>452</v>
      </c>
      <c r="C51" s="468" t="s">
        <v>453</v>
      </c>
      <c r="D51" s="469">
        <v>18986</v>
      </c>
      <c r="E51" s="469">
        <v>18986</v>
      </c>
      <c r="F51" s="469">
        <v>18986</v>
      </c>
      <c r="G51" s="469">
        <v>18382</v>
      </c>
      <c r="H51" s="126">
        <f t="shared" si="0"/>
        <v>0.96818708522068897</v>
      </c>
    </row>
    <row r="52" spans="1:11" ht="15" customHeight="1" thickTop="1" thickBot="1" x14ac:dyDescent="0.3">
      <c r="A52" s="816" t="s">
        <v>130</v>
      </c>
      <c r="B52" s="816"/>
      <c r="C52" s="276"/>
      <c r="D52" s="100">
        <f>D7+D19+D20+D30+D31+D36+D43+D46+D48</f>
        <v>425186</v>
      </c>
      <c r="E52" s="100">
        <f>E7+E19+E20+E30+E31+E36+E43+E46+E48</f>
        <v>527738</v>
      </c>
      <c r="F52" s="100">
        <f>F7+F19+F20+F30+F31+F36+F43+F46+F48</f>
        <v>453020</v>
      </c>
      <c r="G52" s="100">
        <f>G7+G19+G20+G30+G31+G36+G43+G46+G48</f>
        <v>464874</v>
      </c>
      <c r="H52" s="131">
        <f t="shared" si="0"/>
        <v>1.0933426782631601</v>
      </c>
      <c r="J52" s="196"/>
      <c r="K52" s="196"/>
    </row>
    <row r="53" spans="1:11" ht="15" customHeight="1" thickTop="1" x14ac:dyDescent="0.25">
      <c r="A53" s="42"/>
      <c r="B53" s="42"/>
      <c r="C53" s="42"/>
      <c r="D53" s="42"/>
      <c r="E53" s="68"/>
      <c r="F53" s="68"/>
      <c r="G53" s="68"/>
      <c r="H53" s="2" t="s">
        <v>757</v>
      </c>
    </row>
    <row r="54" spans="1:11" ht="15" customHeight="1" x14ac:dyDescent="0.25">
      <c r="B54" s="40"/>
      <c r="C54" s="40"/>
      <c r="D54" s="40"/>
      <c r="H54" s="2" t="str">
        <f>'1.sz. melléklet'!G2</f>
        <v>az .../2017. (IV.    .) önkormányzati rendelethez</v>
      </c>
    </row>
    <row r="55" spans="1:11" ht="15" customHeight="1" x14ac:dyDescent="0.25">
      <c r="A55" s="799" t="s">
        <v>131</v>
      </c>
      <c r="B55" s="799"/>
      <c r="C55" s="799"/>
      <c r="D55" s="799"/>
      <c r="E55" s="799"/>
      <c r="F55" s="799"/>
      <c r="G55" s="799"/>
      <c r="H55" s="799"/>
      <c r="I55" s="737"/>
      <c r="J55" s="655"/>
    </row>
    <row r="56" spans="1:11" ht="13.8" thickBot="1" x14ac:dyDescent="0.3">
      <c r="A56" s="42"/>
      <c r="B56" s="132"/>
      <c r="C56" s="132"/>
      <c r="D56" s="40"/>
      <c r="E56" s="40"/>
      <c r="F56" s="40"/>
      <c r="G56" s="40"/>
      <c r="H56" s="444" t="s">
        <v>0</v>
      </c>
    </row>
    <row r="57" spans="1:11" ht="36.6" thickTop="1" x14ac:dyDescent="0.25">
      <c r="A57" s="7" t="s">
        <v>1</v>
      </c>
      <c r="B57" s="8" t="s">
        <v>2</v>
      </c>
      <c r="C57" s="9" t="s">
        <v>263</v>
      </c>
      <c r="D57" s="9" t="s">
        <v>554</v>
      </c>
      <c r="E57" s="9" t="s">
        <v>704</v>
      </c>
      <c r="F57" s="9" t="s">
        <v>705</v>
      </c>
      <c r="G57" s="9" t="s">
        <v>737</v>
      </c>
      <c r="H57" s="10" t="s">
        <v>633</v>
      </c>
    </row>
    <row r="58" spans="1:11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460" t="s">
        <v>8</v>
      </c>
      <c r="G58" s="460" t="s">
        <v>9</v>
      </c>
      <c r="H58" s="105" t="s">
        <v>65</v>
      </c>
    </row>
    <row r="59" spans="1:11" ht="15" customHeight="1" thickTop="1" x14ac:dyDescent="0.25">
      <c r="A59" s="122" t="s">
        <v>337</v>
      </c>
      <c r="B59" s="123" t="s">
        <v>338</v>
      </c>
      <c r="C59" s="277" t="s">
        <v>339</v>
      </c>
      <c r="D59" s="192">
        <f>SUM(D60:D61)</f>
        <v>64486</v>
      </c>
      <c r="E59" s="192">
        <f>SUM(E60:E61)</f>
        <v>65575</v>
      </c>
      <c r="F59" s="192">
        <f>SUM(F60:F61)</f>
        <v>79515</v>
      </c>
      <c r="G59" s="192">
        <f>SUM(G60:G61)</f>
        <v>81951</v>
      </c>
      <c r="H59" s="29">
        <f t="shared" ref="H59:H95" si="1">G59/D59</f>
        <v>1.2708339794684118</v>
      </c>
    </row>
    <row r="60" spans="1:11" ht="15" customHeight="1" x14ac:dyDescent="0.25">
      <c r="A60" s="20" t="s">
        <v>123</v>
      </c>
      <c r="B60" s="17" t="s">
        <v>340</v>
      </c>
      <c r="C60" s="278" t="s">
        <v>341</v>
      </c>
      <c r="D60" s="55">
        <v>63752</v>
      </c>
      <c r="E60" s="55">
        <v>64221</v>
      </c>
      <c r="F60" s="55">
        <v>77186</v>
      </c>
      <c r="G60" s="55">
        <v>78438</v>
      </c>
      <c r="H60" s="19">
        <f t="shared" si="1"/>
        <v>1.2303614004266532</v>
      </c>
    </row>
    <row r="61" spans="1:11" ht="15" customHeight="1" x14ac:dyDescent="0.25">
      <c r="A61" s="20" t="s">
        <v>124</v>
      </c>
      <c r="B61" s="17" t="s">
        <v>343</v>
      </c>
      <c r="C61" s="314" t="s">
        <v>342</v>
      </c>
      <c r="D61" s="184">
        <v>734</v>
      </c>
      <c r="E61" s="184">
        <v>1354</v>
      </c>
      <c r="F61" s="184">
        <v>2329</v>
      </c>
      <c r="G61" s="184">
        <v>3513</v>
      </c>
      <c r="H61" s="19">
        <f t="shared" si="1"/>
        <v>4.7861035422343328</v>
      </c>
    </row>
    <row r="62" spans="1:11" ht="15" customHeight="1" x14ac:dyDescent="0.25">
      <c r="A62" s="27" t="s">
        <v>14</v>
      </c>
      <c r="B62" s="279" t="s">
        <v>344</v>
      </c>
      <c r="C62" s="318" t="s">
        <v>345</v>
      </c>
      <c r="D62" s="187">
        <f>SUM(D63:D64)</f>
        <v>0</v>
      </c>
      <c r="E62" s="187">
        <f>SUM(E63:E64)</f>
        <v>0</v>
      </c>
      <c r="F62" s="187">
        <f>SUM(F63:F64)</f>
        <v>0</v>
      </c>
      <c r="G62" s="187">
        <f>SUM(G63:G64)</f>
        <v>0</v>
      </c>
      <c r="H62" s="125"/>
    </row>
    <row r="63" spans="1:11" s="313" customFormat="1" ht="15" customHeight="1" x14ac:dyDescent="0.25">
      <c r="A63" s="20" t="s">
        <v>16</v>
      </c>
      <c r="B63" s="17" t="s">
        <v>398</v>
      </c>
      <c r="C63" s="316" t="s">
        <v>397</v>
      </c>
      <c r="D63" s="46"/>
      <c r="E63" s="46"/>
      <c r="F63" s="46"/>
      <c r="G63" s="46"/>
      <c r="H63" s="19"/>
    </row>
    <row r="64" spans="1:11" ht="15" customHeight="1" x14ac:dyDescent="0.25">
      <c r="A64" s="20" t="s">
        <v>17</v>
      </c>
      <c r="B64" s="17" t="s">
        <v>346</v>
      </c>
      <c r="C64" s="278" t="s">
        <v>347</v>
      </c>
      <c r="D64" s="18"/>
      <c r="E64" s="18"/>
      <c r="F64" s="18"/>
      <c r="G64" s="18"/>
      <c r="H64" s="19"/>
    </row>
    <row r="65" spans="1:8" ht="15" customHeight="1" x14ac:dyDescent="0.25">
      <c r="A65" s="27" t="s">
        <v>52</v>
      </c>
      <c r="B65" s="128" t="s">
        <v>15</v>
      </c>
      <c r="C65" s="279" t="s">
        <v>350</v>
      </c>
      <c r="D65" s="194">
        <f>D66+D67+D71</f>
        <v>77500</v>
      </c>
      <c r="E65" s="194">
        <f>E66+E67+E71</f>
        <v>77500</v>
      </c>
      <c r="F65" s="194">
        <f>F66+F67+F71</f>
        <v>77500</v>
      </c>
      <c r="G65" s="194">
        <f>G66+G67+G71</f>
        <v>77337</v>
      </c>
      <c r="H65" s="29">
        <f t="shared" si="1"/>
        <v>0.99789677419354839</v>
      </c>
    </row>
    <row r="66" spans="1:8" ht="15" customHeight="1" x14ac:dyDescent="0.25">
      <c r="A66" s="20" t="s">
        <v>127</v>
      </c>
      <c r="B66" s="17" t="s">
        <v>348</v>
      </c>
      <c r="C66" s="278" t="s">
        <v>351</v>
      </c>
      <c r="D66" s="18">
        <v>48050</v>
      </c>
      <c r="E66" s="18">
        <v>48050</v>
      </c>
      <c r="F66" s="18">
        <v>48050</v>
      </c>
      <c r="G66" s="18">
        <v>48029</v>
      </c>
      <c r="H66" s="19">
        <f t="shared" si="1"/>
        <v>0.99956295525494276</v>
      </c>
    </row>
    <row r="67" spans="1:8" ht="15" customHeight="1" x14ac:dyDescent="0.25">
      <c r="A67" s="20" t="s">
        <v>129</v>
      </c>
      <c r="B67" s="17" t="s">
        <v>349</v>
      </c>
      <c r="C67" s="278" t="s">
        <v>352</v>
      </c>
      <c r="D67" s="193">
        <f>SUM(D68:D70)</f>
        <v>29150</v>
      </c>
      <c r="E67" s="193">
        <f>SUM(E68:E70)</f>
        <v>29150</v>
      </c>
      <c r="F67" s="193">
        <f>SUM(F68:F70)</f>
        <v>29150</v>
      </c>
      <c r="G67" s="193">
        <f>SUM(G68:G70)</f>
        <v>29150</v>
      </c>
      <c r="H67" s="19">
        <f t="shared" si="1"/>
        <v>1</v>
      </c>
    </row>
    <row r="68" spans="1:8" ht="15" customHeight="1" x14ac:dyDescent="0.25">
      <c r="A68" s="37"/>
      <c r="B68" s="21" t="s">
        <v>353</v>
      </c>
      <c r="C68" s="280" t="s">
        <v>354</v>
      </c>
      <c r="D68" s="22">
        <v>13000</v>
      </c>
      <c r="E68" s="22">
        <v>13000</v>
      </c>
      <c r="F68" s="22">
        <v>13000</v>
      </c>
      <c r="G68" s="22">
        <v>13000</v>
      </c>
      <c r="H68" s="23">
        <f t="shared" si="1"/>
        <v>1</v>
      </c>
    </row>
    <row r="69" spans="1:8" ht="15" customHeight="1" x14ac:dyDescent="0.25">
      <c r="A69" s="37"/>
      <c r="B69" s="21" t="s">
        <v>355</v>
      </c>
      <c r="C69" s="280" t="s">
        <v>356</v>
      </c>
      <c r="D69" s="22">
        <v>1600</v>
      </c>
      <c r="E69" s="22">
        <v>1600</v>
      </c>
      <c r="F69" s="22">
        <v>1600</v>
      </c>
      <c r="G69" s="22">
        <v>1600</v>
      </c>
      <c r="H69" s="23">
        <f t="shared" si="1"/>
        <v>1</v>
      </c>
    </row>
    <row r="70" spans="1:8" ht="15" customHeight="1" x14ac:dyDescent="0.25">
      <c r="A70" s="37"/>
      <c r="B70" s="21" t="s">
        <v>357</v>
      </c>
      <c r="C70" s="280" t="s">
        <v>358</v>
      </c>
      <c r="D70" s="22">
        <v>14550</v>
      </c>
      <c r="E70" s="22">
        <v>14550</v>
      </c>
      <c r="F70" s="22">
        <v>14550</v>
      </c>
      <c r="G70" s="22">
        <v>14550</v>
      </c>
      <c r="H70" s="23">
        <f t="shared" si="1"/>
        <v>1</v>
      </c>
    </row>
    <row r="71" spans="1:8" s="285" customFormat="1" ht="15" customHeight="1" x14ac:dyDescent="0.25">
      <c r="A71" s="20" t="s">
        <v>278</v>
      </c>
      <c r="B71" s="17" t="s">
        <v>359</v>
      </c>
      <c r="C71" s="278" t="s">
        <v>360</v>
      </c>
      <c r="D71" s="18">
        <v>300</v>
      </c>
      <c r="E71" s="18">
        <v>300</v>
      </c>
      <c r="F71" s="18">
        <v>300</v>
      </c>
      <c r="G71" s="18">
        <v>158</v>
      </c>
      <c r="H71" s="19">
        <f t="shared" si="1"/>
        <v>0.52666666666666662</v>
      </c>
    </row>
    <row r="72" spans="1:8" ht="15" customHeight="1" x14ac:dyDescent="0.25">
      <c r="A72" s="27" t="s">
        <v>53</v>
      </c>
      <c r="B72" s="128" t="s">
        <v>12</v>
      </c>
      <c r="C72" s="279" t="s">
        <v>362</v>
      </c>
      <c r="D72" s="194">
        <f>SUM(D73:D81)</f>
        <v>58480</v>
      </c>
      <c r="E72" s="194">
        <f>SUM(E73:E81)</f>
        <v>58566</v>
      </c>
      <c r="F72" s="194">
        <f>SUM(F73:F81)</f>
        <v>69843</v>
      </c>
      <c r="G72" s="194">
        <f>SUM(G73:G81)</f>
        <v>73607</v>
      </c>
      <c r="H72" s="29">
        <f t="shared" si="1"/>
        <v>1.2586696306429548</v>
      </c>
    </row>
    <row r="73" spans="1:8" s="285" customFormat="1" ht="15" customHeight="1" x14ac:dyDescent="0.25">
      <c r="A73" s="20" t="s">
        <v>253</v>
      </c>
      <c r="B73" s="17" t="s">
        <v>361</v>
      </c>
      <c r="C73" s="278" t="s">
        <v>363</v>
      </c>
      <c r="D73" s="18">
        <v>300</v>
      </c>
      <c r="E73" s="18">
        <v>300</v>
      </c>
      <c r="F73" s="18">
        <v>300</v>
      </c>
      <c r="G73" s="18">
        <v>315</v>
      </c>
      <c r="H73" s="19">
        <f t="shared" si="1"/>
        <v>1.05</v>
      </c>
    </row>
    <row r="74" spans="1:8" s="285" customFormat="1" ht="15" customHeight="1" x14ac:dyDescent="0.25">
      <c r="A74" s="20" t="s">
        <v>254</v>
      </c>
      <c r="B74" s="17" t="s">
        <v>364</v>
      </c>
      <c r="C74" s="278" t="s">
        <v>365</v>
      </c>
      <c r="D74" s="18">
        <v>33353</v>
      </c>
      <c r="E74" s="18">
        <v>33353</v>
      </c>
      <c r="F74" s="18">
        <v>40358</v>
      </c>
      <c r="G74" s="18">
        <v>41942</v>
      </c>
      <c r="H74" s="19">
        <f t="shared" si="1"/>
        <v>1.2575180643420383</v>
      </c>
    </row>
    <row r="75" spans="1:8" s="285" customFormat="1" ht="15" customHeight="1" x14ac:dyDescent="0.25">
      <c r="A75" s="20" t="s">
        <v>255</v>
      </c>
      <c r="B75" s="17" t="s">
        <v>367</v>
      </c>
      <c r="C75" s="278" t="s">
        <v>366</v>
      </c>
      <c r="D75" s="18">
        <v>4700</v>
      </c>
      <c r="E75" s="18">
        <v>4700</v>
      </c>
      <c r="F75" s="18">
        <v>4635</v>
      </c>
      <c r="G75" s="18">
        <v>4760</v>
      </c>
      <c r="H75" s="19">
        <f t="shared" si="1"/>
        <v>1.0127659574468084</v>
      </c>
    </row>
    <row r="76" spans="1:8" s="285" customFormat="1" ht="15" customHeight="1" x14ac:dyDescent="0.25">
      <c r="A76" s="20" t="s">
        <v>369</v>
      </c>
      <c r="B76" s="17" t="s">
        <v>368</v>
      </c>
      <c r="C76" s="278" t="s">
        <v>382</v>
      </c>
      <c r="D76" s="18">
        <v>6000</v>
      </c>
      <c r="E76" s="18">
        <v>6000</v>
      </c>
      <c r="F76" s="18">
        <v>7780</v>
      </c>
      <c r="G76" s="18">
        <v>7780</v>
      </c>
      <c r="H76" s="19">
        <f t="shared" si="1"/>
        <v>1.2966666666666666</v>
      </c>
    </row>
    <row r="77" spans="1:8" s="285" customFormat="1" ht="15" customHeight="1" x14ac:dyDescent="0.25">
      <c r="A77" s="20" t="s">
        <v>370</v>
      </c>
      <c r="B77" s="17" t="s">
        <v>373</v>
      </c>
      <c r="C77" s="278" t="s">
        <v>380</v>
      </c>
      <c r="D77" s="18">
        <v>12677</v>
      </c>
      <c r="E77" s="18">
        <v>12677</v>
      </c>
      <c r="F77" s="18">
        <v>14693</v>
      </c>
      <c r="G77" s="18">
        <v>16353</v>
      </c>
      <c r="H77" s="19">
        <f t="shared" si="1"/>
        <v>1.2899739686045595</v>
      </c>
    </row>
    <row r="78" spans="1:8" s="285" customFormat="1" ht="15" customHeight="1" x14ac:dyDescent="0.25">
      <c r="A78" s="20" t="s">
        <v>372</v>
      </c>
      <c r="B78" s="17" t="s">
        <v>461</v>
      </c>
      <c r="C78" s="278" t="s">
        <v>462</v>
      </c>
      <c r="D78" s="18">
        <v>0</v>
      </c>
      <c r="E78" s="18">
        <v>0</v>
      </c>
      <c r="F78" s="18">
        <v>0</v>
      </c>
      <c r="G78" s="18">
        <v>0</v>
      </c>
      <c r="H78" s="19"/>
    </row>
    <row r="79" spans="1:8" s="285" customFormat="1" ht="15" customHeight="1" x14ac:dyDescent="0.25">
      <c r="A79" s="20" t="s">
        <v>374</v>
      </c>
      <c r="B79" s="17" t="s">
        <v>375</v>
      </c>
      <c r="C79" s="278" t="s">
        <v>379</v>
      </c>
      <c r="D79" s="18">
        <v>1450</v>
      </c>
      <c r="E79" s="18">
        <v>1457</v>
      </c>
      <c r="F79" s="18">
        <v>1257</v>
      </c>
      <c r="G79" s="18">
        <v>1257</v>
      </c>
      <c r="H79" s="19">
        <f t="shared" si="1"/>
        <v>0.86689655172413793</v>
      </c>
    </row>
    <row r="80" spans="1:8" s="285" customFormat="1" ht="15" customHeight="1" x14ac:dyDescent="0.25">
      <c r="A80" s="20" t="s">
        <v>376</v>
      </c>
      <c r="B80" s="17" t="s">
        <v>710</v>
      </c>
      <c r="C80" s="278" t="s">
        <v>378</v>
      </c>
      <c r="D80" s="18">
        <v>0</v>
      </c>
      <c r="E80" s="18">
        <v>0</v>
      </c>
      <c r="F80" s="18">
        <v>741</v>
      </c>
      <c r="G80" s="18">
        <v>741</v>
      </c>
      <c r="H80" s="19"/>
    </row>
    <row r="81" spans="1:11" s="285" customFormat="1" ht="15" customHeight="1" x14ac:dyDescent="0.25">
      <c r="A81" s="20" t="s">
        <v>376</v>
      </c>
      <c r="B81" s="17" t="s">
        <v>377</v>
      </c>
      <c r="C81" s="278" t="s">
        <v>711</v>
      </c>
      <c r="D81" s="18">
        <v>0</v>
      </c>
      <c r="E81" s="18">
        <v>79</v>
      </c>
      <c r="F81" s="18">
        <v>79</v>
      </c>
      <c r="G81" s="18">
        <v>459</v>
      </c>
      <c r="H81" s="19"/>
    </row>
    <row r="82" spans="1:11" ht="15" customHeight="1" x14ac:dyDescent="0.25">
      <c r="A82" s="27" t="s">
        <v>55</v>
      </c>
      <c r="B82" s="128" t="s">
        <v>463</v>
      </c>
      <c r="C82" s="279" t="s">
        <v>464</v>
      </c>
      <c r="D82" s="343">
        <f t="shared" ref="D82" si="2">SUM(D83:D84)</f>
        <v>2800</v>
      </c>
      <c r="E82" s="343">
        <f t="shared" ref="E82:F82" si="3">SUM(E83:E84)</f>
        <v>2800</v>
      </c>
      <c r="F82" s="343">
        <f t="shared" si="3"/>
        <v>2800</v>
      </c>
      <c r="G82" s="343">
        <f t="shared" ref="G82" si="4">SUM(G83:G84)</f>
        <v>6430</v>
      </c>
      <c r="H82" s="29">
        <f t="shared" si="1"/>
        <v>2.2964285714285713</v>
      </c>
    </row>
    <row r="83" spans="1:11" ht="15" customHeight="1" x14ac:dyDescent="0.25">
      <c r="A83" s="20" t="s">
        <v>257</v>
      </c>
      <c r="B83" s="17" t="s">
        <v>465</v>
      </c>
      <c r="C83" s="278" t="s">
        <v>466</v>
      </c>
      <c r="D83" s="48">
        <v>2800</v>
      </c>
      <c r="E83" s="48">
        <v>2800</v>
      </c>
      <c r="F83" s="48">
        <v>2800</v>
      </c>
      <c r="G83" s="48">
        <v>5800</v>
      </c>
      <c r="H83" s="29">
        <f t="shared" ref="H83" si="5">G83/D83</f>
        <v>2.0714285714285716</v>
      </c>
    </row>
    <row r="84" spans="1:11" ht="15" customHeight="1" x14ac:dyDescent="0.25">
      <c r="A84" s="20" t="s">
        <v>259</v>
      </c>
      <c r="B84" s="17" t="s">
        <v>738</v>
      </c>
      <c r="C84" s="278" t="s">
        <v>739</v>
      </c>
      <c r="D84" s="48"/>
      <c r="E84" s="48"/>
      <c r="F84" s="48"/>
      <c r="G84" s="48">
        <v>630</v>
      </c>
      <c r="H84" s="29"/>
    </row>
    <row r="85" spans="1:11" s="291" customFormat="1" ht="15" customHeight="1" x14ac:dyDescent="0.25">
      <c r="A85" s="27" t="s">
        <v>56</v>
      </c>
      <c r="B85" s="134" t="s">
        <v>383</v>
      </c>
      <c r="C85" s="281" t="s">
        <v>384</v>
      </c>
      <c r="D85" s="194">
        <f>SUM(D86:D87)</f>
        <v>0</v>
      </c>
      <c r="E85" s="194">
        <f>SUM(E86:E87)</f>
        <v>1046</v>
      </c>
      <c r="F85" s="194">
        <f>SUM(F86:F87)</f>
        <v>1111</v>
      </c>
      <c r="G85" s="194">
        <f>SUM(G86:G87)</f>
        <v>1100</v>
      </c>
      <c r="H85" s="29"/>
    </row>
    <row r="86" spans="1:11" ht="24" x14ac:dyDescent="0.25">
      <c r="A86" s="20" t="s">
        <v>307</v>
      </c>
      <c r="B86" s="50" t="s">
        <v>467</v>
      </c>
      <c r="C86" s="282" t="s">
        <v>468</v>
      </c>
      <c r="D86" s="48">
        <v>0</v>
      </c>
      <c r="E86" s="48">
        <v>0</v>
      </c>
      <c r="F86" s="48">
        <v>0</v>
      </c>
      <c r="G86" s="48">
        <v>0</v>
      </c>
      <c r="H86" s="29"/>
    </row>
    <row r="87" spans="1:11" ht="15" customHeight="1" x14ac:dyDescent="0.25">
      <c r="A87" s="20" t="s">
        <v>310</v>
      </c>
      <c r="B87" s="50" t="s">
        <v>385</v>
      </c>
      <c r="C87" s="282" t="s">
        <v>386</v>
      </c>
      <c r="D87" s="18">
        <v>0</v>
      </c>
      <c r="E87" s="18">
        <v>1046</v>
      </c>
      <c r="F87" s="18">
        <v>1111</v>
      </c>
      <c r="G87" s="18">
        <v>1100</v>
      </c>
      <c r="H87" s="19"/>
    </row>
    <row r="88" spans="1:11" ht="15" customHeight="1" x14ac:dyDescent="0.25">
      <c r="A88" s="27" t="s">
        <v>58</v>
      </c>
      <c r="B88" s="134" t="s">
        <v>387</v>
      </c>
      <c r="C88" s="281" t="s">
        <v>389</v>
      </c>
      <c r="D88" s="194">
        <f>SUM(D89:D90)</f>
        <v>3793</v>
      </c>
      <c r="E88" s="194">
        <f>SUM(E89:E90)</f>
        <v>3793</v>
      </c>
      <c r="F88" s="194">
        <f>SUM(F89:F90)</f>
        <v>3793</v>
      </c>
      <c r="G88" s="194">
        <f>SUM(G89:G90)</f>
        <v>3782</v>
      </c>
      <c r="H88" s="29">
        <f t="shared" si="1"/>
        <v>0.99709992090693378</v>
      </c>
    </row>
    <row r="89" spans="1:11" ht="24" x14ac:dyDescent="0.25">
      <c r="A89" s="20" t="s">
        <v>327</v>
      </c>
      <c r="B89" s="50" t="s">
        <v>481</v>
      </c>
      <c r="C89" s="282" t="s">
        <v>480</v>
      </c>
      <c r="D89" s="18">
        <v>3661</v>
      </c>
      <c r="E89" s="18">
        <v>3661</v>
      </c>
      <c r="F89" s="18">
        <v>3661</v>
      </c>
      <c r="G89" s="18">
        <v>3661</v>
      </c>
      <c r="H89" s="19">
        <f t="shared" si="1"/>
        <v>1</v>
      </c>
    </row>
    <row r="90" spans="1:11" ht="15" customHeight="1" x14ac:dyDescent="0.25">
      <c r="A90" s="20" t="s">
        <v>330</v>
      </c>
      <c r="B90" s="50" t="s">
        <v>388</v>
      </c>
      <c r="C90" s="282" t="s">
        <v>390</v>
      </c>
      <c r="D90" s="18">
        <v>132</v>
      </c>
      <c r="E90" s="18">
        <v>132</v>
      </c>
      <c r="F90" s="18">
        <v>132</v>
      </c>
      <c r="G90" s="18">
        <v>121</v>
      </c>
      <c r="H90" s="19">
        <f t="shared" si="1"/>
        <v>0.91666666666666663</v>
      </c>
    </row>
    <row r="91" spans="1:11" ht="15" customHeight="1" x14ac:dyDescent="0.25">
      <c r="A91" s="357" t="s">
        <v>76</v>
      </c>
      <c r="B91" s="358" t="s">
        <v>482</v>
      </c>
      <c r="C91" s="359" t="s">
        <v>483</v>
      </c>
      <c r="D91" s="360">
        <f>SUM(D93:D94)</f>
        <v>218127</v>
      </c>
      <c r="E91" s="360">
        <f>SUM(E92:E94)</f>
        <v>318458</v>
      </c>
      <c r="F91" s="360">
        <f>SUM(F92:F94)</f>
        <v>218458</v>
      </c>
      <c r="G91" s="360">
        <f>SUM(G92:G94)</f>
        <v>220667</v>
      </c>
      <c r="H91" s="361">
        <f t="shared" si="1"/>
        <v>1.0116445923704998</v>
      </c>
    </row>
    <row r="92" spans="1:11" ht="15" customHeight="1" x14ac:dyDescent="0.25">
      <c r="A92" s="20" t="s">
        <v>334</v>
      </c>
      <c r="B92" s="365" t="s">
        <v>411</v>
      </c>
      <c r="C92" s="535" t="s">
        <v>643</v>
      </c>
      <c r="D92" s="536"/>
      <c r="E92" s="536">
        <v>100000</v>
      </c>
      <c r="F92" s="536">
        <v>0</v>
      </c>
      <c r="G92" s="536">
        <v>0</v>
      </c>
      <c r="H92" s="371"/>
    </row>
    <row r="93" spans="1:11" ht="15" customHeight="1" x14ac:dyDescent="0.25">
      <c r="A93" s="20" t="s">
        <v>460</v>
      </c>
      <c r="B93" s="365" t="s">
        <v>484</v>
      </c>
      <c r="C93" s="366" t="s">
        <v>403</v>
      </c>
      <c r="D93" s="367">
        <v>218127</v>
      </c>
      <c r="E93" s="367">
        <v>218127</v>
      </c>
      <c r="F93" s="367">
        <v>218127</v>
      </c>
      <c r="G93" s="367">
        <v>218127</v>
      </c>
      <c r="H93" s="371">
        <f t="shared" si="1"/>
        <v>1</v>
      </c>
    </row>
    <row r="94" spans="1:11" ht="15" customHeight="1" thickBot="1" x14ac:dyDescent="0.3">
      <c r="A94" s="20" t="s">
        <v>642</v>
      </c>
      <c r="B94" s="363" t="s">
        <v>485</v>
      </c>
      <c r="C94" s="364" t="s">
        <v>486</v>
      </c>
      <c r="D94" s="179">
        <v>0</v>
      </c>
      <c r="E94" s="179">
        <v>331</v>
      </c>
      <c r="F94" s="179">
        <v>331</v>
      </c>
      <c r="G94" s="179">
        <v>2540</v>
      </c>
      <c r="H94" s="362"/>
    </row>
    <row r="95" spans="1:11" ht="15" customHeight="1" thickTop="1" thickBot="1" x14ac:dyDescent="0.3">
      <c r="A95" s="816" t="s">
        <v>133</v>
      </c>
      <c r="B95" s="816"/>
      <c r="C95" s="283"/>
      <c r="D95" s="195">
        <f>D59+D62+D65+D72+D85+D88+D91+D82</f>
        <v>425186</v>
      </c>
      <c r="E95" s="195">
        <f>E59+E62+E65+E72+E85+E88+E91+E82</f>
        <v>527738</v>
      </c>
      <c r="F95" s="195">
        <f>F59+F62+F65+F72+F85+F88+F91+F82</f>
        <v>453020</v>
      </c>
      <c r="G95" s="195">
        <f>G59+G62+G65+G72+G85+G88+G91+G82</f>
        <v>464874</v>
      </c>
      <c r="H95" s="131">
        <f t="shared" si="1"/>
        <v>1.0933426782631601</v>
      </c>
      <c r="J95" s="196"/>
      <c r="K95" s="196"/>
    </row>
    <row r="96" spans="1:11" ht="15" customHeight="1" thickTop="1" x14ac:dyDescent="0.25"/>
  </sheetData>
  <sheetProtection selectLockedCells="1" selectUnlockedCells="1"/>
  <mergeCells count="4">
    <mergeCell ref="A95:B95"/>
    <mergeCell ref="A52:B52"/>
    <mergeCell ref="A3:H3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</cols>
  <sheetData>
    <row r="1" spans="1:8" s="136" customFormat="1" ht="15" customHeight="1" x14ac:dyDescent="0.25">
      <c r="A1" s="3"/>
      <c r="B1" s="3"/>
      <c r="C1" s="3"/>
      <c r="D1" s="3"/>
      <c r="E1" s="3"/>
      <c r="F1" s="3"/>
      <c r="G1" s="2" t="s">
        <v>503</v>
      </c>
    </row>
    <row r="2" spans="1:8" s="136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.../2017. (IV.    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799" t="s">
        <v>134</v>
      </c>
      <c r="B4" s="799"/>
      <c r="C4" s="799"/>
      <c r="D4" s="799"/>
      <c r="E4" s="799"/>
      <c r="F4" s="799"/>
      <c r="G4" s="799"/>
      <c r="H4" s="730"/>
    </row>
    <row r="5" spans="1:8" ht="15" customHeight="1" thickBot="1" x14ac:dyDescent="0.3">
      <c r="A5" s="137"/>
      <c r="B5" s="138"/>
      <c r="C5" s="138"/>
      <c r="G5" s="6" t="s">
        <v>0</v>
      </c>
    </row>
    <row r="6" spans="1:8" ht="36.6" thickTop="1" x14ac:dyDescent="0.25">
      <c r="A6" s="7" t="s">
        <v>1</v>
      </c>
      <c r="B6" s="8" t="s">
        <v>2</v>
      </c>
      <c r="C6" s="9" t="s">
        <v>263</v>
      </c>
      <c r="D6" s="9" t="s">
        <v>554</v>
      </c>
      <c r="E6" s="9" t="s">
        <v>704</v>
      </c>
      <c r="F6" s="9" t="s">
        <v>737</v>
      </c>
      <c r="G6" s="10" t="s">
        <v>633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05" t="s">
        <v>9</v>
      </c>
    </row>
    <row r="8" spans="1:8" s="39" customFormat="1" ht="15" customHeight="1" thickTop="1" x14ac:dyDescent="0.25">
      <c r="A8" s="122" t="s">
        <v>13</v>
      </c>
      <c r="B8" s="123" t="s">
        <v>122</v>
      </c>
      <c r="C8" s="123" t="s">
        <v>264</v>
      </c>
      <c r="D8" s="28">
        <f>D9+D14</f>
        <v>11300</v>
      </c>
      <c r="E8" s="28">
        <f>E9+E14</f>
        <v>11300</v>
      </c>
      <c r="F8" s="28">
        <f>F9+F14</f>
        <v>11326</v>
      </c>
      <c r="G8" s="125">
        <f>F8/D8</f>
        <v>1.0023008849557522</v>
      </c>
    </row>
    <row r="9" spans="1:8" s="39" customFormat="1" ht="15" customHeight="1" x14ac:dyDescent="0.25">
      <c r="A9" s="20" t="s">
        <v>123</v>
      </c>
      <c r="B9" s="17" t="s">
        <v>265</v>
      </c>
      <c r="C9" s="17" t="s">
        <v>266</v>
      </c>
      <c r="D9" s="18">
        <f>SUM(D10:D13)</f>
        <v>10994</v>
      </c>
      <c r="E9" s="18">
        <f>SUM(E10:E13)</f>
        <v>10994</v>
      </c>
      <c r="F9" s="18">
        <f>SUM(F10:F13)</f>
        <v>11045</v>
      </c>
      <c r="G9" s="126">
        <f t="shared" ref="G9:G26" si="0">F9/D9</f>
        <v>1.0046388939421502</v>
      </c>
    </row>
    <row r="10" spans="1:8" s="39" customFormat="1" ht="15" customHeight="1" x14ac:dyDescent="0.25">
      <c r="A10" s="127"/>
      <c r="B10" s="21" t="s">
        <v>267</v>
      </c>
      <c r="C10" s="21" t="s">
        <v>268</v>
      </c>
      <c r="D10" s="22">
        <v>10194</v>
      </c>
      <c r="E10" s="22">
        <v>9894</v>
      </c>
      <c r="F10" s="22">
        <v>9962</v>
      </c>
      <c r="G10" s="91">
        <f t="shared" si="0"/>
        <v>0.97724151461644104</v>
      </c>
    </row>
    <row r="11" spans="1:8" s="39" customFormat="1" ht="15" customHeight="1" x14ac:dyDescent="0.25">
      <c r="A11" s="127"/>
      <c r="B11" s="21" t="s">
        <v>636</v>
      </c>
      <c r="C11" s="21" t="s">
        <v>578</v>
      </c>
      <c r="D11" s="22"/>
      <c r="E11" s="22">
        <v>300</v>
      </c>
      <c r="F11" s="22">
        <v>300</v>
      </c>
      <c r="G11" s="91"/>
    </row>
    <row r="12" spans="1:8" s="39" customFormat="1" ht="15" customHeight="1" x14ac:dyDescent="0.25">
      <c r="A12" s="127"/>
      <c r="B12" s="21" t="s">
        <v>634</v>
      </c>
      <c r="C12" s="21" t="s">
        <v>269</v>
      </c>
      <c r="D12" s="22">
        <v>440</v>
      </c>
      <c r="E12" s="22">
        <v>440</v>
      </c>
      <c r="F12" s="22">
        <v>440</v>
      </c>
      <c r="G12" s="91">
        <f t="shared" si="0"/>
        <v>1</v>
      </c>
    </row>
    <row r="13" spans="1:8" s="39" customFormat="1" ht="15" customHeight="1" x14ac:dyDescent="0.25">
      <c r="A13" s="127"/>
      <c r="B13" s="21" t="s">
        <v>635</v>
      </c>
      <c r="C13" s="21" t="s">
        <v>450</v>
      </c>
      <c r="D13" s="22">
        <v>360</v>
      </c>
      <c r="E13" s="22">
        <v>360</v>
      </c>
      <c r="F13" s="22">
        <v>343</v>
      </c>
      <c r="G13" s="91">
        <f t="shared" si="0"/>
        <v>0.95277777777777772</v>
      </c>
    </row>
    <row r="14" spans="1:8" s="39" customFormat="1" ht="15" customHeight="1" x14ac:dyDescent="0.25">
      <c r="A14" s="20" t="s">
        <v>124</v>
      </c>
      <c r="B14" s="17" t="s">
        <v>126</v>
      </c>
      <c r="C14" s="17" t="s">
        <v>270</v>
      </c>
      <c r="D14" s="18">
        <f>SUM(D15:D16)</f>
        <v>306</v>
      </c>
      <c r="E14" s="18">
        <f>SUM(E15:E16)</f>
        <v>306</v>
      </c>
      <c r="F14" s="18">
        <f>SUM(F15:F16)</f>
        <v>281</v>
      </c>
      <c r="G14" s="91">
        <f t="shared" si="0"/>
        <v>0.9183006535947712</v>
      </c>
    </row>
    <row r="15" spans="1:8" s="39" customFormat="1" ht="36" x14ac:dyDescent="0.25">
      <c r="A15" s="127"/>
      <c r="B15" s="344" t="s">
        <v>469</v>
      </c>
      <c r="C15" s="21" t="s">
        <v>272</v>
      </c>
      <c r="D15" s="22">
        <v>281</v>
      </c>
      <c r="E15" s="22">
        <v>281</v>
      </c>
      <c r="F15" s="22">
        <v>281</v>
      </c>
      <c r="G15" s="91">
        <f t="shared" si="0"/>
        <v>1</v>
      </c>
    </row>
    <row r="16" spans="1:8" s="39" customFormat="1" ht="15" customHeight="1" x14ac:dyDescent="0.25">
      <c r="A16" s="127"/>
      <c r="B16" s="21" t="s">
        <v>470</v>
      </c>
      <c r="C16" s="21" t="s">
        <v>273</v>
      </c>
      <c r="D16" s="22">
        <v>25</v>
      </c>
      <c r="E16" s="22">
        <v>25</v>
      </c>
      <c r="F16" s="22">
        <v>0</v>
      </c>
      <c r="G16" s="91">
        <f t="shared" si="0"/>
        <v>0</v>
      </c>
    </row>
    <row r="17" spans="1:8" s="39" customFormat="1" ht="15" customHeight="1" x14ac:dyDescent="0.25">
      <c r="A17" s="27" t="s">
        <v>14</v>
      </c>
      <c r="B17" s="128" t="s">
        <v>220</v>
      </c>
      <c r="C17" s="128" t="s">
        <v>274</v>
      </c>
      <c r="D17" s="28">
        <v>2991</v>
      </c>
      <c r="E17" s="28">
        <v>2991</v>
      </c>
      <c r="F17" s="28">
        <v>2999</v>
      </c>
      <c r="G17" s="125">
        <f t="shared" si="0"/>
        <v>1.0026746907388833</v>
      </c>
    </row>
    <row r="18" spans="1:8" s="39" customFormat="1" ht="15" customHeight="1" x14ac:dyDescent="0.25">
      <c r="A18" s="27" t="s">
        <v>52</v>
      </c>
      <c r="B18" s="128" t="s">
        <v>128</v>
      </c>
      <c r="C18" s="128" t="s">
        <v>275</v>
      </c>
      <c r="D18" s="28">
        <f>SUM(D19:D23)</f>
        <v>6554</v>
      </c>
      <c r="E18" s="28">
        <f>SUM(E19:E23)</f>
        <v>6554</v>
      </c>
      <c r="F18" s="28">
        <f>SUM(F19:F23)</f>
        <v>5776</v>
      </c>
      <c r="G18" s="125">
        <f t="shared" si="0"/>
        <v>0.88129386634116569</v>
      </c>
    </row>
    <row r="19" spans="1:8" s="39" customFormat="1" ht="15" customHeight="1" x14ac:dyDescent="0.25">
      <c r="A19" s="20" t="s">
        <v>127</v>
      </c>
      <c r="B19" s="17" t="s">
        <v>276</v>
      </c>
      <c r="C19" s="17" t="s">
        <v>282</v>
      </c>
      <c r="D19" s="18">
        <v>730</v>
      </c>
      <c r="E19" s="18">
        <v>730</v>
      </c>
      <c r="F19" s="18">
        <v>730</v>
      </c>
      <c r="G19" s="126">
        <f t="shared" si="0"/>
        <v>1</v>
      </c>
    </row>
    <row r="20" spans="1:8" s="39" customFormat="1" ht="15" customHeight="1" x14ac:dyDescent="0.25">
      <c r="A20" s="20" t="s">
        <v>129</v>
      </c>
      <c r="B20" s="17" t="s">
        <v>277</v>
      </c>
      <c r="C20" s="17" t="s">
        <v>283</v>
      </c>
      <c r="D20" s="18">
        <v>160</v>
      </c>
      <c r="E20" s="18">
        <v>160</v>
      </c>
      <c r="F20" s="18">
        <v>160</v>
      </c>
      <c r="G20" s="126">
        <f t="shared" si="0"/>
        <v>1</v>
      </c>
    </row>
    <row r="21" spans="1:8" s="39" customFormat="1" ht="15" customHeight="1" x14ac:dyDescent="0.25">
      <c r="A21" s="20" t="s">
        <v>278</v>
      </c>
      <c r="B21" s="17" t="s">
        <v>279</v>
      </c>
      <c r="C21" s="17" t="s">
        <v>284</v>
      </c>
      <c r="D21" s="18">
        <v>4644</v>
      </c>
      <c r="E21" s="18">
        <v>4644</v>
      </c>
      <c r="F21" s="18">
        <v>4166</v>
      </c>
      <c r="G21" s="126">
        <f t="shared" si="0"/>
        <v>0.89707149009474596</v>
      </c>
    </row>
    <row r="22" spans="1:8" s="39" customFormat="1" ht="15" customHeight="1" x14ac:dyDescent="0.25">
      <c r="A22" s="20" t="s">
        <v>280</v>
      </c>
      <c r="B22" s="17" t="s">
        <v>281</v>
      </c>
      <c r="C22" s="17" t="s">
        <v>285</v>
      </c>
      <c r="D22" s="18">
        <v>20</v>
      </c>
      <c r="E22" s="18">
        <v>20</v>
      </c>
      <c r="F22" s="18">
        <v>20</v>
      </c>
      <c r="G22" s="126">
        <f t="shared" si="0"/>
        <v>1</v>
      </c>
    </row>
    <row r="23" spans="1:8" s="42" customFormat="1" ht="15" customHeight="1" x14ac:dyDescent="0.25">
      <c r="A23" s="20" t="s">
        <v>286</v>
      </c>
      <c r="B23" s="17" t="s">
        <v>287</v>
      </c>
      <c r="C23" s="17" t="s">
        <v>288</v>
      </c>
      <c r="D23" s="18">
        <f>SUM(D24:D24)</f>
        <v>1000</v>
      </c>
      <c r="E23" s="18">
        <f>SUM(E24:E24)</f>
        <v>1000</v>
      </c>
      <c r="F23" s="18">
        <f>SUM(F24:F24)</f>
        <v>700</v>
      </c>
      <c r="G23" s="126">
        <f t="shared" si="0"/>
        <v>0.7</v>
      </c>
    </row>
    <row r="24" spans="1:8" s="39" customFormat="1" ht="15" customHeight="1" x14ac:dyDescent="0.25">
      <c r="A24" s="127"/>
      <c r="B24" s="21" t="s">
        <v>289</v>
      </c>
      <c r="C24" s="21" t="s">
        <v>290</v>
      </c>
      <c r="D24" s="22">
        <v>1000</v>
      </c>
      <c r="E24" s="22">
        <v>1000</v>
      </c>
      <c r="F24" s="22">
        <v>700</v>
      </c>
      <c r="G24" s="91">
        <f t="shared" si="0"/>
        <v>0.7</v>
      </c>
    </row>
    <row r="25" spans="1:8" ht="15" customHeight="1" thickBot="1" x14ac:dyDescent="0.3">
      <c r="A25" s="129" t="s">
        <v>53</v>
      </c>
      <c r="B25" s="293" t="s">
        <v>222</v>
      </c>
      <c r="C25" s="293" t="s">
        <v>306</v>
      </c>
      <c r="D25" s="188">
        <v>0</v>
      </c>
      <c r="E25" s="188">
        <v>0</v>
      </c>
      <c r="F25" s="188">
        <v>0</v>
      </c>
      <c r="G25" s="139"/>
    </row>
    <row r="26" spans="1:8" ht="15" customHeight="1" thickTop="1" thickBot="1" x14ac:dyDescent="0.3">
      <c r="A26" s="821" t="s">
        <v>130</v>
      </c>
      <c r="B26" s="821"/>
      <c r="C26" s="292"/>
      <c r="D26" s="66">
        <f>D8+D17+D18+D25</f>
        <v>20845</v>
      </c>
      <c r="E26" s="66">
        <f>E8+E17+E18+E25</f>
        <v>20845</v>
      </c>
      <c r="F26" s="66">
        <f>F8+F17+F18+F25</f>
        <v>20101</v>
      </c>
      <c r="G26" s="140">
        <f t="shared" si="0"/>
        <v>0.96430798752698488</v>
      </c>
    </row>
    <row r="27" spans="1:8" s="39" customFormat="1" ht="15" customHeight="1" thickTop="1" x14ac:dyDescent="0.25">
      <c r="A27" s="1"/>
      <c r="B27" s="1"/>
      <c r="C27" s="1"/>
      <c r="D27" s="141"/>
      <c r="E27" s="141"/>
      <c r="F27" s="141"/>
    </row>
    <row r="28" spans="1:8" s="39" customFormat="1" ht="15" customHeight="1" x14ac:dyDescent="0.25">
      <c r="A28" s="1"/>
      <c r="B28" s="1"/>
      <c r="C28" s="1"/>
      <c r="D28" s="141"/>
      <c r="E28" s="141"/>
      <c r="F28" s="141"/>
      <c r="G28" s="142"/>
    </row>
    <row r="29" spans="1:8" s="39" customFormat="1" ht="15" customHeight="1" x14ac:dyDescent="0.25">
      <c r="A29" s="799" t="s">
        <v>136</v>
      </c>
      <c r="B29" s="799"/>
      <c r="C29" s="799"/>
      <c r="D29" s="799"/>
      <c r="E29" s="799"/>
      <c r="F29" s="799"/>
      <c r="G29" s="799"/>
      <c r="H29" s="730"/>
    </row>
    <row r="30" spans="1:8" s="39" customFormat="1" ht="15" customHeight="1" thickBot="1" x14ac:dyDescent="0.25">
      <c r="A30" s="41"/>
      <c r="B30" s="99"/>
      <c r="C30" s="98"/>
      <c r="G30" s="6" t="s">
        <v>0</v>
      </c>
    </row>
    <row r="31" spans="1:8" s="39" customFormat="1" ht="36.6" thickTop="1" x14ac:dyDescent="0.25">
      <c r="A31" s="7" t="s">
        <v>1</v>
      </c>
      <c r="B31" s="8" t="s">
        <v>2</v>
      </c>
      <c r="C31" s="9" t="s">
        <v>263</v>
      </c>
      <c r="D31" s="9" t="s">
        <v>554</v>
      </c>
      <c r="E31" s="9" t="s">
        <v>704</v>
      </c>
      <c r="F31" s="9" t="s">
        <v>737</v>
      </c>
      <c r="G31" s="10" t="s">
        <v>633</v>
      </c>
    </row>
    <row r="32" spans="1:8" s="299" customFormat="1" ht="15" customHeight="1" thickBot="1" x14ac:dyDescent="0.3">
      <c r="A32" s="11" t="s">
        <v>3</v>
      </c>
      <c r="B32" s="12" t="s">
        <v>4</v>
      </c>
      <c r="C32" s="13" t="s">
        <v>5</v>
      </c>
      <c r="D32" s="13" t="s">
        <v>6</v>
      </c>
      <c r="E32" s="13" t="s">
        <v>7</v>
      </c>
      <c r="F32" s="13" t="s">
        <v>8</v>
      </c>
      <c r="G32" s="105" t="s">
        <v>9</v>
      </c>
    </row>
    <row r="33" spans="1:7" s="299" customFormat="1" ht="15" customHeight="1" thickTop="1" x14ac:dyDescent="0.25">
      <c r="A33" s="122" t="s">
        <v>13</v>
      </c>
      <c r="B33" s="128" t="s">
        <v>12</v>
      </c>
      <c r="C33" s="279" t="s">
        <v>362</v>
      </c>
      <c r="D33" s="124">
        <f t="shared" ref="D33:E33" si="1">SUM(D34:D37)</f>
        <v>1203</v>
      </c>
      <c r="E33" s="124">
        <f t="shared" si="1"/>
        <v>1203</v>
      </c>
      <c r="F33" s="124">
        <f>SUM(F34:F37)</f>
        <v>1063</v>
      </c>
      <c r="G33" s="125">
        <f t="shared" ref="G33:G40" si="2">F33/D33</f>
        <v>0.88362427265170407</v>
      </c>
    </row>
    <row r="34" spans="1:7" s="299" customFormat="1" ht="15" customHeight="1" x14ac:dyDescent="0.25">
      <c r="A34" s="327" t="s">
        <v>123</v>
      </c>
      <c r="B34" s="17" t="s">
        <v>367</v>
      </c>
      <c r="C34" s="278" t="s">
        <v>366</v>
      </c>
      <c r="D34" s="46">
        <v>1200</v>
      </c>
      <c r="E34" s="46">
        <v>1200</v>
      </c>
      <c r="F34" s="46">
        <v>1042</v>
      </c>
      <c r="G34" s="126">
        <f t="shared" si="2"/>
        <v>0.86833333333333329</v>
      </c>
    </row>
    <row r="35" spans="1:7" s="299" customFormat="1" ht="15" customHeight="1" x14ac:dyDescent="0.25">
      <c r="A35" s="327" t="s">
        <v>124</v>
      </c>
      <c r="B35" s="17" t="s">
        <v>371</v>
      </c>
      <c r="C35" s="278" t="s">
        <v>381</v>
      </c>
      <c r="D35" s="46">
        <v>0</v>
      </c>
      <c r="E35" s="46">
        <v>0</v>
      </c>
      <c r="F35" s="46">
        <v>15</v>
      </c>
      <c r="G35" s="126"/>
    </row>
    <row r="36" spans="1:7" s="39" customFormat="1" ht="15" customHeight="1" x14ac:dyDescent="0.25">
      <c r="A36" s="327" t="s">
        <v>125</v>
      </c>
      <c r="B36" s="17" t="s">
        <v>375</v>
      </c>
      <c r="C36" s="278" t="s">
        <v>379</v>
      </c>
      <c r="D36" s="46">
        <v>3</v>
      </c>
      <c r="E36" s="46">
        <v>3</v>
      </c>
      <c r="F36" s="46">
        <v>0</v>
      </c>
      <c r="G36" s="126">
        <f t="shared" si="2"/>
        <v>0</v>
      </c>
    </row>
    <row r="37" spans="1:7" s="39" customFormat="1" ht="15" customHeight="1" x14ac:dyDescent="0.25">
      <c r="A37" s="327" t="s">
        <v>521</v>
      </c>
      <c r="B37" s="17" t="s">
        <v>377</v>
      </c>
      <c r="C37" s="278" t="s">
        <v>711</v>
      </c>
      <c r="D37" s="46"/>
      <c r="E37" s="46"/>
      <c r="F37" s="46">
        <v>6</v>
      </c>
      <c r="G37" s="126"/>
    </row>
    <row r="38" spans="1:7" s="39" customFormat="1" ht="15" customHeight="1" x14ac:dyDescent="0.25">
      <c r="A38" s="27" t="s">
        <v>14</v>
      </c>
      <c r="B38" s="128" t="s">
        <v>401</v>
      </c>
      <c r="C38" s="128" t="s">
        <v>402</v>
      </c>
      <c r="D38" s="28">
        <v>18986</v>
      </c>
      <c r="E38" s="28">
        <v>18986</v>
      </c>
      <c r="F38" s="28">
        <v>18382</v>
      </c>
      <c r="G38" s="125">
        <f t="shared" si="2"/>
        <v>0.96818708522068897</v>
      </c>
    </row>
    <row r="39" spans="1:7" ht="13.8" thickBot="1" x14ac:dyDescent="0.3">
      <c r="A39" s="129" t="s">
        <v>52</v>
      </c>
      <c r="B39" s="135" t="s">
        <v>132</v>
      </c>
      <c r="C39" s="135" t="s">
        <v>403</v>
      </c>
      <c r="D39" s="130">
        <v>656</v>
      </c>
      <c r="E39" s="130">
        <v>656</v>
      </c>
      <c r="F39" s="130">
        <v>656</v>
      </c>
      <c r="G39" s="139">
        <f t="shared" si="2"/>
        <v>1</v>
      </c>
    </row>
    <row r="40" spans="1:7" ht="14.4" thickTop="1" thickBot="1" x14ac:dyDescent="0.3">
      <c r="A40" s="816" t="s">
        <v>229</v>
      </c>
      <c r="B40" s="816"/>
      <c r="C40" s="292"/>
      <c r="D40" s="66">
        <f>D33+D38+D39</f>
        <v>20845</v>
      </c>
      <c r="E40" s="66">
        <f>E33+E38+E39</f>
        <v>20845</v>
      </c>
      <c r="F40" s="66">
        <f>F33+F38+F39</f>
        <v>20101</v>
      </c>
      <c r="G40" s="131">
        <f t="shared" si="2"/>
        <v>0.96430798752698488</v>
      </c>
    </row>
    <row r="41" spans="1:7" ht="13.8" thickTop="1" x14ac:dyDescent="0.25"/>
  </sheetData>
  <sheetProtection selectLockedCells="1" selectUnlockedCells="1"/>
  <mergeCells count="4">
    <mergeCell ref="A26:B26"/>
    <mergeCell ref="A40:B40"/>
    <mergeCell ref="A4:G4"/>
    <mergeCell ref="A29:G2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ColWidth="9.109375" defaultRowHeight="13.2" x14ac:dyDescent="0.25"/>
  <cols>
    <col min="1" max="1" width="5.6640625" style="202" customWidth="1"/>
    <col min="2" max="2" width="32" style="202" customWidth="1"/>
    <col min="3" max="4" width="9.6640625" style="202" customWidth="1"/>
    <col min="5" max="6" width="9.6640625" style="201" customWidth="1"/>
    <col min="7" max="16384" width="9.109375" style="201"/>
  </cols>
  <sheetData>
    <row r="1" spans="1:7" ht="15" customHeight="1" x14ac:dyDescent="0.25">
      <c r="B1" s="208"/>
      <c r="C1" s="208"/>
      <c r="D1" s="208"/>
      <c r="E1" s="208"/>
      <c r="F1" s="208"/>
      <c r="G1" s="530" t="s">
        <v>504</v>
      </c>
    </row>
    <row r="2" spans="1:7" ht="15" customHeight="1" x14ac:dyDescent="0.25">
      <c r="B2" s="208"/>
      <c r="C2" s="208"/>
      <c r="D2" s="208"/>
      <c r="G2" s="530" t="str">
        <f>'1.sz. melléklet'!G2</f>
        <v>az .../2017. (IV.    .) önkormányzati rendelethez</v>
      </c>
    </row>
    <row r="3" spans="1:7" ht="15" customHeight="1" x14ac:dyDescent="0.25">
      <c r="A3" s="218"/>
    </row>
    <row r="4" spans="1:7" ht="15" customHeight="1" x14ac:dyDescent="0.25">
      <c r="A4" s="822" t="s">
        <v>560</v>
      </c>
      <c r="B4" s="822"/>
      <c r="C4" s="822"/>
      <c r="D4" s="822"/>
      <c r="E4" s="822"/>
      <c r="F4" s="822"/>
      <c r="G4" s="822"/>
    </row>
    <row r="5" spans="1:7" ht="15" customHeight="1" x14ac:dyDescent="0.25">
      <c r="A5" s="219"/>
      <c r="B5" s="219"/>
      <c r="C5" s="219"/>
      <c r="D5" s="219"/>
      <c r="E5" s="220"/>
      <c r="F5" s="220"/>
    </row>
    <row r="6" spans="1:7" ht="15" customHeight="1" thickBot="1" x14ac:dyDescent="0.3">
      <c r="A6" s="221"/>
      <c r="B6" s="221"/>
      <c r="C6" s="221"/>
      <c r="D6" s="221"/>
      <c r="E6" s="221"/>
      <c r="F6" s="221"/>
      <c r="G6" s="222" t="s">
        <v>0</v>
      </c>
    </row>
    <row r="7" spans="1:7" ht="36.6" thickTop="1" x14ac:dyDescent="0.25">
      <c r="A7" s="223" t="s">
        <v>72</v>
      </c>
      <c r="B7" s="224" t="s">
        <v>121</v>
      </c>
      <c r="C7" s="9" t="s">
        <v>554</v>
      </c>
      <c r="D7" s="9" t="s">
        <v>704</v>
      </c>
      <c r="E7" s="9" t="s">
        <v>705</v>
      </c>
      <c r="F7" s="9" t="s">
        <v>737</v>
      </c>
      <c r="G7" s="540" t="s">
        <v>633</v>
      </c>
    </row>
    <row r="8" spans="1:7" ht="15" customHeight="1" thickBot="1" x14ac:dyDescent="0.3">
      <c r="A8" s="225" t="s">
        <v>3</v>
      </c>
      <c r="B8" s="207" t="s">
        <v>4</v>
      </c>
      <c r="C8" s="13" t="s">
        <v>5</v>
      </c>
      <c r="D8" s="13" t="s">
        <v>6</v>
      </c>
      <c r="E8" s="460" t="s">
        <v>7</v>
      </c>
      <c r="F8" s="495" t="s">
        <v>8</v>
      </c>
      <c r="G8" s="105" t="s">
        <v>9</v>
      </c>
    </row>
    <row r="9" spans="1:7" ht="15" customHeight="1" thickTop="1" x14ac:dyDescent="0.25">
      <c r="A9" s="226" t="s">
        <v>13</v>
      </c>
      <c r="B9" s="227" t="s">
        <v>45</v>
      </c>
      <c r="C9" s="228">
        <f>'1.sz. melléklet'!C39</f>
        <v>83159</v>
      </c>
      <c r="D9" s="228">
        <f>'1.sz. melléklet'!D39</f>
        <v>80171</v>
      </c>
      <c r="E9" s="228">
        <f>'1.sz. melléklet'!E39</f>
        <v>0</v>
      </c>
      <c r="F9" s="228">
        <f>'1.sz. melléklet'!F39</f>
        <v>18388</v>
      </c>
      <c r="G9" s="229">
        <f>F9/C9</f>
        <v>0.22111858006950541</v>
      </c>
    </row>
    <row r="10" spans="1:7" ht="15" customHeight="1" thickBot="1" x14ac:dyDescent="0.3">
      <c r="A10" s="230" t="s">
        <v>233</v>
      </c>
      <c r="B10" s="231" t="s">
        <v>449</v>
      </c>
      <c r="C10" s="228"/>
      <c r="D10" s="228"/>
      <c r="E10" s="228"/>
      <c r="F10" s="749"/>
      <c r="G10" s="232"/>
    </row>
    <row r="11" spans="1:7" ht="15" customHeight="1" thickTop="1" thickBot="1" x14ac:dyDescent="0.3">
      <c r="A11" s="233"/>
      <c r="B11" s="234" t="s">
        <v>218</v>
      </c>
      <c r="C11" s="235">
        <f>C9+C10</f>
        <v>83159</v>
      </c>
      <c r="D11" s="235">
        <f>D9+D10</f>
        <v>80171</v>
      </c>
      <c r="E11" s="235">
        <f>E9+E10</f>
        <v>0</v>
      </c>
      <c r="F11" s="235">
        <f>F9+F10</f>
        <v>18388</v>
      </c>
      <c r="G11" s="236">
        <f>F11/C11</f>
        <v>0.22111858006950541</v>
      </c>
    </row>
    <row r="12" spans="1:7" ht="13.8" thickTop="1" x14ac:dyDescent="0.25"/>
    <row r="18" ht="20.100000000000001" customHeight="1" x14ac:dyDescent="0.25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6</vt:i4>
      </vt:variant>
    </vt:vector>
  </HeadingPairs>
  <TitlesOfParts>
    <vt:vector size="2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16.sz. melléklet</vt:lpstr>
      <vt:lpstr>17.sz. melléklet</vt:lpstr>
      <vt:lpstr>18.sz. melléklet</vt:lpstr>
      <vt:lpstr>'1.sz. melléklet'!Nyomtatási_terület</vt:lpstr>
      <vt:lpstr>'10.sz. melléklet'!Nyomtatási_terület</vt:lpstr>
      <vt:lpstr>'11.sz. melléklet'!Nyomtatási_terület</vt:lpstr>
      <vt:lpstr>'15.sz. melléklet'!Nyomtatási_terület</vt:lpstr>
      <vt:lpstr>'17.sz. melléklet'!Nyomtatási_terület</vt:lpstr>
      <vt:lpstr>'7.sz.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2017-03-23T10:45:47Z</cp:lastPrinted>
  <dcterms:created xsi:type="dcterms:W3CDTF">2014-02-03T15:00:44Z</dcterms:created>
  <dcterms:modified xsi:type="dcterms:W3CDTF">2017-03-28T13:31:25Z</dcterms:modified>
</cp:coreProperties>
</file>