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1.sz. melléke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sz melléklet" sheetId="6" r:id="rId6"/>
    <sheet name="7.sz. melléklet" sheetId="7" r:id="rId7"/>
  </sheets>
  <externalReferences>
    <externalReference r:id="rId10"/>
  </externalReferences>
  <definedNames>
    <definedName name="_xlnm.Print_Area" localSheetId="0">'1.sz. mellékelet'!$A$1:$F$44</definedName>
    <definedName name="_xlnm.Print_Area" localSheetId="5">'6.sz melléklet'!$A$1:$G$22</definedName>
    <definedName name="_xlnm.Print_Area" localSheetId="6">'7.sz. melléklet'!$A$1:$O$24</definedName>
  </definedNames>
  <calcPr fullCalcOnLoad="1"/>
</workbook>
</file>

<file path=xl/sharedStrings.xml><?xml version="1.0" encoding="utf-8"?>
<sst xmlns="http://schemas.openxmlformats.org/spreadsheetml/2006/main" count="628" uniqueCount="401">
  <si>
    <t>1. számú melléklet</t>
  </si>
  <si>
    <t>Balatonakali Önkormányzat 2014. évi költségvetési összevont főösszesítő</t>
  </si>
  <si>
    <t>ezer Ft-ban</t>
  </si>
  <si>
    <t>Sor-   sz</t>
  </si>
  <si>
    <t>Megnevezés</t>
  </si>
  <si>
    <t>2014. évi előirányzat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</si>
  <si>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</si>
  <si>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</si>
  <si>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</si>
  <si>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</si>
  <si>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</si>
  <si>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</si>
  <si>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</si>
  <si>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</si>
  <si>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</si>
  <si>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</si>
  <si>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</si>
  <si>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</si>
  <si>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</si>
  <si>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</si>
  <si>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</si>
  <si>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</si>
  <si>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</si>
  <si>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</si>
  <si>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</si>
  <si>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</si>
  <si>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</si>
  <si>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</si>
  <si>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</si>
  <si>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</si>
  <si>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</si>
  <si>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</si>
  <si>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</si>
  <si>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</si>
  <si>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</si>
  <si>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</si>
  <si>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Támogatási kölcsönök visszatérülése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</si>
  <si>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</si>
  <si>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</si>
  <si>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</si>
  <si>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</si>
  <si>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</si>
  <si>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</si>
  <si>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</si>
  <si>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</si>
  <si>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</si>
  <si>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</si>
  <si>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</si>
  <si>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</si>
  <si>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</si>
  <si>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</si>
  <si>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 V</t>
  </si>
  <si>
    <t>Finanszírozási kiadások</t>
  </si>
  <si>
    <t>- hitelek törlesztése felhalmozási</t>
  </si>
  <si>
    <t xml:space="preserve">KIADÁSOK mindösszesen </t>
  </si>
  <si>
    <t>2. számú melléklet</t>
  </si>
  <si>
    <t>Balatonakali Önkormányzat működési és felhalmozási egyensúlyát bemutató mérleg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</si>
  <si>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</si>
  <si>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</si>
  <si>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</si>
  <si>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</si>
  <si>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</si>
  <si>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</si>
  <si>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</si>
  <si>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</si>
  <si>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</si>
  <si>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</si>
  <si>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</si>
  <si>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</si>
  <si>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</si>
  <si>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</si>
  <si>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</si>
  <si>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</si>
  <si>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</si>
  <si>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3. számú melléklet</t>
  </si>
  <si>
    <t>Balatonakali Önkormányzat 2014. évi működési bevételek</t>
  </si>
  <si>
    <t>H.</t>
  </si>
  <si>
    <t> I.</t>
  </si>
  <si>
    <t xml:space="preserve">3.2 Településüzemeltetéshez támogatás </t>
  </si>
  <si>
    <t>3.3 Egyéb kötelező feladat ellátása</t>
  </si>
  <si>
    <t>3.4 Egyes jövedelem pótló támogatások kiegészítése</t>
  </si>
  <si>
    <t>3.5 Hozzájárulás a pénzbeli szociális ellátáshoz</t>
  </si>
  <si>
    <t>3.6 Egyes szociális és gyermekjóléti feladatok</t>
  </si>
  <si>
    <t>3.9 Gyermekétkeztetés támogatása</t>
  </si>
  <si>
    <t>3.10 Könyvtári,közművelődési feladatok támogatása</t>
  </si>
  <si>
    <t>3.11 Üdülőhelyi feladatok</t>
  </si>
  <si>
    <t>3.12 Lakott külterülettel kapcsolatos feladatok támogatása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</si>
  <si>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</si>
  <si>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</si>
  <si>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</si>
  <si>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</si>
  <si>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</si>
  <si>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</si>
  <si>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4. számú melléklet</t>
  </si>
  <si>
    <t>Sor-   sz.</t>
  </si>
  <si>
    <t>8.</t>
  </si>
  <si>
    <t>5. számú melléklet</t>
  </si>
  <si>
    <t>6. számú melléklet</t>
  </si>
  <si>
    <t>9.</t>
  </si>
  <si>
    <t>10.</t>
  </si>
  <si>
    <t>11.</t>
  </si>
  <si>
    <t>12.</t>
  </si>
  <si>
    <t>13.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</si>
  <si>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</si>
  <si>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</si>
  <si>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</si>
  <si>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</si>
  <si>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</si>
  <si>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</si>
  <si>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</si>
  <si>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</si>
  <si>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</si>
  <si>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</si>
  <si>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</si>
  <si>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</si>
  <si>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</si>
  <si>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</si>
  <si>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</si>
  <si>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</si>
  <si>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</si>
  <si>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</si>
  <si>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 xml:space="preserve">Balatonakali Önkormányzat általános működésének és ágazati feladatainak </t>
  </si>
  <si>
    <t>Hozzájárulás a pénzbeli szociális ellátásokhoz</t>
  </si>
  <si>
    <t>Egyes szociális és gyermekjóléti feladatok támogatása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</si>
  <si>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</si>
  <si>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</si>
  <si>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</si>
  <si>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</si>
  <si>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</si>
  <si>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</si>
  <si>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</si>
  <si>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</si>
  <si>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</si>
  <si>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</si>
  <si>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</si>
  <si>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</si>
  <si>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</si>
  <si>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</si>
  <si>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</si>
  <si>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</si>
  <si>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</si>
  <si>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</si>
  <si>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</si>
  <si>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</si>
  <si>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</si>
  <si>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</si>
  <si>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</si>
  <si>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</si>
  <si>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</si>
  <si>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</si>
  <si>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</si>
  <si>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</si>
  <si>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</si>
  <si>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</si>
  <si>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</si>
  <si>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</si>
  <si>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</si>
  <si>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</si>
  <si>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</si>
  <si>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6 és 12 különbsége)</t>
  </si>
  <si>
    <t>Átadott pénzeszköz</t>
  </si>
  <si>
    <t>Munkaadókat terhelő járulékok</t>
  </si>
  <si>
    <t>Beruházások</t>
  </si>
  <si>
    <t>2014. évi eredeti előirányzat</t>
  </si>
  <si>
    <t>2016. évi eredeti előirányzat</t>
  </si>
  <si>
    <t xml:space="preserve">2015. évi eredeti előirányzat 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</si>
  <si>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</si>
  <si>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</si>
  <si>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</si>
  <si>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</si>
  <si>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</si>
  <si>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</si>
  <si>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</si>
  <si>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</si>
  <si>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</si>
  <si>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</si>
  <si>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</si>
  <si>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</si>
  <si>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</si>
  <si>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</si>
  <si>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</si>
  <si>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</si>
  <si>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2014. évi támogatása</t>
  </si>
  <si>
    <t>8 hónap</t>
  </si>
  <si>
    <t>4 hónap</t>
  </si>
  <si>
    <t>Beszámítás összege</t>
  </si>
  <si>
    <t>Kistelepülések támogatása</t>
  </si>
  <si>
    <t>1.4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</si>
  <si>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</si>
  <si>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</si>
  <si>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</si>
  <si>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</si>
  <si>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</si>
  <si>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</si>
  <si>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</si>
  <si>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</si>
  <si>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</si>
  <si>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53 468 eFt</t>
  </si>
  <si>
    <t>7. számú melléklet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</si>
  <si>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</si>
  <si>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</si>
  <si>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</si>
  <si>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</si>
  <si>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</si>
  <si>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</si>
  <si>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</si>
  <si>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</si>
  <si>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</si>
  <si>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</si>
  <si>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</si>
  <si>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</si>
  <si>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</si>
  <si>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</si>
  <si>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</si>
  <si>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</si>
  <si>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</si>
  <si>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</si>
  <si>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</si>
  <si>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</si>
  <si>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</si>
  <si>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</si>
  <si>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</si>
  <si>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</si>
  <si>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</si>
  <si>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</si>
  <si>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</si>
  <si>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</si>
  <si>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</si>
  <si>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</si>
  <si>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</si>
  <si>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</si>
  <si>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3.5.3 Egyéb dologi kiadások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</si>
  <si>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</si>
  <si>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</si>
  <si>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</si>
  <si>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</si>
  <si>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</si>
  <si>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</si>
  <si>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</si>
  <si>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</si>
  <si>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</si>
  <si>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K511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</si>
  <si>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</si>
  <si>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</si>
  <si>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</si>
  <si>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</si>
  <si>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</si>
  <si>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</si>
  <si>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</si>
  <si>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</si>
  <si>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</si>
  <si>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</si>
  <si>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</si>
  <si>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</si>
  <si>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</si>
  <si>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</si>
  <si>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</si>
  <si>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</si>
  <si>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</si>
  <si>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</si>
  <si>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</si>
  <si>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</si>
  <si>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</si>
  <si>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</si>
  <si>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</si>
  <si>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</si>
  <si>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</si>
  <si>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</si>
  <si>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</si>
  <si>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</si>
  <si>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</si>
  <si>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</si>
  <si>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</si>
  <si>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</si>
  <si>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</si>
  <si>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</si>
  <si>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</si>
  <si>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</si>
  <si>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</si>
  <si>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</si>
  <si>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</si>
  <si>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</si>
  <si>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</si>
  <si>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</si>
  <si>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</si>
  <si>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</si>
  <si>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</si>
  <si>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</si>
  <si>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</si>
  <si>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</si>
  <si>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</si>
  <si>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</si>
  <si>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</si>
  <si>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</si>
  <si>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</si>
  <si>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</si>
  <si>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</si>
  <si>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</si>
  <si>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</si>
  <si>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</si>
  <si>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</si>
  <si>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</si>
  <si>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</si>
  <si>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</si>
  <si>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</si>
  <si>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</si>
  <si>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</si>
  <si>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</si>
  <si>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</si>
  <si>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</si>
  <si>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</si>
  <si>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</si>
  <si>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</si>
  <si>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</si>
  <si>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</si>
  <si>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</si>
  <si>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</si>
  <si>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</si>
  <si>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</si>
  <si>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</si>
  <si>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</si>
  <si>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</si>
  <si>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</si>
  <si>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</si>
  <si>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</si>
  <si>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</si>
  <si>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</si>
  <si>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</si>
  <si>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</si>
  <si>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</si>
  <si>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</si>
  <si>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</si>
  <si>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B21</t>
  </si>
  <si>
    <t>Önkormányzatok felhalmozási támogatásai</t>
  </si>
  <si>
    <t>Önkormányzatok működési támogatása</t>
  </si>
  <si>
    <t>B813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</si>
  <si>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</si>
  <si>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</si>
  <si>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</si>
  <si>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</si>
  <si>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</si>
  <si>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</si>
  <si>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</si>
  <si>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</si>
  <si>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</si>
  <si>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2.3</t>
  </si>
  <si>
    <t xml:space="preserve">Központi, irányító szervi támogatás </t>
  </si>
  <si>
    <t>K915</t>
  </si>
  <si>
    <t>K1113</t>
  </si>
  <si>
    <t>5.4</t>
  </si>
  <si>
    <t>Elvonások és befizetések</t>
  </si>
  <si>
    <t>K502</t>
  </si>
  <si>
    <t>5.5</t>
  </si>
  <si>
    <t>Működési célú visszatérítendő támogatások, kölcsönök nyújtása ÁH-n kívülre</t>
  </si>
  <si>
    <t>K508</t>
  </si>
  <si>
    <t>Elvonások és befizetések bevételei</t>
  </si>
  <si>
    <t>B12</t>
  </si>
  <si>
    <t>Általános forgalmi adó visszatérítése</t>
  </si>
  <si>
    <t>B407</t>
  </si>
  <si>
    <t>Ingatlanok értékesítése</t>
  </si>
  <si>
    <t>B52</t>
  </si>
  <si>
    <t>Felhalmozási bevételek</t>
  </si>
  <si>
    <t xml:space="preserve">B5 </t>
  </si>
  <si>
    <t>Működési célú visszatérítendő támogatások, kölcsönök</t>
  </si>
  <si>
    <t>B62</t>
  </si>
  <si>
    <t>1.1.4. Foglalkoztatottak egyéb személyi juttatásai</t>
  </si>
  <si>
    <t>Támogatás értékű kiadások</t>
  </si>
  <si>
    <t>3.1 Önkormányzati hivatal működési támogatása</t>
  </si>
  <si>
    <t>Lakossági víz- és csatorna szolgáltatás támogatása</t>
  </si>
  <si>
    <t>Közművelődési érdekeltségnövelő támogatás</t>
  </si>
  <si>
    <t>Önkormányzatok egyes köznevelési feladatainak támogatása</t>
  </si>
  <si>
    <t>Önkormányzatok egyes köznevelési feladatainak támogatása - óvodapedagógusok bértámogatása</t>
  </si>
  <si>
    <t>Óvodaműködtetés támogatása</t>
  </si>
  <si>
    <t>Önkormányzatok kulturális feladatainak támogatása</t>
  </si>
  <si>
    <t>Önkormányzatok működésének általános támogatás</t>
  </si>
  <si>
    <t xml:space="preserve">Önkormányzatok szociális, gyermekjóléti és gyermekétkeztetési feladatainak támogatása </t>
  </si>
  <si>
    <t>Működési célú központosított előirányzatok</t>
  </si>
  <si>
    <t>Helyi önkormányzatok kiegészítő támogatásai</t>
  </si>
  <si>
    <t>2.4</t>
  </si>
  <si>
    <t>Egyes jövedelmepótló támogatások kiegészítése</t>
  </si>
  <si>
    <t>65 162 eFt</t>
  </si>
  <si>
    <t>Felhalmozási tartalékok</t>
  </si>
  <si>
    <t>3.7 Önkormányzat egyes köznevelési feladatainak támogatása</t>
  </si>
  <si>
    <t>3.8 Óvodaműködtetés támogatása</t>
  </si>
  <si>
    <t>3.13 Lakossági víz- és csatornaszolgáltatás támogatása</t>
  </si>
  <si>
    <t>3.14 Közművelődési érdekeltségnövelő támogatás</t>
  </si>
  <si>
    <t>3.15 Helyi önkormányzatok kiegészítő támogatásai</t>
  </si>
  <si>
    <t>Balatonakali Önkormányzat 2014. évi előirányzat felhasználási (likviditási) ütemterve</t>
  </si>
  <si>
    <t>4. Elvonások és befizetések bevételei</t>
  </si>
  <si>
    <t>5. Egyéb működési célú támogatások ÁH-n belülről</t>
  </si>
  <si>
    <t>Elvonások és befizetések kiadásai</t>
  </si>
  <si>
    <t xml:space="preserve">  9.1. Általános tartalék</t>
  </si>
  <si>
    <t>Visszatérítendő támogatások, kölcsönök</t>
  </si>
  <si>
    <t>2014. évi módosított előir. 1.</t>
  </si>
  <si>
    <t>2014. évi módosított előir. 2.</t>
  </si>
  <si>
    <t>1.1.3. Béren kívüli juttatások</t>
  </si>
  <si>
    <t>1.1.2 Készenléti, ügyeleti, helyettesítési díj</t>
  </si>
  <si>
    <t>K1104</t>
  </si>
  <si>
    <t>65 556 eFt</t>
  </si>
  <si>
    <t>4. számú melléklet folytatása</t>
  </si>
  <si>
    <t>a 12/2014. (XI.28.)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</si>
</sst>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[$-40E]yyyy\.\ mmmm\ d\."/>
  </numFmts>
  <fonts count="49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9" fontId="5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/>
    </xf>
    <xf numFmtId="9" fontId="6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6" fillId="33" borderId="16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9" fontId="5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29" xfId="0" applyNumberFormat="1" applyFont="1" applyBorder="1" applyAlignment="1">
      <alignment horizontal="right" vertical="center"/>
    </xf>
    <xf numFmtId="9" fontId="4" fillId="0" borderId="19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9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4" fillId="0" borderId="37" xfId="0" applyNumberFormat="1" applyFont="1" applyBorder="1" applyAlignment="1">
      <alignment horizontal="right" vertical="center"/>
    </xf>
    <xf numFmtId="9" fontId="4" fillId="0" borderId="38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right" vertical="center"/>
    </xf>
    <xf numFmtId="9" fontId="6" fillId="0" borderId="22" xfId="0" applyNumberFormat="1" applyFont="1" applyBorder="1" applyAlignment="1">
      <alignment horizontal="right" vertical="center"/>
    </xf>
    <xf numFmtId="9" fontId="1" fillId="0" borderId="3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9" fontId="5" fillId="0" borderId="38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9" fontId="6" fillId="33" borderId="4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6" fillId="33" borderId="41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9" fontId="6" fillId="0" borderId="38" xfId="0" applyNumberFormat="1" applyFont="1" applyBorder="1" applyAlignment="1">
      <alignment horizontal="right" vertical="center"/>
    </xf>
    <xf numFmtId="9" fontId="1" fillId="0" borderId="38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center"/>
    </xf>
    <xf numFmtId="9" fontId="6" fillId="33" borderId="4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7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33" borderId="17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3" fontId="1" fillId="0" borderId="49" xfId="0" applyNumberFormat="1" applyFont="1" applyBorder="1" applyAlignment="1">
      <alignment vertical="center" wrapText="1"/>
    </xf>
    <xf numFmtId="9" fontId="6" fillId="33" borderId="22" xfId="0" applyNumberFormat="1" applyFont="1" applyFill="1" applyBorder="1" applyAlignment="1">
      <alignment horizontal="right" vertical="center"/>
    </xf>
    <xf numFmtId="3" fontId="4" fillId="0" borderId="50" xfId="0" applyNumberFormat="1" applyFont="1" applyBorder="1" applyAlignment="1">
      <alignment vertical="center"/>
    </xf>
    <xf numFmtId="0" fontId="0" fillId="0" borderId="50" xfId="0" applyBorder="1" applyAlignment="1">
      <alignment/>
    </xf>
    <xf numFmtId="3" fontId="1" fillId="0" borderId="50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6" fillId="0" borderId="50" xfId="0" applyNumberFormat="1" applyFont="1" applyFill="1" applyBorder="1" applyAlignment="1">
      <alignment vertical="center"/>
    </xf>
    <xf numFmtId="3" fontId="6" fillId="33" borderId="50" xfId="0" applyNumberFormat="1" applyFont="1" applyFill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right" vertical="center"/>
    </xf>
    <xf numFmtId="3" fontId="6" fillId="0" borderId="52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3" fontId="6" fillId="0" borderId="53" xfId="0" applyNumberFormat="1" applyFont="1" applyBorder="1" applyAlignment="1">
      <alignment horizontal="right" vertical="center"/>
    </xf>
    <xf numFmtId="3" fontId="6" fillId="33" borderId="5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5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56" xfId="0" applyFont="1" applyBorder="1" applyAlignment="1">
      <alignment horizontal="center" vertical="center" wrapText="1"/>
    </xf>
    <xf numFmtId="3" fontId="6" fillId="34" borderId="1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5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5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58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57" xfId="0" applyFont="1" applyBorder="1" applyAlignment="1">
      <alignment/>
    </xf>
    <xf numFmtId="3" fontId="10" fillId="0" borderId="60" xfId="0" applyNumberFormat="1" applyFont="1" applyBorder="1" applyAlignment="1">
      <alignment horizontal="right"/>
    </xf>
    <xf numFmtId="49" fontId="8" fillId="33" borderId="61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/>
    </xf>
    <xf numFmtId="0" fontId="5" fillId="34" borderId="62" xfId="0" applyFont="1" applyFill="1" applyBorder="1" applyAlignment="1">
      <alignment/>
    </xf>
    <xf numFmtId="0" fontId="5" fillId="34" borderId="62" xfId="0" applyFont="1" applyFill="1" applyBorder="1" applyAlignment="1">
      <alignment/>
    </xf>
    <xf numFmtId="3" fontId="10" fillId="34" borderId="62" xfId="0" applyNumberFormat="1" applyFont="1" applyFill="1" applyBorder="1" applyAlignment="1">
      <alignment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10" fillId="34" borderId="62" xfId="0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34" borderId="62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7" fillId="0" borderId="64" xfId="0" applyNumberFormat="1" applyFont="1" applyBorder="1" applyAlignment="1">
      <alignment horizontal="center" vertical="center"/>
    </xf>
    <xf numFmtId="0" fontId="10" fillId="0" borderId="67" xfId="0" applyFont="1" applyFill="1" applyBorder="1" applyAlignment="1">
      <alignment/>
    </xf>
    <xf numFmtId="0" fontId="1" fillId="0" borderId="67" xfId="0" applyFont="1" applyBorder="1" applyAlignment="1">
      <alignment/>
    </xf>
    <xf numFmtId="3" fontId="1" fillId="0" borderId="68" xfId="0" applyNumberFormat="1" applyFont="1" applyBorder="1" applyAlignment="1">
      <alignment/>
    </xf>
    <xf numFmtId="49" fontId="1" fillId="0" borderId="64" xfId="0" applyNumberFormat="1" applyFont="1" applyBorder="1" applyAlignment="1">
      <alignment horizontal="center" vertical="center"/>
    </xf>
    <xf numFmtId="49" fontId="6" fillId="33" borderId="6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69" xfId="0" applyNumberFormat="1" applyFont="1" applyBorder="1" applyAlignment="1">
      <alignment horizontal="center" vertical="center"/>
    </xf>
    <xf numFmtId="0" fontId="1" fillId="0" borderId="70" xfId="0" applyFont="1" applyFill="1" applyBorder="1" applyAlignment="1">
      <alignment/>
    </xf>
    <xf numFmtId="3" fontId="6" fillId="33" borderId="71" xfId="0" applyNumberFormat="1" applyFont="1" applyFill="1" applyBorder="1" applyAlignment="1">
      <alignment vertical="center"/>
    </xf>
    <xf numFmtId="9" fontId="6" fillId="33" borderId="72" xfId="0" applyNumberFormat="1" applyFont="1" applyFill="1" applyBorder="1" applyAlignment="1">
      <alignment horizontal="right" vertical="center"/>
    </xf>
    <xf numFmtId="0" fontId="6" fillId="33" borderId="73" xfId="0" applyFont="1" applyFill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/>
    </xf>
    <xf numFmtId="14" fontId="5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75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49" fontId="1" fillId="0" borderId="75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vertical="center"/>
    </xf>
    <xf numFmtId="9" fontId="5" fillId="0" borderId="35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5" fillId="0" borderId="78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 wrapText="1"/>
    </xf>
    <xf numFmtId="164" fontId="5" fillId="0" borderId="37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3" fontId="4" fillId="0" borderId="80" xfId="0" applyNumberFormat="1" applyFont="1" applyBorder="1" applyAlignment="1">
      <alignment horizontal="right" vertical="center"/>
    </xf>
    <xf numFmtId="0" fontId="1" fillId="0" borderId="81" xfId="0" applyFont="1" applyBorder="1" applyAlignment="1">
      <alignment horizontal="center" vertical="center"/>
    </xf>
    <xf numFmtId="0" fontId="5" fillId="0" borderId="71" xfId="0" applyFont="1" applyBorder="1" applyAlignment="1">
      <alignment vertical="center"/>
    </xf>
    <xf numFmtId="3" fontId="5" fillId="0" borderId="71" xfId="0" applyNumberFormat="1" applyFont="1" applyBorder="1" applyAlignment="1">
      <alignment horizontal="right" vertical="center"/>
    </xf>
    <xf numFmtId="9" fontId="5" fillId="0" borderId="8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83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3" fontId="1" fillId="0" borderId="84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3" fontId="1" fillId="0" borderId="77" xfId="0" applyNumberFormat="1" applyFont="1" applyBorder="1" applyAlignment="1">
      <alignment horizontal="right" vertical="center"/>
    </xf>
    <xf numFmtId="3" fontId="1" fillId="0" borderId="86" xfId="0" applyNumberFormat="1" applyFont="1" applyBorder="1" applyAlignment="1">
      <alignment vertical="center"/>
    </xf>
    <xf numFmtId="3" fontId="1" fillId="0" borderId="87" xfId="0" applyNumberFormat="1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3" fontId="4" fillId="0" borderId="89" xfId="0" applyNumberFormat="1" applyFont="1" applyBorder="1" applyAlignment="1">
      <alignment vertical="center"/>
    </xf>
    <xf numFmtId="3" fontId="6" fillId="0" borderId="90" xfId="0" applyNumberFormat="1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/>
    </xf>
    <xf numFmtId="49" fontId="1" fillId="0" borderId="88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49" fontId="1" fillId="0" borderId="93" xfId="0" applyNumberFormat="1" applyFont="1" applyBorder="1" applyAlignment="1">
      <alignment horizontal="center"/>
    </xf>
    <xf numFmtId="0" fontId="1" fillId="0" borderId="67" xfId="0" applyFont="1" applyBorder="1" applyAlignment="1">
      <alignment/>
    </xf>
    <xf numFmtId="3" fontId="6" fillId="0" borderId="94" xfId="0" applyNumberFormat="1" applyFont="1" applyBorder="1" applyAlignment="1">
      <alignment horizontal="right" vertical="center"/>
    </xf>
    <xf numFmtId="3" fontId="6" fillId="33" borderId="40" xfId="0" applyNumberFormat="1" applyFont="1" applyFill="1" applyBorder="1" applyAlignment="1">
      <alignment horizontal="right" vertical="center"/>
    </xf>
    <xf numFmtId="3" fontId="1" fillId="0" borderId="95" xfId="0" applyNumberFormat="1" applyFont="1" applyBorder="1" applyAlignment="1">
      <alignment horizontal="right" vertical="center"/>
    </xf>
    <xf numFmtId="3" fontId="1" fillId="0" borderId="96" xfId="0" applyNumberFormat="1" applyFont="1" applyBorder="1" applyAlignment="1">
      <alignment horizontal="right" vertical="center"/>
    </xf>
    <xf numFmtId="3" fontId="6" fillId="0" borderId="97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" fillId="0" borderId="9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0" borderId="101" xfId="0" applyNumberFormat="1" applyFont="1" applyBorder="1" applyAlignment="1">
      <alignment horizontal="right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vertical="center"/>
    </xf>
    <xf numFmtId="3" fontId="1" fillId="0" borderId="90" xfId="0" applyNumberFormat="1" applyFont="1" applyBorder="1" applyAlignment="1">
      <alignment horizontal="right" vertical="center"/>
    </xf>
    <xf numFmtId="3" fontId="4" fillId="0" borderId="86" xfId="0" applyNumberFormat="1" applyFont="1" applyBorder="1" applyAlignment="1">
      <alignment vertical="center"/>
    </xf>
    <xf numFmtId="3" fontId="1" fillId="0" borderId="10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10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3" fontId="1" fillId="0" borderId="108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 horizontal="right"/>
    </xf>
    <xf numFmtId="0" fontId="1" fillId="0" borderId="64" xfId="0" applyFont="1" applyBorder="1" applyAlignment="1">
      <alignment/>
    </xf>
    <xf numFmtId="3" fontId="1" fillId="0" borderId="109" xfId="0" applyNumberFormat="1" applyFont="1" applyBorder="1" applyAlignment="1">
      <alignment horizontal="right"/>
    </xf>
    <xf numFmtId="0" fontId="1" fillId="0" borderId="65" xfId="0" applyFont="1" applyBorder="1" applyAlignment="1">
      <alignment/>
    </xf>
    <xf numFmtId="3" fontId="1" fillId="34" borderId="61" xfId="0" applyNumberFormat="1" applyFont="1" applyFill="1" applyBorder="1" applyAlignment="1">
      <alignment/>
    </xf>
    <xf numFmtId="3" fontId="1" fillId="0" borderId="93" xfId="0" applyNumberFormat="1" applyFont="1" applyBorder="1" applyAlignment="1">
      <alignment horizontal="right"/>
    </xf>
    <xf numFmtId="3" fontId="1" fillId="34" borderId="61" xfId="0" applyNumberFormat="1" applyFont="1" applyFill="1" applyBorder="1" applyAlignment="1">
      <alignment horizontal="right"/>
    </xf>
    <xf numFmtId="3" fontId="1" fillId="0" borderId="64" xfId="0" applyNumberFormat="1" applyFont="1" applyFill="1" applyBorder="1" applyAlignment="1">
      <alignment horizontal="right"/>
    </xf>
    <xf numFmtId="3" fontId="1" fillId="0" borderId="69" xfId="0" applyNumberFormat="1" applyFont="1" applyBorder="1" applyAlignment="1">
      <alignment horizontal="right"/>
    </xf>
    <xf numFmtId="49" fontId="1" fillId="0" borderId="110" xfId="0" applyNumberFormat="1" applyFont="1" applyBorder="1" applyAlignment="1">
      <alignment horizontal="center" vertical="center"/>
    </xf>
    <xf numFmtId="0" fontId="1" fillId="0" borderId="60" xfId="0" applyFont="1" applyFill="1" applyBorder="1" applyAlignment="1">
      <alignment/>
    </xf>
    <xf numFmtId="0" fontId="1" fillId="0" borderId="60" xfId="0" applyFont="1" applyBorder="1" applyAlignment="1">
      <alignment/>
    </xf>
    <xf numFmtId="3" fontId="1" fillId="0" borderId="110" xfId="0" applyNumberFormat="1" applyFont="1" applyBorder="1" applyAlignment="1">
      <alignment horizontal="right"/>
    </xf>
    <xf numFmtId="3" fontId="1" fillId="0" borderId="111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0" borderId="35" xfId="0" applyFont="1" applyBorder="1" applyAlignment="1">
      <alignment/>
    </xf>
    <xf numFmtId="3" fontId="1" fillId="0" borderId="112" xfId="0" applyNumberFormat="1" applyFont="1" applyBorder="1" applyAlignment="1">
      <alignment horizontal="right"/>
    </xf>
    <xf numFmtId="0" fontId="1" fillId="0" borderId="113" xfId="0" applyFont="1" applyBorder="1" applyAlignment="1">
      <alignment/>
    </xf>
    <xf numFmtId="3" fontId="1" fillId="34" borderId="114" xfId="0" applyNumberFormat="1" applyFont="1" applyFill="1" applyBorder="1" applyAlignment="1">
      <alignment/>
    </xf>
    <xf numFmtId="3" fontId="1" fillId="0" borderId="115" xfId="0" applyNumberFormat="1" applyFont="1" applyBorder="1" applyAlignment="1">
      <alignment horizontal="right"/>
    </xf>
    <xf numFmtId="3" fontId="1" fillId="34" borderId="114" xfId="0" applyNumberFormat="1" applyFont="1" applyFill="1" applyBorder="1" applyAlignment="1">
      <alignment horizontal="right"/>
    </xf>
    <xf numFmtId="3" fontId="1" fillId="0" borderId="35" xfId="0" applyNumberFormat="1" applyFont="1" applyFill="1" applyBorder="1" applyAlignment="1">
      <alignment horizontal="right"/>
    </xf>
    <xf numFmtId="3" fontId="1" fillId="0" borderId="116" xfId="0" applyNumberFormat="1" applyFont="1" applyBorder="1" applyAlignment="1">
      <alignment horizontal="right"/>
    </xf>
    <xf numFmtId="3" fontId="1" fillId="0" borderId="117" xfId="0" applyNumberFormat="1" applyFont="1" applyBorder="1" applyAlignment="1">
      <alignment horizontal="right"/>
    </xf>
    <xf numFmtId="0" fontId="5" fillId="0" borderId="78" xfId="0" applyFont="1" applyBorder="1" applyAlignment="1">
      <alignment vertical="center"/>
    </xf>
    <xf numFmtId="3" fontId="5" fillId="0" borderId="78" xfId="0" applyNumberFormat="1" applyFont="1" applyBorder="1" applyAlignment="1">
      <alignment vertical="center"/>
    </xf>
    <xf numFmtId="0" fontId="1" fillId="0" borderId="10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82" xfId="0" applyFont="1" applyBorder="1" applyAlignment="1">
      <alignment horizontal="right"/>
    </xf>
    <xf numFmtId="3" fontId="1" fillId="34" borderId="118" xfId="0" applyNumberFormat="1" applyFont="1" applyFill="1" applyBorder="1" applyAlignment="1">
      <alignment horizontal="right"/>
    </xf>
    <xf numFmtId="3" fontId="1" fillId="0" borderId="119" xfId="0" applyNumberFormat="1" applyFont="1" applyBorder="1" applyAlignment="1">
      <alignment horizontal="right"/>
    </xf>
    <xf numFmtId="0" fontId="1" fillId="0" borderId="120" xfId="0" applyFont="1" applyBorder="1" applyAlignment="1">
      <alignment horizontal="right"/>
    </xf>
    <xf numFmtId="0" fontId="1" fillId="0" borderId="121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vertical="center"/>
    </xf>
    <xf numFmtId="164" fontId="1" fillId="0" borderId="37" xfId="0" applyNumberFormat="1" applyFont="1" applyBorder="1" applyAlignment="1">
      <alignment horizontal="left" vertical="center"/>
    </xf>
    <xf numFmtId="3" fontId="1" fillId="0" borderId="78" xfId="0" applyNumberFormat="1" applyFont="1" applyBorder="1" applyAlignment="1">
      <alignment vertical="center"/>
    </xf>
    <xf numFmtId="3" fontId="1" fillId="0" borderId="125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1" fillId="0" borderId="126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/>
    </xf>
    <xf numFmtId="3" fontId="1" fillId="0" borderId="128" xfId="0" applyNumberFormat="1" applyFont="1" applyBorder="1" applyAlignment="1">
      <alignment horizontal="right"/>
    </xf>
    <xf numFmtId="3" fontId="1" fillId="0" borderId="129" xfId="0" applyNumberFormat="1" applyFont="1" applyBorder="1" applyAlignment="1">
      <alignment horizontal="right"/>
    </xf>
    <xf numFmtId="0" fontId="1" fillId="0" borderId="129" xfId="0" applyFont="1" applyBorder="1" applyAlignment="1">
      <alignment/>
    </xf>
    <xf numFmtId="3" fontId="1" fillId="0" borderId="130" xfId="0" applyNumberFormat="1" applyFont="1" applyBorder="1" applyAlignment="1">
      <alignment horizontal="right"/>
    </xf>
    <xf numFmtId="0" fontId="1" fillId="0" borderId="131" xfId="0" applyFont="1" applyBorder="1" applyAlignment="1">
      <alignment/>
    </xf>
    <xf numFmtId="3" fontId="1" fillId="34" borderId="132" xfId="0" applyNumberFormat="1" applyFont="1" applyFill="1" applyBorder="1" applyAlignment="1">
      <alignment/>
    </xf>
    <xf numFmtId="3" fontId="1" fillId="0" borderId="133" xfId="0" applyNumberFormat="1" applyFont="1" applyBorder="1" applyAlignment="1">
      <alignment horizontal="right"/>
    </xf>
    <xf numFmtId="3" fontId="1" fillId="34" borderId="132" xfId="0" applyNumberFormat="1" applyFont="1" applyFill="1" applyBorder="1" applyAlignment="1">
      <alignment horizontal="right"/>
    </xf>
    <xf numFmtId="3" fontId="1" fillId="0" borderId="129" xfId="0" applyNumberFormat="1" applyFont="1" applyFill="1" applyBorder="1" applyAlignment="1">
      <alignment horizontal="right"/>
    </xf>
    <xf numFmtId="3" fontId="1" fillId="0" borderId="134" xfId="0" applyNumberFormat="1" applyFont="1" applyBorder="1" applyAlignment="1">
      <alignment horizontal="right"/>
    </xf>
    <xf numFmtId="3" fontId="1" fillId="0" borderId="135" xfId="0" applyNumberFormat="1" applyFont="1" applyBorder="1" applyAlignment="1">
      <alignment horizontal="right"/>
    </xf>
    <xf numFmtId="0" fontId="1" fillId="0" borderId="127" xfId="0" applyFont="1" applyBorder="1" applyAlignment="1">
      <alignment horizontal="right"/>
    </xf>
    <xf numFmtId="3" fontId="1" fillId="0" borderId="38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3" fontId="1" fillId="0" borderId="136" xfId="0" applyNumberFormat="1" applyFont="1" applyBorder="1" applyAlignment="1">
      <alignment horizontal="right" vertical="center"/>
    </xf>
    <xf numFmtId="3" fontId="1" fillId="0" borderId="137" xfId="0" applyNumberFormat="1" applyFont="1" applyBorder="1" applyAlignment="1">
      <alignment horizontal="right" vertical="center"/>
    </xf>
    <xf numFmtId="3" fontId="6" fillId="0" borderId="138" xfId="0" applyNumberFormat="1" applyFont="1" applyBorder="1" applyAlignment="1">
      <alignment horizontal="right" vertical="center"/>
    </xf>
    <xf numFmtId="3" fontId="1" fillId="0" borderId="139" xfId="0" applyNumberFormat="1" applyFont="1" applyBorder="1" applyAlignment="1">
      <alignment horizontal="right" vertical="center"/>
    </xf>
    <xf numFmtId="3" fontId="1" fillId="0" borderId="140" xfId="0" applyNumberFormat="1" applyFont="1" applyBorder="1" applyAlignment="1">
      <alignment horizontal="right" vertical="center"/>
    </xf>
    <xf numFmtId="3" fontId="6" fillId="33" borderId="141" xfId="0" applyNumberFormat="1" applyFont="1" applyFill="1" applyBorder="1" applyAlignment="1">
      <alignment horizontal="right" vertical="center"/>
    </xf>
    <xf numFmtId="3" fontId="1" fillId="0" borderId="129" xfId="0" applyNumberFormat="1" applyFont="1" applyBorder="1" applyAlignment="1">
      <alignment vertical="center"/>
    </xf>
    <xf numFmtId="0" fontId="1" fillId="0" borderId="125" xfId="0" applyFont="1" applyBorder="1" applyAlignment="1">
      <alignment vertical="center"/>
    </xf>
    <xf numFmtId="3" fontId="1" fillId="0" borderId="142" xfId="0" applyNumberFormat="1" applyFont="1" applyBorder="1" applyAlignment="1">
      <alignment horizontal="right" vertical="center"/>
    </xf>
    <xf numFmtId="3" fontId="1" fillId="0" borderId="143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144" xfId="0" applyFont="1" applyBorder="1" applyAlignment="1">
      <alignment vertical="center"/>
    </xf>
    <xf numFmtId="3" fontId="6" fillId="0" borderId="145" xfId="0" applyNumberFormat="1" applyFont="1" applyBorder="1" applyAlignment="1">
      <alignment horizontal="right" vertical="center"/>
    </xf>
    <xf numFmtId="3" fontId="1" fillId="0" borderId="126" xfId="0" applyNumberFormat="1" applyFont="1" applyBorder="1" applyAlignment="1">
      <alignment horizontal="right" vertical="center"/>
    </xf>
    <xf numFmtId="3" fontId="1" fillId="0" borderId="135" xfId="0" applyNumberFormat="1" applyFont="1" applyBorder="1" applyAlignment="1">
      <alignment horizontal="right" vertical="center"/>
    </xf>
    <xf numFmtId="3" fontId="1" fillId="0" borderId="146" xfId="0" applyNumberFormat="1" applyFont="1" applyBorder="1" applyAlignment="1">
      <alignment horizontal="right" vertical="center"/>
    </xf>
    <xf numFmtId="0" fontId="1" fillId="0" borderId="129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3" fontId="5" fillId="0" borderId="22" xfId="0" applyNumberFormat="1" applyFont="1" applyBorder="1" applyAlignment="1">
      <alignment horizontal="right" vertical="center"/>
    </xf>
    <xf numFmtId="9" fontId="4" fillId="0" borderId="22" xfId="0" applyNumberFormat="1" applyFont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6" fillId="33" borderId="15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right" vertical="center"/>
    </xf>
    <xf numFmtId="0" fontId="6" fillId="0" borderId="73" xfId="0" applyFont="1" applyBorder="1" applyAlignment="1">
      <alignment horizontal="right" vertical="center"/>
    </xf>
    <xf numFmtId="0" fontId="6" fillId="33" borderId="153" xfId="0" applyFont="1" applyFill="1" applyBorder="1" applyAlignment="1">
      <alignment horizontal="right" vertical="center"/>
    </xf>
    <xf numFmtId="0" fontId="6" fillId="33" borderId="73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125" xfId="0" applyFont="1" applyBorder="1" applyAlignment="1">
      <alignment horizontal="right" vertical="center"/>
    </xf>
    <xf numFmtId="0" fontId="6" fillId="33" borderId="154" xfId="0" applyFont="1" applyFill="1" applyBorder="1" applyAlignment="1">
      <alignment horizontal="right" vertical="center"/>
    </xf>
    <xf numFmtId="0" fontId="1" fillId="0" borderId="75" xfId="0" applyFont="1" applyBorder="1" applyAlignment="1">
      <alignment horizontal="right" vertical="center"/>
    </xf>
    <xf numFmtId="0" fontId="6" fillId="0" borderId="154" xfId="0" applyFont="1" applyBorder="1" applyAlignment="1">
      <alignment horizontal="right" vertical="center"/>
    </xf>
    <xf numFmtId="0" fontId="6" fillId="33" borderId="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6" fillId="0" borderId="155" xfId="0" applyFont="1" applyBorder="1" applyAlignment="1">
      <alignment horizontal="center" vertical="center"/>
    </xf>
    <xf numFmtId="0" fontId="6" fillId="33" borderId="15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15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3" fontId="5" fillId="0" borderId="1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1" fillId="0" borderId="6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7" fillId="0" borderId="157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159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6" fillId="0" borderId="16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ELHAS~1\LOCALS~1\Temp\Mell&#233;kletek%20a%20%207_2014%20(IX.17)%20&#246;nkorm&#225;nyzati%20rendelethez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elet"/>
      <sheetName val="2.sz. melléklet"/>
      <sheetName val="3. sz. melléklet"/>
      <sheetName val="4.sz. melléklet"/>
      <sheetName val="5.sz. melléklet"/>
      <sheetName val="6. sz. melléklet "/>
      <sheetName val="7.sz. melléklet"/>
      <sheetName val="8.sz. melléklet"/>
      <sheetName val="9.sz. melléklet"/>
      <sheetName val="10.sz. melléklet"/>
      <sheetName val="11.sz. melléklet"/>
      <sheetName val="12.sz. melléklet"/>
      <sheetName val="13.sz. melléklet"/>
      <sheetName val="14.sz melléklet"/>
      <sheetName val="15.sz. melléklet"/>
      <sheetName val="16.sz. melléklet"/>
      <sheetName val="17.sz. melléklet"/>
      <sheetName val="18.sz. melléklet"/>
    </sheetNames>
    <sheetDataSet>
      <sheetData sheetId="6">
        <row r="9">
          <cell r="D9">
            <v>29251</v>
          </cell>
          <cell r="E9">
            <v>30550</v>
          </cell>
        </row>
        <row r="18">
          <cell r="D18">
            <v>8096</v>
          </cell>
          <cell r="E18">
            <v>9242</v>
          </cell>
        </row>
        <row r="19">
          <cell r="D19">
            <v>92866</v>
          </cell>
          <cell r="E19">
            <v>98336</v>
          </cell>
        </row>
        <row r="35">
          <cell r="D35">
            <v>65977</v>
          </cell>
          <cell r="E35">
            <v>80513</v>
          </cell>
        </row>
        <row r="73">
          <cell r="D73">
            <v>50475</v>
          </cell>
          <cell r="E73">
            <v>58273</v>
          </cell>
        </row>
      </sheetData>
      <sheetData sheetId="7">
        <row r="8">
          <cell r="D8">
            <v>9572</v>
          </cell>
          <cell r="E8">
            <v>9694</v>
          </cell>
        </row>
        <row r="17">
          <cell r="D17">
            <v>2528</v>
          </cell>
          <cell r="E17">
            <v>2551</v>
          </cell>
        </row>
        <row r="18">
          <cell r="D18">
            <v>8322</v>
          </cell>
          <cell r="E18">
            <v>8322</v>
          </cell>
        </row>
        <row r="25">
          <cell r="D25">
            <v>1016</v>
          </cell>
          <cell r="E25">
            <v>0</v>
          </cell>
        </row>
        <row r="33">
          <cell r="D33">
            <v>2393</v>
          </cell>
          <cell r="E33">
            <v>2393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6" width="10.7109375" style="1" customWidth="1"/>
  </cols>
  <sheetData>
    <row r="1" spans="2:6" s="1" customFormat="1" ht="15" customHeight="1">
      <c r="B1" s="2"/>
      <c r="C1" s="2"/>
      <c r="D1" s="2"/>
      <c r="E1" s="2"/>
      <c r="F1" s="2" t="s">
        <v>0</v>
      </c>
    </row>
    <row r="2" spans="1:6" s="1" customFormat="1" ht="15" customHeight="1">
      <c r="A2" s="3"/>
      <c r="B2" s="3"/>
      <c r="C2" s="3"/>
      <c r="D2" s="3"/>
      <c r="E2" s="3"/>
      <c r="F2" s="2" t="s">
        <v>400</v>
      </c>
    </row>
    <row r="3" s="1" customFormat="1" ht="15" customHeight="1">
      <c r="A3" s="4"/>
    </row>
    <row r="4" spans="1:6" s="1" customFormat="1" ht="15" customHeight="1">
      <c r="A4" s="361" t="s">
        <v>1</v>
      </c>
      <c r="B4" s="361"/>
      <c r="C4" s="361"/>
      <c r="D4" s="361"/>
      <c r="E4" s="361"/>
      <c r="F4" s="361"/>
    </row>
    <row r="5" spans="1:6" s="1" customFormat="1" ht="15" customHeight="1" thickBot="1">
      <c r="A5" s="5"/>
      <c r="B5" s="5"/>
      <c r="C5" s="5"/>
      <c r="D5" s="5"/>
      <c r="E5" s="5"/>
      <c r="F5" s="6" t="s">
        <v>2</v>
      </c>
    </row>
    <row r="6" spans="1:6" ht="34.5" thickTop="1">
      <c r="A6" s="7" t="s">
        <v>3</v>
      </c>
      <c r="B6" s="8" t="s">
        <v>4</v>
      </c>
      <c r="C6" s="9" t="s">
        <v>5</v>
      </c>
      <c r="D6" s="308" t="s">
        <v>393</v>
      </c>
      <c r="E6" s="349" t="s">
        <v>394</v>
      </c>
      <c r="F6" s="278" t="s">
        <v>6</v>
      </c>
    </row>
    <row r="7" spans="1:7" ht="15" customHeight="1" thickBot="1">
      <c r="A7" s="10" t="s">
        <v>7</v>
      </c>
      <c r="B7" s="11" t="s">
        <v>8</v>
      </c>
      <c r="C7" s="12" t="s">
        <v>9</v>
      </c>
      <c r="D7" s="12" t="s">
        <v>10</v>
      </c>
      <c r="E7" s="12" t="s">
        <v>11</v>
      </c>
      <c r="F7" s="13" t="s">
        <v>12</v>
      </c>
      <c r="G7" s="14"/>
    </row>
    <row r="8" spans="1:7" ht="15" customHeight="1" thickTop="1">
      <c r="A8" s="364" t="s">
        <v>14</v>
      </c>
      <c r="B8" s="365"/>
      <c r="C8" s="365"/>
      <c r="D8" s="365"/>
      <c r="E8" s="365"/>
      <c r="F8" s="366"/>
      <c r="G8" s="14"/>
    </row>
    <row r="9" spans="1:7" ht="15" customHeight="1">
      <c r="A9" s="24" t="s">
        <v>15</v>
      </c>
      <c r="B9" s="15" t="s">
        <v>16</v>
      </c>
      <c r="C9" s="137">
        <v>52868</v>
      </c>
      <c r="D9" s="137">
        <v>60666</v>
      </c>
      <c r="E9" s="137">
        <v>60666</v>
      </c>
      <c r="F9" s="76">
        <f aca="true" t="shared" si="0" ref="F9:F15">E9/C9</f>
        <v>1.14749943254899</v>
      </c>
      <c r="G9" s="14"/>
    </row>
    <row r="10" spans="1:7" ht="15" customHeight="1">
      <c r="A10" s="24" t="s">
        <v>22</v>
      </c>
      <c r="B10" s="65" t="s">
        <v>19</v>
      </c>
      <c r="C10" s="66">
        <f>SUM(C11:C13)</f>
        <v>59806</v>
      </c>
      <c r="D10" s="66">
        <f>SUM(D11:D13)</f>
        <v>60379</v>
      </c>
      <c r="E10" s="66">
        <f>SUM(E11:E13)</f>
        <v>60379</v>
      </c>
      <c r="F10" s="76">
        <f t="shared" si="0"/>
        <v>1.0095809784971408</v>
      </c>
      <c r="G10" s="14"/>
    </row>
    <row r="11" spans="1:7" ht="15" customHeight="1">
      <c r="A11" s="224" t="s">
        <v>17</v>
      </c>
      <c r="B11" s="225" t="s">
        <v>286</v>
      </c>
      <c r="C11" s="136">
        <f>'4.sz. melléklet'!D68</f>
        <v>45000</v>
      </c>
      <c r="D11" s="136">
        <f>'4.sz. melléklet'!E68</f>
        <v>45000</v>
      </c>
      <c r="E11" s="136">
        <f>'4.sz. melléklet'!F68</f>
        <v>45000</v>
      </c>
      <c r="F11" s="84">
        <f t="shared" si="0"/>
        <v>1</v>
      </c>
      <c r="G11" s="14"/>
    </row>
    <row r="12" spans="1:7" ht="15" customHeight="1">
      <c r="A12" s="224" t="s">
        <v>18</v>
      </c>
      <c r="B12" s="225" t="s">
        <v>287</v>
      </c>
      <c r="C12" s="136">
        <f>'4.sz. melléklet'!D69</f>
        <v>14701</v>
      </c>
      <c r="D12" s="136">
        <f>'4.sz. melléklet'!E69</f>
        <v>15274</v>
      </c>
      <c r="E12" s="136">
        <f>'4.sz. melléklet'!F69</f>
        <v>15274</v>
      </c>
      <c r="F12" s="84">
        <f t="shared" si="0"/>
        <v>1.0389769403441942</v>
      </c>
      <c r="G12" s="14"/>
    </row>
    <row r="13" spans="1:7" ht="15" customHeight="1">
      <c r="A13" s="224" t="s">
        <v>59</v>
      </c>
      <c r="B13" s="225" t="s">
        <v>297</v>
      </c>
      <c r="C13" s="136">
        <f>'4.sz. melléklet'!D73</f>
        <v>105</v>
      </c>
      <c r="D13" s="136">
        <f>'4.sz. melléklet'!E73</f>
        <v>105</v>
      </c>
      <c r="E13" s="136">
        <f>'4.sz. melléklet'!F73</f>
        <v>105</v>
      </c>
      <c r="F13" s="84">
        <f t="shared" si="0"/>
        <v>1</v>
      </c>
      <c r="G13" s="14"/>
    </row>
    <row r="14" spans="1:7" ht="15" customHeight="1">
      <c r="A14" s="24" t="s">
        <v>24</v>
      </c>
      <c r="B14" s="25" t="s">
        <v>23</v>
      </c>
      <c r="C14" s="132">
        <f>SUM(C15:C17)</f>
        <v>53468</v>
      </c>
      <c r="D14" s="132">
        <f>SUM(D15:D17)</f>
        <v>65234</v>
      </c>
      <c r="E14" s="132">
        <f>SUM(E15:E17)</f>
        <v>65900</v>
      </c>
      <c r="F14" s="76">
        <f t="shared" si="0"/>
        <v>1.2325129049150894</v>
      </c>
      <c r="G14" s="14"/>
    </row>
    <row r="15" spans="1:7" ht="15" customHeight="1">
      <c r="A15" s="16" t="s">
        <v>17</v>
      </c>
      <c r="B15" s="17" t="s">
        <v>278</v>
      </c>
      <c r="C15" s="134">
        <f>'4.sz. melléklet'!D61</f>
        <v>53468</v>
      </c>
      <c r="D15" s="134">
        <f>'4.sz. melléklet'!E61</f>
        <v>65162</v>
      </c>
      <c r="E15" s="134">
        <f>'4.sz. melléklet'!F61</f>
        <v>65556</v>
      </c>
      <c r="F15" s="98">
        <f t="shared" si="0"/>
        <v>1.2260791501458816</v>
      </c>
      <c r="G15" s="14"/>
    </row>
    <row r="16" spans="1:7" ht="15" customHeight="1">
      <c r="A16" s="16" t="s">
        <v>59</v>
      </c>
      <c r="B16" s="17" t="s">
        <v>355</v>
      </c>
      <c r="C16" s="134"/>
      <c r="D16" s="134">
        <f>'4.sz. melléklet'!E62</f>
        <v>72</v>
      </c>
      <c r="E16" s="134"/>
      <c r="F16" s="98"/>
      <c r="G16" s="14"/>
    </row>
    <row r="17" spans="1:7" ht="15" customHeight="1">
      <c r="A17" s="16" t="s">
        <v>18</v>
      </c>
      <c r="B17" s="17" t="s">
        <v>333</v>
      </c>
      <c r="C17" s="133"/>
      <c r="D17" s="133"/>
      <c r="E17" s="134">
        <f>'4.sz. melléklet'!F65</f>
        <v>344</v>
      </c>
      <c r="F17" s="98"/>
      <c r="G17" s="14"/>
    </row>
    <row r="18" spans="1:7" ht="15" customHeight="1">
      <c r="A18" s="24" t="s">
        <v>26</v>
      </c>
      <c r="B18" s="25" t="s">
        <v>25</v>
      </c>
      <c r="C18" s="137"/>
      <c r="D18" s="137">
        <f>'4.sz. melléklet'!E83</f>
        <v>2500</v>
      </c>
      <c r="E18" s="137">
        <f>'4.sz. melléklet'!F83</f>
        <v>2500</v>
      </c>
      <c r="F18" s="76"/>
      <c r="G18" s="14"/>
    </row>
    <row r="19" spans="1:7" ht="15" customHeight="1">
      <c r="A19" s="24" t="s">
        <v>30</v>
      </c>
      <c r="B19" s="25" t="s">
        <v>27</v>
      </c>
      <c r="C19" s="132">
        <f>SUM(C20:C21)</f>
        <v>24148</v>
      </c>
      <c r="D19" s="132">
        <f>SUM(D20:D21)</f>
        <v>52933</v>
      </c>
      <c r="E19" s="132">
        <f>SUM(E20:E21)</f>
        <v>52267</v>
      </c>
      <c r="F19" s="76">
        <f aca="true" t="shared" si="1" ref="F19:F24">E19/C19</f>
        <v>2.1644442603942355</v>
      </c>
      <c r="G19" s="14"/>
    </row>
    <row r="20" spans="1:7" ht="15" customHeight="1">
      <c r="A20" s="16" t="s">
        <v>17</v>
      </c>
      <c r="B20" s="17" t="s">
        <v>28</v>
      </c>
      <c r="C20" s="134">
        <f>'4.sz. melléklet'!D63</f>
        <v>4689</v>
      </c>
      <c r="D20" s="134">
        <f>'4.sz. melléklet'!E63</f>
        <v>7749</v>
      </c>
      <c r="E20" s="134">
        <f>'4.sz. melléklet'!F63</f>
        <v>7427</v>
      </c>
      <c r="F20" s="98">
        <f t="shared" si="1"/>
        <v>1.5839198123267222</v>
      </c>
      <c r="G20" s="14"/>
    </row>
    <row r="21" spans="1:7" ht="15" customHeight="1">
      <c r="A21" s="16" t="s">
        <v>18</v>
      </c>
      <c r="B21" s="17" t="s">
        <v>29</v>
      </c>
      <c r="C21" s="134">
        <f>'4.sz. melléklet'!D66</f>
        <v>19459</v>
      </c>
      <c r="D21" s="134">
        <f>'4.sz. melléklet'!E66</f>
        <v>45184</v>
      </c>
      <c r="E21" s="134">
        <f>'4.sz. melléklet'!F66</f>
        <v>44840</v>
      </c>
      <c r="F21" s="98">
        <f t="shared" si="1"/>
        <v>2.3043321856210492</v>
      </c>
      <c r="G21" s="14"/>
    </row>
    <row r="22" spans="1:7" ht="15" customHeight="1">
      <c r="A22" s="24" t="s">
        <v>35</v>
      </c>
      <c r="B22" s="25" t="s">
        <v>31</v>
      </c>
      <c r="C22" s="132">
        <f>SUM(C23:C24)</f>
        <v>4862</v>
      </c>
      <c r="D22" s="132">
        <f>SUM(D23:D24)</f>
        <v>6332</v>
      </c>
      <c r="E22" s="132">
        <f>SUM(E23:E24)</f>
        <v>6332</v>
      </c>
      <c r="F22" s="76">
        <f t="shared" si="1"/>
        <v>1.30234471410942</v>
      </c>
      <c r="G22" s="14"/>
    </row>
    <row r="23" spans="1:7" ht="15" customHeight="1">
      <c r="A23" s="16" t="s">
        <v>32</v>
      </c>
      <c r="B23" s="17" t="s">
        <v>33</v>
      </c>
      <c r="C23" s="135">
        <f>'4.sz. melléklet'!D85</f>
        <v>230</v>
      </c>
      <c r="D23" s="135">
        <f>'4.sz. melléklet'!E85</f>
        <v>1300</v>
      </c>
      <c r="E23" s="135">
        <f>'4.sz. melléklet'!F85</f>
        <v>1300</v>
      </c>
      <c r="F23" s="98">
        <f t="shared" si="1"/>
        <v>5.6521739130434785</v>
      </c>
      <c r="G23" s="14"/>
    </row>
    <row r="24" spans="1:7" ht="15" customHeight="1">
      <c r="A24" s="16" t="s">
        <v>18</v>
      </c>
      <c r="B24" s="17" t="s">
        <v>34</v>
      </c>
      <c r="C24" s="134">
        <f>'4.sz. melléklet'!D88</f>
        <v>4632</v>
      </c>
      <c r="D24" s="134">
        <f>'4.sz. melléklet'!E88</f>
        <v>5032</v>
      </c>
      <c r="E24" s="134">
        <f>'4.sz. melléklet'!F88</f>
        <v>5032</v>
      </c>
      <c r="F24" s="98">
        <f t="shared" si="1"/>
        <v>1.0863557858376511</v>
      </c>
      <c r="G24" s="14"/>
    </row>
    <row r="25" spans="1:7" ht="15" customHeight="1">
      <c r="A25" s="24" t="s">
        <v>38</v>
      </c>
      <c r="B25" s="25" t="s">
        <v>36</v>
      </c>
      <c r="C25" s="133"/>
      <c r="D25" s="133"/>
      <c r="E25" s="133"/>
      <c r="F25" s="76"/>
      <c r="G25" s="14"/>
    </row>
    <row r="26" spans="1:7" ht="15" customHeight="1">
      <c r="A26" s="362" t="s">
        <v>37</v>
      </c>
      <c r="B26" s="362"/>
      <c r="C26" s="28">
        <f>C9+C10+C14+C18+C19+C22+C25</f>
        <v>195152</v>
      </c>
      <c r="D26" s="28">
        <f>D9+D10+D14+D18+D19+D22+D25</f>
        <v>248044</v>
      </c>
      <c r="E26" s="28">
        <f>E9+E10+E14+E18+E19+E22+E25</f>
        <v>248044</v>
      </c>
      <c r="F26" s="97">
        <f>E26/C26</f>
        <v>1.2710297614167418</v>
      </c>
      <c r="G26" s="14"/>
    </row>
    <row r="27" spans="1:7" ht="15" customHeight="1">
      <c r="A27" s="363" t="s">
        <v>340</v>
      </c>
      <c r="B27" s="25" t="s">
        <v>39</v>
      </c>
      <c r="C27" s="359">
        <v>184571</v>
      </c>
      <c r="D27" s="359">
        <v>184571</v>
      </c>
      <c r="E27" s="359">
        <v>184571</v>
      </c>
      <c r="F27" s="358">
        <f>D27/C27</f>
        <v>1</v>
      </c>
      <c r="G27" s="356"/>
    </row>
    <row r="28" spans="1:8" ht="15" customHeight="1">
      <c r="A28" s="363"/>
      <c r="B28" s="25" t="s">
        <v>40</v>
      </c>
      <c r="C28" s="359"/>
      <c r="D28" s="359"/>
      <c r="E28" s="359"/>
      <c r="F28" s="358"/>
      <c r="G28" s="356"/>
      <c r="H28" s="149"/>
    </row>
    <row r="29" spans="1:7" ht="15" customHeight="1">
      <c r="A29" s="246" t="s">
        <v>42</v>
      </c>
      <c r="B29" s="25" t="s">
        <v>41</v>
      </c>
      <c r="C29" s="132"/>
      <c r="D29" s="132"/>
      <c r="E29" s="132"/>
      <c r="F29" s="247"/>
      <c r="G29" s="356"/>
    </row>
    <row r="30" spans="1:7" ht="15" customHeight="1">
      <c r="A30" s="43" t="s">
        <v>17</v>
      </c>
      <c r="B30" s="17" t="s">
        <v>341</v>
      </c>
      <c r="C30" s="244"/>
      <c r="D30" s="244"/>
      <c r="E30" s="244"/>
      <c r="F30" s="245"/>
      <c r="G30" s="356"/>
    </row>
    <row r="31" spans="1:7" ht="15" customHeight="1">
      <c r="A31" s="16" t="s">
        <v>18</v>
      </c>
      <c r="B31" s="17" t="s">
        <v>342</v>
      </c>
      <c r="C31" s="134"/>
      <c r="D31" s="134"/>
      <c r="E31" s="134"/>
      <c r="F31" s="47"/>
      <c r="G31" s="14"/>
    </row>
    <row r="32" spans="1:7" ht="15" customHeight="1">
      <c r="A32" s="16" t="s">
        <v>59</v>
      </c>
      <c r="B32" s="17" t="s">
        <v>343</v>
      </c>
      <c r="C32" s="134"/>
      <c r="D32" s="134"/>
      <c r="E32" s="134"/>
      <c r="F32" s="47"/>
      <c r="G32" s="14"/>
    </row>
    <row r="33" spans="1:7" ht="15" customHeight="1">
      <c r="A33" s="362" t="s">
        <v>43</v>
      </c>
      <c r="B33" s="362"/>
      <c r="C33" s="139">
        <f>SUM(C27:C32)</f>
        <v>184571</v>
      </c>
      <c r="D33" s="139">
        <f>SUM(D27:D32)</f>
        <v>184571</v>
      </c>
      <c r="E33" s="139">
        <f>SUM(E27:E32)</f>
        <v>184571</v>
      </c>
      <c r="F33" s="80">
        <f>D33/C33</f>
        <v>1</v>
      </c>
      <c r="G33" s="14"/>
    </row>
    <row r="34" spans="1:7" ht="15" customHeight="1">
      <c r="A34" s="368" t="s">
        <v>44</v>
      </c>
      <c r="B34" s="368"/>
      <c r="C34" s="140">
        <f>C33+C26</f>
        <v>379723</v>
      </c>
      <c r="D34" s="140">
        <f>D33+D26</f>
        <v>432615</v>
      </c>
      <c r="E34" s="140">
        <f>E33+E26</f>
        <v>432615</v>
      </c>
      <c r="F34" s="131">
        <f>D34/C34</f>
        <v>1.1392910094990296</v>
      </c>
      <c r="G34" s="14"/>
    </row>
    <row r="35" spans="1:7" ht="15" customHeight="1">
      <c r="A35" s="33"/>
      <c r="B35" s="34"/>
      <c r="C35" s="51"/>
      <c r="D35" s="51"/>
      <c r="E35" s="51"/>
      <c r="F35" s="35"/>
      <c r="G35" s="14"/>
    </row>
    <row r="36" spans="1:7" ht="15" customHeight="1">
      <c r="A36" s="370" t="s">
        <v>45</v>
      </c>
      <c r="B36" s="371"/>
      <c r="C36" s="371"/>
      <c r="D36" s="371"/>
      <c r="E36" s="371"/>
      <c r="F36" s="372"/>
      <c r="G36" s="14"/>
    </row>
    <row r="37" spans="1:7" ht="15" customHeight="1">
      <c r="A37" s="36" t="s">
        <v>15</v>
      </c>
      <c r="B37" s="15" t="s">
        <v>46</v>
      </c>
      <c r="C37" s="274">
        <v>177144</v>
      </c>
      <c r="D37" s="274">
        <v>197063</v>
      </c>
      <c r="E37" s="274">
        <v>197063</v>
      </c>
      <c r="F37" s="76">
        <f>D37/C37</f>
        <v>1.1124452422887594</v>
      </c>
      <c r="G37" s="14"/>
    </row>
    <row r="38" spans="1:7" ht="15" customHeight="1">
      <c r="A38" s="24" t="s">
        <v>22</v>
      </c>
      <c r="B38" s="25" t="s">
        <v>47</v>
      </c>
      <c r="C38" s="137">
        <v>97578</v>
      </c>
      <c r="D38" s="137">
        <v>141650</v>
      </c>
      <c r="E38" s="137">
        <v>141650</v>
      </c>
      <c r="F38" s="76">
        <f>D38/C38</f>
        <v>1.451659185472135</v>
      </c>
      <c r="G38" s="14"/>
    </row>
    <row r="39" spans="1:7" ht="15" customHeight="1">
      <c r="A39" s="24" t="s">
        <v>24</v>
      </c>
      <c r="B39" s="25" t="s">
        <v>48</v>
      </c>
      <c r="C39" s="132">
        <f>SUM(C40:C40)</f>
        <v>105001</v>
      </c>
      <c r="D39" s="132">
        <f>SUM(D40:D40)</f>
        <v>93902</v>
      </c>
      <c r="E39" s="132">
        <f>SUM(E40:E40)</f>
        <v>93902</v>
      </c>
      <c r="F39" s="76">
        <f>D39/C39</f>
        <v>0.8942962447976686</v>
      </c>
      <c r="G39" s="14"/>
    </row>
    <row r="40" spans="1:7" ht="15" customHeight="1">
      <c r="A40" s="16" t="s">
        <v>17</v>
      </c>
      <c r="B40" s="17" t="s">
        <v>49</v>
      </c>
      <c r="C40" s="249">
        <f>'4.sz. melléklet'!D35</f>
        <v>105001</v>
      </c>
      <c r="D40" s="249">
        <f>'4.sz. melléklet'!E35</f>
        <v>93902</v>
      </c>
      <c r="E40" s="249">
        <f>'4.sz. melléklet'!F35</f>
        <v>93902</v>
      </c>
      <c r="F40" s="76">
        <f>D40/C40</f>
        <v>0.8942962447976686</v>
      </c>
      <c r="G40" s="14"/>
    </row>
    <row r="41" spans="1:7" ht="15" customHeight="1">
      <c r="A41" s="362" t="s">
        <v>50</v>
      </c>
      <c r="B41" s="362"/>
      <c r="C41" s="248">
        <f>C37+C38+C39</f>
        <v>379723</v>
      </c>
      <c r="D41" s="248">
        <f>D37+D38+D39</f>
        <v>432615</v>
      </c>
      <c r="E41" s="248">
        <f>E37+E38+E39</f>
        <v>432615</v>
      </c>
      <c r="F41" s="76">
        <f>D41/C41</f>
        <v>1.1392910094990296</v>
      </c>
      <c r="G41" s="14"/>
    </row>
    <row r="42" spans="1:7" ht="15" customHeight="1">
      <c r="A42" s="369" t="s">
        <v>51</v>
      </c>
      <c r="B42" s="21" t="s">
        <v>52</v>
      </c>
      <c r="C42" s="360"/>
      <c r="D42" s="360"/>
      <c r="E42" s="360"/>
      <c r="F42" s="357"/>
      <c r="G42" s="356"/>
    </row>
    <row r="43" spans="1:7" ht="15" customHeight="1">
      <c r="A43" s="369"/>
      <c r="B43" s="21" t="s">
        <v>53</v>
      </c>
      <c r="C43" s="360"/>
      <c r="D43" s="360"/>
      <c r="E43" s="360"/>
      <c r="F43" s="357"/>
      <c r="G43" s="356"/>
    </row>
    <row r="44" spans="1:7" s="39" customFormat="1" ht="15" customHeight="1" thickBot="1">
      <c r="A44" s="367" t="s">
        <v>54</v>
      </c>
      <c r="B44" s="367"/>
      <c r="C44" s="197">
        <f>C41+C42+C43</f>
        <v>379723</v>
      </c>
      <c r="D44" s="197">
        <f>D41+D42+D43</f>
        <v>432615</v>
      </c>
      <c r="E44" s="197">
        <f>E41+E42+E43</f>
        <v>432615</v>
      </c>
      <c r="F44" s="198">
        <f>D44/C44</f>
        <v>1.1392910094990296</v>
      </c>
      <c r="G44" s="38"/>
    </row>
  </sheetData>
  <sheetProtection selectLockedCells="1" selectUnlockedCells="1"/>
  <mergeCells count="21">
    <mergeCell ref="A44:B44"/>
    <mergeCell ref="A33:B33"/>
    <mergeCell ref="A34:B34"/>
    <mergeCell ref="A41:B41"/>
    <mergeCell ref="A42:A43"/>
    <mergeCell ref="A36:F36"/>
    <mergeCell ref="D42:D43"/>
    <mergeCell ref="C42:C43"/>
    <mergeCell ref="A4:F4"/>
    <mergeCell ref="A26:B26"/>
    <mergeCell ref="A27:A28"/>
    <mergeCell ref="D27:D28"/>
    <mergeCell ref="A8:F8"/>
    <mergeCell ref="C27:C28"/>
    <mergeCell ref="G27:G28"/>
    <mergeCell ref="G29:G30"/>
    <mergeCell ref="G42:G43"/>
    <mergeCell ref="F42:F43"/>
    <mergeCell ref="F27:F28"/>
    <mergeCell ref="E27:E28"/>
    <mergeCell ref="E42:E4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K31" sqref="K31"/>
    </sheetView>
  </sheetViews>
  <sheetFormatPr defaultColWidth="11.57421875" defaultRowHeight="12.75"/>
  <cols>
    <col min="1" max="1" width="4.7109375" style="1" customWidth="1"/>
    <col min="2" max="2" width="30.7109375" style="1" customWidth="1"/>
    <col min="3" max="5" width="10.7109375" style="1" customWidth="1"/>
    <col min="6" max="6" width="4.7109375" style="1" customWidth="1"/>
    <col min="7" max="7" width="30.7109375" style="1" customWidth="1"/>
    <col min="8" max="8" width="10.7109375" style="1" customWidth="1"/>
    <col min="9" max="10" width="10.7109375" style="0" customWidth="1"/>
    <col min="11" max="250" width="9.140625" style="0" customWidth="1"/>
  </cols>
  <sheetData>
    <row r="1" spans="2:10" s="39" customFormat="1" ht="15" customHeight="1">
      <c r="B1" s="56"/>
      <c r="C1" s="56"/>
      <c r="D1" s="56"/>
      <c r="E1" s="56"/>
      <c r="F1" s="56"/>
      <c r="G1" s="56"/>
      <c r="J1" s="40" t="s">
        <v>55</v>
      </c>
    </row>
    <row r="2" spans="1:10" s="39" customFormat="1" ht="15" customHeight="1">
      <c r="A2" s="3"/>
      <c r="B2" s="3"/>
      <c r="C2" s="3"/>
      <c r="D2" s="3"/>
      <c r="E2" s="3"/>
      <c r="F2" s="3"/>
      <c r="G2" s="3"/>
      <c r="J2" s="2" t="str">
        <f>'1.sz. mellékelet'!F2</f>
        <v>a 12/2014. (XI.28.) önkormányzati rendelethez</v>
      </c>
    </row>
    <row r="3" spans="1:8" s="39" customFormat="1" ht="15" customHeight="1">
      <c r="A3" s="41"/>
      <c r="B3" s="42"/>
      <c r="C3" s="42"/>
      <c r="D3" s="42"/>
      <c r="E3" s="42"/>
      <c r="F3" s="42"/>
      <c r="G3" s="42"/>
      <c r="H3" s="42"/>
    </row>
    <row r="4" spans="1:8" s="39" customFormat="1" ht="15" customHeight="1">
      <c r="A4" s="377" t="s">
        <v>56</v>
      </c>
      <c r="B4" s="377"/>
      <c r="C4" s="377"/>
      <c r="D4" s="377"/>
      <c r="E4" s="377"/>
      <c r="F4" s="377"/>
      <c r="G4" s="377"/>
      <c r="H4" s="377"/>
    </row>
    <row r="5" spans="1:8" s="39" customFormat="1" ht="15" customHeight="1">
      <c r="A5" s="41"/>
      <c r="B5" s="42"/>
      <c r="C5" s="42"/>
      <c r="D5" s="42"/>
      <c r="E5" s="42"/>
      <c r="F5" s="41"/>
      <c r="G5" s="41"/>
      <c r="H5" s="42"/>
    </row>
    <row r="6" spans="1:9" s="39" customFormat="1" ht="15" customHeight="1" thickBot="1">
      <c r="A6" s="41"/>
      <c r="B6" s="42"/>
      <c r="C6" s="42"/>
      <c r="D6" s="42"/>
      <c r="E6" s="42"/>
      <c r="F6" s="41"/>
      <c r="G6" s="151"/>
      <c r="I6" s="276" t="s">
        <v>2</v>
      </c>
    </row>
    <row r="7" spans="1:10" s="39" customFormat="1" ht="37.5" customHeight="1" thickTop="1">
      <c r="A7" s="7" t="s">
        <v>3</v>
      </c>
      <c r="B7" s="316" t="s">
        <v>16</v>
      </c>
      <c r="C7" s="9" t="s">
        <v>5</v>
      </c>
      <c r="D7" s="308" t="s">
        <v>393</v>
      </c>
      <c r="E7" s="278" t="s">
        <v>394</v>
      </c>
      <c r="F7" s="7" t="s">
        <v>3</v>
      </c>
      <c r="G7" s="316" t="s">
        <v>46</v>
      </c>
      <c r="H7" s="9" t="s">
        <v>5</v>
      </c>
      <c r="I7" s="308" t="s">
        <v>393</v>
      </c>
      <c r="J7" s="278" t="s">
        <v>394</v>
      </c>
    </row>
    <row r="8" spans="1:10" s="39" customFormat="1" ht="16.5" customHeight="1" thickBot="1">
      <c r="A8" s="10" t="s">
        <v>7</v>
      </c>
      <c r="B8" s="317" t="s">
        <v>8</v>
      </c>
      <c r="C8" s="315" t="s">
        <v>9</v>
      </c>
      <c r="D8" s="309" t="s">
        <v>10</v>
      </c>
      <c r="E8" s="91" t="s">
        <v>11</v>
      </c>
      <c r="F8" s="10" t="s">
        <v>12</v>
      </c>
      <c r="G8" s="317" t="s">
        <v>13</v>
      </c>
      <c r="H8" s="315" t="s">
        <v>76</v>
      </c>
      <c r="I8" s="309" t="s">
        <v>15</v>
      </c>
      <c r="J8" s="91" t="s">
        <v>141</v>
      </c>
    </row>
    <row r="9" spans="1:10" s="39" customFormat="1" ht="15" customHeight="1" thickTop="1">
      <c r="A9" s="43" t="s">
        <v>17</v>
      </c>
      <c r="B9" s="44" t="s">
        <v>16</v>
      </c>
      <c r="C9" s="238">
        <f>'[1]7.sz. melléklet'!D73+'[1]8.sz. melléklet'!D33</f>
        <v>52868</v>
      </c>
      <c r="D9" s="238">
        <f>'[1]7.sz. melléklet'!E73+'[1]8.sz. melléklet'!E33</f>
        <v>60666</v>
      </c>
      <c r="E9" s="337">
        <v>60666</v>
      </c>
      <c r="F9" s="52" t="s">
        <v>17</v>
      </c>
      <c r="G9" s="44" t="s">
        <v>57</v>
      </c>
      <c r="H9" s="238">
        <f>'[1]7.sz. melléklet'!D9+'[1]8.sz. melléklet'!D8</f>
        <v>38823</v>
      </c>
      <c r="I9" s="238">
        <f>'[1]7.sz. melléklet'!E9+'[1]8.sz. melléklet'!E8</f>
        <v>40244</v>
      </c>
      <c r="J9" s="347">
        <v>40244</v>
      </c>
    </row>
    <row r="10" spans="1:10" s="39" customFormat="1" ht="15" customHeight="1">
      <c r="A10" s="16" t="s">
        <v>18</v>
      </c>
      <c r="B10" s="240" t="s">
        <v>286</v>
      </c>
      <c r="C10" s="146">
        <f>'4.sz. melléklet'!D68</f>
        <v>45000</v>
      </c>
      <c r="D10" s="146">
        <f>'4.sz. melléklet'!E68</f>
        <v>45000</v>
      </c>
      <c r="E10" s="47">
        <f>'4.sz. melléklet'!F68</f>
        <v>45000</v>
      </c>
      <c r="F10" s="142" t="s">
        <v>18</v>
      </c>
      <c r="G10" s="17" t="s">
        <v>58</v>
      </c>
      <c r="H10" s="146">
        <f>'[1]7.sz. melléklet'!D18+'[1]8.sz. melléklet'!D17</f>
        <v>10624</v>
      </c>
      <c r="I10" s="146">
        <f>'[1]7.sz. melléklet'!E18+'[1]8.sz. melléklet'!E17</f>
        <v>11793</v>
      </c>
      <c r="J10" s="348">
        <v>11793</v>
      </c>
    </row>
    <row r="11" spans="1:10" s="39" customFormat="1" ht="15" customHeight="1">
      <c r="A11" s="16" t="s">
        <v>59</v>
      </c>
      <c r="B11" s="240" t="s">
        <v>287</v>
      </c>
      <c r="C11" s="146">
        <f>'4.sz. melléklet'!D69</f>
        <v>14701</v>
      </c>
      <c r="D11" s="146">
        <f>'4.sz. melléklet'!E69</f>
        <v>15274</v>
      </c>
      <c r="E11" s="47">
        <f>'4.sz. melléklet'!F69</f>
        <v>15274</v>
      </c>
      <c r="F11" s="142" t="s">
        <v>59</v>
      </c>
      <c r="G11" s="17" t="s">
        <v>111</v>
      </c>
      <c r="H11" s="146">
        <f>'[1]7.sz. melléklet'!D19+'[1]8.sz. melléklet'!D18</f>
        <v>101188</v>
      </c>
      <c r="I11" s="146">
        <f>'[1]7.sz. melléklet'!E19+'[1]8.sz. melléklet'!E18</f>
        <v>106658</v>
      </c>
      <c r="J11" s="348">
        <v>106658</v>
      </c>
    </row>
    <row r="12" spans="1:10" s="39" customFormat="1" ht="15" customHeight="1">
      <c r="A12" s="16" t="s">
        <v>60</v>
      </c>
      <c r="B12" s="240" t="s">
        <v>297</v>
      </c>
      <c r="C12" s="146">
        <f>'4.sz. melléklet'!D73</f>
        <v>105</v>
      </c>
      <c r="D12" s="146">
        <f>'4.sz. melléklet'!E73</f>
        <v>105</v>
      </c>
      <c r="E12" s="47">
        <f>'4.sz. melléklet'!F73</f>
        <v>105</v>
      </c>
      <c r="F12" s="142" t="s">
        <v>60</v>
      </c>
      <c r="G12" s="17" t="s">
        <v>64</v>
      </c>
      <c r="H12" s="146">
        <f>'4.sz. melléklet'!D29</f>
        <v>6020</v>
      </c>
      <c r="I12" s="146">
        <f>'4.sz. melléklet'!E29</f>
        <v>6020</v>
      </c>
      <c r="J12" s="275">
        <f>'4.sz. melléklet'!F29</f>
        <v>6020</v>
      </c>
    </row>
    <row r="13" spans="1:10" s="39" customFormat="1" ht="15" customHeight="1">
      <c r="A13" s="16" t="s">
        <v>62</v>
      </c>
      <c r="B13" s="48" t="s">
        <v>334</v>
      </c>
      <c r="C13" s="146">
        <f>'4.sz. melléklet'!D61</f>
        <v>53468</v>
      </c>
      <c r="D13" s="146">
        <f>'4.sz. melléklet'!E61</f>
        <v>65162</v>
      </c>
      <c r="E13" s="47">
        <f>'4.sz. melléklet'!F61</f>
        <v>65556</v>
      </c>
      <c r="F13" s="142" t="s">
        <v>62</v>
      </c>
      <c r="G13" s="17" t="s">
        <v>390</v>
      </c>
      <c r="H13" s="146"/>
      <c r="I13" s="146">
        <v>384</v>
      </c>
      <c r="J13" s="275">
        <v>384</v>
      </c>
    </row>
    <row r="14" spans="1:10" s="39" customFormat="1" ht="15" customHeight="1">
      <c r="A14" s="16" t="s">
        <v>63</v>
      </c>
      <c r="B14" s="48" t="s">
        <v>355</v>
      </c>
      <c r="C14" s="258"/>
      <c r="D14" s="258">
        <f>'3. sz. melléklet'!D32</f>
        <v>72</v>
      </c>
      <c r="E14" s="47">
        <f>'3. sz. melléklet'!E32</f>
        <v>0</v>
      </c>
      <c r="F14" s="142" t="s">
        <v>63</v>
      </c>
      <c r="G14" s="17" t="s">
        <v>366</v>
      </c>
      <c r="H14" s="146">
        <f>'4.sz. melléklet'!D32</f>
        <v>12129</v>
      </c>
      <c r="I14" s="146">
        <f>'4.sz. melléklet'!E32</f>
        <v>12727</v>
      </c>
      <c r="J14" s="275">
        <f>'4.sz. melléklet'!F32</f>
        <v>12727</v>
      </c>
    </row>
    <row r="15" spans="1:10" s="39" customFormat="1" ht="15" customHeight="1">
      <c r="A15" s="16" t="s">
        <v>65</v>
      </c>
      <c r="B15" s="17" t="s">
        <v>27</v>
      </c>
      <c r="C15" s="258">
        <f>'4.sz. melléklet'!D63+'4.sz. melléklet'!D62</f>
        <v>4689</v>
      </c>
      <c r="D15" s="258">
        <f>'4.sz. melléklet'!E63</f>
        <v>7749</v>
      </c>
      <c r="E15" s="47">
        <f>'4.sz. melléklet'!F63</f>
        <v>7427</v>
      </c>
      <c r="F15" s="142" t="s">
        <v>65</v>
      </c>
      <c r="G15" s="17" t="s">
        <v>392</v>
      </c>
      <c r="H15" s="146"/>
      <c r="I15" s="146">
        <v>200</v>
      </c>
      <c r="J15" s="275">
        <v>200</v>
      </c>
    </row>
    <row r="16" spans="1:10" s="39" customFormat="1" ht="15" customHeight="1">
      <c r="A16" s="16" t="s">
        <v>95</v>
      </c>
      <c r="B16" s="17" t="s">
        <v>149</v>
      </c>
      <c r="C16" s="258">
        <f>'4.sz. melléklet'!D85</f>
        <v>230</v>
      </c>
      <c r="D16" s="258">
        <f>'4.sz. melléklet'!E85</f>
        <v>1300</v>
      </c>
      <c r="E16" s="47">
        <f>'4.sz. melléklet'!F85</f>
        <v>1300</v>
      </c>
      <c r="F16" s="142" t="s">
        <v>95</v>
      </c>
      <c r="G16" s="17" t="s">
        <v>61</v>
      </c>
      <c r="H16" s="146">
        <f>'4.sz. melléklet'!D34</f>
        <v>8360</v>
      </c>
      <c r="I16" s="146">
        <f>'4.sz. melléklet'!E34</f>
        <v>19037</v>
      </c>
      <c r="J16" s="275">
        <f>'4.sz. melléklet'!F34</f>
        <v>19037</v>
      </c>
    </row>
    <row r="17" spans="1:10" s="39" customFormat="1" ht="15" customHeight="1">
      <c r="A17" s="262"/>
      <c r="B17" s="56"/>
      <c r="C17" s="56"/>
      <c r="D17" s="56"/>
      <c r="E17" s="338"/>
      <c r="F17" s="142" t="s">
        <v>98</v>
      </c>
      <c r="G17" s="17" t="s">
        <v>48</v>
      </c>
      <c r="H17" s="146">
        <f>SUM(H18:H18)</f>
        <v>70001</v>
      </c>
      <c r="I17" s="258">
        <f>SUM(I18:I18)</f>
        <v>93902</v>
      </c>
      <c r="J17" s="275">
        <f>SUM(J18:J18)</f>
        <v>93902</v>
      </c>
    </row>
    <row r="18" spans="1:10" s="39" customFormat="1" ht="15" customHeight="1">
      <c r="A18" s="50"/>
      <c r="B18" s="51"/>
      <c r="C18" s="51"/>
      <c r="D18" s="51"/>
      <c r="E18" s="143"/>
      <c r="F18" s="266"/>
      <c r="G18" s="49" t="s">
        <v>391</v>
      </c>
      <c r="H18" s="146">
        <v>70001</v>
      </c>
      <c r="I18" s="146">
        <f>'4.sz. melléklet'!E35</f>
        <v>93902</v>
      </c>
      <c r="J18" s="275">
        <f>'4.sz. melléklet'!F35</f>
        <v>93902</v>
      </c>
    </row>
    <row r="19" spans="1:10" s="39" customFormat="1" ht="15" customHeight="1">
      <c r="A19" s="378" t="s">
        <v>66</v>
      </c>
      <c r="B19" s="378"/>
      <c r="C19" s="146">
        <f>SUM(C9:C16)</f>
        <v>171061</v>
      </c>
      <c r="D19" s="339">
        <f>SUM(D9:D16)</f>
        <v>195328</v>
      </c>
      <c r="E19" s="47">
        <f>SUM(E9:E16)</f>
        <v>195328</v>
      </c>
      <c r="F19" s="379"/>
      <c r="G19" s="380"/>
      <c r="H19" s="321"/>
      <c r="I19" s="321"/>
      <c r="J19" s="259"/>
    </row>
    <row r="20" spans="1:10" s="39" customFormat="1" ht="15" customHeight="1" thickBot="1">
      <c r="A20" s="382" t="s">
        <v>39</v>
      </c>
      <c r="B20" s="382"/>
      <c r="C20" s="259">
        <f>H21-C19</f>
        <v>76084</v>
      </c>
      <c r="D20" s="340">
        <f>I21-D19</f>
        <v>95637</v>
      </c>
      <c r="E20" s="264">
        <f>J21-E19</f>
        <v>95637</v>
      </c>
      <c r="F20" s="265"/>
      <c r="G20" s="59"/>
      <c r="H20" s="59"/>
      <c r="I20" s="59"/>
      <c r="J20" s="350"/>
    </row>
    <row r="21" spans="1:10" s="39" customFormat="1" ht="15" customHeight="1" thickBot="1" thickTop="1">
      <c r="A21" s="383" t="s">
        <v>68</v>
      </c>
      <c r="B21" s="383"/>
      <c r="C21" s="260">
        <f>SUM(C19:C20)</f>
        <v>247145</v>
      </c>
      <c r="D21" s="341">
        <f>SUM(D19:D20)</f>
        <v>290965</v>
      </c>
      <c r="E21" s="256">
        <f>SUM(E19:E20)</f>
        <v>290965</v>
      </c>
      <c r="F21" s="373" t="s">
        <v>67</v>
      </c>
      <c r="G21" s="374"/>
      <c r="H21" s="260">
        <f>SUM(H9:H17)</f>
        <v>247145</v>
      </c>
      <c r="I21" s="341">
        <f>SUM(I9:I17)</f>
        <v>290965</v>
      </c>
      <c r="J21" s="351">
        <f>SUM(J9:J17)</f>
        <v>290965</v>
      </c>
    </row>
    <row r="22" spans="1:10" s="39" customFormat="1" ht="15" customHeight="1" thickTop="1">
      <c r="A22" s="43" t="s">
        <v>17</v>
      </c>
      <c r="B22" s="44" t="s">
        <v>25</v>
      </c>
      <c r="C22" s="238">
        <f>'4.sz. melléklet'!D83</f>
        <v>0</v>
      </c>
      <c r="D22" s="342">
        <f>'4.sz. melléklet'!E83</f>
        <v>2500</v>
      </c>
      <c r="E22" s="322">
        <f>'4.sz. melléklet'!F83</f>
        <v>2500</v>
      </c>
      <c r="F22" s="267" t="s">
        <v>17</v>
      </c>
      <c r="G22" s="268" t="s">
        <v>162</v>
      </c>
      <c r="H22" s="269">
        <f>'[1]7.sz. melléklet'!D35+'[1]8.sz. melléklet'!D25</f>
        <v>66993</v>
      </c>
      <c r="I22" s="150">
        <f>'[1]7.sz. melléklet'!E35+'[1]8.sz. melléklet'!E25</f>
        <v>80513</v>
      </c>
      <c r="J22" s="352">
        <v>80513</v>
      </c>
    </row>
    <row r="23" spans="1:10" s="39" customFormat="1" ht="15" customHeight="1">
      <c r="A23" s="43" t="s">
        <v>18</v>
      </c>
      <c r="B23" s="17" t="s">
        <v>338</v>
      </c>
      <c r="C23" s="146">
        <f>'4.sz. melléklet'!D88</f>
        <v>4632</v>
      </c>
      <c r="D23" s="339">
        <f>'4.sz. melléklet'!E88</f>
        <v>5032</v>
      </c>
      <c r="E23" s="258">
        <f>'4.sz. melléklet'!F88</f>
        <v>5032</v>
      </c>
      <c r="F23" s="271" t="s">
        <v>18</v>
      </c>
      <c r="G23" s="272" t="s">
        <v>263</v>
      </c>
      <c r="H23" s="273">
        <f>'4.sz. melléklet'!D43</f>
        <v>22795</v>
      </c>
      <c r="I23" s="134">
        <f>'4.sz. melléklet'!E43</f>
        <v>48416</v>
      </c>
      <c r="J23" s="353">
        <f>'4.sz. melléklet'!F43</f>
        <v>48416</v>
      </c>
    </row>
    <row r="24" spans="1:10" s="39" customFormat="1" ht="15" customHeight="1">
      <c r="A24" s="43" t="s">
        <v>59</v>
      </c>
      <c r="B24" s="17" t="s">
        <v>339</v>
      </c>
      <c r="C24" s="146">
        <f>'4.sz. melléklet'!D66</f>
        <v>19459</v>
      </c>
      <c r="D24" s="339">
        <f>'4.sz. melléklet'!E66</f>
        <v>45184</v>
      </c>
      <c r="E24" s="258">
        <f>'4.sz. melléklet'!F66</f>
        <v>44840</v>
      </c>
      <c r="F24" s="270" t="s">
        <v>59</v>
      </c>
      <c r="G24" s="44" t="s">
        <v>120</v>
      </c>
      <c r="H24" s="238">
        <f>'4.sz. melléklet'!D46</f>
        <v>7790</v>
      </c>
      <c r="I24" s="342">
        <f>'4.sz. melléklet'!E46</f>
        <v>12721</v>
      </c>
      <c r="J24" s="354">
        <f>'4.sz. melléklet'!F46</f>
        <v>12721</v>
      </c>
    </row>
    <row r="25" spans="1:10" s="39" customFormat="1" ht="15" customHeight="1">
      <c r="A25" s="43" t="s">
        <v>60</v>
      </c>
      <c r="B25" s="48" t="s">
        <v>337</v>
      </c>
      <c r="C25" s="345">
        <f>'4.sz. melléklet'!D65</f>
        <v>0</v>
      </c>
      <c r="D25" s="241">
        <f>'4.sz. melléklet'!E65</f>
        <v>0</v>
      </c>
      <c r="E25" s="345">
        <f>'4.sz. melléklet'!F65</f>
        <v>344</v>
      </c>
      <c r="F25" s="270" t="s">
        <v>60</v>
      </c>
      <c r="G25" s="17" t="s">
        <v>381</v>
      </c>
      <c r="H25" s="146">
        <v>35000</v>
      </c>
      <c r="I25" s="339">
        <f>SUM(I26:I26)</f>
        <v>0</v>
      </c>
      <c r="J25" s="258">
        <f>SUM(J26:J26)</f>
        <v>0</v>
      </c>
    </row>
    <row r="26" spans="1:10" s="39" customFormat="1" ht="15" customHeight="1">
      <c r="A26" s="57" t="s">
        <v>69</v>
      </c>
      <c r="B26" s="49"/>
      <c r="C26" s="146">
        <f>SUM(C22:C25)</f>
        <v>24091</v>
      </c>
      <c r="D26" s="339">
        <f>SUM(D22:D25)</f>
        <v>52716</v>
      </c>
      <c r="E26" s="258">
        <f>SUM(E22:E25)</f>
        <v>52716</v>
      </c>
      <c r="F26" s="262"/>
      <c r="G26" s="56"/>
      <c r="H26" s="56"/>
      <c r="I26" s="346"/>
      <c r="J26" s="355"/>
    </row>
    <row r="27" spans="1:10" s="39" customFormat="1" ht="15" customHeight="1" thickBot="1">
      <c r="A27" s="58" t="s">
        <v>39</v>
      </c>
      <c r="B27" s="54"/>
      <c r="C27" s="259">
        <f>H28-C26</f>
        <v>108487</v>
      </c>
      <c r="D27" s="343">
        <f>I28-D26</f>
        <v>88934</v>
      </c>
      <c r="E27" s="144">
        <f>J28-E26</f>
        <v>88934</v>
      </c>
      <c r="F27" s="265"/>
      <c r="G27" s="59"/>
      <c r="H27" s="59"/>
      <c r="I27" s="59"/>
      <c r="J27" s="350"/>
    </row>
    <row r="28" spans="1:10" s="39" customFormat="1" ht="15" customHeight="1" thickBot="1" thickTop="1">
      <c r="A28" s="383" t="s">
        <v>70</v>
      </c>
      <c r="B28" s="383"/>
      <c r="C28" s="260">
        <f>SUM(C26:C27)</f>
        <v>132578</v>
      </c>
      <c r="D28" s="341">
        <f>SUM(D26:D27)</f>
        <v>141650</v>
      </c>
      <c r="E28" s="256">
        <f>SUM(E26:E27)</f>
        <v>141650</v>
      </c>
      <c r="F28" s="373" t="s">
        <v>71</v>
      </c>
      <c r="G28" s="374"/>
      <c r="H28" s="260">
        <f>SUM(H22:H26)</f>
        <v>132578</v>
      </c>
      <c r="I28" s="341">
        <f>SUM(I22:I26)</f>
        <v>141650</v>
      </c>
      <c r="J28" s="256">
        <f>SUM(J22:J26)</f>
        <v>141650</v>
      </c>
    </row>
    <row r="29" spans="1:10" s="39" customFormat="1" ht="15" customHeight="1" thickBot="1" thickTop="1">
      <c r="A29" s="381" t="s">
        <v>72</v>
      </c>
      <c r="B29" s="381"/>
      <c r="C29" s="148">
        <f>C21+C28</f>
        <v>379723</v>
      </c>
      <c r="D29" s="344">
        <f>D21+D28</f>
        <v>432615</v>
      </c>
      <c r="E29" s="257">
        <f>E21+E28</f>
        <v>432615</v>
      </c>
      <c r="F29" s="375" t="s">
        <v>73</v>
      </c>
      <c r="G29" s="376"/>
      <c r="H29" s="148">
        <f>H21+H28</f>
        <v>379723</v>
      </c>
      <c r="I29" s="344">
        <f>I21+I28</f>
        <v>432615</v>
      </c>
      <c r="J29" s="257">
        <f>J21+J28</f>
        <v>432615</v>
      </c>
    </row>
    <row r="30" spans="1:7" ht="12.75" thickTop="1">
      <c r="A30" s="61"/>
      <c r="B30" s="61"/>
      <c r="F30" s="61"/>
      <c r="G30" s="61"/>
    </row>
  </sheetData>
  <sheetProtection selectLockedCells="1" selectUnlockedCells="1"/>
  <mergeCells count="10">
    <mergeCell ref="F28:G28"/>
    <mergeCell ref="F29:G29"/>
    <mergeCell ref="A4:H4"/>
    <mergeCell ref="A19:B19"/>
    <mergeCell ref="F19:G19"/>
    <mergeCell ref="F21:G21"/>
    <mergeCell ref="A29:B29"/>
    <mergeCell ref="A20:B20"/>
    <mergeCell ref="A21:B21"/>
    <mergeCell ref="A28:B2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6" width="10.7109375" style="1" customWidth="1"/>
  </cols>
  <sheetData>
    <row r="1" spans="1:7" s="39" customFormat="1" ht="15" customHeight="1">
      <c r="A1" s="385" t="s">
        <v>74</v>
      </c>
      <c r="B1" s="385"/>
      <c r="C1" s="385"/>
      <c r="D1" s="385"/>
      <c r="E1" s="385"/>
      <c r="F1" s="385"/>
      <c r="G1" s="62"/>
    </row>
    <row r="2" spans="2:7" s="39" customFormat="1" ht="15" customHeight="1">
      <c r="B2" s="3"/>
      <c r="C2" s="2"/>
      <c r="D2" s="2"/>
      <c r="E2" s="2"/>
      <c r="F2" s="2" t="str">
        <f>'1.sz. mellékelet'!F2</f>
        <v>a 12/2014. (XI.28.) önkormányzati rendelethez</v>
      </c>
      <c r="G2" s="62"/>
    </row>
    <row r="3" spans="1:6" s="39" customFormat="1" ht="15" customHeight="1">
      <c r="A3" s="41"/>
      <c r="B3" s="42"/>
      <c r="C3" s="42"/>
      <c r="D3" s="42"/>
      <c r="E3" s="42"/>
      <c r="F3" s="42"/>
    </row>
    <row r="4" spans="1:7" s="39" customFormat="1" ht="15" customHeight="1">
      <c r="A4" s="386" t="s">
        <v>75</v>
      </c>
      <c r="B4" s="386"/>
      <c r="C4" s="386"/>
      <c r="D4" s="386"/>
      <c r="E4" s="386"/>
      <c r="F4" s="386"/>
      <c r="G4" s="38"/>
    </row>
    <row r="5" spans="1:7" s="39" customFormat="1" ht="15" customHeight="1">
      <c r="A5" s="63"/>
      <c r="B5" s="63"/>
      <c r="C5" s="63"/>
      <c r="D5" s="63"/>
      <c r="E5" s="63"/>
      <c r="F5" s="63"/>
      <c r="G5" s="38"/>
    </row>
    <row r="6" spans="1:7" s="39" customFormat="1" ht="15" customHeight="1" thickBot="1">
      <c r="A6" s="64"/>
      <c r="B6" s="64"/>
      <c r="C6" s="387"/>
      <c r="D6" s="387"/>
      <c r="E6" s="387"/>
      <c r="F6" s="387"/>
      <c r="G6" s="38"/>
    </row>
    <row r="7" spans="1:7" s="39" customFormat="1" ht="34.5" thickTop="1">
      <c r="A7" s="7" t="s">
        <v>3</v>
      </c>
      <c r="B7" s="8" t="s">
        <v>4</v>
      </c>
      <c r="C7" s="9" t="s">
        <v>5</v>
      </c>
      <c r="D7" s="9" t="s">
        <v>393</v>
      </c>
      <c r="E7" s="9" t="s">
        <v>394</v>
      </c>
      <c r="F7" s="152" t="s">
        <v>6</v>
      </c>
      <c r="G7" s="38"/>
    </row>
    <row r="8" spans="1:7" s="39" customFormat="1" ht="15" customHeight="1" thickBot="1">
      <c r="A8" s="10" t="s">
        <v>7</v>
      </c>
      <c r="B8" s="11" t="s">
        <v>8</v>
      </c>
      <c r="C8" s="12" t="s">
        <v>9</v>
      </c>
      <c r="D8" s="12" t="s">
        <v>10</v>
      </c>
      <c r="E8" s="12" t="s">
        <v>11</v>
      </c>
      <c r="F8" s="91" t="s">
        <v>12</v>
      </c>
      <c r="G8" s="38"/>
    </row>
    <row r="9" spans="1:7" s="39" customFormat="1" ht="15" customHeight="1" thickTop="1">
      <c r="A9" s="388" t="s">
        <v>14</v>
      </c>
      <c r="B9" s="388"/>
      <c r="C9" s="388"/>
      <c r="D9" s="388"/>
      <c r="E9" s="388"/>
      <c r="F9" s="388"/>
      <c r="G9" s="38"/>
    </row>
    <row r="10" spans="1:7" s="227" customFormat="1" ht="15" customHeight="1">
      <c r="A10" s="216" t="s">
        <v>77</v>
      </c>
      <c r="B10" s="217" t="s">
        <v>16</v>
      </c>
      <c r="C10" s="137">
        <v>52868</v>
      </c>
      <c r="D10" s="137">
        <v>60666</v>
      </c>
      <c r="E10" s="137">
        <v>60666</v>
      </c>
      <c r="F10" s="67">
        <f>E10/C10</f>
        <v>1.14749943254899</v>
      </c>
      <c r="G10" s="226"/>
    </row>
    <row r="11" spans="1:7" s="39" customFormat="1" ht="15" customHeight="1">
      <c r="A11" s="228" t="s">
        <v>22</v>
      </c>
      <c r="B11" s="229" t="s">
        <v>19</v>
      </c>
      <c r="C11" s="230">
        <f>SUM(C12:C14)</f>
        <v>59806</v>
      </c>
      <c r="D11" s="230">
        <f>SUM(D12:D14)</f>
        <v>60379</v>
      </c>
      <c r="E11" s="230">
        <f>SUM(E12:E14)</f>
        <v>60379</v>
      </c>
      <c r="F11" s="67">
        <f>E11/C11</f>
        <v>1.0095809784971408</v>
      </c>
      <c r="G11" s="38"/>
    </row>
    <row r="12" spans="1:7" s="39" customFormat="1" ht="15" customHeight="1">
      <c r="A12" s="71"/>
      <c r="B12" s="77" t="s">
        <v>329</v>
      </c>
      <c r="C12" s="219">
        <f>'4.sz. melléklet'!D68</f>
        <v>45000</v>
      </c>
      <c r="D12" s="219">
        <f>'4.sz. melléklet'!E68</f>
        <v>45000</v>
      </c>
      <c r="E12" s="219">
        <f>'4.sz. melléklet'!F68</f>
        <v>45000</v>
      </c>
      <c r="F12" s="218"/>
      <c r="G12" s="38"/>
    </row>
    <row r="13" spans="1:7" s="39" customFormat="1" ht="15" customHeight="1">
      <c r="A13" s="71"/>
      <c r="B13" s="77" t="s">
        <v>328</v>
      </c>
      <c r="C13" s="219">
        <f>'4.sz. melléklet'!D69</f>
        <v>14701</v>
      </c>
      <c r="D13" s="219">
        <f>'4.sz. melléklet'!E69</f>
        <v>15274</v>
      </c>
      <c r="E13" s="219">
        <f>'4.sz. melléklet'!F69</f>
        <v>15274</v>
      </c>
      <c r="F13" s="218"/>
      <c r="G13" s="38"/>
    </row>
    <row r="14" spans="1:7" s="39" customFormat="1" ht="15" customHeight="1">
      <c r="A14" s="50"/>
      <c r="B14" s="82" t="s">
        <v>327</v>
      </c>
      <c r="C14" s="83">
        <f>'4.sz. melléklet'!D73</f>
        <v>105</v>
      </c>
      <c r="D14" s="83">
        <f>'4.sz. melléklet'!E73</f>
        <v>105</v>
      </c>
      <c r="E14" s="83">
        <f>'4.sz. melléklet'!F73</f>
        <v>105</v>
      </c>
      <c r="F14" s="218"/>
      <c r="G14" s="38"/>
    </row>
    <row r="15" spans="1:7" s="39" customFormat="1" ht="15" customHeight="1">
      <c r="A15" s="73" t="s">
        <v>87</v>
      </c>
      <c r="B15" s="74" t="s">
        <v>276</v>
      </c>
      <c r="C15" s="75">
        <f>C16+C33</f>
        <v>58157</v>
      </c>
      <c r="D15" s="75">
        <f>D16+D33+D32</f>
        <v>72983</v>
      </c>
      <c r="E15" s="75">
        <f>E16+E33+E32</f>
        <v>72983</v>
      </c>
      <c r="F15" s="67">
        <f>E15/D15</f>
        <v>1</v>
      </c>
      <c r="G15" s="38"/>
    </row>
    <row r="16" spans="1:7" s="39" customFormat="1" ht="15" customHeight="1">
      <c r="A16" s="68"/>
      <c r="B16" s="69" t="s">
        <v>331</v>
      </c>
      <c r="C16" s="141">
        <f>SUM(C17:C31)</f>
        <v>53468</v>
      </c>
      <c r="D16" s="141">
        <f>SUM(D17:D31)</f>
        <v>65162</v>
      </c>
      <c r="E16" s="141">
        <f>SUM(E17:E31)</f>
        <v>65556</v>
      </c>
      <c r="F16" s="70">
        <f>E16/C16</f>
        <v>1.2260791501458816</v>
      </c>
      <c r="G16" s="38"/>
    </row>
    <row r="17" spans="1:7" s="39" customFormat="1" ht="15" customHeight="1">
      <c r="A17" s="71"/>
      <c r="B17" s="77" t="s">
        <v>367</v>
      </c>
      <c r="C17" s="306"/>
      <c r="D17" s="306"/>
      <c r="E17" s="306"/>
      <c r="F17" s="218"/>
      <c r="G17" s="38"/>
    </row>
    <row r="18" spans="1:7" s="39" customFormat="1" ht="15" customHeight="1">
      <c r="A18" s="71"/>
      <c r="B18" s="77" t="s">
        <v>78</v>
      </c>
      <c r="C18" s="221">
        <v>14996</v>
      </c>
      <c r="D18" s="221">
        <v>14996</v>
      </c>
      <c r="E18" s="221">
        <v>14996</v>
      </c>
      <c r="F18" s="218"/>
      <c r="G18" s="38"/>
    </row>
    <row r="19" spans="1:7" s="39" customFormat="1" ht="15" customHeight="1">
      <c r="A19" s="71"/>
      <c r="B19" s="77" t="s">
        <v>79</v>
      </c>
      <c r="C19" s="221">
        <v>3775</v>
      </c>
      <c r="D19" s="221">
        <v>3775</v>
      </c>
      <c r="E19" s="221">
        <v>3775</v>
      </c>
      <c r="F19" s="218"/>
      <c r="G19" s="38"/>
    </row>
    <row r="20" spans="1:7" s="39" customFormat="1" ht="15" customHeight="1">
      <c r="A20" s="71"/>
      <c r="B20" s="77" t="s">
        <v>80</v>
      </c>
      <c r="C20" s="306"/>
      <c r="D20" s="306">
        <v>412</v>
      </c>
      <c r="E20" s="306">
        <v>412</v>
      </c>
      <c r="F20" s="218"/>
      <c r="G20" s="38"/>
    </row>
    <row r="21" spans="1:7" s="39" customFormat="1" ht="15" customHeight="1">
      <c r="A21" s="71"/>
      <c r="B21" s="77" t="s">
        <v>81</v>
      </c>
      <c r="C21" s="221">
        <v>1058</v>
      </c>
      <c r="D21" s="221">
        <v>1058</v>
      </c>
      <c r="E21" s="221">
        <v>1058</v>
      </c>
      <c r="F21" s="218"/>
      <c r="G21" s="38"/>
    </row>
    <row r="22" spans="1:7" s="39" customFormat="1" ht="15" customHeight="1">
      <c r="A22" s="71"/>
      <c r="B22" s="77" t="s">
        <v>82</v>
      </c>
      <c r="C22" s="221">
        <v>277</v>
      </c>
      <c r="D22" s="221">
        <v>277</v>
      </c>
      <c r="E22" s="221">
        <v>277</v>
      </c>
      <c r="F22" s="218"/>
      <c r="G22" s="38"/>
    </row>
    <row r="23" spans="1:7" s="39" customFormat="1" ht="22.5">
      <c r="A23" s="71"/>
      <c r="B23" s="222" t="s">
        <v>382</v>
      </c>
      <c r="C23" s="221">
        <v>11511</v>
      </c>
      <c r="D23" s="221">
        <v>11511</v>
      </c>
      <c r="E23" s="221">
        <v>11511</v>
      </c>
      <c r="F23" s="218"/>
      <c r="G23" s="38"/>
    </row>
    <row r="24" spans="1:7" s="39" customFormat="1" ht="15" customHeight="1">
      <c r="A24" s="71"/>
      <c r="B24" s="77" t="s">
        <v>383</v>
      </c>
      <c r="C24" s="221">
        <v>1232</v>
      </c>
      <c r="D24" s="221">
        <v>1232</v>
      </c>
      <c r="E24" s="221">
        <v>1232</v>
      </c>
      <c r="F24" s="218"/>
      <c r="G24" s="38"/>
    </row>
    <row r="25" spans="1:7" s="39" customFormat="1" ht="15" customHeight="1">
      <c r="A25" s="71"/>
      <c r="B25" s="77" t="s">
        <v>83</v>
      </c>
      <c r="C25" s="221">
        <v>1436</v>
      </c>
      <c r="D25" s="221">
        <v>1436</v>
      </c>
      <c r="E25" s="221">
        <v>1436</v>
      </c>
      <c r="F25" s="218"/>
      <c r="G25" s="38"/>
    </row>
    <row r="26" spans="1:7" s="39" customFormat="1" ht="15" customHeight="1">
      <c r="A26" s="71"/>
      <c r="B26" s="77" t="s">
        <v>84</v>
      </c>
      <c r="C26" s="221">
        <v>799</v>
      </c>
      <c r="D26" s="221">
        <v>799</v>
      </c>
      <c r="E26" s="221">
        <v>799</v>
      </c>
      <c r="F26" s="218"/>
      <c r="G26" s="38"/>
    </row>
    <row r="27" spans="1:7" s="39" customFormat="1" ht="15" customHeight="1">
      <c r="A27" s="71"/>
      <c r="B27" s="77" t="s">
        <v>85</v>
      </c>
      <c r="C27" s="221">
        <v>18271</v>
      </c>
      <c r="D27" s="221">
        <v>18271</v>
      </c>
      <c r="E27" s="221">
        <v>18271</v>
      </c>
      <c r="F27" s="218"/>
      <c r="G27" s="38"/>
    </row>
    <row r="28" spans="1:7" s="39" customFormat="1" ht="15" customHeight="1">
      <c r="A28" s="71"/>
      <c r="B28" s="223" t="s">
        <v>86</v>
      </c>
      <c r="C28" s="221">
        <v>113</v>
      </c>
      <c r="D28" s="221">
        <v>113</v>
      </c>
      <c r="E28" s="221">
        <v>113</v>
      </c>
      <c r="F28" s="218"/>
      <c r="G28" s="38"/>
    </row>
    <row r="29" spans="1:7" s="39" customFormat="1" ht="15" customHeight="1">
      <c r="A29" s="71"/>
      <c r="B29" s="223" t="s">
        <v>384</v>
      </c>
      <c r="C29" s="306"/>
      <c r="D29" s="307">
        <v>10277</v>
      </c>
      <c r="E29" s="307">
        <v>10277</v>
      </c>
      <c r="F29" s="218"/>
      <c r="G29" s="38"/>
    </row>
    <row r="30" spans="1:7" s="39" customFormat="1" ht="15" customHeight="1">
      <c r="A30" s="71"/>
      <c r="B30" s="223" t="s">
        <v>385</v>
      </c>
      <c r="C30" s="306"/>
      <c r="D30" s="307">
        <v>344</v>
      </c>
      <c r="E30" s="307">
        <v>344</v>
      </c>
      <c r="F30" s="218"/>
      <c r="G30" s="38"/>
    </row>
    <row r="31" spans="1:7" s="39" customFormat="1" ht="15" customHeight="1">
      <c r="A31" s="71"/>
      <c r="B31" s="223" t="s">
        <v>386</v>
      </c>
      <c r="C31" s="306"/>
      <c r="D31" s="307">
        <v>661</v>
      </c>
      <c r="E31" s="307">
        <v>1055</v>
      </c>
      <c r="F31" s="218"/>
      <c r="G31" s="38"/>
    </row>
    <row r="32" spans="1:7" s="39" customFormat="1" ht="15" customHeight="1">
      <c r="A32" s="71"/>
      <c r="B32" s="319" t="s">
        <v>388</v>
      </c>
      <c r="C32" s="318"/>
      <c r="D32" s="320">
        <f>'4.sz. melléklet'!E62</f>
        <v>72</v>
      </c>
      <c r="E32" s="320">
        <f>'4.sz. melléklet'!F62</f>
        <v>0</v>
      </c>
      <c r="F32" s="218"/>
      <c r="G32" s="38"/>
    </row>
    <row r="33" spans="1:7" s="39" customFormat="1" ht="15" customHeight="1">
      <c r="A33" s="50"/>
      <c r="B33" s="44" t="s">
        <v>389</v>
      </c>
      <c r="C33" s="72">
        <f>'4.sz. melléklet'!D63+'4.sz. melléklet'!D62</f>
        <v>4689</v>
      </c>
      <c r="D33" s="72">
        <f>'4.sz. melléklet'!E63</f>
        <v>7749</v>
      </c>
      <c r="E33" s="72">
        <f>'4.sz. melléklet'!F63</f>
        <v>7427</v>
      </c>
      <c r="F33" s="98">
        <f>E33/C33</f>
        <v>1.5839198123267222</v>
      </c>
      <c r="G33" s="38"/>
    </row>
    <row r="34" spans="1:7" s="220" customFormat="1" ht="15" customHeight="1">
      <c r="A34" s="78" t="s">
        <v>88</v>
      </c>
      <c r="B34" s="25" t="s">
        <v>319</v>
      </c>
      <c r="C34" s="26">
        <f>'4.sz. melléklet'!D85</f>
        <v>230</v>
      </c>
      <c r="D34" s="26">
        <f>'4.sz. melléklet'!E85</f>
        <v>1300</v>
      </c>
      <c r="E34" s="26">
        <f>'4.sz. melléklet'!F85</f>
        <v>1300</v>
      </c>
      <c r="F34" s="79">
        <f>E34/C34</f>
        <v>5.6521739130434785</v>
      </c>
      <c r="G34" s="38"/>
    </row>
    <row r="35" spans="1:7" s="39" customFormat="1" ht="15" customHeight="1">
      <c r="A35" s="362" t="s">
        <v>89</v>
      </c>
      <c r="B35" s="362"/>
      <c r="C35" s="28">
        <f>C10+C11+C15+C34</f>
        <v>171061</v>
      </c>
      <c r="D35" s="28">
        <f>D10+D11+D15+D34</f>
        <v>195328</v>
      </c>
      <c r="E35" s="28">
        <f>E10+E11+E15+E34</f>
        <v>195328</v>
      </c>
      <c r="F35" s="80">
        <f>E35/C35</f>
        <v>1.1418616750749733</v>
      </c>
      <c r="G35" s="38"/>
    </row>
    <row r="36" spans="1:7" s="39" customFormat="1" ht="15" customHeight="1">
      <c r="A36" s="68" t="s">
        <v>30</v>
      </c>
      <c r="B36" s="69" t="s">
        <v>90</v>
      </c>
      <c r="C36" s="53">
        <f>SUM(C37)</f>
        <v>76084</v>
      </c>
      <c r="D36" s="53">
        <f>SUM(D37)</f>
        <v>95637</v>
      </c>
      <c r="E36" s="53">
        <f>SUM(E37)</f>
        <v>95637</v>
      </c>
      <c r="F36" s="81">
        <f>D36/C36</f>
        <v>1.2569922716997004</v>
      </c>
      <c r="G36" s="38"/>
    </row>
    <row r="37" spans="1:7" s="39" customFormat="1" ht="15" customHeight="1" thickBot="1">
      <c r="A37" s="231"/>
      <c r="B37" s="232" t="s">
        <v>91</v>
      </c>
      <c r="C37" s="233">
        <f>'2.sz. melléklet'!C20</f>
        <v>76084</v>
      </c>
      <c r="D37" s="233">
        <f>'2.sz. melléklet'!D20</f>
        <v>95637</v>
      </c>
      <c r="E37" s="233">
        <f>'2.sz. melléklet'!E20</f>
        <v>95637</v>
      </c>
      <c r="F37" s="234"/>
      <c r="G37" s="38"/>
    </row>
    <row r="38" spans="1:7" s="39" customFormat="1" ht="15" customHeight="1" thickBot="1" thickTop="1">
      <c r="A38" s="384" t="s">
        <v>92</v>
      </c>
      <c r="B38" s="384"/>
      <c r="C38" s="60">
        <f>C36+C35</f>
        <v>247145</v>
      </c>
      <c r="D38" s="60">
        <f>D36+D35</f>
        <v>290965</v>
      </c>
      <c r="E38" s="60">
        <f>E36+E35</f>
        <v>290965</v>
      </c>
      <c r="F38" s="86">
        <f>D38/C38</f>
        <v>1.1773048210564647</v>
      </c>
      <c r="G38" s="38"/>
    </row>
  </sheetData>
  <sheetProtection selectLockedCells="1" selectUnlockedCells="1"/>
  <mergeCells count="6">
    <mergeCell ref="A35:B35"/>
    <mergeCell ref="A38:B38"/>
    <mergeCell ref="A1:F1"/>
    <mergeCell ref="A4:F4"/>
    <mergeCell ref="C6:F6"/>
    <mergeCell ref="A9:F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27">
      <selection activeCell="L54" sqref="L54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5.7109375" style="1" customWidth="1"/>
    <col min="4" max="6" width="9.7109375" style="1" customWidth="1"/>
    <col min="7" max="7" width="9.7109375" style="0" customWidth="1"/>
  </cols>
  <sheetData>
    <row r="1" spans="1:7" ht="15" customHeight="1">
      <c r="A1" s="390" t="s">
        <v>93</v>
      </c>
      <c r="B1" s="390"/>
      <c r="C1" s="390"/>
      <c r="D1" s="390"/>
      <c r="E1" s="390"/>
      <c r="F1" s="390"/>
      <c r="G1" s="390"/>
    </row>
    <row r="2" spans="1:7" ht="15" customHeight="1">
      <c r="A2" s="3"/>
      <c r="B2" s="3"/>
      <c r="C2" s="3"/>
      <c r="D2" s="3"/>
      <c r="E2" s="3"/>
      <c r="F2" s="3"/>
      <c r="G2" s="2" t="str">
        <f>'1.sz. mellékelet'!F2</f>
        <v>a 12/2014. (XI.28.) önkormányzati rendelethez</v>
      </c>
    </row>
    <row r="3" spans="1:7" ht="15" customHeight="1">
      <c r="A3" s="41"/>
      <c r="B3" s="42"/>
      <c r="C3" s="42"/>
      <c r="D3" s="42"/>
      <c r="E3" s="42"/>
      <c r="F3" s="42"/>
      <c r="G3" s="39"/>
    </row>
    <row r="4" spans="1:7" ht="15" customHeight="1">
      <c r="A4" s="377" t="s">
        <v>103</v>
      </c>
      <c r="B4" s="377"/>
      <c r="C4" s="377"/>
      <c r="D4" s="377"/>
      <c r="E4" s="377"/>
      <c r="F4" s="377"/>
      <c r="G4" s="377"/>
    </row>
    <row r="5" spans="1:7" ht="15" customHeight="1">
      <c r="A5" s="42"/>
      <c r="B5" s="42"/>
      <c r="C5" s="42"/>
      <c r="D5" s="42"/>
      <c r="E5" s="42"/>
      <c r="F5" s="42"/>
      <c r="G5" s="39"/>
    </row>
    <row r="6" spans="1:7" ht="15" customHeight="1" thickBot="1">
      <c r="A6" s="41"/>
      <c r="B6" s="87"/>
      <c r="C6" s="87"/>
      <c r="D6" s="40"/>
      <c r="E6" s="40"/>
      <c r="F6" s="40"/>
      <c r="G6" s="6" t="s">
        <v>2</v>
      </c>
    </row>
    <row r="7" spans="1:7" ht="34.5" thickTop="1">
      <c r="A7" s="7" t="s">
        <v>94</v>
      </c>
      <c r="B7" s="9" t="s">
        <v>104</v>
      </c>
      <c r="C7" s="9" t="s">
        <v>199</v>
      </c>
      <c r="D7" s="9" t="s">
        <v>5</v>
      </c>
      <c r="E7" s="9" t="s">
        <v>393</v>
      </c>
      <c r="F7" s="9" t="s">
        <v>394</v>
      </c>
      <c r="G7" s="152" t="s">
        <v>6</v>
      </c>
    </row>
    <row r="8" spans="1:7" ht="15" customHeight="1" thickBot="1">
      <c r="A8" s="93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91" t="s">
        <v>13</v>
      </c>
    </row>
    <row r="9" spans="1:7" ht="15" customHeight="1" thickTop="1">
      <c r="A9" s="94" t="s">
        <v>17</v>
      </c>
      <c r="B9" s="95" t="s">
        <v>105</v>
      </c>
      <c r="C9" s="95" t="s">
        <v>200</v>
      </c>
      <c r="D9" s="96">
        <f>D10+D15</f>
        <v>29251</v>
      </c>
      <c r="E9" s="96">
        <f>E10+E15</f>
        <v>30550</v>
      </c>
      <c r="F9" s="96">
        <f>F10+F15</f>
        <v>30550</v>
      </c>
      <c r="G9" s="97">
        <f>F9/D9</f>
        <v>1.0444087381627978</v>
      </c>
    </row>
    <row r="10" spans="1:7" ht="15" customHeight="1">
      <c r="A10" s="20" t="s">
        <v>106</v>
      </c>
      <c r="B10" s="17" t="s">
        <v>201</v>
      </c>
      <c r="C10" s="17" t="s">
        <v>202</v>
      </c>
      <c r="D10" s="18">
        <f>SUM(D11:D13)</f>
        <v>20133</v>
      </c>
      <c r="E10" s="18">
        <f>SUM(E11:E14)</f>
        <v>21496</v>
      </c>
      <c r="F10" s="18">
        <f>SUM(F11:F14)</f>
        <v>21496</v>
      </c>
      <c r="G10" s="98">
        <f>F10/D10</f>
        <v>1.0676997963542443</v>
      </c>
    </row>
    <row r="11" spans="1:7" ht="15" customHeight="1">
      <c r="A11" s="99"/>
      <c r="B11" s="21" t="s">
        <v>203</v>
      </c>
      <c r="C11" s="21" t="s">
        <v>204</v>
      </c>
      <c r="D11" s="22">
        <v>18857</v>
      </c>
      <c r="E11" s="22">
        <v>20089</v>
      </c>
      <c r="F11" s="22">
        <v>20058</v>
      </c>
      <c r="G11" s="84">
        <f>F11/D11</f>
        <v>1.063689876438458</v>
      </c>
    </row>
    <row r="12" spans="1:7" ht="15" customHeight="1">
      <c r="A12" s="99"/>
      <c r="B12" s="21" t="s">
        <v>396</v>
      </c>
      <c r="C12" s="21" t="s">
        <v>397</v>
      </c>
      <c r="D12" s="22"/>
      <c r="E12" s="22"/>
      <c r="F12" s="22">
        <v>31</v>
      </c>
      <c r="G12" s="84"/>
    </row>
    <row r="13" spans="1:7" ht="15" customHeight="1">
      <c r="A13" s="99"/>
      <c r="B13" s="21" t="s">
        <v>395</v>
      </c>
      <c r="C13" s="21" t="s">
        <v>205</v>
      </c>
      <c r="D13" s="22">
        <v>1276</v>
      </c>
      <c r="E13" s="22">
        <v>1276</v>
      </c>
      <c r="F13" s="22">
        <v>1276</v>
      </c>
      <c r="G13" s="84">
        <f>F13/D13</f>
        <v>1</v>
      </c>
    </row>
    <row r="14" spans="1:7" ht="15" customHeight="1">
      <c r="A14" s="99"/>
      <c r="B14" s="21" t="s">
        <v>365</v>
      </c>
      <c r="C14" s="21" t="s">
        <v>348</v>
      </c>
      <c r="D14" s="22"/>
      <c r="E14" s="22">
        <v>131</v>
      </c>
      <c r="F14" s="22">
        <v>131</v>
      </c>
      <c r="G14" s="84"/>
    </row>
    <row r="15" spans="1:7" ht="15" customHeight="1">
      <c r="A15" s="20" t="s">
        <v>107</v>
      </c>
      <c r="B15" s="17" t="s">
        <v>109</v>
      </c>
      <c r="C15" s="17" t="s">
        <v>206</v>
      </c>
      <c r="D15" s="18">
        <f>SUM(D16:D18)</f>
        <v>9118</v>
      </c>
      <c r="E15" s="18">
        <f>SUM(E16:E18)</f>
        <v>9054</v>
      </c>
      <c r="F15" s="18">
        <f>SUM(F16:F18)</f>
        <v>9054</v>
      </c>
      <c r="G15" s="98">
        <f aca="true" t="shared" si="0" ref="G15:G30">F15/D15</f>
        <v>0.9929809168677342</v>
      </c>
    </row>
    <row r="16" spans="1:7" ht="15" customHeight="1">
      <c r="A16" s="99"/>
      <c r="B16" s="21" t="s">
        <v>227</v>
      </c>
      <c r="C16" s="21" t="s">
        <v>207</v>
      </c>
      <c r="D16" s="22">
        <v>6382</v>
      </c>
      <c r="E16" s="22">
        <v>6387</v>
      </c>
      <c r="F16" s="22">
        <v>6387</v>
      </c>
      <c r="G16" s="84">
        <f t="shared" si="0"/>
        <v>1.0007834534628643</v>
      </c>
    </row>
    <row r="17" spans="1:7" ht="15" customHeight="1">
      <c r="A17" s="99"/>
      <c r="B17" s="21" t="s">
        <v>228</v>
      </c>
      <c r="C17" s="21" t="s">
        <v>208</v>
      </c>
      <c r="D17" s="22">
        <v>2236</v>
      </c>
      <c r="E17" s="22">
        <v>2267</v>
      </c>
      <c r="F17" s="22">
        <v>2326</v>
      </c>
      <c r="G17" s="84">
        <f t="shared" si="0"/>
        <v>1.0402504472271914</v>
      </c>
    </row>
    <row r="18" spans="1:7" ht="15" customHeight="1">
      <c r="A18" s="99"/>
      <c r="B18" s="21" t="s">
        <v>229</v>
      </c>
      <c r="C18" s="21" t="s">
        <v>209</v>
      </c>
      <c r="D18" s="22">
        <v>500</v>
      </c>
      <c r="E18" s="22">
        <v>400</v>
      </c>
      <c r="F18" s="22">
        <v>341</v>
      </c>
      <c r="G18" s="84">
        <f t="shared" si="0"/>
        <v>0.682</v>
      </c>
    </row>
    <row r="19" spans="1:7" ht="15" customHeight="1">
      <c r="A19" s="27" t="s">
        <v>18</v>
      </c>
      <c r="B19" s="100" t="s">
        <v>161</v>
      </c>
      <c r="C19" s="100" t="s">
        <v>210</v>
      </c>
      <c r="D19" s="28">
        <v>8096</v>
      </c>
      <c r="E19" s="28">
        <v>9242</v>
      </c>
      <c r="F19" s="28">
        <v>9242</v>
      </c>
      <c r="G19" s="97">
        <f t="shared" si="0"/>
        <v>1.1415513833992095</v>
      </c>
    </row>
    <row r="20" spans="1:7" ht="15" customHeight="1">
      <c r="A20" s="27" t="s">
        <v>59</v>
      </c>
      <c r="B20" s="100" t="s">
        <v>111</v>
      </c>
      <c r="C20" s="100" t="s">
        <v>211</v>
      </c>
      <c r="D20" s="28">
        <f>SUM(D21:D25)</f>
        <v>92866</v>
      </c>
      <c r="E20" s="28">
        <f>SUM(E21:E25)</f>
        <v>98336</v>
      </c>
      <c r="F20" s="28">
        <f>SUM(F21:F25)</f>
        <v>98336</v>
      </c>
      <c r="G20" s="97">
        <f t="shared" si="0"/>
        <v>1.0589020739560226</v>
      </c>
    </row>
    <row r="21" spans="1:7" ht="15" customHeight="1">
      <c r="A21" s="20" t="s">
        <v>110</v>
      </c>
      <c r="B21" s="17" t="s">
        <v>212</v>
      </c>
      <c r="C21" s="17" t="s">
        <v>218</v>
      </c>
      <c r="D21" s="18">
        <v>11600</v>
      </c>
      <c r="E21" s="18">
        <v>14035</v>
      </c>
      <c r="F21" s="18">
        <v>14035</v>
      </c>
      <c r="G21" s="98">
        <f t="shared" si="0"/>
        <v>1.2099137931034483</v>
      </c>
    </row>
    <row r="22" spans="1:7" ht="15" customHeight="1">
      <c r="A22" s="20" t="s">
        <v>112</v>
      </c>
      <c r="B22" s="17" t="s">
        <v>213</v>
      </c>
      <c r="C22" s="17" t="s">
        <v>219</v>
      </c>
      <c r="D22" s="18">
        <v>1705</v>
      </c>
      <c r="E22" s="18">
        <v>1725</v>
      </c>
      <c r="F22" s="18">
        <v>1725</v>
      </c>
      <c r="G22" s="98">
        <f t="shared" si="0"/>
        <v>1.0117302052785924</v>
      </c>
    </row>
    <row r="23" spans="1:7" ht="15" customHeight="1">
      <c r="A23" s="20" t="s">
        <v>214</v>
      </c>
      <c r="B23" s="17" t="s">
        <v>215</v>
      </c>
      <c r="C23" s="17" t="s">
        <v>220</v>
      </c>
      <c r="D23" s="18">
        <v>53945</v>
      </c>
      <c r="E23" s="18">
        <v>56944</v>
      </c>
      <c r="F23" s="18">
        <v>56944</v>
      </c>
      <c r="G23" s="98">
        <f t="shared" si="0"/>
        <v>1.0555936602094727</v>
      </c>
    </row>
    <row r="24" spans="1:7" ht="15" customHeight="1">
      <c r="A24" s="20" t="s">
        <v>216</v>
      </c>
      <c r="B24" s="17" t="s">
        <v>217</v>
      </c>
      <c r="C24" s="17" t="s">
        <v>221</v>
      </c>
      <c r="D24" s="18">
        <v>355</v>
      </c>
      <c r="E24" s="18">
        <v>385</v>
      </c>
      <c r="F24" s="18">
        <v>385</v>
      </c>
      <c r="G24" s="98">
        <f t="shared" si="0"/>
        <v>1.0845070422535212</v>
      </c>
    </row>
    <row r="25" spans="1:7" ht="15" customHeight="1">
      <c r="A25" s="20" t="s">
        <v>222</v>
      </c>
      <c r="B25" s="17" t="s">
        <v>223</v>
      </c>
      <c r="C25" s="17" t="s">
        <v>224</v>
      </c>
      <c r="D25" s="18">
        <f>SUM(D26:D28)</f>
        <v>25261</v>
      </c>
      <c r="E25" s="18">
        <f>SUM(E26:E28)</f>
        <v>25247</v>
      </c>
      <c r="F25" s="18">
        <f>SUM(F26:F28)</f>
        <v>25247</v>
      </c>
      <c r="G25" s="98">
        <f t="shared" si="0"/>
        <v>0.9994457859942203</v>
      </c>
    </row>
    <row r="26" spans="1:7" ht="15" customHeight="1">
      <c r="A26" s="99"/>
      <c r="B26" s="21" t="s">
        <v>225</v>
      </c>
      <c r="C26" s="21" t="s">
        <v>226</v>
      </c>
      <c r="D26" s="22">
        <v>17833</v>
      </c>
      <c r="E26" s="22">
        <v>18457</v>
      </c>
      <c r="F26" s="22">
        <v>15807</v>
      </c>
      <c r="G26" s="98">
        <f t="shared" si="0"/>
        <v>0.8863903998205573</v>
      </c>
    </row>
    <row r="27" spans="1:7" ht="15" customHeight="1">
      <c r="A27" s="99"/>
      <c r="B27" s="208" t="s">
        <v>230</v>
      </c>
      <c r="C27" s="21" t="s">
        <v>232</v>
      </c>
      <c r="D27" s="22">
        <v>6350</v>
      </c>
      <c r="E27" s="22">
        <v>6350</v>
      </c>
      <c r="F27" s="22">
        <v>9000</v>
      </c>
      <c r="G27" s="98">
        <f t="shared" si="0"/>
        <v>1.4173228346456692</v>
      </c>
    </row>
    <row r="28" spans="1:7" ht="15" customHeight="1">
      <c r="A28" s="99"/>
      <c r="B28" s="208" t="s">
        <v>231</v>
      </c>
      <c r="C28" s="21" t="s">
        <v>233</v>
      </c>
      <c r="D28" s="22">
        <v>1078</v>
      </c>
      <c r="E28" s="22">
        <v>440</v>
      </c>
      <c r="F28" s="22">
        <v>440</v>
      </c>
      <c r="G28" s="98">
        <f t="shared" si="0"/>
        <v>0.40816326530612246</v>
      </c>
    </row>
    <row r="29" spans="1:7" ht="15" customHeight="1">
      <c r="A29" s="27" t="s">
        <v>60</v>
      </c>
      <c r="B29" s="100" t="s">
        <v>234</v>
      </c>
      <c r="C29" s="100" t="s">
        <v>235</v>
      </c>
      <c r="D29" s="28">
        <v>6020</v>
      </c>
      <c r="E29" s="28">
        <v>6020</v>
      </c>
      <c r="F29" s="28">
        <v>6020</v>
      </c>
      <c r="G29" s="97">
        <f t="shared" si="0"/>
        <v>1</v>
      </c>
    </row>
    <row r="30" spans="1:7" ht="15" customHeight="1">
      <c r="A30" s="27" t="s">
        <v>62</v>
      </c>
      <c r="B30" s="100" t="s">
        <v>236</v>
      </c>
      <c r="C30" s="100" t="s">
        <v>237</v>
      </c>
      <c r="D30" s="28">
        <f>SUM(D31:D35)</f>
        <v>125490</v>
      </c>
      <c r="E30" s="28">
        <f>SUM(E31:E35)</f>
        <v>126250</v>
      </c>
      <c r="F30" s="28">
        <f>SUM(F31:F35)</f>
        <v>126250</v>
      </c>
      <c r="G30" s="97">
        <f t="shared" si="0"/>
        <v>1.0060562594629054</v>
      </c>
    </row>
    <row r="31" spans="1:7" ht="15" customHeight="1">
      <c r="A31" s="20" t="s">
        <v>192</v>
      </c>
      <c r="B31" s="17" t="s">
        <v>350</v>
      </c>
      <c r="C31" s="17" t="s">
        <v>351</v>
      </c>
      <c r="D31" s="18"/>
      <c r="E31" s="18">
        <v>384</v>
      </c>
      <c r="F31" s="18">
        <v>384</v>
      </c>
      <c r="G31" s="98"/>
    </row>
    <row r="32" spans="1:7" s="209" customFormat="1" ht="15" customHeight="1">
      <c r="A32" s="20" t="s">
        <v>194</v>
      </c>
      <c r="B32" s="17" t="s">
        <v>238</v>
      </c>
      <c r="C32" s="17" t="s">
        <v>240</v>
      </c>
      <c r="D32" s="18">
        <v>12129</v>
      </c>
      <c r="E32" s="18">
        <v>12727</v>
      </c>
      <c r="F32" s="18">
        <v>12727</v>
      </c>
      <c r="G32" s="98">
        <f>F32/D32</f>
        <v>1.0493033226152197</v>
      </c>
    </row>
    <row r="33" spans="1:7" s="209" customFormat="1" ht="22.5">
      <c r="A33" s="20" t="s">
        <v>243</v>
      </c>
      <c r="B33" s="48" t="s">
        <v>353</v>
      </c>
      <c r="C33" s="17" t="s">
        <v>354</v>
      </c>
      <c r="D33" s="18"/>
      <c r="E33" s="18">
        <v>200</v>
      </c>
      <c r="F33" s="18">
        <v>200</v>
      </c>
      <c r="G33" s="98"/>
    </row>
    <row r="34" spans="1:7" s="209" customFormat="1" ht="15" customHeight="1">
      <c r="A34" s="20" t="s">
        <v>349</v>
      </c>
      <c r="B34" s="17" t="s">
        <v>239</v>
      </c>
      <c r="C34" s="17" t="s">
        <v>241</v>
      </c>
      <c r="D34" s="18">
        <v>8360</v>
      </c>
      <c r="E34" s="18">
        <v>19037</v>
      </c>
      <c r="F34" s="18">
        <v>19037</v>
      </c>
      <c r="G34" s="98">
        <f aca="true" t="shared" si="1" ref="G34:G49">F34/D34</f>
        <v>2.277153110047847</v>
      </c>
    </row>
    <row r="35" spans="1:7" s="209" customFormat="1" ht="15" customHeight="1">
      <c r="A35" s="20" t="s">
        <v>352</v>
      </c>
      <c r="B35" s="17" t="s">
        <v>48</v>
      </c>
      <c r="C35" s="17" t="s">
        <v>242</v>
      </c>
      <c r="D35" s="18">
        <v>105001</v>
      </c>
      <c r="E35" s="18">
        <v>93902</v>
      </c>
      <c r="F35" s="18">
        <v>93902</v>
      </c>
      <c r="G35" s="98">
        <f t="shared" si="1"/>
        <v>0.8942962447976686</v>
      </c>
    </row>
    <row r="36" spans="1:7" ht="15" customHeight="1">
      <c r="A36" s="27" t="s">
        <v>63</v>
      </c>
      <c r="B36" s="100" t="s">
        <v>162</v>
      </c>
      <c r="C36" s="100" t="s">
        <v>244</v>
      </c>
      <c r="D36" s="28">
        <f>SUM(D37:D42)</f>
        <v>65977</v>
      </c>
      <c r="E36" s="28">
        <f>SUM(E37:E42)</f>
        <v>80513</v>
      </c>
      <c r="F36" s="28">
        <f>SUM(F37:F42)</f>
        <v>80513</v>
      </c>
      <c r="G36" s="97">
        <f t="shared" si="1"/>
        <v>1.2203192021462024</v>
      </c>
    </row>
    <row r="37" spans="1:7" s="209" customFormat="1" ht="15" customHeight="1">
      <c r="A37" s="213" t="s">
        <v>245</v>
      </c>
      <c r="B37" s="69" t="s">
        <v>246</v>
      </c>
      <c r="C37" s="69" t="s">
        <v>247</v>
      </c>
      <c r="D37" s="53">
        <v>2890</v>
      </c>
      <c r="E37" s="53">
        <v>2800</v>
      </c>
      <c r="F37" s="53">
        <v>2800</v>
      </c>
      <c r="G37" s="98">
        <f t="shared" si="1"/>
        <v>0.9688581314878892</v>
      </c>
    </row>
    <row r="38" spans="1:7" s="209" customFormat="1" ht="15" customHeight="1">
      <c r="A38" s="213" t="s">
        <v>248</v>
      </c>
      <c r="B38" s="69" t="s">
        <v>249</v>
      </c>
      <c r="C38" s="69" t="s">
        <v>250</v>
      </c>
      <c r="D38" s="53">
        <v>24309</v>
      </c>
      <c r="E38" s="53">
        <v>29718</v>
      </c>
      <c r="F38" s="53">
        <v>29718</v>
      </c>
      <c r="G38" s="98">
        <f t="shared" si="1"/>
        <v>1.222510181414291</v>
      </c>
    </row>
    <row r="39" spans="1:7" s="209" customFormat="1" ht="15" customHeight="1">
      <c r="A39" s="213" t="s">
        <v>251</v>
      </c>
      <c r="B39" s="69" t="s">
        <v>252</v>
      </c>
      <c r="C39" s="69" t="s">
        <v>253</v>
      </c>
      <c r="D39" s="53">
        <v>670</v>
      </c>
      <c r="E39" s="53">
        <v>712</v>
      </c>
      <c r="F39" s="53">
        <v>712</v>
      </c>
      <c r="G39" s="98">
        <f t="shared" si="1"/>
        <v>1.0626865671641792</v>
      </c>
    </row>
    <row r="40" spans="1:7" s="209" customFormat="1" ht="15" customHeight="1">
      <c r="A40" s="213" t="s">
        <v>254</v>
      </c>
      <c r="B40" s="69" t="s">
        <v>255</v>
      </c>
      <c r="C40" s="69" t="s">
        <v>256</v>
      </c>
      <c r="D40" s="53">
        <v>12663</v>
      </c>
      <c r="E40" s="53">
        <v>19967</v>
      </c>
      <c r="F40" s="53">
        <v>19967</v>
      </c>
      <c r="G40" s="98">
        <f t="shared" si="1"/>
        <v>1.5767985469478007</v>
      </c>
    </row>
    <row r="41" spans="1:7" s="209" customFormat="1" ht="15" customHeight="1">
      <c r="A41" s="213" t="s">
        <v>257</v>
      </c>
      <c r="B41" s="69" t="s">
        <v>258</v>
      </c>
      <c r="C41" s="69" t="s">
        <v>259</v>
      </c>
      <c r="D41" s="53">
        <v>14500</v>
      </c>
      <c r="E41" s="53">
        <v>14500</v>
      </c>
      <c r="F41" s="53">
        <v>14500</v>
      </c>
      <c r="G41" s="98">
        <f t="shared" si="1"/>
        <v>1</v>
      </c>
    </row>
    <row r="42" spans="1:7" s="209" customFormat="1" ht="15" customHeight="1">
      <c r="A42" s="213" t="s">
        <v>260</v>
      </c>
      <c r="B42" s="69" t="s">
        <v>261</v>
      </c>
      <c r="C42" s="69" t="s">
        <v>262</v>
      </c>
      <c r="D42" s="53">
        <v>10945</v>
      </c>
      <c r="E42" s="53">
        <v>12816</v>
      </c>
      <c r="F42" s="53">
        <v>12816</v>
      </c>
      <c r="G42" s="98">
        <f t="shared" si="1"/>
        <v>1.1709456372772955</v>
      </c>
    </row>
    <row r="43" spans="1:7" s="215" customFormat="1" ht="15" customHeight="1">
      <c r="A43" s="214" t="s">
        <v>65</v>
      </c>
      <c r="B43" s="211" t="s">
        <v>263</v>
      </c>
      <c r="C43" s="211" t="s">
        <v>264</v>
      </c>
      <c r="D43" s="212">
        <f>SUM(D44:D45)</f>
        <v>22795</v>
      </c>
      <c r="E43" s="212">
        <f>SUM(E44:E45)</f>
        <v>48416</v>
      </c>
      <c r="F43" s="212">
        <f>SUM(F44:F45)</f>
        <v>48416</v>
      </c>
      <c r="G43" s="97">
        <f t="shared" si="1"/>
        <v>2.1239745558236454</v>
      </c>
    </row>
    <row r="44" spans="1:7" s="209" customFormat="1" ht="15" customHeight="1">
      <c r="A44" s="213" t="s">
        <v>265</v>
      </c>
      <c r="B44" s="69" t="s">
        <v>266</v>
      </c>
      <c r="C44" s="69" t="s">
        <v>267</v>
      </c>
      <c r="D44" s="53">
        <v>17947</v>
      </c>
      <c r="E44" s="53">
        <v>38121</v>
      </c>
      <c r="F44" s="53">
        <v>38121</v>
      </c>
      <c r="G44" s="98">
        <f t="shared" si="1"/>
        <v>2.124087591240876</v>
      </c>
    </row>
    <row r="45" spans="1:7" s="209" customFormat="1" ht="15" customHeight="1">
      <c r="A45" s="213" t="s">
        <v>268</v>
      </c>
      <c r="B45" s="69" t="s">
        <v>269</v>
      </c>
      <c r="C45" s="69" t="s">
        <v>270</v>
      </c>
      <c r="D45" s="53">
        <v>4848</v>
      </c>
      <c r="E45" s="53">
        <v>10295</v>
      </c>
      <c r="F45" s="53">
        <v>10295</v>
      </c>
      <c r="G45" s="98">
        <f t="shared" si="1"/>
        <v>2.123556105610561</v>
      </c>
    </row>
    <row r="46" spans="1:7" s="215" customFormat="1" ht="15" customHeight="1">
      <c r="A46" s="210" t="s">
        <v>95</v>
      </c>
      <c r="B46" s="211" t="s">
        <v>120</v>
      </c>
      <c r="C46" s="211" t="s">
        <v>271</v>
      </c>
      <c r="D46" s="212">
        <f>SUM(D47)</f>
        <v>7790</v>
      </c>
      <c r="E46" s="212">
        <f>SUM(E47)</f>
        <v>12721</v>
      </c>
      <c r="F46" s="212">
        <f>SUM(F47)</f>
        <v>12721</v>
      </c>
      <c r="G46" s="97">
        <f t="shared" si="1"/>
        <v>1.6329910141206676</v>
      </c>
    </row>
    <row r="47" spans="1:7" s="209" customFormat="1" ht="15" customHeight="1">
      <c r="A47" s="250" t="s">
        <v>272</v>
      </c>
      <c r="B47" s="242" t="s">
        <v>273</v>
      </c>
      <c r="C47" s="242" t="s">
        <v>274</v>
      </c>
      <c r="D47" s="243">
        <v>7790</v>
      </c>
      <c r="E47" s="243">
        <v>12721</v>
      </c>
      <c r="F47" s="243">
        <v>12721</v>
      </c>
      <c r="G47" s="98">
        <f t="shared" si="1"/>
        <v>1.6329910141206676</v>
      </c>
    </row>
    <row r="48" spans="1:7" s="209" customFormat="1" ht="15" customHeight="1" thickBot="1">
      <c r="A48" s="251" t="s">
        <v>98</v>
      </c>
      <c r="B48" s="252" t="s">
        <v>346</v>
      </c>
      <c r="C48" s="252" t="s">
        <v>347</v>
      </c>
      <c r="D48" s="253">
        <v>15584</v>
      </c>
      <c r="E48" s="253">
        <v>14713</v>
      </c>
      <c r="F48" s="253">
        <v>14713</v>
      </c>
      <c r="G48" s="97">
        <f t="shared" si="1"/>
        <v>0.9441093429158111</v>
      </c>
    </row>
    <row r="49" spans="1:7" ht="15" customHeight="1" thickBot="1" thickTop="1">
      <c r="A49" s="389" t="s">
        <v>113</v>
      </c>
      <c r="B49" s="389"/>
      <c r="C49" s="199"/>
      <c r="D49" s="88">
        <f>D9+D19+D20+D29+D30+D36+D43+D46+D48</f>
        <v>373869</v>
      </c>
      <c r="E49" s="88">
        <f>E9+E19+E20+E29+E30+E36+E43+E46+E48</f>
        <v>426761</v>
      </c>
      <c r="F49" s="88">
        <f>F9+F19+F20+F29+F30+F36+F43+F46+F48</f>
        <v>426761</v>
      </c>
      <c r="G49" s="103">
        <f t="shared" si="1"/>
        <v>1.141472012924313</v>
      </c>
    </row>
    <row r="50" spans="1:7" ht="15" customHeight="1" thickTop="1">
      <c r="A50" s="42"/>
      <c r="B50" s="42"/>
      <c r="C50" s="42"/>
      <c r="D50" s="42"/>
      <c r="E50" s="42"/>
      <c r="F50" s="42"/>
      <c r="G50" s="62"/>
    </row>
    <row r="51" spans="1:7" ht="15" customHeight="1">
      <c r="A51" s="42"/>
      <c r="B51" s="42"/>
      <c r="C51" s="42"/>
      <c r="D51" s="42"/>
      <c r="E51" s="42"/>
      <c r="F51" s="42"/>
      <c r="G51" s="62"/>
    </row>
    <row r="52" spans="1:7" ht="15" customHeight="1">
      <c r="A52" s="390" t="s">
        <v>399</v>
      </c>
      <c r="B52" s="390"/>
      <c r="C52" s="390"/>
      <c r="D52" s="390"/>
      <c r="E52" s="390"/>
      <c r="F52" s="390"/>
      <c r="G52" s="390"/>
    </row>
    <row r="53" spans="1:7" ht="15" customHeight="1">
      <c r="A53" s="3"/>
      <c r="B53" s="3"/>
      <c r="C53" s="3"/>
      <c r="D53" s="3"/>
      <c r="E53" s="3"/>
      <c r="F53" s="3"/>
      <c r="G53" s="2" t="str">
        <f>'1.sz. mellékelet'!F2</f>
        <v>a 12/2014. (XI.28.) önkormányzati rendelethez</v>
      </c>
    </row>
    <row r="54" spans="1:7" ht="15" customHeight="1">
      <c r="A54" s="42"/>
      <c r="B54" s="41"/>
      <c r="C54" s="41"/>
      <c r="D54" s="105"/>
      <c r="E54" s="105"/>
      <c r="F54" s="105"/>
      <c r="G54" s="39"/>
    </row>
    <row r="55" spans="1:7" ht="15" customHeight="1">
      <c r="A55" s="377" t="s">
        <v>114</v>
      </c>
      <c r="B55" s="377"/>
      <c r="C55" s="377"/>
      <c r="D55" s="377"/>
      <c r="E55" s="377"/>
      <c r="F55" s="377"/>
      <c r="G55" s="377"/>
    </row>
    <row r="56" spans="1:7" ht="15" customHeight="1">
      <c r="A56" s="41"/>
      <c r="B56" s="41"/>
      <c r="C56" s="41"/>
      <c r="D56" s="41"/>
      <c r="E56" s="41"/>
      <c r="F56" s="41"/>
      <c r="G56" s="39"/>
    </row>
    <row r="57" spans="1:7" ht="12.75" thickBot="1">
      <c r="A57" s="42"/>
      <c r="B57" s="104"/>
      <c r="C57" s="104"/>
      <c r="D57" s="40"/>
      <c r="E57" s="40"/>
      <c r="F57" s="40"/>
      <c r="G57" s="40" t="s">
        <v>2</v>
      </c>
    </row>
    <row r="58" spans="1:7" ht="34.5" thickTop="1">
      <c r="A58" s="7" t="s">
        <v>94</v>
      </c>
      <c r="B58" s="9" t="s">
        <v>104</v>
      </c>
      <c r="C58" s="9" t="s">
        <v>199</v>
      </c>
      <c r="D58" s="9" t="s">
        <v>5</v>
      </c>
      <c r="E58" s="9" t="s">
        <v>393</v>
      </c>
      <c r="F58" s="9" t="s">
        <v>394</v>
      </c>
      <c r="G58" s="152" t="s">
        <v>6</v>
      </c>
    </row>
    <row r="59" spans="1:7" ht="15" customHeight="1" thickBot="1">
      <c r="A59" s="93" t="s">
        <v>7</v>
      </c>
      <c r="B59" s="12" t="s">
        <v>8</v>
      </c>
      <c r="C59" s="12" t="s">
        <v>9</v>
      </c>
      <c r="D59" s="12" t="s">
        <v>10</v>
      </c>
      <c r="E59" s="12" t="s">
        <v>11</v>
      </c>
      <c r="F59" s="12" t="s">
        <v>12</v>
      </c>
      <c r="G59" s="91" t="s">
        <v>13</v>
      </c>
    </row>
    <row r="60" spans="1:7" ht="15" customHeight="1" thickTop="1">
      <c r="A60" s="94" t="s">
        <v>275</v>
      </c>
      <c r="B60" s="95" t="s">
        <v>276</v>
      </c>
      <c r="C60" s="200" t="s">
        <v>277</v>
      </c>
      <c r="D60" s="145">
        <f>SUM(D61:D63)</f>
        <v>58157</v>
      </c>
      <c r="E60" s="145">
        <f>SUM(E61:E63)</f>
        <v>72983</v>
      </c>
      <c r="F60" s="145">
        <f>SUM(F61:F63)</f>
        <v>72983</v>
      </c>
      <c r="G60" s="29">
        <f>E60/D60</f>
        <v>1.2549306188420999</v>
      </c>
    </row>
    <row r="61" spans="1:7" ht="15" customHeight="1">
      <c r="A61" s="20" t="s">
        <v>106</v>
      </c>
      <c r="B61" s="17" t="s">
        <v>278</v>
      </c>
      <c r="C61" s="201" t="s">
        <v>279</v>
      </c>
      <c r="D61" s="18">
        <v>53468</v>
      </c>
      <c r="E61" s="18">
        <v>65162</v>
      </c>
      <c r="F61" s="18">
        <v>65556</v>
      </c>
      <c r="G61" s="19">
        <f>E61/D61</f>
        <v>1.2187102566020798</v>
      </c>
    </row>
    <row r="62" spans="1:7" ht="15" customHeight="1">
      <c r="A62" s="20" t="s">
        <v>107</v>
      </c>
      <c r="B62" s="17" t="s">
        <v>355</v>
      </c>
      <c r="C62" s="201" t="s">
        <v>356</v>
      </c>
      <c r="D62" s="53"/>
      <c r="E62" s="53">
        <v>72</v>
      </c>
      <c r="F62" s="53"/>
      <c r="G62" s="19"/>
    </row>
    <row r="63" spans="1:7" ht="15" customHeight="1">
      <c r="A63" s="20" t="s">
        <v>108</v>
      </c>
      <c r="B63" s="17" t="s">
        <v>281</v>
      </c>
      <c r="C63" s="236" t="s">
        <v>280</v>
      </c>
      <c r="D63" s="53">
        <v>4689</v>
      </c>
      <c r="E63" s="53">
        <v>7749</v>
      </c>
      <c r="F63" s="53">
        <v>7427</v>
      </c>
      <c r="G63" s="19">
        <f aca="true" t="shared" si="2" ref="G63:G90">E63/D63</f>
        <v>1.6525911708253358</v>
      </c>
    </row>
    <row r="64" spans="1:7" ht="15" customHeight="1">
      <c r="A64" s="27" t="s">
        <v>18</v>
      </c>
      <c r="B64" s="202" t="s">
        <v>282</v>
      </c>
      <c r="C64" s="239" t="s">
        <v>283</v>
      </c>
      <c r="D64" s="138">
        <f>SUM(D65:D66)</f>
        <v>19459</v>
      </c>
      <c r="E64" s="138">
        <f>SUM(E65:E66)</f>
        <v>45184</v>
      </c>
      <c r="F64" s="138">
        <f>SUM(F65:F66)</f>
        <v>45184</v>
      </c>
      <c r="G64" s="19">
        <f t="shared" si="2"/>
        <v>2.322010380800658</v>
      </c>
    </row>
    <row r="65" spans="1:7" s="235" customFormat="1" ht="15" customHeight="1">
      <c r="A65" s="20" t="s">
        <v>20</v>
      </c>
      <c r="B65" s="17" t="s">
        <v>333</v>
      </c>
      <c r="C65" s="237" t="s">
        <v>332</v>
      </c>
      <c r="D65" s="45"/>
      <c r="E65" s="45"/>
      <c r="F65" s="45">
        <v>344</v>
      </c>
      <c r="G65" s="19"/>
    </row>
    <row r="66" spans="1:7" ht="15" customHeight="1">
      <c r="A66" s="20" t="s">
        <v>21</v>
      </c>
      <c r="B66" s="17" t="s">
        <v>284</v>
      </c>
      <c r="C66" s="201" t="s">
        <v>285</v>
      </c>
      <c r="D66" s="18">
        <v>19459</v>
      </c>
      <c r="E66" s="18">
        <v>45184</v>
      </c>
      <c r="F66" s="18">
        <v>44840</v>
      </c>
      <c r="G66" s="19">
        <f t="shared" si="2"/>
        <v>2.322010380800658</v>
      </c>
    </row>
    <row r="67" spans="1:7" ht="15" customHeight="1">
      <c r="A67" s="27" t="s">
        <v>59</v>
      </c>
      <c r="B67" s="100" t="s">
        <v>19</v>
      </c>
      <c r="C67" s="202" t="s">
        <v>288</v>
      </c>
      <c r="D67" s="147">
        <f>D68+D69+D73</f>
        <v>59806</v>
      </c>
      <c r="E67" s="147">
        <f>E68+E69+E73</f>
        <v>60379</v>
      </c>
      <c r="F67" s="147">
        <f>F68+F69+F73</f>
        <v>60379</v>
      </c>
      <c r="G67" s="29">
        <f t="shared" si="2"/>
        <v>1.0095809784971408</v>
      </c>
    </row>
    <row r="68" spans="1:7" ht="15" customHeight="1">
      <c r="A68" s="20" t="s">
        <v>110</v>
      </c>
      <c r="B68" s="17" t="s">
        <v>286</v>
      </c>
      <c r="C68" s="201" t="s">
        <v>289</v>
      </c>
      <c r="D68" s="18">
        <v>45000</v>
      </c>
      <c r="E68" s="18">
        <v>45000</v>
      </c>
      <c r="F68" s="18">
        <v>45000</v>
      </c>
      <c r="G68" s="19">
        <f t="shared" si="2"/>
        <v>1</v>
      </c>
    </row>
    <row r="69" spans="1:7" ht="15" customHeight="1">
      <c r="A69" s="20" t="s">
        <v>112</v>
      </c>
      <c r="B69" s="17" t="s">
        <v>287</v>
      </c>
      <c r="C69" s="201" t="s">
        <v>290</v>
      </c>
      <c r="D69" s="146">
        <f>SUM(D70:D72)</f>
        <v>14701</v>
      </c>
      <c r="E69" s="146">
        <f>SUM(E70:E72)</f>
        <v>15274</v>
      </c>
      <c r="F69" s="146">
        <f>SUM(F70:F72)</f>
        <v>15274</v>
      </c>
      <c r="G69" s="19">
        <f t="shared" si="2"/>
        <v>1.0389769403441942</v>
      </c>
    </row>
    <row r="70" spans="1:7" ht="15" customHeight="1">
      <c r="A70" s="37"/>
      <c r="B70" s="21" t="s">
        <v>291</v>
      </c>
      <c r="C70" s="203" t="s">
        <v>292</v>
      </c>
      <c r="D70" s="22">
        <v>6000</v>
      </c>
      <c r="E70" s="22">
        <v>6500</v>
      </c>
      <c r="F70" s="22">
        <v>6500</v>
      </c>
      <c r="G70" s="23">
        <f t="shared" si="2"/>
        <v>1.0833333333333333</v>
      </c>
    </row>
    <row r="71" spans="1:7" ht="15" customHeight="1">
      <c r="A71" s="37"/>
      <c r="B71" s="21" t="s">
        <v>293</v>
      </c>
      <c r="C71" s="203" t="s">
        <v>294</v>
      </c>
      <c r="D71" s="22">
        <v>1600</v>
      </c>
      <c r="E71" s="22">
        <v>1600</v>
      </c>
      <c r="F71" s="22">
        <v>1600</v>
      </c>
      <c r="G71" s="23">
        <f t="shared" si="2"/>
        <v>1</v>
      </c>
    </row>
    <row r="72" spans="1:7" ht="15" customHeight="1">
      <c r="A72" s="37"/>
      <c r="B72" s="21" t="s">
        <v>295</v>
      </c>
      <c r="C72" s="203" t="s">
        <v>296</v>
      </c>
      <c r="D72" s="22">
        <v>7101</v>
      </c>
      <c r="E72" s="22">
        <v>7174</v>
      </c>
      <c r="F72" s="22">
        <v>7174</v>
      </c>
      <c r="G72" s="23">
        <f t="shared" si="2"/>
        <v>1.0102802422194057</v>
      </c>
    </row>
    <row r="73" spans="1:7" s="209" customFormat="1" ht="15" customHeight="1">
      <c r="A73" s="20" t="s">
        <v>214</v>
      </c>
      <c r="B73" s="17" t="s">
        <v>297</v>
      </c>
      <c r="C73" s="201" t="s">
        <v>298</v>
      </c>
      <c r="D73" s="18">
        <v>105</v>
      </c>
      <c r="E73" s="18">
        <v>105</v>
      </c>
      <c r="F73" s="18">
        <v>105</v>
      </c>
      <c r="G73" s="19">
        <f t="shared" si="2"/>
        <v>1</v>
      </c>
    </row>
    <row r="74" spans="1:7" ht="15" customHeight="1">
      <c r="A74" s="27" t="s">
        <v>60</v>
      </c>
      <c r="B74" s="100" t="s">
        <v>16</v>
      </c>
      <c r="C74" s="202" t="s">
        <v>300</v>
      </c>
      <c r="D74" s="147">
        <f>SUM(D75:D82)</f>
        <v>50475</v>
      </c>
      <c r="E74" s="147">
        <f>SUM(E75:E82)</f>
        <v>58273</v>
      </c>
      <c r="F74" s="147">
        <f>SUM(F75:F82)</f>
        <v>58273</v>
      </c>
      <c r="G74" s="29">
        <f t="shared" si="2"/>
        <v>1.1544923229321447</v>
      </c>
    </row>
    <row r="75" spans="1:7" s="209" customFormat="1" ht="15" customHeight="1">
      <c r="A75" s="20" t="s">
        <v>188</v>
      </c>
      <c r="B75" s="17" t="s">
        <v>299</v>
      </c>
      <c r="C75" s="201" t="s">
        <v>301</v>
      </c>
      <c r="D75" s="18">
        <v>100</v>
      </c>
      <c r="E75" s="18">
        <v>250</v>
      </c>
      <c r="F75" s="18">
        <v>250</v>
      </c>
      <c r="G75" s="19">
        <f t="shared" si="2"/>
        <v>2.5</v>
      </c>
    </row>
    <row r="76" spans="1:7" s="209" customFormat="1" ht="15" customHeight="1">
      <c r="A76" s="20" t="s">
        <v>189</v>
      </c>
      <c r="B76" s="17" t="s">
        <v>302</v>
      </c>
      <c r="C76" s="201" t="s">
        <v>303</v>
      </c>
      <c r="D76" s="18">
        <v>14020</v>
      </c>
      <c r="E76" s="18">
        <v>14341</v>
      </c>
      <c r="F76" s="18">
        <v>14341</v>
      </c>
      <c r="G76" s="19">
        <f t="shared" si="2"/>
        <v>1.0228958630527818</v>
      </c>
    </row>
    <row r="77" spans="1:7" s="209" customFormat="1" ht="15" customHeight="1">
      <c r="A77" s="20" t="s">
        <v>190</v>
      </c>
      <c r="B77" s="17" t="s">
        <v>305</v>
      </c>
      <c r="C77" s="201" t="s">
        <v>304</v>
      </c>
      <c r="D77" s="18">
        <v>4100</v>
      </c>
      <c r="E77" s="18">
        <v>4700</v>
      </c>
      <c r="F77" s="18">
        <v>4700</v>
      </c>
      <c r="G77" s="19">
        <f t="shared" si="2"/>
        <v>1.146341463414634</v>
      </c>
    </row>
    <row r="78" spans="1:7" s="209" customFormat="1" ht="15" customHeight="1">
      <c r="A78" s="20" t="s">
        <v>307</v>
      </c>
      <c r="B78" s="17" t="s">
        <v>306</v>
      </c>
      <c r="C78" s="201" t="s">
        <v>318</v>
      </c>
      <c r="D78" s="18">
        <v>18826</v>
      </c>
      <c r="E78" s="18">
        <v>20671</v>
      </c>
      <c r="F78" s="18">
        <v>20671</v>
      </c>
      <c r="G78" s="19">
        <f t="shared" si="2"/>
        <v>1.0980027621374695</v>
      </c>
    </row>
    <row r="79" spans="1:7" s="209" customFormat="1" ht="15" customHeight="1">
      <c r="A79" s="20" t="s">
        <v>308</v>
      </c>
      <c r="B79" s="17" t="s">
        <v>310</v>
      </c>
      <c r="C79" s="201" t="s">
        <v>317</v>
      </c>
      <c r="D79" s="18">
        <v>10006</v>
      </c>
      <c r="E79" s="18">
        <v>11297</v>
      </c>
      <c r="F79" s="18">
        <v>11297</v>
      </c>
      <c r="G79" s="19">
        <f t="shared" si="2"/>
        <v>1.1290225864481311</v>
      </c>
    </row>
    <row r="80" spans="1:7" s="209" customFormat="1" ht="15" customHeight="1">
      <c r="A80" s="20" t="s">
        <v>309</v>
      </c>
      <c r="B80" s="17" t="s">
        <v>357</v>
      </c>
      <c r="C80" s="201" t="s">
        <v>358</v>
      </c>
      <c r="D80" s="18"/>
      <c r="E80" s="18">
        <v>2669</v>
      </c>
      <c r="F80" s="18">
        <v>2669</v>
      </c>
      <c r="G80" s="19"/>
    </row>
    <row r="81" spans="1:7" s="209" customFormat="1" ht="15" customHeight="1">
      <c r="A81" s="20" t="s">
        <v>311</v>
      </c>
      <c r="B81" s="17" t="s">
        <v>312</v>
      </c>
      <c r="C81" s="201" t="s">
        <v>316</v>
      </c>
      <c r="D81" s="18">
        <v>3223</v>
      </c>
      <c r="E81" s="18">
        <v>4200</v>
      </c>
      <c r="F81" s="18">
        <v>4200</v>
      </c>
      <c r="G81" s="19">
        <f t="shared" si="2"/>
        <v>1.3031337263419174</v>
      </c>
    </row>
    <row r="82" spans="1:7" s="209" customFormat="1" ht="15" customHeight="1">
      <c r="A82" s="20" t="s">
        <v>313</v>
      </c>
      <c r="B82" s="17" t="s">
        <v>314</v>
      </c>
      <c r="C82" s="201" t="s">
        <v>315</v>
      </c>
      <c r="D82" s="18">
        <v>200</v>
      </c>
      <c r="E82" s="18">
        <v>145</v>
      </c>
      <c r="F82" s="18">
        <v>145</v>
      </c>
      <c r="G82" s="19">
        <f t="shared" si="2"/>
        <v>0.725</v>
      </c>
    </row>
    <row r="83" spans="1:7" s="235" customFormat="1" ht="15" customHeight="1">
      <c r="A83" s="27" t="s">
        <v>62</v>
      </c>
      <c r="B83" s="100" t="s">
        <v>361</v>
      </c>
      <c r="C83" s="202" t="s">
        <v>362</v>
      </c>
      <c r="D83" s="261"/>
      <c r="E83" s="261">
        <f>SUM(E84)</f>
        <v>2500</v>
      </c>
      <c r="F83" s="261">
        <f>SUM(F84)</f>
        <v>2500</v>
      </c>
      <c r="G83" s="29"/>
    </row>
    <row r="84" spans="1:7" s="209" customFormat="1" ht="15" customHeight="1">
      <c r="A84" s="20" t="s">
        <v>192</v>
      </c>
      <c r="B84" s="17" t="s">
        <v>359</v>
      </c>
      <c r="C84" s="201" t="s">
        <v>360</v>
      </c>
      <c r="D84" s="46"/>
      <c r="E84" s="46">
        <v>2500</v>
      </c>
      <c r="F84" s="46">
        <v>2500</v>
      </c>
      <c r="G84" s="19"/>
    </row>
    <row r="85" spans="1:7" ht="15" customHeight="1">
      <c r="A85" s="27" t="s">
        <v>63</v>
      </c>
      <c r="B85" s="106" t="s">
        <v>319</v>
      </c>
      <c r="C85" s="204" t="s">
        <v>320</v>
      </c>
      <c r="D85" s="147">
        <f>SUM(D86:D87)</f>
        <v>230</v>
      </c>
      <c r="E85" s="147">
        <f>SUM(E86:E87)</f>
        <v>1300</v>
      </c>
      <c r="F85" s="147">
        <f>SUM(F86:F87)</f>
        <v>1300</v>
      </c>
      <c r="G85" s="29">
        <f t="shared" si="2"/>
        <v>5.6521739130434785</v>
      </c>
    </row>
    <row r="86" spans="1:7" s="235" customFormat="1" ht="22.5">
      <c r="A86" s="20" t="s">
        <v>245</v>
      </c>
      <c r="B86" s="48" t="s">
        <v>363</v>
      </c>
      <c r="C86" s="205" t="s">
        <v>364</v>
      </c>
      <c r="D86" s="46"/>
      <c r="E86" s="46">
        <v>200</v>
      </c>
      <c r="F86" s="46">
        <v>200</v>
      </c>
      <c r="G86" s="19"/>
    </row>
    <row r="87" spans="1:7" ht="15" customHeight="1">
      <c r="A87" s="20" t="s">
        <v>248</v>
      </c>
      <c r="B87" s="48" t="s">
        <v>321</v>
      </c>
      <c r="C87" s="205" t="s">
        <v>322</v>
      </c>
      <c r="D87" s="18">
        <v>230</v>
      </c>
      <c r="E87" s="18">
        <v>1100</v>
      </c>
      <c r="F87" s="18">
        <v>1100</v>
      </c>
      <c r="G87" s="19">
        <f t="shared" si="2"/>
        <v>4.782608695652174</v>
      </c>
    </row>
    <row r="88" spans="1:9" s="215" customFormat="1" ht="15" customHeight="1">
      <c r="A88" s="27" t="s">
        <v>65</v>
      </c>
      <c r="B88" s="106" t="s">
        <v>323</v>
      </c>
      <c r="C88" s="204" t="s">
        <v>325</v>
      </c>
      <c r="D88" s="147">
        <f>SUM(D89)</f>
        <v>4632</v>
      </c>
      <c r="E88" s="147">
        <f>SUM(E89)</f>
        <v>5032</v>
      </c>
      <c r="F88" s="147">
        <f>SUM(F89)</f>
        <v>5032</v>
      </c>
      <c r="G88" s="29">
        <f t="shared" si="2"/>
        <v>1.0863557858376511</v>
      </c>
      <c r="I88" s="263"/>
    </row>
    <row r="89" spans="1:7" ht="15" customHeight="1">
      <c r="A89" s="20" t="s">
        <v>265</v>
      </c>
      <c r="B89" s="48" t="s">
        <v>324</v>
      </c>
      <c r="C89" s="205" t="s">
        <v>326</v>
      </c>
      <c r="D89" s="18">
        <v>4632</v>
      </c>
      <c r="E89" s="18">
        <v>5032</v>
      </c>
      <c r="F89" s="18">
        <v>5032</v>
      </c>
      <c r="G89" s="19">
        <f t="shared" si="2"/>
        <v>1.0863557858376511</v>
      </c>
    </row>
    <row r="90" spans="1:7" ht="15" customHeight="1" thickBot="1">
      <c r="A90" s="101" t="s">
        <v>95</v>
      </c>
      <c r="B90" s="107" t="s">
        <v>115</v>
      </c>
      <c r="C90" s="206" t="s">
        <v>335</v>
      </c>
      <c r="D90" s="102">
        <v>181110</v>
      </c>
      <c r="E90" s="102">
        <v>181110</v>
      </c>
      <c r="F90" s="102">
        <v>181110</v>
      </c>
      <c r="G90" s="29">
        <f t="shared" si="2"/>
        <v>1</v>
      </c>
    </row>
    <row r="91" spans="1:7" ht="15" customHeight="1" thickBot="1" thickTop="1">
      <c r="A91" s="389" t="s">
        <v>116</v>
      </c>
      <c r="B91" s="389"/>
      <c r="C91" s="207"/>
      <c r="D91" s="148">
        <f>D60+D64+D67+D74+D85+D88+D90+D83</f>
        <v>373869</v>
      </c>
      <c r="E91" s="148">
        <f>E60+E64+E67+E74+E85+E88+E90+E83</f>
        <v>426761</v>
      </c>
      <c r="F91" s="148">
        <f>F60+F64+F67+F74+F85+F88+F90+F83</f>
        <v>426761</v>
      </c>
      <c r="G91" s="103">
        <f>E91/D91</f>
        <v>1.141472012924313</v>
      </c>
    </row>
    <row r="92" ht="15" customHeight="1" thickTop="1"/>
  </sheetData>
  <sheetProtection selectLockedCells="1" selectUnlockedCells="1"/>
  <mergeCells count="6">
    <mergeCell ref="A55:G55"/>
    <mergeCell ref="A91:B91"/>
    <mergeCell ref="A1:G1"/>
    <mergeCell ref="A4:G4"/>
    <mergeCell ref="A49:B49"/>
    <mergeCell ref="A52:G5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2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6">
      <selection activeCell="K5" sqref="K5"/>
    </sheetView>
  </sheetViews>
  <sheetFormatPr defaultColWidth="9.140625" defaultRowHeight="12.75"/>
  <cols>
    <col min="1" max="1" width="5.7109375" style="1" customWidth="1"/>
    <col min="2" max="2" width="5.7109375" style="0" customWidth="1"/>
    <col min="3" max="3" width="31.7109375" style="1" customWidth="1"/>
    <col min="4" max="9" width="9.7109375" style="1" customWidth="1"/>
  </cols>
  <sheetData>
    <row r="1" spans="2:9" ht="15" customHeight="1">
      <c r="B1" s="390" t="s">
        <v>96</v>
      </c>
      <c r="C1" s="390"/>
      <c r="D1" s="390"/>
      <c r="E1" s="390"/>
      <c r="F1" s="390"/>
      <c r="G1" s="390"/>
      <c r="H1" s="390"/>
      <c r="I1" s="390"/>
    </row>
    <row r="2" spans="3:10" ht="15" customHeight="1">
      <c r="C2" s="3"/>
      <c r="D2" s="3"/>
      <c r="E2" s="3"/>
      <c r="F2" s="3"/>
      <c r="G2" s="3"/>
      <c r="H2" s="3"/>
      <c r="I2" s="2" t="str">
        <f>'1.sz. mellékelet'!F2</f>
        <v>a 12/2014. (XI.28.) önkormányzati rendelethez</v>
      </c>
      <c r="J2" s="110"/>
    </row>
    <row r="3" ht="15" customHeight="1">
      <c r="C3" s="4"/>
    </row>
    <row r="4" spans="2:9" ht="15" customHeight="1">
      <c r="B4" s="361" t="s">
        <v>121</v>
      </c>
      <c r="C4" s="361"/>
      <c r="D4" s="361"/>
      <c r="E4" s="361"/>
      <c r="F4" s="361"/>
      <c r="G4" s="361"/>
      <c r="H4" s="361"/>
      <c r="I4" s="361"/>
    </row>
    <row r="5" spans="2:9" ht="15" customHeight="1">
      <c r="B5" s="361" t="s">
        <v>182</v>
      </c>
      <c r="C5" s="361"/>
      <c r="D5" s="361"/>
      <c r="E5" s="361"/>
      <c r="F5" s="361"/>
      <c r="G5" s="361"/>
      <c r="H5" s="361"/>
      <c r="I5" s="361"/>
    </row>
    <row r="6" ht="15" customHeight="1">
      <c r="B6" s="1"/>
    </row>
    <row r="7" spans="2:9" ht="15" customHeight="1" thickBot="1">
      <c r="B7" s="1"/>
      <c r="I7" s="154" t="s">
        <v>166</v>
      </c>
    </row>
    <row r="8" spans="1:9" ht="34.5" thickTop="1">
      <c r="A8" s="108" t="s">
        <v>118</v>
      </c>
      <c r="B8" s="400" t="s">
        <v>119</v>
      </c>
      <c r="C8" s="400"/>
      <c r="D8" s="400"/>
      <c r="E8" s="400"/>
      <c r="F8" s="400"/>
      <c r="G8" s="89" t="s">
        <v>5</v>
      </c>
      <c r="H8" s="323" t="s">
        <v>393</v>
      </c>
      <c r="I8" s="278" t="s">
        <v>394</v>
      </c>
    </row>
    <row r="9" spans="1:9" ht="15" customHeight="1" thickBot="1">
      <c r="A9" s="109" t="s">
        <v>7</v>
      </c>
      <c r="B9" s="399" t="s">
        <v>8</v>
      </c>
      <c r="C9" s="399"/>
      <c r="D9" s="399"/>
      <c r="E9" s="399"/>
      <c r="F9" s="399"/>
      <c r="G9" s="280" t="s">
        <v>9</v>
      </c>
      <c r="H9" s="324" t="s">
        <v>10</v>
      </c>
      <c r="I9" s="279" t="s">
        <v>11</v>
      </c>
    </row>
    <row r="10" spans="1:9" ht="15" customHeight="1" thickTop="1">
      <c r="A10" s="180" t="s">
        <v>106</v>
      </c>
      <c r="B10" s="398" t="s">
        <v>167</v>
      </c>
      <c r="C10" s="398"/>
      <c r="D10" s="398"/>
      <c r="E10" s="158"/>
      <c r="F10" s="158"/>
      <c r="G10" s="281"/>
      <c r="H10" s="325"/>
      <c r="I10" s="295"/>
    </row>
    <row r="11" spans="1:9" ht="15" customHeight="1">
      <c r="A11" s="181" t="s">
        <v>107</v>
      </c>
      <c r="B11" s="391" t="s">
        <v>168</v>
      </c>
      <c r="C11" s="391"/>
      <c r="D11" s="391"/>
      <c r="E11" s="391"/>
      <c r="F11" s="156"/>
      <c r="G11" s="282">
        <f>SUM(E12:E15)</f>
        <v>14995659</v>
      </c>
      <c r="H11" s="326">
        <f>SUM(E12:E15)</f>
        <v>14995659</v>
      </c>
      <c r="I11" s="296">
        <f>SUM(E12:E15)</f>
        <v>14995659</v>
      </c>
    </row>
    <row r="12" spans="1:9" ht="15" customHeight="1">
      <c r="A12" s="181"/>
      <c r="B12" s="6" t="s">
        <v>169</v>
      </c>
      <c r="C12" s="162" t="s">
        <v>170</v>
      </c>
      <c r="D12" s="162"/>
      <c r="E12" s="163">
        <v>2936910</v>
      </c>
      <c r="F12" s="156"/>
      <c r="G12" s="283"/>
      <c r="H12" s="327"/>
      <c r="I12" s="297"/>
    </row>
    <row r="13" spans="1:9" ht="15" customHeight="1">
      <c r="A13" s="181"/>
      <c r="B13" s="6" t="s">
        <v>171</v>
      </c>
      <c r="C13" s="162" t="s">
        <v>172</v>
      </c>
      <c r="D13" s="162"/>
      <c r="E13" s="163">
        <v>8609280</v>
      </c>
      <c r="F13" s="156"/>
      <c r="G13" s="283"/>
      <c r="H13" s="327"/>
      <c r="I13" s="297"/>
    </row>
    <row r="14" spans="1:9" ht="15" customHeight="1">
      <c r="A14" s="181"/>
      <c r="B14" s="6" t="s">
        <v>173</v>
      </c>
      <c r="C14" s="162" t="s">
        <v>174</v>
      </c>
      <c r="D14" s="162"/>
      <c r="E14" s="163">
        <v>668265</v>
      </c>
      <c r="F14" s="156"/>
      <c r="G14" s="283"/>
      <c r="H14" s="327"/>
      <c r="I14" s="297"/>
    </row>
    <row r="15" spans="1:9" ht="15" customHeight="1">
      <c r="A15" s="182"/>
      <c r="B15" s="6" t="s">
        <v>175</v>
      </c>
      <c r="C15" s="164" t="s">
        <v>176</v>
      </c>
      <c r="D15" s="164"/>
      <c r="E15" s="165">
        <v>2781204</v>
      </c>
      <c r="F15" s="156"/>
      <c r="G15" s="283"/>
      <c r="H15" s="327"/>
      <c r="I15" s="297"/>
    </row>
    <row r="16" spans="1:9" ht="15" customHeight="1">
      <c r="A16" s="181" t="s">
        <v>108</v>
      </c>
      <c r="B16" s="157" t="s">
        <v>177</v>
      </c>
      <c r="C16" s="157"/>
      <c r="D16" s="157"/>
      <c r="E16" s="167">
        <v>4000000</v>
      </c>
      <c r="F16" s="157"/>
      <c r="G16" s="284">
        <f>SUM(E16:E17)</f>
        <v>3775327</v>
      </c>
      <c r="H16" s="328">
        <f>SUM(E16:E17)</f>
        <v>3775327</v>
      </c>
      <c r="I16" s="298">
        <f>SUM(E16:E17)</f>
        <v>3775327</v>
      </c>
    </row>
    <row r="17" spans="1:9" ht="15" customHeight="1">
      <c r="A17" s="182"/>
      <c r="B17" s="155"/>
      <c r="C17" s="160" t="s">
        <v>185</v>
      </c>
      <c r="D17" s="161"/>
      <c r="E17" s="168">
        <f>0-224673</f>
        <v>-224673</v>
      </c>
      <c r="F17" s="155"/>
      <c r="G17" s="285"/>
      <c r="H17" s="329"/>
      <c r="I17" s="299"/>
    </row>
    <row r="18" spans="1:9" ht="15" customHeight="1">
      <c r="A18" s="181" t="s">
        <v>187</v>
      </c>
      <c r="B18" s="3" t="s">
        <v>122</v>
      </c>
      <c r="C18" s="3"/>
      <c r="D18" s="3"/>
      <c r="E18" s="169">
        <v>713065</v>
      </c>
      <c r="F18" s="156"/>
      <c r="G18" s="282">
        <f>SUM(E18:E19)</f>
        <v>356532</v>
      </c>
      <c r="H18" s="326">
        <f>SUM(E18:E19)</f>
        <v>356532</v>
      </c>
      <c r="I18" s="296">
        <f>SUM(E18:E19)</f>
        <v>356532</v>
      </c>
    </row>
    <row r="19" spans="1:9" ht="15" customHeight="1" thickBot="1">
      <c r="A19" s="181"/>
      <c r="B19" s="156"/>
      <c r="C19" s="159" t="s">
        <v>185</v>
      </c>
      <c r="D19" s="159"/>
      <c r="E19" s="170">
        <f>0-356533</f>
        <v>-356533</v>
      </c>
      <c r="F19" s="156"/>
      <c r="G19" s="283"/>
      <c r="H19" s="327"/>
      <c r="I19" s="297"/>
    </row>
    <row r="20" spans="1:9" ht="15" customHeight="1" thickBot="1">
      <c r="A20" s="175" t="s">
        <v>17</v>
      </c>
      <c r="B20" s="176" t="s">
        <v>374</v>
      </c>
      <c r="C20" s="177"/>
      <c r="D20" s="178"/>
      <c r="E20" s="179"/>
      <c r="F20" s="185"/>
      <c r="G20" s="286">
        <f>SUM(G10:G19)</f>
        <v>19127518</v>
      </c>
      <c r="H20" s="330">
        <f>SUM(H10:H19)</f>
        <v>19127518</v>
      </c>
      <c r="I20" s="300">
        <f>SUM(I10:I19)</f>
        <v>19127518</v>
      </c>
    </row>
    <row r="21" spans="1:9" ht="15" customHeight="1">
      <c r="A21" s="254" t="s">
        <v>20</v>
      </c>
      <c r="B21" s="396" t="s">
        <v>123</v>
      </c>
      <c r="C21" s="396"/>
      <c r="D21" s="396"/>
      <c r="E21" s="255"/>
      <c r="F21" s="255"/>
      <c r="G21" s="287">
        <v>276895</v>
      </c>
      <c r="H21" s="331">
        <v>276895</v>
      </c>
      <c r="I21" s="301">
        <v>276895</v>
      </c>
    </row>
    <row r="22" spans="1:9" ht="15" customHeight="1">
      <c r="A22" s="181" t="s">
        <v>21</v>
      </c>
      <c r="B22" s="156" t="s">
        <v>186</v>
      </c>
      <c r="C22" s="166"/>
      <c r="D22" s="164"/>
      <c r="E22" s="170"/>
      <c r="F22" s="156"/>
      <c r="G22" s="282">
        <v>701000</v>
      </c>
      <c r="H22" s="326">
        <v>701000</v>
      </c>
      <c r="I22" s="296">
        <v>701000</v>
      </c>
    </row>
    <row r="23" spans="1:9" ht="15" customHeight="1">
      <c r="A23" s="181" t="s">
        <v>345</v>
      </c>
      <c r="B23" s="391" t="s">
        <v>181</v>
      </c>
      <c r="C23" s="391"/>
      <c r="D23" s="391"/>
      <c r="E23" s="156"/>
      <c r="F23" s="156"/>
      <c r="G23" s="282">
        <v>1436160</v>
      </c>
      <c r="H23" s="326">
        <v>1436160</v>
      </c>
      <c r="I23" s="296">
        <v>1436160</v>
      </c>
    </row>
    <row r="24" spans="1:9" ht="15" customHeight="1" thickBot="1">
      <c r="A24" s="181" t="s">
        <v>378</v>
      </c>
      <c r="B24" s="156" t="s">
        <v>379</v>
      </c>
      <c r="C24" s="156"/>
      <c r="D24" s="156"/>
      <c r="E24" s="156"/>
      <c r="F24" s="156"/>
      <c r="G24" s="282"/>
      <c r="H24" s="326">
        <v>411996</v>
      </c>
      <c r="I24" s="296">
        <v>411996</v>
      </c>
    </row>
    <row r="25" spans="1:9" ht="15" customHeight="1" thickBot="1">
      <c r="A25" s="175" t="s">
        <v>18</v>
      </c>
      <c r="B25" s="176" t="s">
        <v>375</v>
      </c>
      <c r="C25" s="183"/>
      <c r="D25" s="183"/>
      <c r="E25" s="179"/>
      <c r="F25" s="185"/>
      <c r="G25" s="288">
        <f>SUM(G21:G23)</f>
        <v>2414055</v>
      </c>
      <c r="H25" s="332">
        <f>SUM(H21:H24)</f>
        <v>2826051</v>
      </c>
      <c r="I25" s="302">
        <f>SUM(I21:I24)</f>
        <v>2826051</v>
      </c>
    </row>
    <row r="26" spans="1:9" s="187" customFormat="1" ht="15" customHeight="1" thickBot="1">
      <c r="A26" s="188" t="s">
        <v>110</v>
      </c>
      <c r="B26" s="190" t="s">
        <v>191</v>
      </c>
      <c r="C26" s="191"/>
      <c r="D26" s="189"/>
      <c r="E26" s="186"/>
      <c r="F26" s="277"/>
      <c r="G26" s="289">
        <v>799139</v>
      </c>
      <c r="H26" s="333">
        <v>799139</v>
      </c>
      <c r="I26" s="303">
        <v>799139</v>
      </c>
    </row>
    <row r="27" spans="1:9" s="187" customFormat="1" ht="15" customHeight="1" thickBot="1">
      <c r="A27" s="175" t="s">
        <v>59</v>
      </c>
      <c r="B27" s="176" t="s">
        <v>373</v>
      </c>
      <c r="C27" s="183"/>
      <c r="D27" s="183"/>
      <c r="E27" s="179"/>
      <c r="F27" s="185"/>
      <c r="G27" s="288">
        <f>SUM(G26)</f>
        <v>799139</v>
      </c>
      <c r="H27" s="332">
        <f>SUM(H26)</f>
        <v>799139</v>
      </c>
      <c r="I27" s="302">
        <f>SUM(I26)</f>
        <v>799139</v>
      </c>
    </row>
    <row r="28" spans="1:9" ht="15" customHeight="1">
      <c r="A28" s="181" t="s">
        <v>188</v>
      </c>
      <c r="B28" s="391" t="s">
        <v>371</v>
      </c>
      <c r="C28" s="391"/>
      <c r="D28" s="391"/>
      <c r="E28" s="391"/>
      <c r="F28" s="391"/>
      <c r="G28" s="282">
        <f>D32+E32+F32</f>
        <v>11511360</v>
      </c>
      <c r="H28" s="326">
        <f>D32+E32+F32</f>
        <v>11511360</v>
      </c>
      <c r="I28" s="296">
        <f>D32+E32+F32</f>
        <v>11511360</v>
      </c>
    </row>
    <row r="29" spans="1:9" ht="15" customHeight="1">
      <c r="A29" s="181"/>
      <c r="B29" s="156"/>
      <c r="C29" s="171"/>
      <c r="D29" s="172" t="s">
        <v>183</v>
      </c>
      <c r="E29" s="172" t="s">
        <v>184</v>
      </c>
      <c r="F29" s="164"/>
      <c r="G29" s="283"/>
      <c r="H29" s="327"/>
      <c r="I29" s="297"/>
    </row>
    <row r="30" spans="1:9" ht="15" customHeight="1">
      <c r="A30" s="181"/>
      <c r="B30" s="156"/>
      <c r="C30" s="164" t="s">
        <v>178</v>
      </c>
      <c r="D30" s="163">
        <v>6419200</v>
      </c>
      <c r="E30" s="163">
        <v>3209600</v>
      </c>
      <c r="F30" s="170">
        <v>82560</v>
      </c>
      <c r="G30" s="283"/>
      <c r="H30" s="327"/>
      <c r="I30" s="297"/>
    </row>
    <row r="31" spans="1:9" ht="15" customHeight="1">
      <c r="A31" s="181"/>
      <c r="B31" s="156"/>
      <c r="C31" s="164" t="s">
        <v>179</v>
      </c>
      <c r="D31" s="165">
        <v>1200000</v>
      </c>
      <c r="E31" s="165">
        <v>600000</v>
      </c>
      <c r="F31" s="168"/>
      <c r="G31" s="283"/>
      <c r="H31" s="327"/>
      <c r="I31" s="297"/>
    </row>
    <row r="32" spans="1:9" ht="15" customHeight="1">
      <c r="A32" s="182"/>
      <c r="B32" s="156"/>
      <c r="C32" s="164" t="s">
        <v>180</v>
      </c>
      <c r="D32" s="174">
        <f>SUM(D30:D31)</f>
        <v>7619200</v>
      </c>
      <c r="E32" s="174">
        <f>SUM(E30:E31)</f>
        <v>3809600</v>
      </c>
      <c r="F32" s="163">
        <f>SUM(F30:F31)</f>
        <v>82560</v>
      </c>
      <c r="G32" s="283"/>
      <c r="H32" s="327"/>
      <c r="I32" s="297"/>
    </row>
    <row r="33" spans="1:9" ht="15" customHeight="1">
      <c r="A33" s="181" t="s">
        <v>189</v>
      </c>
      <c r="B33" s="397" t="s">
        <v>372</v>
      </c>
      <c r="C33" s="397"/>
      <c r="D33" s="172" t="s">
        <v>183</v>
      </c>
      <c r="E33" s="172" t="s">
        <v>184</v>
      </c>
      <c r="F33" s="157"/>
      <c r="G33" s="284">
        <f>D34+E34</f>
        <v>1232000</v>
      </c>
      <c r="H33" s="328">
        <f>D34+E34</f>
        <v>1232000</v>
      </c>
      <c r="I33" s="298">
        <f>D34+E34</f>
        <v>1232000</v>
      </c>
    </row>
    <row r="34" spans="1:9" ht="15" customHeight="1" thickBot="1">
      <c r="A34" s="182"/>
      <c r="B34" s="155"/>
      <c r="C34" s="173"/>
      <c r="D34" s="165">
        <v>821333</v>
      </c>
      <c r="E34" s="168">
        <v>410667</v>
      </c>
      <c r="F34" s="155"/>
      <c r="G34" s="285"/>
      <c r="H34" s="329"/>
      <c r="I34" s="299"/>
    </row>
    <row r="35" spans="1:9" ht="15" customHeight="1" thickBot="1">
      <c r="A35" s="175" t="s">
        <v>60</v>
      </c>
      <c r="B35" s="176" t="s">
        <v>370</v>
      </c>
      <c r="C35" s="185"/>
      <c r="D35" s="185"/>
      <c r="E35" s="185"/>
      <c r="F35" s="185"/>
      <c r="G35" s="288">
        <f>SUM(G28:G34)</f>
        <v>12743360</v>
      </c>
      <c r="H35" s="332">
        <f>SUM(H28:H34)</f>
        <v>12743360</v>
      </c>
      <c r="I35" s="302">
        <f>SUM(I28:I34)</f>
        <v>12743360</v>
      </c>
    </row>
    <row r="36" spans="1:9" ht="15" customHeight="1">
      <c r="A36" s="195" t="s">
        <v>192</v>
      </c>
      <c r="B36" s="196" t="s">
        <v>193</v>
      </c>
      <c r="C36" s="184"/>
      <c r="D36" s="184"/>
      <c r="E36" s="184"/>
      <c r="F36" s="184"/>
      <c r="G36" s="290">
        <v>18271620</v>
      </c>
      <c r="H36" s="334">
        <v>18271620</v>
      </c>
      <c r="I36" s="304">
        <v>18271620</v>
      </c>
    </row>
    <row r="37" spans="1:9" ht="15" customHeight="1">
      <c r="A37" s="192" t="s">
        <v>194</v>
      </c>
      <c r="B37" s="194" t="s">
        <v>195</v>
      </c>
      <c r="C37" s="156"/>
      <c r="D37" s="156"/>
      <c r="E37" s="156"/>
      <c r="F37" s="156"/>
      <c r="G37" s="282">
        <v>113104</v>
      </c>
      <c r="H37" s="326">
        <v>113104</v>
      </c>
      <c r="I37" s="296">
        <v>113104</v>
      </c>
    </row>
    <row r="38" spans="1:9" ht="15" customHeight="1">
      <c r="A38" s="291" t="s">
        <v>243</v>
      </c>
      <c r="B38" s="292" t="s">
        <v>368</v>
      </c>
      <c r="C38" s="293"/>
      <c r="D38" s="293"/>
      <c r="E38" s="293"/>
      <c r="F38" s="293"/>
      <c r="G38" s="294"/>
      <c r="H38" s="335">
        <v>10276500</v>
      </c>
      <c r="I38" s="305">
        <v>10276500</v>
      </c>
    </row>
    <row r="39" spans="1:9" ht="15" customHeight="1" thickBot="1">
      <c r="A39" s="291" t="s">
        <v>349</v>
      </c>
      <c r="B39" s="292" t="s">
        <v>369</v>
      </c>
      <c r="C39" s="293"/>
      <c r="D39" s="293"/>
      <c r="E39" s="293"/>
      <c r="F39" s="293"/>
      <c r="G39" s="294"/>
      <c r="H39" s="335">
        <v>344000</v>
      </c>
      <c r="I39" s="305">
        <v>344000</v>
      </c>
    </row>
    <row r="40" spans="1:9" ht="15" customHeight="1" thickBot="1">
      <c r="A40" s="193" t="s">
        <v>62</v>
      </c>
      <c r="B40" s="176" t="s">
        <v>376</v>
      </c>
      <c r="C40" s="185"/>
      <c r="D40" s="185"/>
      <c r="E40" s="185"/>
      <c r="F40" s="185"/>
      <c r="G40" s="312">
        <f>SUM(G36:G39)</f>
        <v>18384724</v>
      </c>
      <c r="H40" s="332">
        <f>SUM(H36:H39)</f>
        <v>29005224</v>
      </c>
      <c r="I40" s="302">
        <f>SUM(I36:I39)</f>
        <v>29005224</v>
      </c>
    </row>
    <row r="41" spans="1:9" ht="15" customHeight="1" thickBot="1">
      <c r="A41" s="193" t="s">
        <v>63</v>
      </c>
      <c r="B41" s="176" t="s">
        <v>377</v>
      </c>
      <c r="C41" s="185"/>
      <c r="D41" s="185"/>
      <c r="E41" s="185"/>
      <c r="F41" s="185"/>
      <c r="G41" s="312"/>
      <c r="H41" s="332">
        <v>661050</v>
      </c>
      <c r="I41" s="302">
        <v>1054796</v>
      </c>
    </row>
    <row r="42" spans="1:9" ht="15" customHeight="1">
      <c r="A42" s="392" t="s">
        <v>196</v>
      </c>
      <c r="B42" s="393"/>
      <c r="C42" s="393"/>
      <c r="D42" s="393"/>
      <c r="E42" s="393"/>
      <c r="F42" s="393"/>
      <c r="G42" s="313">
        <f>G20+G25+G27+G35+G40+G41</f>
        <v>53468796</v>
      </c>
      <c r="H42" s="326">
        <f>H20+H25+H27+H35+H40+H41</f>
        <v>65162342</v>
      </c>
      <c r="I42" s="296">
        <f>I20+I25+I27+I35+I40+I41</f>
        <v>65556088</v>
      </c>
    </row>
    <row r="43" spans="1:9" ht="15" customHeight="1" thickBot="1">
      <c r="A43" s="394"/>
      <c r="B43" s="395"/>
      <c r="C43" s="395"/>
      <c r="D43" s="395"/>
      <c r="E43" s="395"/>
      <c r="F43" s="395"/>
      <c r="G43" s="314" t="s">
        <v>197</v>
      </c>
      <c r="H43" s="336" t="s">
        <v>380</v>
      </c>
      <c r="I43" s="311" t="s">
        <v>398</v>
      </c>
    </row>
    <row r="44" ht="12.75" thickTop="1"/>
  </sheetData>
  <sheetProtection selectLockedCells="1" selectUnlockedCells="1"/>
  <mergeCells count="13">
    <mergeCell ref="B10:D10"/>
    <mergeCell ref="B9:F9"/>
    <mergeCell ref="B1:I1"/>
    <mergeCell ref="B4:I4"/>
    <mergeCell ref="B5:I5"/>
    <mergeCell ref="B8:F8"/>
    <mergeCell ref="B11:E11"/>
    <mergeCell ref="A42:F42"/>
    <mergeCell ref="A43:F43"/>
    <mergeCell ref="B21:D21"/>
    <mergeCell ref="B28:F28"/>
    <mergeCell ref="B33:C33"/>
    <mergeCell ref="B23:D2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9" width="9.7109375" style="1" customWidth="1"/>
    <col min="10" max="13" width="9.140625" style="1" customWidth="1"/>
  </cols>
  <sheetData>
    <row r="1" spans="2:9" ht="15" customHeight="1">
      <c r="B1" s="3"/>
      <c r="C1" s="3"/>
      <c r="D1" s="3"/>
      <c r="E1" s="3"/>
      <c r="F1" s="3"/>
      <c r="G1" s="2" t="s">
        <v>97</v>
      </c>
      <c r="H1" s="3"/>
      <c r="I1" s="3"/>
    </row>
    <row r="2" spans="1:13" ht="15" customHeight="1">
      <c r="A2" s="3"/>
      <c r="B2" s="3"/>
      <c r="C2" s="3"/>
      <c r="D2" s="3"/>
      <c r="E2" s="3"/>
      <c r="F2" s="3"/>
      <c r="G2" s="2" t="str">
        <f>'1.sz. mellékelet'!F2</f>
        <v>a 12/2014. (XI.28.) önkormányzati rendelethez</v>
      </c>
      <c r="H2" s="3"/>
      <c r="J2" s="110"/>
      <c r="K2" s="110"/>
      <c r="L2" s="110"/>
      <c r="M2" s="110"/>
    </row>
    <row r="3" ht="15" customHeight="1">
      <c r="A3" s="61"/>
    </row>
    <row r="4" spans="1:9" ht="15" customHeight="1">
      <c r="A4" s="361" t="s">
        <v>124</v>
      </c>
      <c r="B4" s="361"/>
      <c r="C4" s="361"/>
      <c r="D4" s="361"/>
      <c r="E4" s="361"/>
      <c r="F4" s="361"/>
      <c r="G4" s="361"/>
      <c r="H4" s="361"/>
      <c r="I4" s="361"/>
    </row>
    <row r="5" ht="15" customHeight="1"/>
    <row r="6" spans="1:13" ht="15" customHeight="1">
      <c r="A6" s="111"/>
      <c r="G6" s="6" t="s">
        <v>2</v>
      </c>
      <c r="L6"/>
      <c r="M6"/>
    </row>
    <row r="7" spans="1:11" s="39" customFormat="1" ht="34.5">
      <c r="A7" s="112" t="s">
        <v>118</v>
      </c>
      <c r="B7" s="113" t="s">
        <v>4</v>
      </c>
      <c r="C7" s="113" t="s">
        <v>163</v>
      </c>
      <c r="D7" s="113" t="s">
        <v>393</v>
      </c>
      <c r="E7" s="113" t="s">
        <v>394</v>
      </c>
      <c r="F7" s="114" t="s">
        <v>165</v>
      </c>
      <c r="G7" s="113" t="s">
        <v>164</v>
      </c>
      <c r="H7" s="42"/>
      <c r="I7" s="42"/>
      <c r="J7" s="42"/>
      <c r="K7" s="42"/>
    </row>
    <row r="8" spans="1:11" s="39" customFormat="1" ht="15" customHeight="1">
      <c r="A8" s="115" t="s">
        <v>7</v>
      </c>
      <c r="B8" s="116" t="s">
        <v>8</v>
      </c>
      <c r="C8" s="117" t="s">
        <v>9</v>
      </c>
      <c r="D8" s="117" t="s">
        <v>10</v>
      </c>
      <c r="E8" s="117" t="s">
        <v>11</v>
      </c>
      <c r="F8" s="117" t="s">
        <v>12</v>
      </c>
      <c r="G8" s="118" t="s">
        <v>13</v>
      </c>
      <c r="H8" s="42"/>
      <c r="I8" s="42"/>
      <c r="J8" s="42"/>
      <c r="K8" s="42"/>
    </row>
    <row r="9" spans="1:11" s="39" customFormat="1" ht="15" customHeight="1">
      <c r="A9" s="402" t="s">
        <v>14</v>
      </c>
      <c r="B9" s="403"/>
      <c r="C9" s="403"/>
      <c r="D9" s="403"/>
      <c r="E9" s="403"/>
      <c r="F9" s="403"/>
      <c r="G9" s="404"/>
      <c r="H9" s="42"/>
      <c r="I9" s="42"/>
      <c r="J9" s="42"/>
      <c r="K9" s="42"/>
    </row>
    <row r="10" spans="1:11" s="39" customFormat="1" ht="15" customHeight="1">
      <c r="A10" s="119" t="s">
        <v>15</v>
      </c>
      <c r="B10" s="120" t="s">
        <v>334</v>
      </c>
      <c r="C10" s="92">
        <v>53468</v>
      </c>
      <c r="D10" s="92">
        <v>65162</v>
      </c>
      <c r="E10" s="92">
        <v>65556</v>
      </c>
      <c r="F10" s="92">
        <v>19000</v>
      </c>
      <c r="G10" s="92">
        <v>18500</v>
      </c>
      <c r="H10" s="42"/>
      <c r="I10" s="42"/>
      <c r="J10" s="42"/>
      <c r="K10" s="42"/>
    </row>
    <row r="11" spans="1:11" s="39" customFormat="1" ht="15" customHeight="1">
      <c r="A11" s="119" t="s">
        <v>22</v>
      </c>
      <c r="B11" s="120" t="s">
        <v>330</v>
      </c>
      <c r="C11" s="92">
        <v>4919</v>
      </c>
      <c r="D11" s="92">
        <v>9121</v>
      </c>
      <c r="E11" s="92">
        <v>8727</v>
      </c>
      <c r="F11" s="92">
        <v>2500</v>
      </c>
      <c r="G11" s="92">
        <v>2500</v>
      </c>
      <c r="H11" s="42"/>
      <c r="I11" s="42"/>
      <c r="J11" s="42"/>
      <c r="K11" s="42"/>
    </row>
    <row r="12" spans="1:11" s="39" customFormat="1" ht="15" customHeight="1">
      <c r="A12" s="119" t="s">
        <v>24</v>
      </c>
      <c r="B12" s="120" t="s">
        <v>19</v>
      </c>
      <c r="C12" s="92">
        <v>59806</v>
      </c>
      <c r="D12" s="92">
        <v>60379</v>
      </c>
      <c r="E12" s="92">
        <v>60379</v>
      </c>
      <c r="F12" s="92">
        <v>82000</v>
      </c>
      <c r="G12" s="92">
        <v>88000</v>
      </c>
      <c r="H12" s="42"/>
      <c r="I12" s="42"/>
      <c r="J12" s="42"/>
      <c r="K12" s="42"/>
    </row>
    <row r="13" spans="1:11" s="39" customFormat="1" ht="15" customHeight="1">
      <c r="A13" s="119" t="s">
        <v>26</v>
      </c>
      <c r="B13" s="120" t="s">
        <v>16</v>
      </c>
      <c r="C13" s="92">
        <v>52868</v>
      </c>
      <c r="D13" s="92">
        <v>60666</v>
      </c>
      <c r="E13" s="92">
        <v>60666</v>
      </c>
      <c r="F13" s="92">
        <v>47000</v>
      </c>
      <c r="G13" s="92">
        <v>46500</v>
      </c>
      <c r="H13" s="42"/>
      <c r="I13" s="42"/>
      <c r="J13" s="42"/>
      <c r="K13" s="42"/>
    </row>
    <row r="14" spans="1:11" s="39" customFormat="1" ht="15" customHeight="1">
      <c r="A14" s="119" t="s">
        <v>30</v>
      </c>
      <c r="B14" s="120" t="s">
        <v>25</v>
      </c>
      <c r="C14" s="92">
        <v>0</v>
      </c>
      <c r="D14" s="92">
        <v>2500</v>
      </c>
      <c r="E14" s="92">
        <v>2500</v>
      </c>
      <c r="F14" s="92">
        <v>0</v>
      </c>
      <c r="G14" s="92">
        <v>0</v>
      </c>
      <c r="H14" s="42"/>
      <c r="I14" s="42"/>
      <c r="J14" s="42"/>
      <c r="K14" s="42"/>
    </row>
    <row r="15" spans="1:11" s="39" customFormat="1" ht="15" customHeight="1">
      <c r="A15" s="119" t="s">
        <v>35</v>
      </c>
      <c r="B15" s="120" t="s">
        <v>344</v>
      </c>
      <c r="C15" s="92">
        <v>24091</v>
      </c>
      <c r="D15" s="92">
        <v>50216</v>
      </c>
      <c r="E15" s="92">
        <v>50216</v>
      </c>
      <c r="F15" s="92">
        <v>10000</v>
      </c>
      <c r="G15" s="92">
        <v>10000</v>
      </c>
      <c r="H15" s="42"/>
      <c r="I15" s="42"/>
      <c r="J15" s="42"/>
      <c r="K15" s="42"/>
    </row>
    <row r="16" spans="1:11" s="39" customFormat="1" ht="15" customHeight="1">
      <c r="A16" s="119" t="s">
        <v>38</v>
      </c>
      <c r="B16" s="120" t="s">
        <v>115</v>
      </c>
      <c r="C16" s="92">
        <v>184571</v>
      </c>
      <c r="D16" s="92">
        <v>184571</v>
      </c>
      <c r="E16" s="92">
        <v>184571</v>
      </c>
      <c r="F16" s="92">
        <v>90000</v>
      </c>
      <c r="G16" s="92">
        <v>95000</v>
      </c>
      <c r="H16" s="42"/>
      <c r="I16" s="42"/>
      <c r="J16" s="42"/>
      <c r="K16" s="42"/>
    </row>
    <row r="17" spans="1:11" s="39" customFormat="1" ht="15" customHeight="1">
      <c r="A17" s="401" t="s">
        <v>125</v>
      </c>
      <c r="B17" s="401"/>
      <c r="C17" s="121">
        <f>SUM(C10:C16)</f>
        <v>379723</v>
      </c>
      <c r="D17" s="121">
        <f>SUM(D10:D16)</f>
        <v>432615</v>
      </c>
      <c r="E17" s="121">
        <f>SUM(E10:E16)</f>
        <v>432615</v>
      </c>
      <c r="F17" s="121">
        <f>SUM(F10:F16)</f>
        <v>250500</v>
      </c>
      <c r="G17" s="121">
        <f>SUM(G10:G16)</f>
        <v>260500</v>
      </c>
      <c r="H17" s="42"/>
      <c r="I17" s="42"/>
      <c r="J17" s="42"/>
      <c r="K17" s="42"/>
    </row>
    <row r="18" spans="1:11" s="39" customFormat="1" ht="15" customHeight="1">
      <c r="A18" s="402" t="s">
        <v>45</v>
      </c>
      <c r="B18" s="403"/>
      <c r="C18" s="403"/>
      <c r="D18" s="403"/>
      <c r="E18" s="403"/>
      <c r="F18" s="403"/>
      <c r="G18" s="404"/>
      <c r="H18" s="42"/>
      <c r="I18" s="42"/>
      <c r="J18" s="42"/>
      <c r="K18" s="42"/>
    </row>
    <row r="19" spans="1:11" s="39" customFormat="1" ht="15" customHeight="1">
      <c r="A19" s="119" t="s">
        <v>15</v>
      </c>
      <c r="B19" s="120" t="s">
        <v>46</v>
      </c>
      <c r="C19" s="92">
        <v>177144</v>
      </c>
      <c r="D19" s="92">
        <v>197063</v>
      </c>
      <c r="E19" s="92">
        <v>197063</v>
      </c>
      <c r="F19" s="92">
        <v>172900</v>
      </c>
      <c r="G19" s="92">
        <v>176400</v>
      </c>
      <c r="H19" s="42"/>
      <c r="I19" s="42"/>
      <c r="J19" s="42"/>
      <c r="K19" s="42"/>
    </row>
    <row r="20" spans="1:11" s="39" customFormat="1" ht="15" customHeight="1">
      <c r="A20" s="119" t="s">
        <v>22</v>
      </c>
      <c r="B20" s="120" t="s">
        <v>47</v>
      </c>
      <c r="C20" s="92">
        <v>97578</v>
      </c>
      <c r="D20" s="92">
        <v>141650</v>
      </c>
      <c r="E20" s="92">
        <v>141650</v>
      </c>
      <c r="F20" s="92">
        <v>42200</v>
      </c>
      <c r="G20" s="92">
        <v>48700</v>
      </c>
      <c r="H20" s="42"/>
      <c r="I20" s="42"/>
      <c r="J20" s="42"/>
      <c r="K20" s="42"/>
    </row>
    <row r="21" spans="1:11" s="39" customFormat="1" ht="15" customHeight="1">
      <c r="A21" s="119" t="s">
        <v>24</v>
      </c>
      <c r="B21" s="120" t="s">
        <v>126</v>
      </c>
      <c r="C21" s="92">
        <v>105001</v>
      </c>
      <c r="D21" s="92">
        <v>93902</v>
      </c>
      <c r="E21" s="92">
        <v>93902</v>
      </c>
      <c r="F21" s="92">
        <v>35400</v>
      </c>
      <c r="G21" s="92">
        <v>35400</v>
      </c>
      <c r="H21" s="42"/>
      <c r="I21" s="42"/>
      <c r="J21" s="42"/>
      <c r="K21" s="42"/>
    </row>
    <row r="22" spans="1:11" s="39" customFormat="1" ht="15" customHeight="1">
      <c r="A22" s="401" t="s">
        <v>127</v>
      </c>
      <c r="B22" s="401"/>
      <c r="C22" s="121">
        <f>SUM(C19:C21)</f>
        <v>379723</v>
      </c>
      <c r="D22" s="121">
        <f>SUM(D19:D21)</f>
        <v>432615</v>
      </c>
      <c r="E22" s="121">
        <f>SUM(E19:E21)</f>
        <v>432615</v>
      </c>
      <c r="F22" s="121">
        <f>SUM(F19:F21)</f>
        <v>250500</v>
      </c>
      <c r="G22" s="121">
        <f>SUM(G19:G21)</f>
        <v>260500</v>
      </c>
      <c r="H22" s="42"/>
      <c r="I22" s="42"/>
      <c r="J22" s="42"/>
      <c r="K22" s="42"/>
    </row>
  </sheetData>
  <sheetProtection selectLockedCells="1" selectUnlockedCells="1"/>
  <mergeCells count="5">
    <mergeCell ref="A4:I4"/>
    <mergeCell ref="A17:B17"/>
    <mergeCell ref="A22:B22"/>
    <mergeCell ref="A9:G9"/>
    <mergeCell ref="A18:G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5.28125" style="1" customWidth="1"/>
    <col min="2" max="2" width="24.7109375" style="1" customWidth="1"/>
    <col min="3" max="15" width="7.7109375" style="1" customWidth="1"/>
  </cols>
  <sheetData>
    <row r="1" spans="1:15" ht="15" customHeight="1">
      <c r="A1" s="390" t="s">
        <v>198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mellékelet'!F2</f>
        <v>a 12/2014. (XI.28.) önkormányzati rendelethez</v>
      </c>
      <c r="Q2" s="110"/>
      <c r="R2" s="110"/>
      <c r="S2" s="110"/>
      <c r="T2" s="110"/>
      <c r="U2" s="110"/>
      <c r="V2" s="110"/>
    </row>
    <row r="3" ht="15" customHeight="1">
      <c r="A3" s="4"/>
    </row>
    <row r="4" spans="1:16" ht="15" customHeight="1">
      <c r="A4" s="361" t="s">
        <v>387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122"/>
    </row>
    <row r="5" spans="1:16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4"/>
    </row>
    <row r="6" spans="13:16" ht="15" customHeight="1">
      <c r="M6" s="406" t="s">
        <v>2</v>
      </c>
      <c r="N6" s="406"/>
      <c r="O6" s="406"/>
      <c r="P6" s="14"/>
    </row>
    <row r="7" spans="1:16" s="39" customFormat="1" ht="15" customHeight="1">
      <c r="A7" s="89" t="s">
        <v>117</v>
      </c>
      <c r="B7" s="8" t="s">
        <v>4</v>
      </c>
      <c r="C7" s="8" t="s">
        <v>128</v>
      </c>
      <c r="D7" s="8" t="s">
        <v>129</v>
      </c>
      <c r="E7" s="8" t="s">
        <v>130</v>
      </c>
      <c r="F7" s="8" t="s">
        <v>131</v>
      </c>
      <c r="G7" s="8" t="s">
        <v>132</v>
      </c>
      <c r="H7" s="8" t="s">
        <v>133</v>
      </c>
      <c r="I7" s="8" t="s">
        <v>134</v>
      </c>
      <c r="J7" s="8" t="s">
        <v>135</v>
      </c>
      <c r="K7" s="8" t="s">
        <v>136</v>
      </c>
      <c r="L7" s="8" t="s">
        <v>137</v>
      </c>
      <c r="M7" s="8" t="s">
        <v>138</v>
      </c>
      <c r="N7" s="8" t="s">
        <v>139</v>
      </c>
      <c r="O7" s="124" t="s">
        <v>140</v>
      </c>
      <c r="P7" s="125"/>
    </row>
    <row r="8" spans="1:16" s="39" customFormat="1" ht="15" customHeight="1">
      <c r="A8" s="90" t="s">
        <v>7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">
        <v>76</v>
      </c>
      <c r="I8" s="11" t="s">
        <v>15</v>
      </c>
      <c r="J8" s="11" t="s">
        <v>141</v>
      </c>
      <c r="K8" s="11" t="s">
        <v>142</v>
      </c>
      <c r="L8" s="11" t="s">
        <v>143</v>
      </c>
      <c r="M8" s="11" t="s">
        <v>144</v>
      </c>
      <c r="N8" s="11" t="s">
        <v>145</v>
      </c>
      <c r="O8" s="126" t="s">
        <v>146</v>
      </c>
      <c r="P8" s="125"/>
    </row>
    <row r="9" spans="1:16" s="39" customFormat="1" ht="15" customHeight="1">
      <c r="A9" s="407" t="s">
        <v>147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38"/>
    </row>
    <row r="10" spans="1:21" s="39" customFormat="1" ht="15" customHeight="1">
      <c r="A10" s="16" t="s">
        <v>17</v>
      </c>
      <c r="B10" s="17" t="s">
        <v>148</v>
      </c>
      <c r="C10" s="18">
        <v>1289</v>
      </c>
      <c r="D10" s="18">
        <v>849</v>
      </c>
      <c r="E10" s="18">
        <v>7659</v>
      </c>
      <c r="F10" s="18">
        <v>8410</v>
      </c>
      <c r="G10" s="18">
        <v>6428</v>
      </c>
      <c r="H10" s="18">
        <v>10401</v>
      </c>
      <c r="I10" s="18">
        <v>15643</v>
      </c>
      <c r="J10" s="18">
        <v>18640</v>
      </c>
      <c r="K10" s="18">
        <v>6656</v>
      </c>
      <c r="L10" s="18">
        <v>14720</v>
      </c>
      <c r="M10" s="18">
        <v>1719</v>
      </c>
      <c r="N10" s="18">
        <v>26238</v>
      </c>
      <c r="O10" s="30">
        <f>SUM(C10:N10)</f>
        <v>118652</v>
      </c>
      <c r="P10" s="38"/>
      <c r="Q10" s="127"/>
      <c r="R10" s="127"/>
      <c r="S10" s="127"/>
      <c r="T10" s="127"/>
      <c r="U10" s="127"/>
    </row>
    <row r="11" spans="1:21" s="39" customFormat="1" ht="15" customHeight="1">
      <c r="A11" s="16" t="s">
        <v>18</v>
      </c>
      <c r="B11" s="17" t="s">
        <v>149</v>
      </c>
      <c r="C11" s="18">
        <v>389</v>
      </c>
      <c r="D11" s="18">
        <v>719</v>
      </c>
      <c r="E11" s="18">
        <v>2478</v>
      </c>
      <c r="F11" s="18">
        <v>390</v>
      </c>
      <c r="G11" s="18"/>
      <c r="H11" s="18">
        <v>280</v>
      </c>
      <c r="I11" s="18">
        <v>50</v>
      </c>
      <c r="J11" s="18">
        <v>50</v>
      </c>
      <c r="K11" s="18">
        <v>281</v>
      </c>
      <c r="L11" s="18">
        <v>141</v>
      </c>
      <c r="M11" s="18">
        <v>141</v>
      </c>
      <c r="N11" s="18">
        <v>3808</v>
      </c>
      <c r="O11" s="30">
        <f>SUM(C11:N11)</f>
        <v>8727</v>
      </c>
      <c r="P11" s="38"/>
      <c r="Q11" s="127"/>
      <c r="R11" s="127"/>
      <c r="S11" s="127"/>
      <c r="T11" s="127"/>
      <c r="U11" s="127"/>
    </row>
    <row r="12" spans="1:21" s="39" customFormat="1" ht="15" customHeight="1">
      <c r="A12" s="16" t="s">
        <v>59</v>
      </c>
      <c r="B12" s="17" t="s">
        <v>150</v>
      </c>
      <c r="C12" s="18">
        <v>4456</v>
      </c>
      <c r="D12" s="18">
        <v>4456</v>
      </c>
      <c r="E12" s="18">
        <v>4456</v>
      </c>
      <c r="F12" s="18">
        <v>14805</v>
      </c>
      <c r="G12" s="18">
        <v>4456</v>
      </c>
      <c r="H12" s="18">
        <v>4456</v>
      </c>
      <c r="I12" s="18">
        <v>4456</v>
      </c>
      <c r="J12" s="18">
        <v>4456</v>
      </c>
      <c r="K12" s="18">
        <v>4455</v>
      </c>
      <c r="L12" s="18">
        <v>4455</v>
      </c>
      <c r="M12" s="18">
        <v>4455</v>
      </c>
      <c r="N12" s="18">
        <v>6538</v>
      </c>
      <c r="O12" s="30">
        <f>SUM(C12:N12)</f>
        <v>65900</v>
      </c>
      <c r="P12" s="38"/>
      <c r="Q12" s="127"/>
      <c r="R12" s="127"/>
      <c r="S12" s="127"/>
      <c r="T12" s="127"/>
      <c r="U12" s="127"/>
    </row>
    <row r="13" spans="1:21" s="39" customFormat="1" ht="15" customHeight="1">
      <c r="A13" s="16" t="s">
        <v>60</v>
      </c>
      <c r="B13" s="17" t="s">
        <v>151</v>
      </c>
      <c r="C13" s="18">
        <v>11</v>
      </c>
      <c r="D13" s="18">
        <v>11</v>
      </c>
      <c r="E13" s="18">
        <v>1261</v>
      </c>
      <c r="F13" s="18">
        <v>11</v>
      </c>
      <c r="G13" s="18">
        <v>4511</v>
      </c>
      <c r="H13" s="18">
        <v>1261</v>
      </c>
      <c r="I13" s="18">
        <v>11</v>
      </c>
      <c r="J13" s="18">
        <v>11</v>
      </c>
      <c r="K13" s="18">
        <v>1261</v>
      </c>
      <c r="L13" s="18">
        <v>10011</v>
      </c>
      <c r="M13" s="18">
        <v>11</v>
      </c>
      <c r="N13" s="18">
        <v>34001</v>
      </c>
      <c r="O13" s="30">
        <f>SUM(C13:N13)</f>
        <v>52372</v>
      </c>
      <c r="P13" s="38"/>
      <c r="Q13" s="127"/>
      <c r="R13" s="127"/>
      <c r="S13" s="127"/>
      <c r="T13" s="127"/>
      <c r="U13" s="127"/>
    </row>
    <row r="14" spans="1:21" s="39" customFormat="1" ht="15" customHeight="1">
      <c r="A14" s="16" t="s">
        <v>62</v>
      </c>
      <c r="B14" s="17" t="s">
        <v>152</v>
      </c>
      <c r="C14" s="18">
        <f>'4.sz. melléklet'!D90</f>
        <v>181110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0">
        <f>SUM(C14:N14)</f>
        <v>181110</v>
      </c>
      <c r="P14" s="38"/>
      <c r="Q14" s="127"/>
      <c r="R14" s="127"/>
      <c r="S14" s="127"/>
      <c r="T14" s="127"/>
      <c r="U14" s="127"/>
    </row>
    <row r="15" spans="1:21" s="39" customFormat="1" ht="15" customHeight="1">
      <c r="A15" s="31" t="s">
        <v>63</v>
      </c>
      <c r="B15" s="128" t="s">
        <v>153</v>
      </c>
      <c r="C15" s="32">
        <f aca="true" t="shared" si="0" ref="C15:N15">SUM(C10:C14)</f>
        <v>187255</v>
      </c>
      <c r="D15" s="32">
        <f t="shared" si="0"/>
        <v>6035</v>
      </c>
      <c r="E15" s="32">
        <f t="shared" si="0"/>
        <v>15854</v>
      </c>
      <c r="F15" s="32">
        <f t="shared" si="0"/>
        <v>23616</v>
      </c>
      <c r="G15" s="32">
        <f t="shared" si="0"/>
        <v>15395</v>
      </c>
      <c r="H15" s="32">
        <f t="shared" si="0"/>
        <v>16398</v>
      </c>
      <c r="I15" s="32">
        <f t="shared" si="0"/>
        <v>20160</v>
      </c>
      <c r="J15" s="32">
        <f t="shared" si="0"/>
        <v>23157</v>
      </c>
      <c r="K15" s="32">
        <f t="shared" si="0"/>
        <v>12653</v>
      </c>
      <c r="L15" s="32">
        <f t="shared" si="0"/>
        <v>29327</v>
      </c>
      <c r="M15" s="32">
        <f t="shared" si="0"/>
        <v>6326</v>
      </c>
      <c r="N15" s="32">
        <f t="shared" si="0"/>
        <v>70585</v>
      </c>
      <c r="O15" s="153">
        <f>SUM(O10:O14)</f>
        <v>426761</v>
      </c>
      <c r="P15" s="38"/>
      <c r="Q15" s="127"/>
      <c r="R15" s="127"/>
      <c r="S15" s="127"/>
      <c r="T15" s="127"/>
      <c r="U15" s="127"/>
    </row>
    <row r="16" spans="1:21" s="39" customFormat="1" ht="15" customHeight="1">
      <c r="A16" s="405" t="s">
        <v>154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38"/>
      <c r="Q16" s="127"/>
      <c r="R16" s="127"/>
      <c r="S16" s="127"/>
      <c r="T16" s="127"/>
      <c r="U16" s="127"/>
    </row>
    <row r="17" spans="1:21" s="39" customFormat="1" ht="15" customHeight="1">
      <c r="A17" s="16" t="s">
        <v>65</v>
      </c>
      <c r="B17" s="17" t="s">
        <v>46</v>
      </c>
      <c r="C17" s="18">
        <v>10725</v>
      </c>
      <c r="D17" s="18">
        <v>10725</v>
      </c>
      <c r="E17" s="18">
        <v>10725</v>
      </c>
      <c r="F17" s="18">
        <v>10725</v>
      </c>
      <c r="G17" s="18">
        <v>21290</v>
      </c>
      <c r="H17" s="18">
        <v>21290</v>
      </c>
      <c r="I17" s="18">
        <v>21290</v>
      </c>
      <c r="J17" s="18">
        <v>21290</v>
      </c>
      <c r="K17" s="18">
        <v>10825</v>
      </c>
      <c r="L17" s="18">
        <v>10725</v>
      </c>
      <c r="M17" s="18">
        <v>10725</v>
      </c>
      <c r="N17" s="18">
        <v>30874</v>
      </c>
      <c r="O17" s="30">
        <f>SUM(C17:N17)</f>
        <v>191209</v>
      </c>
      <c r="P17" s="38"/>
      <c r="Q17" s="127"/>
      <c r="R17" s="127"/>
      <c r="S17" s="127"/>
      <c r="T17" s="127"/>
      <c r="U17" s="127"/>
    </row>
    <row r="18" spans="1:21" s="39" customFormat="1" ht="15" customHeight="1">
      <c r="A18" s="16" t="s">
        <v>95</v>
      </c>
      <c r="B18" s="17" t="s">
        <v>160</v>
      </c>
      <c r="C18" s="18">
        <v>2500</v>
      </c>
      <c r="D18" s="18">
        <v>2500</v>
      </c>
      <c r="E18" s="18">
        <v>2790</v>
      </c>
      <c r="F18" s="18"/>
      <c r="G18" s="18"/>
      <c r="H18" s="18"/>
      <c r="I18" s="18"/>
      <c r="J18" s="18"/>
      <c r="K18" s="18"/>
      <c r="L18" s="18"/>
      <c r="M18" s="18"/>
      <c r="N18" s="18">
        <v>4931</v>
      </c>
      <c r="O18" s="30">
        <f aca="true" t="shared" si="1" ref="O18:O23">SUM(C18:N18)</f>
        <v>12721</v>
      </c>
      <c r="P18" s="38"/>
      <c r="Q18" s="127"/>
      <c r="R18" s="127"/>
      <c r="S18" s="127"/>
      <c r="T18" s="127"/>
      <c r="U18" s="127"/>
    </row>
    <row r="19" spans="1:21" s="39" customFormat="1" ht="15" customHeight="1">
      <c r="A19" s="16" t="s">
        <v>98</v>
      </c>
      <c r="B19" s="17" t="s">
        <v>155</v>
      </c>
      <c r="C19" s="18"/>
      <c r="D19" s="18">
        <v>795</v>
      </c>
      <c r="E19" s="18">
        <v>5000</v>
      </c>
      <c r="F19" s="18">
        <v>6350</v>
      </c>
      <c r="G19" s="18">
        <v>5650</v>
      </c>
      <c r="H19" s="18"/>
      <c r="I19" s="18"/>
      <c r="J19" s="18"/>
      <c r="K19" s="18">
        <v>5000</v>
      </c>
      <c r="L19" s="18"/>
      <c r="M19" s="18"/>
      <c r="N19" s="18">
        <v>25621</v>
      </c>
      <c r="O19" s="30">
        <f t="shared" si="1"/>
        <v>48416</v>
      </c>
      <c r="P19" s="38"/>
      <c r="Q19" s="127"/>
      <c r="R19" s="127"/>
      <c r="S19" s="127"/>
      <c r="T19" s="127"/>
      <c r="U19" s="127"/>
    </row>
    <row r="20" spans="1:21" s="39" customFormat="1" ht="15" customHeight="1">
      <c r="A20" s="16" t="s">
        <v>99</v>
      </c>
      <c r="B20" s="17" t="s">
        <v>336</v>
      </c>
      <c r="C20" s="18">
        <v>508</v>
      </c>
      <c r="D20" s="18"/>
      <c r="E20" s="18">
        <v>3192</v>
      </c>
      <c r="F20" s="18">
        <v>6127</v>
      </c>
      <c r="G20" s="18">
        <v>14500</v>
      </c>
      <c r="H20" s="18">
        <v>16721</v>
      </c>
      <c r="I20" s="18">
        <v>130</v>
      </c>
      <c r="J20" s="18"/>
      <c r="K20" s="18">
        <v>4799</v>
      </c>
      <c r="L20" s="18">
        <v>20000</v>
      </c>
      <c r="M20" s="18"/>
      <c r="N20" s="18">
        <v>14536</v>
      </c>
      <c r="O20" s="30">
        <f t="shared" si="1"/>
        <v>80513</v>
      </c>
      <c r="P20" s="38"/>
      <c r="Q20" s="127"/>
      <c r="R20" s="127"/>
      <c r="S20" s="127"/>
      <c r="T20" s="127"/>
      <c r="U20" s="127"/>
    </row>
    <row r="21" spans="1:21" s="39" customFormat="1" ht="15" customHeight="1">
      <c r="A21" s="16" t="s">
        <v>100</v>
      </c>
      <c r="B21" s="17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0">
        <f t="shared" si="1"/>
        <v>0</v>
      </c>
      <c r="P21" s="38"/>
      <c r="Q21" s="127"/>
      <c r="R21" s="127"/>
      <c r="S21" s="127"/>
      <c r="T21" s="127"/>
      <c r="U21" s="127"/>
    </row>
    <row r="22" spans="1:21" s="39" customFormat="1" ht="15" customHeight="1">
      <c r="A22" s="31" t="s">
        <v>101</v>
      </c>
      <c r="B22" s="128" t="s">
        <v>157</v>
      </c>
      <c r="C22" s="32">
        <f aca="true" t="shared" si="2" ref="C22:N22">SUM(C17:C21)</f>
        <v>13733</v>
      </c>
      <c r="D22" s="32">
        <f t="shared" si="2"/>
        <v>14020</v>
      </c>
      <c r="E22" s="32">
        <f t="shared" si="2"/>
        <v>21707</v>
      </c>
      <c r="F22" s="32">
        <f t="shared" si="2"/>
        <v>23202</v>
      </c>
      <c r="G22" s="32">
        <f t="shared" si="2"/>
        <v>41440</v>
      </c>
      <c r="H22" s="32">
        <f t="shared" si="2"/>
        <v>38011</v>
      </c>
      <c r="I22" s="32">
        <f t="shared" si="2"/>
        <v>21420</v>
      </c>
      <c r="J22" s="32">
        <f t="shared" si="2"/>
        <v>21290</v>
      </c>
      <c r="K22" s="32">
        <f t="shared" si="2"/>
        <v>20624</v>
      </c>
      <c r="L22" s="32">
        <f t="shared" si="2"/>
        <v>30725</v>
      </c>
      <c r="M22" s="32">
        <f t="shared" si="2"/>
        <v>10725</v>
      </c>
      <c r="N22" s="32">
        <f t="shared" si="2"/>
        <v>75962</v>
      </c>
      <c r="O22" s="153">
        <f t="shared" si="1"/>
        <v>332859</v>
      </c>
      <c r="P22" s="38"/>
      <c r="Q22" s="127"/>
      <c r="R22" s="127"/>
      <c r="S22" s="127"/>
      <c r="T22" s="127"/>
      <c r="U22" s="127"/>
    </row>
    <row r="23" spans="1:21" s="39" customFormat="1" ht="15" customHeight="1">
      <c r="A23" s="16" t="s">
        <v>102</v>
      </c>
      <c r="B23" s="17" t="s">
        <v>158</v>
      </c>
      <c r="C23" s="18">
        <f aca="true" t="shared" si="3" ref="C23:N23">C15-C22</f>
        <v>173522</v>
      </c>
      <c r="D23" s="18">
        <f t="shared" si="3"/>
        <v>-7985</v>
      </c>
      <c r="E23" s="18">
        <f t="shared" si="3"/>
        <v>-5853</v>
      </c>
      <c r="F23" s="18">
        <f t="shared" si="3"/>
        <v>414</v>
      </c>
      <c r="G23" s="18">
        <f t="shared" si="3"/>
        <v>-26045</v>
      </c>
      <c r="H23" s="18">
        <f t="shared" si="3"/>
        <v>-21613</v>
      </c>
      <c r="I23" s="18">
        <f t="shared" si="3"/>
        <v>-1260</v>
      </c>
      <c r="J23" s="18">
        <f t="shared" si="3"/>
        <v>1867</v>
      </c>
      <c r="K23" s="18">
        <f t="shared" si="3"/>
        <v>-7971</v>
      </c>
      <c r="L23" s="18">
        <f t="shared" si="3"/>
        <v>-1398</v>
      </c>
      <c r="M23" s="18">
        <f t="shared" si="3"/>
        <v>-4399</v>
      </c>
      <c r="N23" s="18">
        <f t="shared" si="3"/>
        <v>-5377</v>
      </c>
      <c r="O23" s="30">
        <f t="shared" si="1"/>
        <v>93902</v>
      </c>
      <c r="P23" s="38"/>
      <c r="Q23" s="127"/>
      <c r="R23" s="127"/>
      <c r="S23" s="127"/>
      <c r="T23" s="127"/>
      <c r="U23" s="127"/>
    </row>
    <row r="24" spans="1:16" s="39" customFormat="1" ht="15" customHeight="1">
      <c r="A24" s="129"/>
      <c r="B24" s="55" t="s">
        <v>159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30"/>
      <c r="P24" s="38"/>
    </row>
    <row r="31" ht="12">
      <c r="E31" s="310"/>
    </row>
    <row r="32" ht="12">
      <c r="E32" s="310"/>
    </row>
    <row r="33" ht="12">
      <c r="E33" s="310"/>
    </row>
    <row r="34" ht="12">
      <c r="E34" s="310"/>
    </row>
    <row r="35" ht="12">
      <c r="E35" s="310"/>
    </row>
    <row r="36" ht="12">
      <c r="E36" s="310"/>
    </row>
    <row r="38" ht="12">
      <c r="E38" s="310"/>
    </row>
    <row r="39" ht="12">
      <c r="E39" s="310"/>
    </row>
  </sheetData>
  <sheetProtection selectLockedCells="1" selectUnlockedCells="1"/>
  <mergeCells count="5">
    <mergeCell ref="A16:O16"/>
    <mergeCell ref="A1:O1"/>
    <mergeCell ref="A4:O4"/>
    <mergeCell ref="M6:O6"/>
    <mergeCell ref="A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2014-11-17T14:20:03Z</cp:lastPrinted>
  <dcterms:created xsi:type="dcterms:W3CDTF">2014-02-03T15:00:44Z</dcterms:created>
  <dcterms:modified xsi:type="dcterms:W3CDTF">2014-12-02T13:50:28Z</dcterms:modified>
  <cp:category/>
  <cp:version/>
  <cp:contentType/>
  <cp:contentStatus/>
</cp:coreProperties>
</file>