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616" tabRatio="596"/>
  </bookViews>
  <sheets>
    <sheet name="1.sz melléklet" sheetId="17" r:id="rId1"/>
    <sheet name="2.sz. melléklet" sheetId="1" r:id="rId2"/>
    <sheet name="3.sz. melléklet" sheetId="2" r:id="rId3"/>
    <sheet name="4. sz. melléklet" sheetId="3" r:id="rId4"/>
    <sheet name="5.sz. melléklet" sheetId="4" r:id="rId5"/>
    <sheet name="6.sz. melléklet" sheetId="5" r:id="rId6"/>
    <sheet name="7. sz. melléklet " sheetId="30" r:id="rId7"/>
    <sheet name="8.sz. melléklet" sheetId="7" r:id="rId8"/>
    <sheet name="9.sz. melléklet" sheetId="8" r:id="rId9"/>
    <sheet name="10.sz. melléklet" sheetId="18" r:id="rId10"/>
    <sheet name="11.sz. melléklet" sheetId="9" r:id="rId11"/>
    <sheet name="12.sz. melléklet" sheetId="19" r:id="rId12"/>
    <sheet name="13.sz. melléklet" sheetId="10" r:id="rId13"/>
    <sheet name="14.sz. melléklet" sheetId="32" r:id="rId14"/>
    <sheet name="15.sz. melléklet" sheetId="11" r:id="rId15"/>
    <sheet name="16.sz. melléklet" sheetId="31" r:id="rId16"/>
    <sheet name="17.sz. melléklet" sheetId="22" r:id="rId17"/>
    <sheet name="18.sz. melléklet" sheetId="23" r:id="rId18"/>
    <sheet name="19.sz. melléklet" sheetId="24" r:id="rId19"/>
    <sheet name="20.sz melléklet" sheetId="13" r:id="rId20"/>
    <sheet name="21.sz. melléklet" sheetId="14" r:id="rId21"/>
    <sheet name="22.sz. melléklet" sheetId="25" r:id="rId22"/>
    <sheet name="23.sz. melléklet" sheetId="26" r:id="rId23"/>
    <sheet name="24.sz. melléklet" sheetId="29" r:id="rId24"/>
    <sheet name="25.sz. melléklet" sheetId="16" r:id="rId25"/>
  </sheets>
  <definedNames>
    <definedName name="_xlnm.Print_Area" localSheetId="12">'13.sz. melléklet'!$A$1:$G$39</definedName>
    <definedName name="_xlnm.Print_Area" localSheetId="1">'2.sz. melléklet'!$A$1:$G$42</definedName>
    <definedName name="_xlnm.Print_Area" localSheetId="20">'21.sz. melléklet'!$A$1:$O$26</definedName>
    <definedName name="_xlnm.Print_Area" localSheetId="23">'24.sz. melléklet'!$A$1:$G$145</definedName>
  </definedNames>
  <calcPr calcId="162913"/>
</workbook>
</file>

<file path=xl/calcChain.xml><?xml version="1.0" encoding="utf-8"?>
<calcChain xmlns="http://schemas.openxmlformats.org/spreadsheetml/2006/main">
  <c r="G25" i="13" l="1"/>
  <c r="G19" i="13"/>
  <c r="N2" i="32"/>
  <c r="F19" i="13"/>
  <c r="H49" i="30"/>
  <c r="O14" i="14" l="1"/>
  <c r="G144" i="29" l="1"/>
  <c r="F144" i="29"/>
  <c r="E144" i="29"/>
  <c r="D144" i="29"/>
  <c r="G137" i="29"/>
  <c r="F137" i="29"/>
  <c r="E137" i="29"/>
  <c r="D137" i="29"/>
  <c r="G100" i="29"/>
  <c r="E100" i="29"/>
  <c r="F100" i="29"/>
  <c r="D100" i="29"/>
  <c r="D93" i="29"/>
  <c r="E84" i="29"/>
  <c r="F84" i="29"/>
  <c r="D84" i="29"/>
  <c r="G84" i="29"/>
  <c r="G76" i="29"/>
  <c r="F76" i="29"/>
  <c r="E76" i="29"/>
  <c r="D76" i="29"/>
  <c r="G57" i="29"/>
  <c r="E57" i="29"/>
  <c r="F57" i="29"/>
  <c r="D57" i="29"/>
  <c r="G22" i="29" l="1"/>
  <c r="E22" i="29"/>
  <c r="F22" i="29"/>
  <c r="D22" i="29"/>
  <c r="D20" i="31" l="1"/>
  <c r="D33" i="11"/>
  <c r="G15" i="11"/>
  <c r="G16" i="11"/>
  <c r="G37" i="11"/>
  <c r="D37" i="11"/>
  <c r="E37" i="11"/>
  <c r="F37" i="11"/>
  <c r="C37" i="11"/>
  <c r="C33" i="11"/>
  <c r="F47" i="30"/>
  <c r="I49" i="30"/>
  <c r="G49" i="30"/>
  <c r="D49" i="30"/>
  <c r="E49" i="30"/>
  <c r="C49" i="30"/>
  <c r="J43" i="30"/>
  <c r="J28" i="2" l="1"/>
  <c r="J30" i="2" s="1"/>
  <c r="K28" i="2"/>
  <c r="K30" i="2" s="1"/>
  <c r="L28" i="2"/>
  <c r="L30" i="2" s="1"/>
  <c r="I28" i="2"/>
  <c r="I30" i="2" s="1"/>
  <c r="D28" i="2"/>
  <c r="E28" i="2"/>
  <c r="F28" i="2"/>
  <c r="C28" i="2"/>
  <c r="D29" i="2"/>
  <c r="E29" i="2"/>
  <c r="E30" i="2" s="1"/>
  <c r="F29" i="2"/>
  <c r="F30" i="2" s="1"/>
  <c r="D30" i="2" l="1"/>
  <c r="C29" i="2"/>
  <c r="E32" i="3" l="1"/>
  <c r="D41" i="1" l="1"/>
  <c r="E41" i="1"/>
  <c r="F41" i="1"/>
  <c r="C41" i="1"/>
  <c r="C30" i="2"/>
  <c r="F30" i="1" l="1"/>
  <c r="F28" i="1" s="1"/>
  <c r="F39" i="1"/>
  <c r="G14" i="8"/>
  <c r="E89" i="7" l="1"/>
  <c r="F89" i="7"/>
  <c r="G89" i="7"/>
  <c r="D89" i="7"/>
  <c r="H10" i="7"/>
  <c r="D9" i="9" l="1"/>
  <c r="E67" i="7" l="1"/>
  <c r="F67" i="7"/>
  <c r="G67" i="7"/>
  <c r="E48" i="7"/>
  <c r="F48" i="7"/>
  <c r="G48" i="7"/>
  <c r="D48" i="7"/>
  <c r="H29" i="7"/>
  <c r="E34" i="8"/>
  <c r="F34" i="8"/>
  <c r="G34" i="8"/>
  <c r="D34" i="8"/>
  <c r="E23" i="8"/>
  <c r="F23" i="8"/>
  <c r="G23" i="8"/>
  <c r="D23" i="8"/>
  <c r="G130" i="29" l="1"/>
  <c r="F130" i="29"/>
  <c r="E130" i="29"/>
  <c r="D130" i="29"/>
  <c r="G132" i="29"/>
  <c r="F132" i="29"/>
  <c r="E132" i="29"/>
  <c r="D132" i="29"/>
  <c r="D12" i="9" l="1"/>
  <c r="F33" i="11"/>
  <c r="F18" i="11"/>
  <c r="E12" i="16" l="1"/>
  <c r="F12" i="16"/>
  <c r="E17" i="16"/>
  <c r="F17" i="16"/>
  <c r="E15" i="16"/>
  <c r="F15" i="16"/>
  <c r="F142" i="29" l="1"/>
  <c r="F135" i="29"/>
  <c r="F126" i="29"/>
  <c r="F122" i="29"/>
  <c r="F120" i="29"/>
  <c r="F117" i="29"/>
  <c r="F111" i="29"/>
  <c r="F104" i="29"/>
  <c r="F88" i="29"/>
  <c r="F93" i="29"/>
  <c r="F86" i="29"/>
  <c r="F81" i="29"/>
  <c r="F79" i="29"/>
  <c r="F70" i="29"/>
  <c r="F65" i="29"/>
  <c r="F62" i="29"/>
  <c r="F59" i="29"/>
  <c r="F50" i="29"/>
  <c r="F47" i="29"/>
  <c r="F44" i="29"/>
  <c r="F41" i="29"/>
  <c r="F39" i="29"/>
  <c r="E39" i="29"/>
  <c r="D39" i="29"/>
  <c r="F36" i="29"/>
  <c r="F32" i="29"/>
  <c r="E32" i="29"/>
  <c r="F27" i="29"/>
  <c r="F16" i="29"/>
  <c r="E10" i="13"/>
  <c r="D16" i="13"/>
  <c r="C16" i="13"/>
  <c r="D23" i="13"/>
  <c r="D24" i="13"/>
  <c r="D10" i="13"/>
  <c r="D17" i="13"/>
  <c r="E33" i="11"/>
  <c r="E18" i="11"/>
  <c r="F37" i="30"/>
  <c r="F9" i="30"/>
  <c r="F146" i="29" l="1"/>
  <c r="D23" i="31"/>
  <c r="E16" i="3" l="1"/>
  <c r="E15" i="3" s="1"/>
  <c r="D16" i="3"/>
  <c r="E12" i="3"/>
  <c r="E13" i="3"/>
  <c r="E14" i="3"/>
  <c r="J10" i="2"/>
  <c r="K10" i="2"/>
  <c r="J12" i="2"/>
  <c r="K12" i="2"/>
  <c r="J13" i="2"/>
  <c r="K13" i="2"/>
  <c r="J14" i="2"/>
  <c r="K14" i="2"/>
  <c r="J15" i="2"/>
  <c r="K15" i="2"/>
  <c r="J16" i="2"/>
  <c r="K16" i="2"/>
  <c r="E23" i="2"/>
  <c r="E24" i="2"/>
  <c r="E10" i="2"/>
  <c r="E11" i="2"/>
  <c r="E12" i="2"/>
  <c r="E13" i="2"/>
  <c r="E14" i="2"/>
  <c r="F12" i="4"/>
  <c r="F14" i="4"/>
  <c r="F15" i="4"/>
  <c r="F16" i="4"/>
  <c r="F17" i="4"/>
  <c r="F19" i="4"/>
  <c r="E27" i="1"/>
  <c r="E25" i="1"/>
  <c r="F25" i="1"/>
  <c r="F32" i="1" s="1"/>
  <c r="D25" i="1"/>
  <c r="D27" i="1"/>
  <c r="E39" i="1"/>
  <c r="E38" i="1" s="1"/>
  <c r="E9" i="18"/>
  <c r="E11" i="1"/>
  <c r="F11" i="1"/>
  <c r="E12" i="1"/>
  <c r="E13" i="1"/>
  <c r="F13" i="1"/>
  <c r="E15" i="1"/>
  <c r="F15" i="1"/>
  <c r="E16" i="1"/>
  <c r="F16" i="1"/>
  <c r="E19" i="1"/>
  <c r="F19" i="1"/>
  <c r="E20" i="1"/>
  <c r="F20" i="1"/>
  <c r="E14" i="1" l="1"/>
  <c r="F14" i="1"/>
  <c r="E18" i="1"/>
  <c r="E10" i="1"/>
  <c r="F18" i="1"/>
  <c r="F38" i="1"/>
  <c r="E11" i="3"/>
  <c r="G9" i="8"/>
  <c r="F9" i="8"/>
  <c r="F18" i="8"/>
  <c r="G62" i="7"/>
  <c r="G81" i="7"/>
  <c r="F17" i="1" s="1"/>
  <c r="E81" i="7"/>
  <c r="F81" i="7"/>
  <c r="D81" i="7"/>
  <c r="C14" i="13" s="1"/>
  <c r="F86" i="7"/>
  <c r="F84" i="7"/>
  <c r="F72" i="7"/>
  <c r="F65" i="7"/>
  <c r="F62" i="7"/>
  <c r="F59" i="7"/>
  <c r="F46" i="7"/>
  <c r="F43" i="7"/>
  <c r="F37" i="7"/>
  <c r="F32" i="7"/>
  <c r="F26" i="7"/>
  <c r="F21" i="7" s="1"/>
  <c r="F16" i="7"/>
  <c r="F8" i="7"/>
  <c r="F41" i="8"/>
  <c r="F14" i="8"/>
  <c r="G16" i="29"/>
  <c r="G39" i="29"/>
  <c r="G62" i="29"/>
  <c r="G59" i="29"/>
  <c r="G104" i="29"/>
  <c r="G120" i="29"/>
  <c r="G27" i="29"/>
  <c r="G70" i="29"/>
  <c r="G32" i="29"/>
  <c r="G36" i="29"/>
  <c r="G65" i="29"/>
  <c r="G41" i="29"/>
  <c r="G126" i="29"/>
  <c r="G44" i="29"/>
  <c r="G47" i="29"/>
  <c r="G79" i="29"/>
  <c r="G81" i="29"/>
  <c r="G88" i="29"/>
  <c r="G86" i="29"/>
  <c r="G142" i="29"/>
  <c r="G135" i="29"/>
  <c r="G122" i="29"/>
  <c r="G111" i="29"/>
  <c r="G117" i="29"/>
  <c r="G93" i="29"/>
  <c r="G50" i="29"/>
  <c r="G31" i="11"/>
  <c r="G28" i="11"/>
  <c r="G27" i="11"/>
  <c r="G26" i="11"/>
  <c r="G25" i="11"/>
  <c r="G24" i="11"/>
  <c r="G23" i="11"/>
  <c r="G22" i="11"/>
  <c r="G21" i="11"/>
  <c r="C18" i="11"/>
  <c r="G18" i="11" s="1"/>
  <c r="G17" i="11"/>
  <c r="G14" i="11"/>
  <c r="G13" i="11"/>
  <c r="G12" i="11"/>
  <c r="G11" i="11"/>
  <c r="G10" i="11"/>
  <c r="G9" i="11"/>
  <c r="D47" i="9"/>
  <c r="D50" i="9" s="1"/>
  <c r="I50" i="30"/>
  <c r="E50" i="30"/>
  <c r="F32" i="3"/>
  <c r="G18" i="8"/>
  <c r="G43" i="7"/>
  <c r="G9" i="5" s="1"/>
  <c r="G37" i="7"/>
  <c r="G46" i="7"/>
  <c r="G11" i="5" s="1"/>
  <c r="G8" i="7"/>
  <c r="G16" i="7"/>
  <c r="G12" i="4"/>
  <c r="G26" i="7"/>
  <c r="G21" i="7" s="1"/>
  <c r="G14" i="4"/>
  <c r="G15" i="4"/>
  <c r="G16" i="4"/>
  <c r="G17" i="4"/>
  <c r="G19" i="4"/>
  <c r="G72" i="7"/>
  <c r="F12" i="3"/>
  <c r="D19" i="31"/>
  <c r="F14" i="3"/>
  <c r="H61" i="7"/>
  <c r="F16" i="3"/>
  <c r="L10" i="2"/>
  <c r="L12" i="2"/>
  <c r="L13" i="2"/>
  <c r="L14" i="2"/>
  <c r="L15" i="2"/>
  <c r="L16" i="2"/>
  <c r="G86" i="7"/>
  <c r="F23" i="2"/>
  <c r="F24" i="2"/>
  <c r="F10" i="2"/>
  <c r="F12" i="2"/>
  <c r="F13" i="2"/>
  <c r="F14" i="2"/>
  <c r="G84" i="7"/>
  <c r="E32" i="1"/>
  <c r="G59" i="7"/>
  <c r="D59" i="7"/>
  <c r="D62" i="7"/>
  <c r="D67" i="7"/>
  <c r="C13" i="3" s="1"/>
  <c r="D72" i="7"/>
  <c r="D84" i="7"/>
  <c r="C33" i="3" s="1"/>
  <c r="D86" i="7"/>
  <c r="C23" i="1" s="1"/>
  <c r="C50" i="30"/>
  <c r="H91" i="7"/>
  <c r="H88" i="7"/>
  <c r="H87" i="7"/>
  <c r="H78" i="7"/>
  <c r="H77" i="7"/>
  <c r="H76" i="7"/>
  <c r="H75" i="7"/>
  <c r="H74" i="7"/>
  <c r="H73" i="7"/>
  <c r="H71" i="7"/>
  <c r="H70" i="7"/>
  <c r="H69" i="7"/>
  <c r="H68" i="7"/>
  <c r="H66" i="7"/>
  <c r="H60" i="7"/>
  <c r="G32" i="7"/>
  <c r="D8" i="7"/>
  <c r="D16" i="7"/>
  <c r="D26" i="7"/>
  <c r="D21" i="7" s="1"/>
  <c r="D32" i="7"/>
  <c r="D37" i="7"/>
  <c r="I21" i="2" s="1"/>
  <c r="D43" i="7"/>
  <c r="I22" i="2" s="1"/>
  <c r="D46" i="7"/>
  <c r="H48" i="7"/>
  <c r="H51" i="7"/>
  <c r="H50" i="7"/>
  <c r="H47" i="7"/>
  <c r="H42" i="7"/>
  <c r="H41" i="7"/>
  <c r="H40" i="7"/>
  <c r="H39" i="7"/>
  <c r="H38" i="7"/>
  <c r="H36" i="7"/>
  <c r="H35" i="7"/>
  <c r="H34" i="7"/>
  <c r="H33" i="7"/>
  <c r="H31" i="7"/>
  <c r="H30" i="7"/>
  <c r="H28" i="7"/>
  <c r="H27" i="7"/>
  <c r="H25" i="7"/>
  <c r="H24" i="7"/>
  <c r="H23" i="7"/>
  <c r="H22" i="7"/>
  <c r="H20" i="7"/>
  <c r="H19" i="7"/>
  <c r="H18" i="7"/>
  <c r="H17" i="7"/>
  <c r="H15" i="7"/>
  <c r="H12" i="7"/>
  <c r="H11" i="7"/>
  <c r="H9" i="7"/>
  <c r="E8" i="7"/>
  <c r="E16" i="7"/>
  <c r="E26" i="7"/>
  <c r="E21" i="7" s="1"/>
  <c r="D9" i="8"/>
  <c r="D14" i="8"/>
  <c r="D12" i="4"/>
  <c r="D18" i="8"/>
  <c r="D14" i="4"/>
  <c r="D15" i="4"/>
  <c r="D16" i="4"/>
  <c r="D17" i="4"/>
  <c r="E23" i="13"/>
  <c r="E24" i="13"/>
  <c r="E17" i="13"/>
  <c r="E11" i="18"/>
  <c r="H40" i="8"/>
  <c r="H39" i="8"/>
  <c r="H37" i="8"/>
  <c r="H35" i="8"/>
  <c r="H24" i="8"/>
  <c r="H22" i="8"/>
  <c r="H21" i="8"/>
  <c r="H20" i="8"/>
  <c r="H19" i="8"/>
  <c r="H17" i="8"/>
  <c r="H16" i="8"/>
  <c r="H15" i="8"/>
  <c r="H13" i="8"/>
  <c r="H12" i="8"/>
  <c r="H10" i="8"/>
  <c r="G50" i="30"/>
  <c r="J46" i="30"/>
  <c r="J44" i="30"/>
  <c r="J42" i="30"/>
  <c r="J41" i="30"/>
  <c r="J40" i="30"/>
  <c r="J39" i="30"/>
  <c r="J38" i="30"/>
  <c r="J37" i="30"/>
  <c r="J36" i="30"/>
  <c r="J35" i="30"/>
  <c r="J34" i="30"/>
  <c r="J33" i="30"/>
  <c r="J32" i="30"/>
  <c r="J31" i="30"/>
  <c r="J30" i="30"/>
  <c r="J29" i="30"/>
  <c r="J28" i="30"/>
  <c r="J25" i="30"/>
  <c r="J24" i="30"/>
  <c r="J22" i="30"/>
  <c r="J21" i="30"/>
  <c r="J20" i="30"/>
  <c r="J19" i="30"/>
  <c r="J18" i="30"/>
  <c r="J17" i="30"/>
  <c r="J16" i="30"/>
  <c r="J15" i="30"/>
  <c r="J14" i="30"/>
  <c r="J13" i="30"/>
  <c r="J12" i="30"/>
  <c r="J11" i="30"/>
  <c r="J10" i="30"/>
  <c r="J9" i="30"/>
  <c r="J8" i="30"/>
  <c r="F40" i="30"/>
  <c r="F36" i="30"/>
  <c r="F35" i="30"/>
  <c r="F33" i="30"/>
  <c r="F32" i="30"/>
  <c r="F29" i="30"/>
  <c r="F20" i="30"/>
  <c r="F13" i="30"/>
  <c r="F12" i="30"/>
  <c r="F11" i="30"/>
  <c r="F10" i="30"/>
  <c r="E43" i="7"/>
  <c r="J22" i="2" s="1"/>
  <c r="E37" i="7"/>
  <c r="E46" i="7"/>
  <c r="J23" i="2" s="1"/>
  <c r="E9" i="8"/>
  <c r="E14" i="8"/>
  <c r="E18" i="8"/>
  <c r="D19" i="4"/>
  <c r="E72" i="7"/>
  <c r="E41" i="8"/>
  <c r="D13" i="3"/>
  <c r="E84" i="7"/>
  <c r="I10" i="2"/>
  <c r="I12" i="2"/>
  <c r="I13" i="2"/>
  <c r="I14" i="2"/>
  <c r="I15" i="2"/>
  <c r="I16" i="2"/>
  <c r="C10" i="2"/>
  <c r="C12" i="2"/>
  <c r="C13" i="2"/>
  <c r="C14" i="2"/>
  <c r="C12" i="3"/>
  <c r="C14" i="3"/>
  <c r="C32" i="3"/>
  <c r="C16" i="3"/>
  <c r="E86" i="7"/>
  <c r="D23" i="1" s="1"/>
  <c r="E12" i="4"/>
  <c r="E14" i="4"/>
  <c r="E15" i="4"/>
  <c r="E16" i="4"/>
  <c r="E17" i="4"/>
  <c r="C39" i="1"/>
  <c r="G39" i="1" s="1"/>
  <c r="C11" i="1"/>
  <c r="G11" i="1" s="1"/>
  <c r="C13" i="1"/>
  <c r="G13" i="1" s="1"/>
  <c r="C15" i="1"/>
  <c r="G15" i="1" s="1"/>
  <c r="C16" i="1"/>
  <c r="C19" i="1"/>
  <c r="C20" i="1"/>
  <c r="G26" i="1"/>
  <c r="E2" i="31"/>
  <c r="G11" i="10"/>
  <c r="G16" i="10"/>
  <c r="E2" i="9"/>
  <c r="E93" i="29"/>
  <c r="O22" i="14"/>
  <c r="C23" i="13"/>
  <c r="H50" i="30"/>
  <c r="D50" i="30"/>
  <c r="D39" i="1"/>
  <c r="D38" i="1" s="1"/>
  <c r="E32" i="7"/>
  <c r="G17" i="16"/>
  <c r="G15" i="16"/>
  <c r="G12" i="16"/>
  <c r="E62" i="29"/>
  <c r="E59" i="29"/>
  <c r="E104" i="29"/>
  <c r="E120" i="29"/>
  <c r="E27" i="29"/>
  <c r="E70" i="29"/>
  <c r="E16" i="29"/>
  <c r="E36" i="29"/>
  <c r="E65" i="29"/>
  <c r="E41" i="29"/>
  <c r="E126" i="29"/>
  <c r="E44" i="29"/>
  <c r="E47" i="29"/>
  <c r="E79" i="29"/>
  <c r="E81" i="29"/>
  <c r="E88" i="29"/>
  <c r="E86" i="29"/>
  <c r="E142" i="29"/>
  <c r="E135" i="29"/>
  <c r="E122" i="29"/>
  <c r="E111" i="29"/>
  <c r="E117" i="29"/>
  <c r="E50" i="29"/>
  <c r="E62" i="7"/>
  <c r="D18" i="11"/>
  <c r="E34" i="10"/>
  <c r="F34" i="10"/>
  <c r="E59" i="7"/>
  <c r="D32" i="1"/>
  <c r="E19" i="4"/>
  <c r="D32" i="3"/>
  <c r="D12" i="3"/>
  <c r="D14" i="3"/>
  <c r="D10" i="2"/>
  <c r="D12" i="2"/>
  <c r="D13" i="2"/>
  <c r="D14" i="2"/>
  <c r="D23" i="2"/>
  <c r="D24" i="2"/>
  <c r="D11" i="1"/>
  <c r="D13" i="1"/>
  <c r="D15" i="1"/>
  <c r="D16" i="1"/>
  <c r="D19" i="1"/>
  <c r="D20" i="1"/>
  <c r="D41" i="29"/>
  <c r="D62" i="29"/>
  <c r="D59" i="29"/>
  <c r="D104" i="29"/>
  <c r="D120" i="29"/>
  <c r="D27" i="29"/>
  <c r="D70" i="29"/>
  <c r="D16" i="29"/>
  <c r="D32" i="29"/>
  <c r="D36" i="29"/>
  <c r="D65" i="29"/>
  <c r="D126" i="29"/>
  <c r="D44" i="29"/>
  <c r="D47" i="29"/>
  <c r="D79" i="29"/>
  <c r="D81" i="29"/>
  <c r="D88" i="29"/>
  <c r="D86" i="29"/>
  <c r="D142" i="29"/>
  <c r="D135" i="29"/>
  <c r="D122" i="29"/>
  <c r="D111" i="29"/>
  <c r="D117" i="29"/>
  <c r="D50" i="29"/>
  <c r="L2" i="30"/>
  <c r="C24" i="13"/>
  <c r="C17" i="13"/>
  <c r="C10" i="13"/>
  <c r="G2" i="29"/>
  <c r="D12" i="16"/>
  <c r="D17" i="16"/>
  <c r="C23" i="2"/>
  <c r="C24" i="2"/>
  <c r="D34" i="10"/>
  <c r="G26" i="10"/>
  <c r="O13" i="14"/>
  <c r="O10" i="14"/>
  <c r="G28" i="10"/>
  <c r="G35" i="10"/>
  <c r="L2" i="2"/>
  <c r="G2" i="3"/>
  <c r="H2" i="4"/>
  <c r="H2" i="5"/>
  <c r="H54" i="7"/>
  <c r="H2" i="7"/>
  <c r="H2" i="8"/>
  <c r="F2" i="18"/>
  <c r="I2" i="19"/>
  <c r="G2" i="10"/>
  <c r="G2" i="11"/>
  <c r="O19" i="14"/>
  <c r="O20" i="14"/>
  <c r="O21" i="14"/>
  <c r="O23" i="14"/>
  <c r="O18" i="14"/>
  <c r="O11" i="14"/>
  <c r="O12" i="14"/>
  <c r="G2" i="16"/>
  <c r="L2" i="26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O15" i="25"/>
  <c r="O12" i="25"/>
  <c r="O11" i="25"/>
  <c r="O2" i="14"/>
  <c r="H2" i="13"/>
  <c r="D2" i="24"/>
  <c r="B15" i="24"/>
  <c r="I2" i="23"/>
  <c r="I2" i="22"/>
  <c r="H19" i="13"/>
  <c r="F25" i="13"/>
  <c r="H25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D41" i="8"/>
  <c r="I11" i="2" l="1"/>
  <c r="F21" i="2"/>
  <c r="D146" i="29"/>
  <c r="E146" i="29"/>
  <c r="H16" i="4"/>
  <c r="G146" i="29"/>
  <c r="M24" i="25"/>
  <c r="J24" i="25"/>
  <c r="I24" i="25"/>
  <c r="F24" i="25"/>
  <c r="E24" i="25"/>
  <c r="G17" i="1"/>
  <c r="C22" i="1"/>
  <c r="C21" i="1" s="1"/>
  <c r="D9" i="5"/>
  <c r="H51" i="30"/>
  <c r="F8" i="8"/>
  <c r="F27" i="8" s="1"/>
  <c r="D8" i="8"/>
  <c r="D27" i="8" s="1"/>
  <c r="C10" i="3"/>
  <c r="G41" i="1"/>
  <c r="N25" i="14"/>
  <c r="F9" i="1"/>
  <c r="J25" i="14"/>
  <c r="E25" i="14"/>
  <c r="I25" i="14"/>
  <c r="F25" i="14"/>
  <c r="K25" i="14"/>
  <c r="H25" i="14"/>
  <c r="G25" i="14"/>
  <c r="H14" i="8"/>
  <c r="M25" i="14"/>
  <c r="G24" i="25"/>
  <c r="K24" i="25"/>
  <c r="C15" i="3"/>
  <c r="D13" i="13"/>
  <c r="E8" i="8"/>
  <c r="E27" i="8" s="1"/>
  <c r="H34" i="8"/>
  <c r="H18" i="8"/>
  <c r="G16" i="3"/>
  <c r="C9" i="1"/>
  <c r="O24" i="14"/>
  <c r="L25" i="14"/>
  <c r="D25" i="14"/>
  <c r="D24" i="25"/>
  <c r="H24" i="25"/>
  <c r="L24" i="25"/>
  <c r="J11" i="2"/>
  <c r="H9" i="8"/>
  <c r="N24" i="25"/>
  <c r="O23" i="25"/>
  <c r="C24" i="25"/>
  <c r="O16" i="25"/>
  <c r="G51" i="30"/>
  <c r="J49" i="30"/>
  <c r="E15" i="13"/>
  <c r="L23" i="2"/>
  <c r="D15" i="13"/>
  <c r="H19" i="4"/>
  <c r="C15" i="13"/>
  <c r="C17" i="1"/>
  <c r="H86" i="7"/>
  <c r="C21" i="2"/>
  <c r="J21" i="2"/>
  <c r="J27" i="2" s="1"/>
  <c r="D22" i="13"/>
  <c r="D15" i="2"/>
  <c r="D11" i="13"/>
  <c r="F93" i="7"/>
  <c r="D21" i="2"/>
  <c r="D14" i="13"/>
  <c r="C22" i="2"/>
  <c r="E9" i="5"/>
  <c r="G33" i="11"/>
  <c r="H23" i="8"/>
  <c r="H16" i="7"/>
  <c r="F50" i="30"/>
  <c r="H8" i="7"/>
  <c r="C18" i="1"/>
  <c r="G18" i="1" s="1"/>
  <c r="D11" i="5"/>
  <c r="H11" i="5" s="1"/>
  <c r="H46" i="7"/>
  <c r="I23" i="2"/>
  <c r="I27" i="2" s="1"/>
  <c r="F15" i="2"/>
  <c r="F22" i="1"/>
  <c r="K22" i="2"/>
  <c r="F9" i="5"/>
  <c r="C51" i="30"/>
  <c r="D51" i="30"/>
  <c r="D22" i="1"/>
  <c r="D21" i="1" s="1"/>
  <c r="C25" i="1"/>
  <c r="J50" i="30"/>
  <c r="C9" i="2"/>
  <c r="E11" i="13"/>
  <c r="H17" i="4"/>
  <c r="H14" i="4"/>
  <c r="E10" i="3"/>
  <c r="E9" i="2"/>
  <c r="E9" i="1"/>
  <c r="F13" i="3"/>
  <c r="F11" i="3" s="1"/>
  <c r="D24" i="31"/>
  <c r="D30" i="31" s="1"/>
  <c r="D32" i="31" s="1"/>
  <c r="F12" i="1"/>
  <c r="E22" i="2"/>
  <c r="E23" i="1"/>
  <c r="D7" i="7"/>
  <c r="D52" i="7" s="1"/>
  <c r="K11" i="2"/>
  <c r="F13" i="4"/>
  <c r="K23" i="2"/>
  <c r="F11" i="5"/>
  <c r="C13" i="13"/>
  <c r="D22" i="2"/>
  <c r="E51" i="30"/>
  <c r="D13" i="4"/>
  <c r="H32" i="7"/>
  <c r="F33" i="3"/>
  <c r="F22" i="2"/>
  <c r="F25" i="2" s="1"/>
  <c r="F23" i="1"/>
  <c r="G23" i="1" s="1"/>
  <c r="H12" i="4"/>
  <c r="G10" i="5"/>
  <c r="G13" i="5" s="1"/>
  <c r="F37" i="1"/>
  <c r="G32" i="3"/>
  <c r="F7" i="7"/>
  <c r="F52" i="7" s="1"/>
  <c r="K21" i="2"/>
  <c r="F10" i="5"/>
  <c r="E37" i="1"/>
  <c r="E15" i="2"/>
  <c r="E22" i="1"/>
  <c r="E33" i="3"/>
  <c r="E17" i="1"/>
  <c r="E21" i="2"/>
  <c r="G19" i="1"/>
  <c r="I51" i="30"/>
  <c r="F49" i="30"/>
  <c r="G21" i="10"/>
  <c r="G29" i="10"/>
  <c r="G37" i="10" s="1"/>
  <c r="D15" i="3"/>
  <c r="F10" i="3"/>
  <c r="G41" i="8"/>
  <c r="H41" i="8" s="1"/>
  <c r="D9" i="1"/>
  <c r="G8" i="8"/>
  <c r="D33" i="3"/>
  <c r="H89" i="7"/>
  <c r="H59" i="7"/>
  <c r="G65" i="7"/>
  <c r="E12" i="13" s="1"/>
  <c r="F11" i="2"/>
  <c r="D17" i="1"/>
  <c r="D9" i="2"/>
  <c r="D10" i="3"/>
  <c r="D18" i="1"/>
  <c r="D37" i="1"/>
  <c r="E10" i="5"/>
  <c r="L22" i="2"/>
  <c r="G7" i="7"/>
  <c r="G52" i="7" s="1"/>
  <c r="E7" i="7"/>
  <c r="C9" i="18"/>
  <c r="C38" i="1"/>
  <c r="G38" i="1" s="1"/>
  <c r="H15" i="4"/>
  <c r="C11" i="3"/>
  <c r="D11" i="3"/>
  <c r="D9" i="18"/>
  <c r="C14" i="1"/>
  <c r="G14" i="1" s="1"/>
  <c r="D14" i="1"/>
  <c r="G13" i="4"/>
  <c r="H21" i="7"/>
  <c r="L11" i="2"/>
  <c r="D65" i="7"/>
  <c r="C22" i="13"/>
  <c r="E11" i="5"/>
  <c r="C15" i="2"/>
  <c r="C11" i="2"/>
  <c r="H72" i="7"/>
  <c r="F9" i="2"/>
  <c r="D11" i="2"/>
  <c r="E13" i="4"/>
  <c r="D12" i="1"/>
  <c r="D10" i="1" s="1"/>
  <c r="C12" i="1"/>
  <c r="C37" i="1"/>
  <c r="D10" i="5"/>
  <c r="E14" i="13"/>
  <c r="H26" i="7"/>
  <c r="L21" i="2"/>
  <c r="E13" i="13"/>
  <c r="H67" i="7"/>
  <c r="E65" i="7"/>
  <c r="D12" i="13" s="1"/>
  <c r="F15" i="3"/>
  <c r="C11" i="13"/>
  <c r="E22" i="13"/>
  <c r="H37" i="7"/>
  <c r="E19" i="13" l="1"/>
  <c r="D19" i="13"/>
  <c r="G38" i="10"/>
  <c r="G15" i="3"/>
  <c r="G10" i="3"/>
  <c r="J51" i="30"/>
  <c r="G9" i="1"/>
  <c r="D11" i="4"/>
  <c r="D18" i="4" s="1"/>
  <c r="C36" i="1" s="1"/>
  <c r="F18" i="2"/>
  <c r="E11" i="4"/>
  <c r="E18" i="4" s="1"/>
  <c r="I9" i="2"/>
  <c r="I20" i="2" s="1"/>
  <c r="I31" i="2" s="1"/>
  <c r="O24" i="25"/>
  <c r="C25" i="2"/>
  <c r="K27" i="2"/>
  <c r="F51" i="30"/>
  <c r="D25" i="2"/>
  <c r="D26" i="2" s="1"/>
  <c r="G37" i="1"/>
  <c r="D13" i="5"/>
  <c r="H13" i="5" s="1"/>
  <c r="G27" i="8"/>
  <c r="H27" i="8" s="1"/>
  <c r="H8" i="8"/>
  <c r="E34" i="3"/>
  <c r="E21" i="1"/>
  <c r="E24" i="1" s="1"/>
  <c r="G11" i="3"/>
  <c r="L27" i="2"/>
  <c r="F26" i="2" s="1"/>
  <c r="F27" i="2" s="1"/>
  <c r="H13" i="4"/>
  <c r="G11" i="4"/>
  <c r="C11" i="18"/>
  <c r="F11" i="18" s="1"/>
  <c r="F9" i="18"/>
  <c r="F10" i="1"/>
  <c r="G12" i="1"/>
  <c r="C32" i="1"/>
  <c r="G32" i="1" s="1"/>
  <c r="G25" i="1"/>
  <c r="O15" i="14"/>
  <c r="O16" i="14" s="1"/>
  <c r="C16" i="14"/>
  <c r="C25" i="14" s="1"/>
  <c r="O25" i="14" s="1"/>
  <c r="F13" i="5"/>
  <c r="F21" i="1"/>
  <c r="G21" i="1" s="1"/>
  <c r="L9" i="2"/>
  <c r="L20" i="2" s="1"/>
  <c r="H7" i="7"/>
  <c r="H52" i="7"/>
  <c r="E52" i="7"/>
  <c r="J9" i="2"/>
  <c r="J20" i="2" s="1"/>
  <c r="J31" i="2" s="1"/>
  <c r="E25" i="2"/>
  <c r="K9" i="2"/>
  <c r="K20" i="2" s="1"/>
  <c r="K31" i="2" s="1"/>
  <c r="F11" i="4"/>
  <c r="F18" i="4" s="1"/>
  <c r="E18" i="2"/>
  <c r="G93" i="7"/>
  <c r="D34" i="3"/>
  <c r="D18" i="2"/>
  <c r="E13" i="5"/>
  <c r="D24" i="1"/>
  <c r="D33" i="1" s="1"/>
  <c r="C34" i="3"/>
  <c r="C18" i="2"/>
  <c r="D11" i="18"/>
  <c r="H65" i="7"/>
  <c r="D93" i="7"/>
  <c r="C12" i="13"/>
  <c r="C19" i="13" s="1"/>
  <c r="E93" i="7"/>
  <c r="F34" i="3"/>
  <c r="C10" i="1"/>
  <c r="H10" i="5"/>
  <c r="L31" i="2" l="1"/>
  <c r="H11" i="4"/>
  <c r="D22" i="4"/>
  <c r="C19" i="2"/>
  <c r="C36" i="3" s="1"/>
  <c r="C35" i="3" s="1"/>
  <c r="C37" i="3" s="1"/>
  <c r="C26" i="2"/>
  <c r="C27" i="2" s="1"/>
  <c r="D27" i="2"/>
  <c r="D19" i="2"/>
  <c r="D36" i="3" s="1"/>
  <c r="D35" i="3" s="1"/>
  <c r="D37" i="3" s="1"/>
  <c r="G18" i="4"/>
  <c r="G22" i="4" s="1"/>
  <c r="E36" i="1"/>
  <c r="E40" i="1" s="1"/>
  <c r="E42" i="1" s="1"/>
  <c r="F22" i="4"/>
  <c r="G10" i="1"/>
  <c r="F24" i="1"/>
  <c r="F33" i="1" s="1"/>
  <c r="G34" i="3"/>
  <c r="E26" i="2"/>
  <c r="E27" i="2" s="1"/>
  <c r="H93" i="7"/>
  <c r="E19" i="2"/>
  <c r="E36" i="3" s="1"/>
  <c r="E35" i="3" s="1"/>
  <c r="E37" i="3" s="1"/>
  <c r="C40" i="1"/>
  <c r="C42" i="1" s="1"/>
  <c r="C21" i="13"/>
  <c r="C25" i="13" s="1"/>
  <c r="C24" i="1"/>
  <c r="C33" i="1" s="1"/>
  <c r="E22" i="4"/>
  <c r="D36" i="1"/>
  <c r="D21" i="13" s="1"/>
  <c r="D25" i="13" s="1"/>
  <c r="F19" i="2"/>
  <c r="E33" i="1"/>
  <c r="H22" i="4" l="1"/>
  <c r="C20" i="2"/>
  <c r="C31" i="2" s="1"/>
  <c r="D20" i="2"/>
  <c r="D31" i="2" s="1"/>
  <c r="G24" i="1"/>
  <c r="G33" i="1"/>
  <c r="E20" i="2"/>
  <c r="E31" i="2" s="1"/>
  <c r="H18" i="4"/>
  <c r="F36" i="1"/>
  <c r="E21" i="13" s="1"/>
  <c r="F36" i="3"/>
  <c r="G36" i="3" s="1"/>
  <c r="F20" i="2"/>
  <c r="F31" i="2" s="1"/>
  <c r="D40" i="1"/>
  <c r="D42" i="1" s="1"/>
  <c r="G36" i="1" l="1"/>
  <c r="E25" i="13" s="1"/>
  <c r="F40" i="1"/>
  <c r="F35" i="3"/>
  <c r="G35" i="3" s="1"/>
  <c r="F42" i="1" l="1"/>
  <c r="G42" i="1" s="1"/>
  <c r="G40" i="1"/>
  <c r="F37" i="3"/>
  <c r="G37" i="3" s="1"/>
</calcChain>
</file>

<file path=xl/sharedStrings.xml><?xml version="1.0" encoding="utf-8"?>
<sst xmlns="http://schemas.openxmlformats.org/spreadsheetml/2006/main" count="1766" uniqueCount="785">
  <si>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</si>
  <si>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</si>
  <si>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</si>
  <si>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</si>
  <si>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</si>
  <si>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</si>
  <si>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</si>
  <si>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</si>
  <si>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</si>
  <si>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</si>
  <si>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</si>
  <si>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</si>
  <si>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</si>
  <si>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</si>
  <si>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</si>
  <si>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</si>
  <si>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</si>
  <si>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</si>
  <si>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</si>
  <si>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</si>
  <si>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Támogatások</t>
  </si>
  <si>
    <t>III.</t>
  </si>
  <si>
    <t>Felhalmozási és tőke jellegű bevételek</t>
  </si>
  <si>
    <t>IV.</t>
  </si>
  <si>
    <t>Támogatásértékű átvett pénzeszközök</t>
  </si>
  <si>
    <t>Működési támogatásértékű átvett pénzeszköz</t>
  </si>
  <si>
    <t>Felhalmozási célú támogatásértékű átvett pénzeszköz</t>
  </si>
  <si>
    <t>V.</t>
  </si>
  <si>
    <t xml:space="preserve">Véglegesen átvett pénzeszköz </t>
  </si>
  <si>
    <t>1. 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</si>
  <si>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</si>
  <si>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</si>
  <si>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</si>
  <si>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</si>
  <si>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</si>
  <si>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</si>
  <si>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</si>
  <si>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Költségvet. külső hiány finanszírozása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</si>
  <si>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</si>
  <si>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</si>
  <si>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</si>
  <si>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</si>
  <si>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</si>
  <si>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</si>
  <si>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</si>
  <si>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</si>
  <si>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Céltartalék</t>
  </si>
  <si>
    <t>Költségvetési kiadások</t>
  </si>
  <si>
    <t>Finanszírozási kiadások</t>
  </si>
  <si>
    <t xml:space="preserve">KIADÁSOK mindösszesen </t>
  </si>
  <si>
    <t>Személyi jellegű kiadások</t>
  </si>
  <si>
    <t>Munkaadót terhelő járulékok</t>
  </si>
  <si>
    <t>3.</t>
  </si>
  <si>
    <t>4.</t>
  </si>
  <si>
    <t>Működési célú pénzeszköz átadások</t>
  </si>
  <si>
    <t>5.</t>
  </si>
  <si>
    <t>6.</t>
  </si>
  <si>
    <t>Önkormányzatok által folyósított ellátások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</si>
  <si>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</si>
  <si>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</si>
  <si>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</si>
  <si>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</si>
  <si>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</si>
  <si>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</si>
  <si>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</si>
  <si>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</si>
  <si>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</si>
  <si>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3.3 Egyéb kötelező feladat ellátása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</si>
  <si>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</si>
  <si>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</si>
  <si>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</si>
  <si>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</si>
  <si>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</si>
  <si>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</si>
  <si>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</si>
  <si>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</si>
  <si>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>Végleges pénzeszközátadások</t>
  </si>
  <si>
    <t xml:space="preserve">Működési kiadások </t>
  </si>
  <si>
    <t>Év végi tervezett pénzmaradvány</t>
  </si>
  <si>
    <t>8.</t>
  </si>
  <si>
    <t>Engegélyezett létszámkeret (összevont)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</si>
  <si>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</si>
  <si>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</si>
  <si>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</si>
  <si>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</si>
  <si>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</si>
  <si>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</si>
  <si>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</si>
  <si>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</si>
  <si>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</si>
  <si>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</si>
  <si>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</si>
  <si>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</si>
  <si>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</si>
  <si>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</si>
  <si>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</si>
  <si>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</si>
  <si>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</si>
  <si>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</si>
  <si>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</si>
  <si>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</si>
  <si>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</si>
  <si>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</si>
  <si>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</si>
  <si>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</si>
  <si>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</si>
  <si>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</si>
  <si>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</si>
  <si>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</si>
  <si>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</si>
  <si>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</si>
  <si>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</si>
  <si>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</si>
  <si>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</si>
  <si>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</si>
  <si>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</si>
  <si>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</si>
  <si>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</si>
  <si>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</si>
  <si>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</si>
  <si>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</si>
  <si>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</si>
  <si>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</si>
  <si>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</si>
  <si>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</si>
  <si>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</si>
  <si>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</si>
  <si>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</si>
  <si>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</si>
  <si>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</si>
  <si>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</si>
  <si>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>Balatonakali Önkormányzat kiadásai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</si>
  <si>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</si>
  <si>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</si>
  <si>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</si>
  <si>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</si>
  <si>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</si>
  <si>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</si>
  <si>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</si>
  <si>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</si>
  <si>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</si>
  <si>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</si>
  <si>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Balatonakali Önkormányzat bevételei</t>
  </si>
  <si>
    <t xml:space="preserve">I. </t>
  </si>
  <si>
    <t>Előző évi költségvetési pénzmaradvány</t>
  </si>
  <si>
    <t>Bevétel összesen</t>
  </si>
  <si>
    <t>Napközi otthonos Óvoda kiadásai</t>
  </si>
  <si>
    <t>Sorsz.</t>
  </si>
  <si>
    <t>Napközi otthonos Óvoda bevételei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</si>
  <si>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</si>
  <si>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</si>
  <si>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</si>
  <si>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</si>
  <si>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</si>
  <si>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</si>
  <si>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</si>
  <si>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Átadott pénzeszközök államháztartáson belülre</t>
  </si>
  <si>
    <t>Tihanyi Közös Hivatal</t>
  </si>
  <si>
    <t>Óvoda Balatonakali</t>
  </si>
  <si>
    <t>Tűzoltóság</t>
  </si>
  <si>
    <t>Kistérségi társulatnak</t>
  </si>
  <si>
    <t>Átadott pénzeszközök államháztartáson kívülre</t>
  </si>
  <si>
    <t>Mozdulj Balaton</t>
  </si>
  <si>
    <t>Balatonakaliért Közalapítvány</t>
  </si>
  <si>
    <t>Horgászegyesület Balatonakali</t>
  </si>
  <si>
    <t>Balatonakali Sportegyesület</t>
  </si>
  <si>
    <t>Polgárőrség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</si>
  <si>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</si>
  <si>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</si>
  <si>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</si>
  <si>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</si>
  <si>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</si>
  <si>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</si>
  <si>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</si>
  <si>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</si>
  <si>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</si>
  <si>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</si>
  <si>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</si>
  <si>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</si>
  <si>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</si>
  <si>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</si>
  <si>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</si>
  <si>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</si>
  <si>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</si>
  <si>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</si>
  <si>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</si>
  <si>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</si>
  <si>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</si>
  <si>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</si>
  <si>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</si>
  <si>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</si>
  <si>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</si>
  <si>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</si>
  <si>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</si>
  <si>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</si>
  <si>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</si>
  <si>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</si>
  <si>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</si>
  <si>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</si>
  <si>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</si>
  <si>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</si>
  <si>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</si>
  <si>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</si>
  <si>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</si>
  <si>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</si>
  <si>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</si>
  <si>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</si>
  <si>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</si>
  <si>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</si>
  <si>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</si>
  <si>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</si>
  <si>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</si>
  <si>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</si>
  <si>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</si>
  <si>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</si>
  <si>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</si>
  <si>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</si>
  <si>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</si>
  <si>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</si>
  <si>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</si>
  <si>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</si>
  <si>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</si>
  <si>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</si>
  <si>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Szakfeladat száma,</t>
  </si>
  <si>
    <t>Működési kiadás megnevezése</t>
  </si>
  <si>
    <t>Megnevezése</t>
  </si>
  <si>
    <t>(összesen és kiemelt előirányzatok szerint)</t>
  </si>
  <si>
    <t>előirányzat</t>
  </si>
  <si>
    <t>Dologi kiadás</t>
  </si>
  <si>
    <t>Átadott pénzeszköz</t>
  </si>
  <si>
    <t>Összesen</t>
  </si>
  <si>
    <t>Személyi juttatás</t>
  </si>
  <si>
    <t>Munkaadókat terhelő járulékok</t>
  </si>
  <si>
    <t>Létszám</t>
  </si>
  <si>
    <t>Beruházások</t>
  </si>
  <si>
    <t>Átadott pe.</t>
  </si>
  <si>
    <t>Műk.tartalék</t>
  </si>
  <si>
    <t>Ellátottak juttatás</t>
  </si>
  <si>
    <t>Munkaadókat terhelő járulék</t>
  </si>
  <si>
    <t>Személyi jellegű</t>
  </si>
  <si>
    <t>Munkaadókat terhelő</t>
  </si>
  <si>
    <t xml:space="preserve"> Bevétel összesen</t>
  </si>
  <si>
    <t>Balatonakali Község Önkormányzatának címrendje</t>
  </si>
  <si>
    <t>Cím száma és neve</t>
  </si>
  <si>
    <t>Alcím száma és neve</t>
  </si>
  <si>
    <t>Száma</t>
  </si>
  <si>
    <t>Neve</t>
  </si>
  <si>
    <t xml:space="preserve">1. önállóan működő költségvetési szerv </t>
  </si>
  <si>
    <t xml:space="preserve">Önkormányzat </t>
  </si>
  <si>
    <t>2. önállóan működő és gazdálkodó költségvetési szerv</t>
  </si>
  <si>
    <t>Napközi otthonos Óvoda</t>
  </si>
  <si>
    <t>Kötelező feladat</t>
  </si>
  <si>
    <t>Önként vállalt feladat</t>
  </si>
  <si>
    <t>X</t>
  </si>
  <si>
    <t>2. </t>
  </si>
  <si>
    <t xml:space="preserve">Balatonakali Önkormányzat Európai Uniós forrásból megvalósított, </t>
  </si>
  <si>
    <t>folyamatban lévő programjai</t>
  </si>
  <si>
    <t>Az Önkormányzatnak nincs Európai Uniós forrásból megvalósított, folyamatban lévő programja.</t>
  </si>
  <si>
    <t>Balatonakali Önkormányzat tervezett feladatmutatói</t>
  </si>
  <si>
    <t>Mutatószámok típusai:</t>
  </si>
  <si>
    <t>01 Kapacitásmutató</t>
  </si>
  <si>
    <t>02 Feladatmutató</t>
  </si>
  <si>
    <t>03 Teljesítménymutató</t>
  </si>
  <si>
    <t>04 Eredményességi mutató</t>
  </si>
  <si>
    <t>Típus</t>
  </si>
  <si>
    <t>Egység</t>
  </si>
  <si>
    <t>Nyitó</t>
  </si>
  <si>
    <t>Záró</t>
  </si>
  <si>
    <t>Átlag</t>
  </si>
  <si>
    <t>állománya</t>
  </si>
  <si>
    <t> 3</t>
  </si>
  <si>
    <t>8 </t>
  </si>
  <si>
    <t> 2</t>
  </si>
  <si>
    <t> 1</t>
  </si>
  <si>
    <t> 6</t>
  </si>
  <si>
    <t>Óvodai, intézményi étkeztetés</t>
  </si>
  <si>
    <t> Ellátást igénylők</t>
  </si>
  <si>
    <t>fő </t>
  </si>
  <si>
    <t> Ellátottak száma</t>
  </si>
  <si>
    <t> fő</t>
  </si>
  <si>
    <t>Folyóirat, időszaki kiadvány</t>
  </si>
  <si>
    <t>Megjelentetett példány </t>
  </si>
  <si>
    <t>db </t>
  </si>
  <si>
    <t>Lakóingatlan bérbeadás</t>
  </si>
  <si>
    <t>Lakóingatlan </t>
  </si>
  <si>
    <t> Bérbe adott alapterület</t>
  </si>
  <si>
    <r>
      <t> m</t>
    </r>
    <r>
      <rPr>
        <vertAlign val="superscript"/>
        <sz val="9"/>
        <rFont val="Times New Roman"/>
        <family val="1"/>
        <charset val="238"/>
      </rPr>
      <t>2</t>
    </r>
  </si>
  <si>
    <t>Nem lakóingatlan bérbeadása</t>
  </si>
  <si>
    <t>Ingatlan </t>
  </si>
  <si>
    <t> 8</t>
  </si>
  <si>
    <t>férőhely </t>
  </si>
  <si>
    <t>Óvodai nevelés</t>
  </si>
  <si>
    <t>óvodapedagógus </t>
  </si>
  <si>
    <t>Foglalkoztatás egészségügyi alapellátás</t>
  </si>
  <si>
    <t>Szerződött munkáltatónál </t>
  </si>
  <si>
    <t> Rendelkezésre megjelent</t>
  </si>
  <si>
    <t>Ellátást igénylők </t>
  </si>
  <si>
    <t> Egy ellátottra jutó</t>
  </si>
  <si>
    <t>Kérelmezők száma </t>
  </si>
  <si>
    <t>eFt </t>
  </si>
  <si>
    <t>Temetési segély</t>
  </si>
  <si>
    <t>Civil szervezetek működési támogatása</t>
  </si>
  <si>
    <t> Benyújtott igény</t>
  </si>
  <si>
    <t> db</t>
  </si>
  <si>
    <t> Támogatási átlag</t>
  </si>
  <si>
    <t> eFt</t>
  </si>
  <si>
    <t>Olvasóterem nagysága </t>
  </si>
  <si>
    <t> 50</t>
  </si>
  <si>
    <t>Könyvtári szolgáltatás</t>
  </si>
  <si>
    <t> Kiszolgált olvasói kör nagys.</t>
  </si>
  <si>
    <t>fő</t>
  </si>
  <si>
    <t> 112</t>
  </si>
  <si>
    <t> Használatok száma</t>
  </si>
  <si>
    <r>
      <t> m</t>
    </r>
    <r>
      <rPr>
        <vertAlign val="super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> </t>
    </r>
  </si>
  <si>
    <t>1764 </t>
  </si>
  <si>
    <t> Felhasználói elégedettség 1-10 skálán</t>
  </si>
  <si>
    <t>Balatonakali Önkormányzat hosszú lejáratú kötelezettségei</t>
  </si>
  <si>
    <t>Az Önkormányzatnak nincs hosszú lejáratú kötelezettsége.</t>
  </si>
  <si>
    <t>Balatonakali Önkormányzat étkezési norma és fizetendő térítési díj</t>
  </si>
  <si>
    <t>Az intézményi térítési díjak összegei 2013. február 1-től:</t>
  </si>
  <si>
    <t>1.) Óvodai teljes ellátás (háromszori étkezés)</t>
  </si>
  <si>
    <t>330 Ft/nap</t>
  </si>
  <si>
    <t xml:space="preserve"> - Óvodai tízórai </t>
  </si>
  <si>
    <t>60 Ft/nap</t>
  </si>
  <si>
    <t xml:space="preserve"> </t>
  </si>
  <si>
    <t xml:space="preserve"> - Óvodai uzsonna </t>
  </si>
  <si>
    <t xml:space="preserve"> - Óvodai ebéd </t>
  </si>
  <si>
    <t>210 Ft/nap</t>
  </si>
  <si>
    <t>Az óvodai térítési díjat az óvoda szedi be, és ÁFÁ-t nem tartalmaz.</t>
  </si>
  <si>
    <t xml:space="preserve">Pénzkészlet összesen: 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</si>
  <si>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</si>
  <si>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</si>
  <si>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</si>
  <si>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</si>
  <si>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</si>
  <si>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</si>
  <si>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összege eFt</t>
  </si>
  <si>
    <t>jogcíme (jellege)</t>
  </si>
  <si>
    <t>összege  eFt</t>
  </si>
  <si>
    <t>eFt</t>
  </si>
  <si>
    <t>I</t>
  </si>
  <si>
    <t>L</t>
  </si>
  <si>
    <t>Építményadó</t>
  </si>
  <si>
    <t>méltányos</t>
  </si>
  <si>
    <t>Óvodai térítési díj</t>
  </si>
  <si>
    <t> méltányos</t>
  </si>
  <si>
    <t> 100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</si>
  <si>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</si>
  <si>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</si>
  <si>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</si>
  <si>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</si>
  <si>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</si>
  <si>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</si>
  <si>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</si>
  <si>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</si>
  <si>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</si>
  <si>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</si>
  <si>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</si>
  <si>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</si>
  <si>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</si>
  <si>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</si>
  <si>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</si>
  <si>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</si>
  <si>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</si>
  <si>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</si>
  <si>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</si>
  <si>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</si>
  <si>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</si>
  <si>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</si>
  <si>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</si>
  <si>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</si>
  <si>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</si>
  <si>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</si>
  <si>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</si>
  <si>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</si>
  <si>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Óvoda költségvetési elszámolási számla</t>
  </si>
  <si>
    <t>Óvoda házipénztár</t>
  </si>
  <si>
    <t>Dologi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</si>
  <si>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</si>
  <si>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</si>
  <si>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</si>
  <si>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</si>
  <si>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</si>
  <si>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</si>
  <si>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</si>
  <si>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</si>
  <si>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</si>
  <si>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</si>
  <si>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</si>
  <si>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</si>
  <si>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</si>
  <si>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</si>
  <si>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</si>
  <si>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</si>
  <si>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</si>
  <si>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</si>
  <si>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</si>
  <si>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</si>
  <si>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</si>
  <si>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</si>
  <si>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</si>
  <si>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</si>
  <si>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</si>
  <si>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</si>
  <si>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</si>
  <si>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</si>
  <si>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</si>
  <si>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</si>
  <si>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</si>
  <si>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</si>
  <si>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</si>
  <si>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</si>
  <si>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</si>
  <si>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</si>
  <si>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</si>
  <si>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</si>
  <si>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</si>
  <si>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</si>
  <si>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</si>
  <si>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</si>
  <si>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</si>
  <si>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</si>
  <si>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</si>
  <si>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</si>
  <si>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</si>
  <si>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</si>
  <si>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</si>
  <si>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</si>
  <si>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</si>
  <si>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</si>
  <si>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</si>
  <si>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</si>
  <si>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</si>
  <si>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</si>
  <si>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</si>
  <si>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</si>
  <si>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</si>
  <si>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</si>
  <si>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</si>
  <si>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</si>
  <si>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</si>
  <si>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</si>
  <si>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</si>
  <si>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</si>
  <si>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</si>
  <si>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</si>
  <si>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</si>
  <si>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</si>
  <si>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>K88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</si>
  <si>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</si>
  <si>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</si>
  <si>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</si>
  <si>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</si>
  <si>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</si>
  <si>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</si>
  <si>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</si>
  <si>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</si>
  <si>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</si>
  <si>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</si>
  <si>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</si>
  <si>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</si>
  <si>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</si>
  <si>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</si>
  <si>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</si>
  <si>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</si>
  <si>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</si>
  <si>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</si>
  <si>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</si>
  <si>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</si>
  <si>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</si>
  <si>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</si>
  <si>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</si>
  <si>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</si>
  <si>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</si>
  <si>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</si>
  <si>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</si>
  <si>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</si>
  <si>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</si>
  <si>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</si>
  <si>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</si>
  <si>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</si>
  <si>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</si>
  <si>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</si>
  <si>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Ellátási díjak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</si>
  <si>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</si>
  <si>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</si>
  <si>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</si>
  <si>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</si>
  <si>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</si>
  <si>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</si>
  <si>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B410</t>
  </si>
  <si>
    <t>B408</t>
  </si>
  <si>
    <t>B406</t>
  </si>
  <si>
    <t>B405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</si>
  <si>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</si>
  <si>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</si>
  <si>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</si>
  <si>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</si>
  <si>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</si>
  <si>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</si>
  <si>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</si>
  <si>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</si>
  <si>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</si>
  <si>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</si>
  <si>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</si>
  <si>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</si>
  <si>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</si>
  <si>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3. Önkormányzatok működési támogatásai</t>
  </si>
  <si>
    <t>4. Egyéb működési célú támogatások ÁH-n belülről</t>
  </si>
  <si>
    <t>B21</t>
  </si>
  <si>
    <t>Önkormányzatok felhalmozási támogatásai</t>
  </si>
  <si>
    <t>Önkormányzatok működési támogatása</t>
  </si>
  <si>
    <t xml:space="preserve">Ellátottak juttatásai </t>
  </si>
  <si>
    <t>Központi irányítószervi támogatás</t>
  </si>
  <si>
    <t>B816</t>
  </si>
  <si>
    <t>B813</t>
  </si>
  <si>
    <t>Támogatásértékű működési kiadások</t>
  </si>
  <si>
    <t>Beruházási kiadások</t>
  </si>
  <si>
    <t>Önkormányzatok felhalmozási támogatása</t>
  </si>
  <si>
    <t>Felhamozási célú átvett pénzeszközök</t>
  </si>
  <si>
    <t>Felhalmozási célú támogatás értékű bevételek</t>
  </si>
  <si>
    <t>VIII.</t>
  </si>
  <si>
    <t>Hitel, kölcsönfelvétel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</si>
  <si>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</si>
  <si>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</si>
  <si>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</si>
  <si>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</si>
  <si>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</si>
  <si>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</si>
  <si>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</si>
  <si>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</si>
  <si>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</si>
  <si>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</si>
  <si>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</si>
  <si>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</si>
  <si>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013390 Egyéb kiegészítő szolgáltatások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</si>
  <si>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</si>
  <si>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</si>
  <si>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</si>
  <si>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</si>
  <si>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</si>
  <si>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</si>
  <si>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</si>
  <si>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</si>
  <si>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</si>
  <si>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</si>
  <si>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</si>
  <si>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</si>
  <si>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</si>
  <si>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</si>
  <si>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</si>
  <si>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</si>
  <si>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</si>
  <si>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</si>
  <si>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</si>
  <si>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082084 Közművelődés - kulturális alapú gazdaságfejlesztés</t>
  </si>
  <si>
    <t>081045 Szabadidősport tevékenység és támogatása</t>
  </si>
  <si>
    <t>081061 Szabadidős park, fürdő és strandszolgáltatás</t>
  </si>
  <si>
    <t>013320 Köztemető-fenntartás és működtetés</t>
  </si>
  <si>
    <t xml:space="preserve">Felhalmozási céltartalék </t>
  </si>
  <si>
    <t>K1109</t>
  </si>
  <si>
    <t>2.3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</si>
  <si>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</si>
  <si>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</si>
  <si>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</si>
  <si>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</si>
  <si>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</si>
  <si>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</si>
  <si>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</si>
  <si>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</si>
  <si>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</si>
  <si>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</si>
  <si>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</si>
  <si>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</si>
  <si>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</si>
  <si>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</si>
  <si>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</si>
  <si>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</si>
  <si>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Támogatás értékű kiadások</t>
  </si>
  <si>
    <t xml:space="preserve">  9.1. Általános tartalék</t>
  </si>
  <si>
    <t>Felhalmozási célú támogatások</t>
  </si>
  <si>
    <t>Egyéb felhalmozási célú támogatások</t>
  </si>
  <si>
    <t>3.1 Önkormányzati hivatal működési támogatása</t>
  </si>
  <si>
    <t>Veszprém Megyei Rendőr-főkapitányság</t>
  </si>
  <si>
    <t>Háziorvosi ügyeleti ellátás</t>
  </si>
  <si>
    <t>Jelzőrendszeres házi segítségnyújtás</t>
  </si>
  <si>
    <t>B72</t>
  </si>
  <si>
    <t>Felhalmozási célú visszatérítendő támogatások, kölcsönök visszatérülése ÁH-n kívülről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</si>
  <si>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</si>
  <si>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</si>
  <si>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</si>
  <si>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</si>
  <si>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</si>
  <si>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</si>
  <si>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Sor-</t>
  </si>
  <si>
    <t>szám</t>
  </si>
  <si>
    <t>041233 Hosszabb időtartamú közfoglalkoztatás</t>
  </si>
  <si>
    <t>Polc (pénzügy)</t>
  </si>
  <si>
    <t>Forgalomlassítás</t>
  </si>
  <si>
    <t>Vízibicikli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</si>
  <si>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</si>
  <si>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</si>
  <si>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</si>
  <si>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</si>
  <si>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</si>
  <si>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</si>
  <si>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</si>
  <si>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</si>
  <si>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</si>
  <si>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</si>
  <si>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</si>
  <si>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</si>
  <si>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</si>
  <si>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</si>
  <si>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</si>
  <si>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</si>
  <si>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</si>
  <si>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18. melléklet</t>
  </si>
  <si>
    <t>19. melléklet</t>
  </si>
  <si>
    <t>20. melléklet</t>
  </si>
  <si>
    <t>21. melléklet</t>
  </si>
  <si>
    <t>22. melléklet</t>
  </si>
  <si>
    <t>23. melléklet</t>
  </si>
  <si>
    <t>24. melléklet</t>
  </si>
  <si>
    <t>25. melléklet</t>
  </si>
  <si>
    <t>8. melléklet folytatása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</si>
  <si>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</si>
  <si>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</si>
  <si>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</si>
  <si>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</si>
  <si>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</si>
  <si>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</si>
  <si>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</si>
  <si>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</si>
  <si>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</si>
  <si>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</si>
  <si>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</si>
  <si>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</si>
  <si>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</si>
  <si>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</si>
  <si>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</si>
  <si>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3.5.4 Egyéb dologi kiadások</t>
  </si>
  <si>
    <t>3.5.3 Kamatkiadások</t>
  </si>
  <si>
    <t>K353</t>
  </si>
  <si>
    <t>3.4 Üdülőhelyi feladatok</t>
  </si>
  <si>
    <t>3.5 Lakott külterülettel kapcsolatos feladatok támogatása</t>
  </si>
  <si>
    <t xml:space="preserve">3.2 Településüzemeltetés támogatása </t>
  </si>
  <si>
    <t>2.4</t>
  </si>
  <si>
    <t>Egyes jövedelem pótló támogatások kiegészítése</t>
  </si>
  <si>
    <t>2016. évi előirányzat</t>
  </si>
  <si>
    <t>Kistelepülések szociális feladatainak támogatása</t>
  </si>
  <si>
    <t>1.6</t>
  </si>
  <si>
    <t>Szociális étkeztetés</t>
  </si>
  <si>
    <t>Közfoglalkoztatás alszámla</t>
  </si>
  <si>
    <t>Egyéb meghatározott pénzeszköz célelszámolása</t>
  </si>
  <si>
    <t>Támogatási program előlegének célelszámolása</t>
  </si>
  <si>
    <t>Házipénztár</t>
  </si>
  <si>
    <t>Költségvetési elszámolási számla</t>
  </si>
  <si>
    <t>3.6 Bérkompenzáció</t>
  </si>
  <si>
    <t>3.7 Önkormányzat egyes köznevelési feladatainak támogatása - óvodapedagógusok bértámogatása</t>
  </si>
  <si>
    <t>3.8 Önkormányzat egyes köznevelési feladatainak támogatása - óvodaműködtetés támogatása</t>
  </si>
  <si>
    <t>3.9 Szociális étkeztetés</t>
  </si>
  <si>
    <t>2016. évi eredeti előirányzat</t>
  </si>
  <si>
    <t>2016. évi</t>
  </si>
  <si>
    <t>módosított előirányzat</t>
  </si>
  <si>
    <t>várható</t>
  </si>
  <si>
    <t>Balatonakali Óvoda kormányzati funkcióinak</t>
  </si>
  <si>
    <t>Balatonakali Önkormányzat kormányzati funkcióinak</t>
  </si>
  <si>
    <t>ÁH-n belüli megelőlegezés v.fiz.</t>
  </si>
  <si>
    <t>1.1.2. Céljuttatás, projektprémium</t>
  </si>
  <si>
    <t>K1103</t>
  </si>
  <si>
    <t>1.1.3 Készenléti, ügyeleti, helyettesítési díj</t>
  </si>
  <si>
    <t>1.1.4. Béren kívüli juttatások</t>
  </si>
  <si>
    <t>107051 Szociális étkeztetés</t>
  </si>
  <si>
    <t>Gyermekjóléti szolgáltatás</t>
  </si>
  <si>
    <t>Lépcső - temető</t>
  </si>
  <si>
    <t>Csapadékvíz elvezetés - Fő tér</t>
  </si>
  <si>
    <t>Üdülő u. ivóvízhálózat tervezése</t>
  </si>
  <si>
    <t>Keleti lakópark út- és vízelvezetés tervezése</t>
  </si>
  <si>
    <t>PH tervezése</t>
  </si>
  <si>
    <t>Öntöző berendezés - strand sportpálya</t>
  </si>
  <si>
    <t>Molinó állvány</t>
  </si>
  <si>
    <t>Kossuth u. Fő tér kialakítása</t>
  </si>
  <si>
    <t>Rendszeres gyermekvédelmi természetbeni ellátás</t>
  </si>
  <si>
    <t>Telekadó</t>
  </si>
  <si>
    <t>2016. évi mód.előir.</t>
  </si>
  <si>
    <t>2016. évi várható</t>
  </si>
  <si>
    <t>2017. évi előirányzat</t>
  </si>
  <si>
    <t>2017. évi/ 2016. évi előirányzat (%)</t>
  </si>
  <si>
    <t>Bevétel 2016. évi előir.</t>
  </si>
  <si>
    <t>Bevétel 2016. évi mód. előir.</t>
  </si>
  <si>
    <t>Bevétel 2017. évi előirányzat</t>
  </si>
  <si>
    <t>Kiadás 2016. évi előir.</t>
  </si>
  <si>
    <t>Kiadás 2016. évi mód. előir.</t>
  </si>
  <si>
    <t>Kiadás 2017. évi előirányzat</t>
  </si>
  <si>
    <t>Finanszírozási bevételek</t>
  </si>
  <si>
    <t>Összes finanszírozási bevétel</t>
  </si>
  <si>
    <t>Összes finanszírozási kiadás</t>
  </si>
  <si>
    <t>Balatonakali Önkormányzat felhalmozási kiadásai</t>
  </si>
  <si>
    <t>Balatonakali Önkormányzat 2017. évi általános és céltartaléka</t>
  </si>
  <si>
    <t>Balatonakali Önkormányzat 2017. évi felhalmozási kiadásai feladatonként/célonként</t>
  </si>
  <si>
    <t>2017. évi támogatása</t>
  </si>
  <si>
    <t>Balatonakali Önkormányzat 2016. december 31-i pénzkészletének összevont állománya</t>
  </si>
  <si>
    <t xml:space="preserve">2016. évi módosított előirányzat </t>
  </si>
  <si>
    <t>2017. évi eredeti előirányzat</t>
  </si>
  <si>
    <t xml:space="preserve">2018. évi eredeti előirányzat </t>
  </si>
  <si>
    <t>2019. évi eredeti előirányzat</t>
  </si>
  <si>
    <t>Balatonakali Önkormányzat 2017. évi előirányzat felhasználási (likviditási) ütemterve</t>
  </si>
  <si>
    <t>Balatonakali Óvoda 2017. évi előirányzat-felhasználási ütemterve</t>
  </si>
  <si>
    <t>Balatonakali Önkormányzat 2017. évi közvetett támogatásai</t>
  </si>
  <si>
    <t>2017. évi kiadásai kiemelt előirányzatonként</t>
  </si>
  <si>
    <t>2017. évi</t>
  </si>
  <si>
    <t>1.1.3. Béren kívüli juttatások</t>
  </si>
  <si>
    <t>1.1.4. Közlekedési költségtérítés</t>
  </si>
  <si>
    <t>3.5.2 Egyéb dologi kiadások</t>
  </si>
  <si>
    <t>1.4.</t>
  </si>
  <si>
    <t>B411</t>
  </si>
  <si>
    <t>1.1.5. Közlekedési költségtérítés</t>
  </si>
  <si>
    <t>9.3</t>
  </si>
  <si>
    <t>Forgatási célú belföldi értékpapírok vásárlása</t>
  </si>
  <si>
    <t>K1921</t>
  </si>
  <si>
    <t>B53</t>
  </si>
  <si>
    <t>Egyéb tárgyi eszközök értékesítése</t>
  </si>
  <si>
    <t>Biztosító által fizetett kártérítés</t>
  </si>
  <si>
    <t>Monitor</t>
  </si>
  <si>
    <t>Szkenner</t>
  </si>
  <si>
    <t>Kossuth szobor térburkolat</t>
  </si>
  <si>
    <t>Petőfi út járda</t>
  </si>
  <si>
    <t>Utak felújítása</t>
  </si>
  <si>
    <t>szeméttároló fém betéttel 6 db</t>
  </si>
  <si>
    <t>szeméttároló csikktartós 2 db</t>
  </si>
  <si>
    <t>mérőkerék, lézeres mérő</t>
  </si>
  <si>
    <t>kisteherautó</t>
  </si>
  <si>
    <t xml:space="preserve">Forgószék 2 db </t>
  </si>
  <si>
    <t>könyvtári eszközök</t>
  </si>
  <si>
    <t>Hang- és fénytechnika Fő tér</t>
  </si>
  <si>
    <t>Kétfunkciós lábgép</t>
  </si>
  <si>
    <t>Kültéri dohányzó asztal</t>
  </si>
  <si>
    <t>Mini led projektor</t>
  </si>
  <si>
    <t>Dobogó rendezvényekhez</t>
  </si>
  <si>
    <t>Mikrofon</t>
  </si>
  <si>
    <t>Elektromos lombfújó</t>
  </si>
  <si>
    <t>Szelektív hulladékgyűjtő 4 db</t>
  </si>
  <si>
    <t>Parti sétány szélesítése</t>
  </si>
  <si>
    <t>Villamos mérési hely kiépítése strandi átemelő</t>
  </si>
  <si>
    <t>Konyhai vizesblokk felújítása</t>
  </si>
  <si>
    <t>Mandulás gondozása</t>
  </si>
  <si>
    <t>Nyomtató (adó)</t>
  </si>
  <si>
    <t>1.1.6 Egyéb költségtérítések</t>
  </si>
  <si>
    <t>1.1.7. Foglalkoztatottak egyéb személyi juttatásai</t>
  </si>
  <si>
    <t>K1110</t>
  </si>
  <si>
    <t>Forgatási célú belföldi értékpapírok beváltása</t>
  </si>
  <si>
    <t>8.3</t>
  </si>
  <si>
    <t>B812</t>
  </si>
  <si>
    <t>Balatonakali Önkormányzat 2017. évi költségvetési összesített konszolidált főösszesítő</t>
  </si>
  <si>
    <t>Balatonakali Önkormányzat összesített konszolidált működési és felhalmozási egyensúlyát bemutató mérleg</t>
  </si>
  <si>
    <t>3.11 Hozzájárulás a pénzbeli szociális ellátáshoz</t>
  </si>
  <si>
    <t>3.10 Gyermekétkeztetés támogatása</t>
  </si>
  <si>
    <t>3.12 Könyvtári,közművelődési feladatok támogatása</t>
  </si>
  <si>
    <t>3.13 Helyi önkormányzatok kiegészítő támogatásai</t>
  </si>
  <si>
    <t>3.14 Lakossági víz- és csatornaszolgáltatás támogatása</t>
  </si>
  <si>
    <t>3.15 Elszámolásból származó bevétel</t>
  </si>
  <si>
    <t>2016. évről áthúzódó bérkompenzáció</t>
  </si>
  <si>
    <t>Sport öltöző</t>
  </si>
  <si>
    <t>Balatonakali Önkormányzat 2017. évi összesített konszolidált működési bevételei</t>
  </si>
  <si>
    <t>Balatonakali Önkormányzat 2017. évi összesített konszolidált működési kiadásai,</t>
  </si>
  <si>
    <t>Balatonakali Önkormányzat 2017. évi összesített költségvetés kormányzati funkciónként</t>
  </si>
  <si>
    <t>066020 Város és községgazdálkodás</t>
  </si>
  <si>
    <t>107053 Jelzőrendszeres házi segítségnyújtás</t>
  </si>
  <si>
    <t>900020 Önkormányzatok funkcióra nem sorolható bevételei</t>
  </si>
  <si>
    <t>900060 Forgatási és befektetési célú finanszírozási műveletek</t>
  </si>
  <si>
    <t>Rákóczi Szövetség</t>
  </si>
  <si>
    <t>Civil szervezetek tagdíjai</t>
  </si>
  <si>
    <t>Kommandói Általános Iskola</t>
  </si>
  <si>
    <t>Veszprém a Kereszténységért Alapítvány</t>
  </si>
  <si>
    <t>Házi segítségnyújtás</t>
  </si>
  <si>
    <t>17. melléklet</t>
  </si>
  <si>
    <t>Tartalék</t>
  </si>
  <si>
    <t>Belföldi értékpapírok</t>
  </si>
  <si>
    <t>Szakfeladat/kormányzati funkció száma és megnevezése</t>
  </si>
  <si>
    <t>Települési támogatás</t>
  </si>
  <si>
    <t>Egyéb, az önkormányzat rendeletében meghatározott ellátás</t>
  </si>
  <si>
    <t>2020. évi eredeti előirányzat</t>
  </si>
  <si>
    <t>az  1 /2017. (II.22.) önkormányzati rendelethez</t>
  </si>
  <si>
    <t>az 1/2017. (II.22.)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</si>
</sst>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\ d/"/>
    <numFmt numFmtId="165" formatCode="#,##0.0"/>
    <numFmt numFmtId="166" formatCode="#,##0\ &quot;Ft&quot;"/>
    <numFmt numFmtId="167" formatCode="0.0"/>
  </numFmts>
  <fonts count="2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</fills>
  <borders count="251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9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2" fillId="0" borderId="34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6" fillId="0" borderId="35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3" fontId="7" fillId="2" borderId="36" xfId="0" applyNumberFormat="1" applyFont="1" applyFill="1" applyBorder="1" applyAlignment="1">
      <alignment horizontal="right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right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0" borderId="22" xfId="0" applyNumberFormat="1" applyFont="1" applyBorder="1" applyAlignment="1">
      <alignment horizontal="right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50" xfId="0" applyNumberFormat="1" applyFont="1" applyBorder="1" applyAlignment="1">
      <alignment vertical="center"/>
    </xf>
    <xf numFmtId="3" fontId="2" fillId="0" borderId="50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50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1" xfId="0" applyNumberFormat="1" applyFont="1" applyBorder="1" applyAlignment="1">
      <alignment horizontal="right" vertical="center"/>
    </xf>
    <xf numFmtId="3" fontId="6" fillId="0" borderId="52" xfId="0" applyNumberFormat="1" applyFont="1" applyBorder="1" applyAlignment="1">
      <alignment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3" xfId="0" applyNumberFormat="1" applyFont="1" applyBorder="1" applyAlignment="1">
      <alignment horizontal="right" vertical="center"/>
    </xf>
    <xf numFmtId="3" fontId="2" fillId="0" borderId="54" xfId="0" applyNumberFormat="1" applyFont="1" applyBorder="1" applyAlignment="1">
      <alignment horizontal="right" vertical="center"/>
    </xf>
    <xf numFmtId="3" fontId="7" fillId="0" borderId="54" xfId="0" applyNumberFormat="1" applyFont="1" applyBorder="1" applyAlignment="1">
      <alignment horizontal="right" vertical="center"/>
    </xf>
    <xf numFmtId="3" fontId="7" fillId="2" borderId="55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6" xfId="0" applyNumberFormat="1" applyFont="1" applyBorder="1" applyAlignment="1">
      <alignment horizontal="right" vertical="center"/>
    </xf>
    <xf numFmtId="0" fontId="2" fillId="0" borderId="56" xfId="0" applyFont="1" applyBorder="1" applyAlignment="1">
      <alignment vertical="center"/>
    </xf>
    <xf numFmtId="3" fontId="2" fillId="0" borderId="57" xfId="0" applyNumberFormat="1" applyFont="1" applyBorder="1" applyAlignment="1">
      <alignment horizontal="right" vertical="center"/>
    </xf>
    <xf numFmtId="3" fontId="2" fillId="0" borderId="58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justify" vertical="center"/>
    </xf>
    <xf numFmtId="0" fontId="2" fillId="0" borderId="0" xfId="1" applyFont="1" applyAlignment="1">
      <alignment vertical="center"/>
    </xf>
    <xf numFmtId="0" fontId="2" fillId="0" borderId="50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justify" vertical="center" wrapText="1"/>
    </xf>
    <xf numFmtId="0" fontId="2" fillId="0" borderId="67" xfId="1" applyFont="1" applyBorder="1" applyAlignment="1">
      <alignment horizontal="center" vertical="center" wrapText="1"/>
    </xf>
    <xf numFmtId="0" fontId="2" fillId="0" borderId="68" xfId="1" applyFont="1" applyBorder="1" applyAlignment="1">
      <alignment horizontal="justify" vertical="center" wrapText="1"/>
    </xf>
    <xf numFmtId="0" fontId="2" fillId="0" borderId="69" xfId="1" applyFont="1" applyBorder="1" applyAlignment="1">
      <alignment vertical="center" wrapText="1"/>
    </xf>
    <xf numFmtId="0" fontId="2" fillId="0" borderId="59" xfId="1" applyFont="1" applyBorder="1" applyAlignment="1">
      <alignment horizontal="justify" vertical="center" wrapText="1"/>
    </xf>
    <xf numFmtId="0" fontId="2" fillId="0" borderId="69" xfId="1" applyFont="1" applyBorder="1" applyAlignment="1">
      <alignment horizontal="justify" vertical="top" wrapText="1"/>
    </xf>
    <xf numFmtId="0" fontId="2" fillId="0" borderId="50" xfId="1" applyFont="1" applyBorder="1" applyAlignment="1">
      <alignment horizontal="center" vertical="top" wrapText="1"/>
    </xf>
    <xf numFmtId="0" fontId="2" fillId="0" borderId="59" xfId="1" applyFont="1" applyBorder="1" applyAlignment="1">
      <alignment horizontal="justify" vertical="top" wrapText="1"/>
    </xf>
    <xf numFmtId="0" fontId="2" fillId="0" borderId="69" xfId="1" applyFont="1" applyBorder="1" applyAlignment="1">
      <alignment horizontal="center" vertical="top" wrapText="1"/>
    </xf>
    <xf numFmtId="0" fontId="2" fillId="0" borderId="59" xfId="1" applyFont="1" applyBorder="1" applyAlignment="1">
      <alignment horizontal="center" vertical="top" wrapText="1"/>
    </xf>
    <xf numFmtId="0" fontId="2" fillId="0" borderId="70" xfId="1" applyFont="1" applyBorder="1" applyAlignment="1">
      <alignment horizontal="center" vertical="top" wrapText="1"/>
    </xf>
    <xf numFmtId="0" fontId="2" fillId="0" borderId="71" xfId="1" applyFont="1" applyBorder="1" applyAlignment="1">
      <alignment horizontal="center" vertical="top" wrapText="1"/>
    </xf>
    <xf numFmtId="0" fontId="2" fillId="0" borderId="72" xfId="1" applyFont="1" applyBorder="1" applyAlignment="1">
      <alignment horizontal="center" vertical="top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5" xfId="1" applyFont="1" applyBorder="1" applyAlignment="1">
      <alignment horizontal="center" vertical="center" wrapText="1"/>
    </xf>
    <xf numFmtId="0" fontId="2" fillId="0" borderId="76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/>
    </xf>
    <xf numFmtId="0" fontId="8" fillId="0" borderId="67" xfId="1" applyFont="1" applyBorder="1"/>
    <xf numFmtId="3" fontId="8" fillId="0" borderId="77" xfId="1" applyNumberFormat="1" applyFont="1" applyBorder="1" applyAlignment="1">
      <alignment horizontal="center"/>
    </xf>
    <xf numFmtId="9" fontId="8" fillId="0" borderId="68" xfId="1" applyNumberFormat="1" applyFont="1" applyBorder="1" applyAlignment="1">
      <alignment horizontal="center"/>
    </xf>
    <xf numFmtId="0" fontId="8" fillId="0" borderId="70" xfId="1" applyFont="1" applyBorder="1" applyAlignment="1">
      <alignment horizontal="center"/>
    </xf>
    <xf numFmtId="0" fontId="8" fillId="0" borderId="71" xfId="1" applyFont="1" applyBorder="1"/>
    <xf numFmtId="9" fontId="8" fillId="0" borderId="72" xfId="1" applyNumberFormat="1" applyFont="1" applyBorder="1" applyAlignment="1">
      <alignment horizontal="center"/>
    </xf>
    <xf numFmtId="0" fontId="8" fillId="0" borderId="63" xfId="1" applyFont="1" applyBorder="1"/>
    <xf numFmtId="0" fontId="8" fillId="0" borderId="64" xfId="1" applyFont="1" applyBorder="1"/>
    <xf numFmtId="3" fontId="8" fillId="0" borderId="78" xfId="1" applyNumberFormat="1" applyFont="1" applyBorder="1" applyAlignment="1">
      <alignment horizontal="center"/>
    </xf>
    <xf numFmtId="9" fontId="8" fillId="0" borderId="79" xfId="1" applyNumberFormat="1" applyFont="1" applyBorder="1" applyAlignment="1">
      <alignment horizontal="center"/>
    </xf>
    <xf numFmtId="0" fontId="2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4" fillId="0" borderId="0" xfId="1" applyFont="1"/>
    <xf numFmtId="0" fontId="2" fillId="0" borderId="66" xfId="1" applyFont="1" applyBorder="1" applyAlignment="1">
      <alignment vertical="center" wrapText="1"/>
    </xf>
    <xf numFmtId="0" fontId="2" fillId="0" borderId="67" xfId="1" applyFont="1" applyBorder="1" applyAlignment="1">
      <alignment vertical="center" wrapText="1"/>
    </xf>
    <xf numFmtId="0" fontId="2" fillId="0" borderId="67" xfId="1" applyFont="1" applyBorder="1" applyAlignment="1">
      <alignment horizontal="right" vertical="center" wrapText="1"/>
    </xf>
    <xf numFmtId="0" fontId="2" fillId="0" borderId="67" xfId="1" applyFont="1" applyBorder="1" applyAlignment="1">
      <alignment horizontal="center" vertical="center"/>
    </xf>
    <xf numFmtId="0" fontId="2" fillId="0" borderId="50" xfId="1" applyFont="1" applyBorder="1" applyAlignment="1">
      <alignment horizontal="right" vertical="center" wrapText="1"/>
    </xf>
    <xf numFmtId="0" fontId="15" fillId="0" borderId="0" xfId="1" applyFont="1"/>
    <xf numFmtId="3" fontId="2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3" fontId="7" fillId="0" borderId="0" xfId="1" applyNumberFormat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80" xfId="1" applyFont="1" applyBorder="1" applyAlignment="1">
      <alignment horizontal="center" vertical="center" wrapText="1"/>
    </xf>
    <xf numFmtId="0" fontId="2" fillId="0" borderId="76" xfId="1" applyFont="1" applyBorder="1" applyAlignment="1">
      <alignment horizontal="center" vertical="center"/>
    </xf>
    <xf numFmtId="0" fontId="2" fillId="0" borderId="81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69" xfId="1" applyFont="1" applyBorder="1" applyAlignment="1">
      <alignment horizontal="center" vertical="center"/>
    </xf>
    <xf numFmtId="0" fontId="2" fillId="0" borderId="50" xfId="1" applyFont="1" applyBorder="1" applyAlignment="1">
      <alignment vertical="center"/>
    </xf>
    <xf numFmtId="3" fontId="2" fillId="0" borderId="50" xfId="1" applyNumberFormat="1" applyFont="1" applyBorder="1" applyAlignment="1">
      <alignment horizontal="right" vertical="center"/>
    </xf>
    <xf numFmtId="3" fontId="2" fillId="0" borderId="59" xfId="1" applyNumberFormat="1" applyFont="1" applyBorder="1" applyAlignment="1">
      <alignment horizontal="right" vertical="center"/>
    </xf>
    <xf numFmtId="0" fontId="2" fillId="3" borderId="69" xfId="1" applyFont="1" applyFill="1" applyBorder="1" applyAlignment="1">
      <alignment horizontal="center" vertical="center"/>
    </xf>
    <xf numFmtId="0" fontId="7" fillId="3" borderId="50" xfId="1" applyFont="1" applyFill="1" applyBorder="1" applyAlignment="1">
      <alignment vertical="center"/>
    </xf>
    <xf numFmtId="3" fontId="2" fillId="3" borderId="50" xfId="1" applyNumberFormat="1" applyFont="1" applyFill="1" applyBorder="1" applyAlignment="1">
      <alignment horizontal="right" vertical="center"/>
    </xf>
    <xf numFmtId="3" fontId="2" fillId="3" borderId="59" xfId="1" applyNumberFormat="1" applyFont="1" applyFill="1" applyBorder="1" applyAlignment="1">
      <alignment horizontal="right" vertical="center"/>
    </xf>
    <xf numFmtId="3" fontId="2" fillId="0" borderId="50" xfId="1" applyNumberFormat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1" xfId="1" applyFont="1" applyBorder="1" applyAlignment="1">
      <alignment vertical="center"/>
    </xf>
    <xf numFmtId="3" fontId="2" fillId="0" borderId="61" xfId="1" applyNumberFormat="1" applyFont="1" applyBorder="1" applyAlignment="1">
      <alignment horizontal="right" vertical="center"/>
    </xf>
    <xf numFmtId="3" fontId="2" fillId="0" borderId="62" xfId="1" applyNumberFormat="1" applyFont="1" applyBorder="1" applyAlignment="1">
      <alignment horizontal="right" vertical="center"/>
    </xf>
    <xf numFmtId="0" fontId="2" fillId="0" borderId="63" xfId="1" applyFont="1" applyBorder="1" applyAlignment="1">
      <alignment vertical="center"/>
    </xf>
    <xf numFmtId="0" fontId="2" fillId="0" borderId="64" xfId="1" applyFont="1" applyBorder="1" applyAlignment="1">
      <alignment vertical="center"/>
    </xf>
    <xf numFmtId="0" fontId="2" fillId="0" borderId="64" xfId="1" applyFont="1" applyBorder="1" applyAlignment="1">
      <alignment horizontal="right" vertical="center"/>
    </xf>
    <xf numFmtId="0" fontId="2" fillId="0" borderId="65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2" fillId="0" borderId="74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67" xfId="1" applyFont="1" applyBorder="1" applyAlignment="1">
      <alignment vertical="center"/>
    </xf>
    <xf numFmtId="9" fontId="2" fillId="0" borderId="67" xfId="1" applyNumberFormat="1" applyFont="1" applyBorder="1" applyAlignment="1">
      <alignment horizontal="right" vertical="center"/>
    </xf>
    <xf numFmtId="3" fontId="2" fillId="0" borderId="67" xfId="1" applyNumberFormat="1" applyFont="1" applyBorder="1" applyAlignment="1">
      <alignment horizontal="right" vertical="center"/>
    </xf>
    <xf numFmtId="0" fontId="2" fillId="0" borderId="67" xfId="1" applyFont="1" applyBorder="1" applyAlignment="1">
      <alignment horizontal="right" vertical="center"/>
    </xf>
    <xf numFmtId="3" fontId="2" fillId="0" borderId="67" xfId="1" applyNumberFormat="1" applyFont="1" applyBorder="1" applyAlignment="1">
      <alignment vertical="center"/>
    </xf>
    <xf numFmtId="3" fontId="2" fillId="0" borderId="68" xfId="1" applyNumberFormat="1" applyFont="1" applyBorder="1" applyAlignment="1">
      <alignment horizontal="right" vertical="center"/>
    </xf>
    <xf numFmtId="0" fontId="2" fillId="0" borderId="70" xfId="1" applyFont="1" applyBorder="1" applyAlignment="1">
      <alignment horizontal="center" vertical="center"/>
    </xf>
    <xf numFmtId="0" fontId="2" fillId="0" borderId="71" xfId="1" applyFont="1" applyBorder="1" applyAlignment="1">
      <alignment vertical="center"/>
    </xf>
    <xf numFmtId="3" fontId="2" fillId="0" borderId="71" xfId="1" applyNumberFormat="1" applyFont="1" applyBorder="1" applyAlignment="1">
      <alignment horizontal="right" vertical="center"/>
    </xf>
    <xf numFmtId="0" fontId="2" fillId="0" borderId="71" xfId="1" applyFont="1" applyBorder="1" applyAlignment="1">
      <alignment horizontal="right" vertical="center"/>
    </xf>
    <xf numFmtId="3" fontId="2" fillId="0" borderId="71" xfId="1" applyNumberFormat="1" applyFont="1" applyBorder="1" applyAlignment="1">
      <alignment vertical="center"/>
    </xf>
    <xf numFmtId="3" fontId="2" fillId="0" borderId="72" xfId="1" applyNumberFormat="1" applyFont="1" applyBorder="1" applyAlignment="1">
      <alignment horizontal="right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82" xfId="0" applyFont="1" applyBorder="1"/>
    <xf numFmtId="0" fontId="2" fillId="0" borderId="0" xfId="0" applyFont="1" applyBorder="1"/>
    <xf numFmtId="0" fontId="2" fillId="0" borderId="85" xfId="0" applyFont="1" applyBorder="1"/>
    <xf numFmtId="0" fontId="2" fillId="0" borderId="87" xfId="0" applyFont="1" applyBorder="1"/>
    <xf numFmtId="0" fontId="6" fillId="0" borderId="82" xfId="0" applyFont="1" applyBorder="1"/>
    <xf numFmtId="0" fontId="6" fillId="0" borderId="82" xfId="0" applyFont="1" applyBorder="1" applyAlignment="1"/>
    <xf numFmtId="0" fontId="18" fillId="0" borderId="0" xfId="0" applyFont="1" applyBorder="1" applyAlignment="1"/>
    <xf numFmtId="3" fontId="18" fillId="0" borderId="0" xfId="0" applyNumberFormat="1" applyFont="1" applyBorder="1" applyAlignment="1">
      <alignment horizontal="right"/>
    </xf>
    <xf numFmtId="0" fontId="18" fillId="0" borderId="0" xfId="0" applyFont="1" applyBorder="1"/>
    <xf numFmtId="3" fontId="18" fillId="0" borderId="82" xfId="0" applyNumberFormat="1" applyFont="1" applyBorder="1" applyAlignment="1">
      <alignment horizontal="right"/>
    </xf>
    <xf numFmtId="0" fontId="3" fillId="0" borderId="0" xfId="0" applyFont="1" applyBorder="1"/>
    <xf numFmtId="3" fontId="3" fillId="0" borderId="85" xfId="0" applyNumberFormat="1" applyFont="1" applyBorder="1"/>
    <xf numFmtId="3" fontId="18" fillId="0" borderId="82" xfId="0" applyNumberFormat="1" applyFont="1" applyBorder="1"/>
    <xf numFmtId="3" fontId="18" fillId="0" borderId="0" xfId="0" applyNumberFormat="1" applyFont="1" applyBorder="1"/>
    <xf numFmtId="0" fontId="18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/>
    </xf>
    <xf numFmtId="0" fontId="18" fillId="0" borderId="82" xfId="0" applyFont="1" applyBorder="1"/>
    <xf numFmtId="3" fontId="18" fillId="0" borderId="88" xfId="0" applyNumberFormat="1" applyFont="1" applyBorder="1" applyAlignment="1">
      <alignment horizontal="right"/>
    </xf>
    <xf numFmtId="49" fontId="9" fillId="2" borderId="89" xfId="0" applyNumberFormat="1" applyFont="1" applyFill="1" applyBorder="1" applyAlignment="1">
      <alignment horizontal="center" vertical="center"/>
    </xf>
    <xf numFmtId="0" fontId="7" fillId="2" borderId="90" xfId="0" applyFont="1" applyFill="1" applyBorder="1" applyAlignment="1"/>
    <xf numFmtId="0" fontId="2" fillId="0" borderId="91" xfId="0" applyFont="1" applyBorder="1"/>
    <xf numFmtId="0" fontId="2" fillId="0" borderId="92" xfId="0" applyFont="1" applyBorder="1"/>
    <xf numFmtId="0" fontId="2" fillId="0" borderId="93" xfId="0" applyFont="1" applyBorder="1"/>
    <xf numFmtId="0" fontId="2" fillId="0" borderId="94" xfId="0" applyFont="1" applyBorder="1"/>
    <xf numFmtId="0" fontId="18" fillId="0" borderId="92" xfId="0" applyFont="1" applyBorder="1"/>
    <xf numFmtId="3" fontId="18" fillId="0" borderId="92" xfId="0" applyNumberFormat="1" applyFont="1" applyBorder="1"/>
    <xf numFmtId="3" fontId="18" fillId="0" borderId="94" xfId="0" applyNumberFormat="1" applyFont="1" applyBorder="1"/>
    <xf numFmtId="0" fontId="6" fillId="3" borderId="90" xfId="0" applyFont="1" applyFill="1" applyBorder="1"/>
    <xf numFmtId="0" fontId="6" fillId="3" borderId="90" xfId="0" applyFont="1" applyFill="1" applyBorder="1" applyAlignment="1"/>
    <xf numFmtId="3" fontId="18" fillId="3" borderId="90" xfId="0" applyNumberFormat="1" applyFont="1" applyFill="1" applyBorder="1"/>
    <xf numFmtId="0" fontId="2" fillId="3" borderId="95" xfId="0" applyFont="1" applyFill="1" applyBorder="1"/>
    <xf numFmtId="49" fontId="2" fillId="0" borderId="96" xfId="0" applyNumberFormat="1" applyFont="1" applyBorder="1" applyAlignment="1">
      <alignment horizontal="center"/>
    </xf>
    <xf numFmtId="49" fontId="2" fillId="0" borderId="97" xfId="0" applyNumberFormat="1" applyFont="1" applyBorder="1" applyAlignment="1">
      <alignment horizontal="center"/>
    </xf>
    <xf numFmtId="49" fontId="2" fillId="0" borderId="98" xfId="0" applyNumberFormat="1" applyFont="1" applyBorder="1" applyAlignment="1">
      <alignment horizontal="center"/>
    </xf>
    <xf numFmtId="0" fontId="18" fillId="3" borderId="90" xfId="0" applyFont="1" applyFill="1" applyBorder="1"/>
    <xf numFmtId="0" fontId="2" fillId="3" borderId="90" xfId="0" applyFont="1" applyFill="1" applyBorder="1"/>
    <xf numFmtId="3" fontId="18" fillId="0" borderId="0" xfId="0" applyNumberFormat="1" applyFont="1" applyFill="1" applyBorder="1"/>
    <xf numFmtId="0" fontId="2" fillId="0" borderId="92" xfId="0" applyFont="1" applyFill="1" applyBorder="1"/>
    <xf numFmtId="0" fontId="0" fillId="0" borderId="0" xfId="0" applyFill="1"/>
    <xf numFmtId="49" fontId="8" fillId="0" borderId="97" xfId="0" applyNumberFormat="1" applyFont="1" applyBorder="1" applyAlignment="1">
      <alignment horizontal="center" vertical="center"/>
    </xf>
    <xf numFmtId="0" fontId="18" fillId="0" borderId="99" xfId="0" applyFont="1" applyFill="1" applyBorder="1"/>
    <xf numFmtId="0" fontId="2" fillId="0" borderId="99" xfId="0" applyFont="1" applyBorder="1" applyAlignment="1"/>
    <xf numFmtId="3" fontId="2" fillId="0" borderId="100" xfId="0" applyNumberFormat="1" applyFont="1" applyBorder="1" applyAlignment="1"/>
    <xf numFmtId="49" fontId="2" fillId="0" borderId="97" xfId="0" applyNumberFormat="1" applyFont="1" applyBorder="1" applyAlignment="1">
      <alignment horizontal="center" vertical="center"/>
    </xf>
    <xf numFmtId="9" fontId="5" fillId="0" borderId="102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9" fontId="2" fillId="0" borderId="103" xfId="0" applyNumberFormat="1" applyFont="1" applyBorder="1" applyAlignment="1">
      <alignment horizontal="right" vertical="center" wrapText="1"/>
    </xf>
    <xf numFmtId="3" fontId="7" fillId="2" borderId="104" xfId="0" applyNumberFormat="1" applyFont="1" applyFill="1" applyBorder="1" applyAlignment="1">
      <alignment vertical="center"/>
    </xf>
    <xf numFmtId="9" fontId="7" fillId="2" borderId="105" xfId="0" applyNumberFormat="1" applyFont="1" applyFill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106" xfId="0" applyFont="1" applyBorder="1" applyAlignment="1">
      <alignment horizontal="center" vertical="center"/>
    </xf>
    <xf numFmtId="0" fontId="7" fillId="2" borderId="107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8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8" xfId="0" applyNumberFormat="1" applyFont="1" applyBorder="1" applyAlignment="1">
      <alignment horizontal="center" vertical="center"/>
    </xf>
    <xf numFmtId="49" fontId="7" fillId="0" borderId="108" xfId="0" applyNumberFormat="1" applyFont="1" applyBorder="1" applyAlignment="1">
      <alignment horizontal="center" vertical="center"/>
    </xf>
    <xf numFmtId="0" fontId="19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9" xfId="0" applyFont="1" applyBorder="1" applyAlignment="1">
      <alignment vertical="center"/>
    </xf>
    <xf numFmtId="0" fontId="5" fillId="0" borderId="106" xfId="0" applyFont="1" applyBorder="1" applyAlignment="1">
      <alignment horizontal="center" vertical="center" wrapText="1"/>
    </xf>
    <xf numFmtId="0" fontId="5" fillId="0" borderId="110" xfId="0" applyFont="1" applyBorder="1" applyAlignment="1">
      <alignment vertical="center"/>
    </xf>
    <xf numFmtId="3" fontId="5" fillId="0" borderId="110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20" fillId="0" borderId="111" xfId="0" applyFont="1" applyBorder="1"/>
    <xf numFmtId="3" fontId="6" fillId="0" borderId="111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5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vertical="center"/>
    </xf>
    <xf numFmtId="3" fontId="5" fillId="0" borderId="113" xfId="0" applyNumberFormat="1" applyFont="1" applyBorder="1" applyAlignment="1">
      <alignment horizontal="right" vertical="center"/>
    </xf>
    <xf numFmtId="0" fontId="2" fillId="0" borderId="114" xfId="0" applyFont="1" applyBorder="1" applyAlignment="1">
      <alignment horizontal="center" vertical="center"/>
    </xf>
    <xf numFmtId="0" fontId="6" fillId="0" borderId="104" xfId="0" applyFont="1" applyBorder="1" applyAlignment="1">
      <alignment vertical="center"/>
    </xf>
    <xf numFmtId="3" fontId="6" fillId="0" borderId="104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5" xfId="0" applyFont="1" applyBorder="1" applyAlignment="1">
      <alignment vertical="center"/>
    </xf>
    <xf numFmtId="3" fontId="2" fillId="0" borderId="116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7" xfId="0" applyNumberFormat="1" applyFont="1" applyBorder="1" applyAlignment="1">
      <alignment horizontal="right" vertical="center"/>
    </xf>
    <xf numFmtId="0" fontId="7" fillId="0" borderId="50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3" fontId="7" fillId="2" borderId="118" xfId="0" applyNumberFormat="1" applyFont="1" applyFill="1" applyBorder="1" applyAlignment="1">
      <alignment horizontal="right" vertical="center"/>
    </xf>
    <xf numFmtId="9" fontId="7" fillId="2" borderId="119" xfId="0" applyNumberFormat="1" applyFont="1" applyFill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10" xfId="0" applyFont="1" applyBorder="1" applyAlignment="1">
      <alignment vertical="center"/>
    </xf>
    <xf numFmtId="3" fontId="2" fillId="0" borderId="110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vertical="center"/>
    </xf>
    <xf numFmtId="3" fontId="2" fillId="0" borderId="113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120" xfId="0" applyNumberFormat="1" applyFont="1" applyBorder="1" applyAlignment="1">
      <alignment vertical="center"/>
    </xf>
    <xf numFmtId="0" fontId="5" fillId="0" borderId="121" xfId="0" applyFont="1" applyBorder="1" applyAlignment="1">
      <alignment horizontal="center" vertical="center"/>
    </xf>
    <xf numFmtId="3" fontId="5" fillId="0" borderId="122" xfId="0" applyNumberFormat="1" applyFont="1" applyBorder="1" applyAlignment="1">
      <alignment vertical="center"/>
    </xf>
    <xf numFmtId="3" fontId="7" fillId="0" borderId="123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10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4" xfId="0" applyFont="1" applyBorder="1" applyAlignment="1">
      <alignment horizontal="left" vertical="center" wrapText="1"/>
    </xf>
    <xf numFmtId="0" fontId="2" fillId="0" borderId="125" xfId="1" applyFont="1" applyBorder="1" applyAlignment="1">
      <alignment horizontal="center" vertical="center" wrapText="1"/>
    </xf>
    <xf numFmtId="0" fontId="2" fillId="0" borderId="12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49" fontId="2" fillId="0" borderId="121" xfId="0" applyNumberFormat="1" applyFont="1" applyBorder="1" applyAlignment="1">
      <alignment horizontal="center" vertical="center"/>
    </xf>
    <xf numFmtId="0" fontId="13" fillId="2" borderId="126" xfId="0" applyFont="1" applyFill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/>
    </xf>
    <xf numFmtId="0" fontId="4" fillId="0" borderId="0" xfId="0" applyFont="1" applyBorder="1" applyAlignment="1">
      <alignment wrapText="1"/>
    </xf>
    <xf numFmtId="3" fontId="18" fillId="0" borderId="129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1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3" fontId="2" fillId="0" borderId="103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30" xfId="0" applyFont="1" applyBorder="1" applyAlignment="1">
      <alignment vertical="center"/>
    </xf>
    <xf numFmtId="3" fontId="2" fillId="0" borderId="131" xfId="0" applyNumberFormat="1" applyFont="1" applyBorder="1" applyAlignment="1">
      <alignment horizontal="right" vertical="center"/>
    </xf>
    <xf numFmtId="3" fontId="2" fillId="0" borderId="132" xfId="0" applyNumberFormat="1" applyFont="1" applyBorder="1" applyAlignment="1">
      <alignment horizontal="right" vertical="center"/>
    </xf>
    <xf numFmtId="0" fontId="2" fillId="0" borderId="133" xfId="0" applyFont="1" applyBorder="1" applyAlignment="1">
      <alignment horizontal="right" vertical="center"/>
    </xf>
    <xf numFmtId="0" fontId="2" fillId="0" borderId="97" xfId="0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21" xfId="0" applyFont="1" applyBorder="1" applyAlignment="1">
      <alignment horizontal="center" vertical="center"/>
    </xf>
    <xf numFmtId="0" fontId="7" fillId="0" borderId="110" xfId="0" applyFont="1" applyBorder="1" applyAlignment="1">
      <alignment vertical="center" wrapText="1"/>
    </xf>
    <xf numFmtId="0" fontId="7" fillId="0" borderId="135" xfId="0" applyFont="1" applyBorder="1" applyAlignment="1">
      <alignment vertical="center" wrapText="1"/>
    </xf>
    <xf numFmtId="3" fontId="7" fillId="0" borderId="110" xfId="0" applyNumberFormat="1" applyFont="1" applyBorder="1" applyAlignment="1">
      <alignment horizontal="right" vertical="center"/>
    </xf>
    <xf numFmtId="9" fontId="7" fillId="0" borderId="103" xfId="0" applyNumberFormat="1" applyFont="1" applyBorder="1" applyAlignment="1">
      <alignment horizontal="right" vertical="center"/>
    </xf>
    <xf numFmtId="9" fontId="2" fillId="0" borderId="136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30" xfId="0" applyFont="1" applyBorder="1" applyAlignment="1">
      <alignment vertical="center" wrapText="1"/>
    </xf>
    <xf numFmtId="0" fontId="2" fillId="0" borderId="88" xfId="0" applyFont="1" applyBorder="1" applyAlignment="1">
      <alignment vertical="center" wrapText="1"/>
    </xf>
    <xf numFmtId="3" fontId="2" fillId="0" borderId="137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vertical="center"/>
    </xf>
    <xf numFmtId="0" fontId="5" fillId="0" borderId="108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3" xfId="0" applyNumberFormat="1" applyFont="1" applyBorder="1" applyAlignment="1">
      <alignment horizontal="right" vertical="center"/>
    </xf>
    <xf numFmtId="3" fontId="2" fillId="0" borderId="67" xfId="0" applyNumberFormat="1" applyFont="1" applyBorder="1" applyAlignment="1">
      <alignment horizontal="right" vertical="center"/>
    </xf>
    <xf numFmtId="3" fontId="2" fillId="0" borderId="61" xfId="0" applyNumberFormat="1" applyFont="1" applyBorder="1" applyAlignment="1">
      <alignment horizontal="right" vertical="center"/>
    </xf>
    <xf numFmtId="0" fontId="2" fillId="0" borderId="138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 wrapText="1"/>
    </xf>
    <xf numFmtId="0" fontId="2" fillId="0" borderId="14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141" xfId="0" applyFont="1" applyBorder="1" applyAlignment="1">
      <alignment horizontal="center" vertical="center"/>
    </xf>
    <xf numFmtId="0" fontId="2" fillId="0" borderId="142" xfId="0" applyFont="1" applyBorder="1" applyAlignment="1">
      <alignment horizontal="center" vertical="center" wrapText="1"/>
    </xf>
    <xf numFmtId="0" fontId="2" fillId="0" borderId="82" xfId="0" applyFont="1" applyBorder="1" applyAlignment="1">
      <alignment vertical="center"/>
    </xf>
    <xf numFmtId="3" fontId="2" fillId="0" borderId="83" xfId="0" applyNumberFormat="1" applyFont="1" applyBorder="1" applyAlignment="1">
      <alignment horizontal="right" vertical="center"/>
    </xf>
    <xf numFmtId="0" fontId="2" fillId="0" borderId="85" xfId="0" applyFont="1" applyBorder="1" applyAlignment="1">
      <alignment vertical="center"/>
    </xf>
    <xf numFmtId="3" fontId="2" fillId="0" borderId="86" xfId="0" applyNumberFormat="1" applyFont="1" applyBorder="1" applyAlignment="1">
      <alignment horizontal="right" vertical="center"/>
    </xf>
    <xf numFmtId="3" fontId="2" fillId="0" borderId="84" xfId="0" applyNumberFormat="1" applyFont="1" applyBorder="1" applyAlignment="1">
      <alignment horizontal="right" vertical="center"/>
    </xf>
    <xf numFmtId="0" fontId="2" fillId="0" borderId="143" xfId="0" applyFont="1" applyBorder="1" applyAlignment="1">
      <alignment vertical="center"/>
    </xf>
    <xf numFmtId="3" fontId="2" fillId="0" borderId="144" xfId="0" applyNumberFormat="1" applyFont="1" applyBorder="1" applyAlignment="1">
      <alignment horizontal="right" vertical="center"/>
    </xf>
    <xf numFmtId="0" fontId="2" fillId="0" borderId="145" xfId="0" applyFont="1" applyBorder="1" applyAlignment="1">
      <alignment vertical="center"/>
    </xf>
    <xf numFmtId="0" fontId="2" fillId="0" borderId="146" xfId="0" applyFont="1" applyBorder="1" applyAlignment="1">
      <alignment vertical="center"/>
    </xf>
    <xf numFmtId="3" fontId="2" fillId="0" borderId="10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24" xfId="0" applyFont="1" applyBorder="1" applyAlignment="1">
      <alignment vertical="center"/>
    </xf>
    <xf numFmtId="3" fontId="2" fillId="0" borderId="124" xfId="0" applyNumberFormat="1" applyFont="1" applyBorder="1" applyAlignment="1">
      <alignment horizontal="right" vertical="center"/>
    </xf>
    <xf numFmtId="0" fontId="2" fillId="0" borderId="60" xfId="0" applyFont="1" applyBorder="1" applyAlignment="1">
      <alignment horizontal="center" vertical="center"/>
    </xf>
    <xf numFmtId="3" fontId="2" fillId="0" borderId="147" xfId="0" applyNumberFormat="1" applyFont="1" applyBorder="1" applyAlignment="1">
      <alignment horizontal="right" vertical="center"/>
    </xf>
    <xf numFmtId="3" fontId="2" fillId="0" borderId="111" xfId="0" applyNumberFormat="1" applyFont="1" applyBorder="1" applyAlignment="1">
      <alignment horizontal="right" vertical="center"/>
    </xf>
    <xf numFmtId="3" fontId="2" fillId="0" borderId="148" xfId="0" applyNumberFormat="1" applyFont="1" applyBorder="1" applyAlignment="1">
      <alignment horizontal="right" vertical="center"/>
    </xf>
    <xf numFmtId="3" fontId="2" fillId="0" borderId="149" xfId="0" applyNumberFormat="1" applyFont="1" applyBorder="1" applyAlignment="1">
      <alignment horizontal="right" vertical="center"/>
    </xf>
    <xf numFmtId="0" fontId="2" fillId="0" borderId="124" xfId="0" applyFont="1" applyBorder="1" applyAlignment="1">
      <alignment horizontal="center" vertical="center"/>
    </xf>
    <xf numFmtId="0" fontId="2" fillId="0" borderId="150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151" xfId="0" applyFont="1" applyBorder="1" applyAlignment="1">
      <alignment vertical="center"/>
    </xf>
    <xf numFmtId="0" fontId="13" fillId="2" borderId="109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2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9" fontId="2" fillId="0" borderId="136" xfId="0" applyNumberFormat="1" applyFont="1" applyBorder="1" applyAlignment="1">
      <alignment horizontal="right" vertical="center" wrapText="1"/>
    </xf>
    <xf numFmtId="9" fontId="2" fillId="0" borderId="153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54" xfId="0" applyNumberFormat="1" applyFont="1" applyBorder="1" applyAlignment="1">
      <alignment horizontal="center" vertical="center" wrapText="1"/>
    </xf>
    <xf numFmtId="3" fontId="2" fillId="0" borderId="103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justify" vertical="center" wrapText="1"/>
    </xf>
    <xf numFmtId="9" fontId="2" fillId="0" borderId="155" xfId="0" applyNumberFormat="1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56" xfId="0" applyNumberFormat="1" applyFont="1" applyBorder="1" applyAlignment="1">
      <alignment horizontal="right" vertical="center" wrapText="1"/>
    </xf>
    <xf numFmtId="9" fontId="2" fillId="0" borderId="157" xfId="0" applyNumberFormat="1" applyFont="1" applyBorder="1" applyAlignment="1">
      <alignment horizontal="center" vertical="center" wrapText="1"/>
    </xf>
    <xf numFmtId="0" fontId="3" fillId="0" borderId="135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0" fontId="3" fillId="0" borderId="158" xfId="0" applyFont="1" applyBorder="1" applyAlignment="1">
      <alignment horizontal="lef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7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/>
    <xf numFmtId="3" fontId="7" fillId="0" borderId="159" xfId="0" applyNumberFormat="1" applyFont="1" applyBorder="1" applyAlignment="1">
      <alignment horizontal="right" vertical="center"/>
    </xf>
    <xf numFmtId="0" fontId="2" fillId="0" borderId="152" xfId="0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right" vertical="center"/>
    </xf>
    <xf numFmtId="3" fontId="2" fillId="0" borderId="160" xfId="0" applyNumberFormat="1" applyFont="1" applyBorder="1" applyAlignment="1">
      <alignment vertical="center"/>
    </xf>
    <xf numFmtId="3" fontId="2" fillId="0" borderId="161" xfId="0" applyNumberFormat="1" applyFont="1" applyBorder="1" applyAlignment="1">
      <alignment horizontal="right" vertical="center"/>
    </xf>
    <xf numFmtId="3" fontId="7" fillId="0" borderId="162" xfId="0" applyNumberFormat="1" applyFont="1" applyBorder="1" applyAlignment="1">
      <alignment horizontal="right" vertical="center"/>
    </xf>
    <xf numFmtId="3" fontId="2" fillId="0" borderId="163" xfId="0" applyNumberFormat="1" applyFont="1" applyBorder="1" applyAlignment="1">
      <alignment horizontal="right" vertical="center"/>
    </xf>
    <xf numFmtId="3" fontId="2" fillId="0" borderId="139" xfId="0" applyNumberFormat="1" applyFont="1" applyBorder="1" applyAlignment="1">
      <alignment horizontal="right" vertical="center"/>
    </xf>
    <xf numFmtId="3" fontId="2" fillId="0" borderId="164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13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6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3" fontId="2" fillId="0" borderId="94" xfId="0" applyNumberFormat="1" applyFont="1" applyBorder="1" applyAlignment="1">
      <alignment horizontal="right" vertical="center"/>
    </xf>
    <xf numFmtId="3" fontId="2" fillId="0" borderId="92" xfId="0" applyNumberFormat="1" applyFont="1" applyBorder="1" applyAlignment="1">
      <alignment horizontal="right" vertical="center"/>
    </xf>
    <xf numFmtId="3" fontId="2" fillId="0" borderId="93" xfId="0" applyNumberFormat="1" applyFont="1" applyBorder="1" applyAlignment="1">
      <alignment horizontal="right" vertical="center"/>
    </xf>
    <xf numFmtId="3" fontId="2" fillId="0" borderId="168" xfId="0" applyNumberFormat="1" applyFont="1" applyBorder="1" applyAlignment="1">
      <alignment horizontal="right" vertical="center"/>
    </xf>
    <xf numFmtId="3" fontId="2" fillId="0" borderId="142" xfId="0" applyNumberFormat="1" applyFont="1" applyBorder="1" applyAlignment="1">
      <alignment horizontal="right" vertical="center"/>
    </xf>
    <xf numFmtId="0" fontId="2" fillId="0" borderId="169" xfId="0" applyFont="1" applyBorder="1" applyAlignment="1">
      <alignment horizontal="center" vertical="center"/>
    </xf>
    <xf numFmtId="0" fontId="2" fillId="0" borderId="170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49" fontId="2" fillId="0" borderId="171" xfId="0" applyNumberFormat="1" applyFont="1" applyBorder="1" applyAlignment="1">
      <alignment horizontal="center" vertical="center"/>
    </xf>
    <xf numFmtId="0" fontId="2" fillId="0" borderId="165" xfId="0" applyFont="1" applyBorder="1" applyAlignment="1">
      <alignment vertical="center"/>
    </xf>
    <xf numFmtId="3" fontId="2" fillId="0" borderId="130" xfId="0" applyNumberFormat="1" applyFont="1" applyBorder="1" applyAlignment="1">
      <alignment horizontal="right" vertical="center"/>
    </xf>
    <xf numFmtId="3" fontId="5" fillId="0" borderId="50" xfId="0" applyNumberFormat="1" applyFont="1" applyFill="1" applyBorder="1" applyAlignment="1">
      <alignment vertical="center"/>
    </xf>
    <xf numFmtId="0" fontId="2" fillId="0" borderId="88" xfId="0" applyFont="1" applyFill="1" applyBorder="1" applyAlignment="1"/>
    <xf numFmtId="0" fontId="2" fillId="0" borderId="88" xfId="0" applyFont="1" applyBorder="1"/>
    <xf numFmtId="0" fontId="2" fillId="0" borderId="129" xfId="0" applyFont="1" applyBorder="1"/>
    <xf numFmtId="3" fontId="2" fillId="0" borderId="172" xfId="0" applyNumberFormat="1" applyFont="1" applyBorder="1" applyAlignment="1">
      <alignment horizontal="right" vertical="center"/>
    </xf>
    <xf numFmtId="0" fontId="10" fillId="0" borderId="27" xfId="0" applyFont="1" applyBorder="1" applyAlignment="1"/>
    <xf numFmtId="3" fontId="2" fillId="0" borderId="0" xfId="0" applyNumberFormat="1" applyFont="1" applyBorder="1" applyAlignment="1">
      <alignment vertical="center"/>
    </xf>
    <xf numFmtId="49" fontId="2" fillId="0" borderId="98" xfId="0" applyNumberFormat="1" applyFont="1" applyBorder="1" applyAlignment="1">
      <alignment horizontal="center" vertical="center"/>
    </xf>
    <xf numFmtId="0" fontId="2" fillId="0" borderId="173" xfId="0" applyFont="1" applyFill="1" applyBorder="1" applyAlignment="1"/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74" xfId="0" applyBorder="1" applyAlignment="1">
      <alignment vertical="center"/>
    </xf>
    <xf numFmtId="0" fontId="2" fillId="0" borderId="107" xfId="0" applyFont="1" applyBorder="1" applyAlignment="1">
      <alignment horizontal="justify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75" xfId="0" applyFont="1" applyBorder="1" applyAlignment="1">
      <alignment horizontal="center" vertical="center" wrapText="1"/>
    </xf>
    <xf numFmtId="0" fontId="0" fillId="0" borderId="66" xfId="0" applyBorder="1" applyAlignment="1">
      <alignment vertical="center"/>
    </xf>
    <xf numFmtId="0" fontId="0" fillId="0" borderId="69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0" fontId="0" fillId="0" borderId="70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0" fontId="0" fillId="0" borderId="63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26" xfId="0" applyBorder="1" applyAlignment="1">
      <alignment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3" fontId="2" fillId="0" borderId="33" xfId="0" applyNumberFormat="1" applyFont="1" applyBorder="1" applyAlignment="1">
      <alignment horizontal="right" vertical="center"/>
    </xf>
    <xf numFmtId="3" fontId="2" fillId="0" borderId="51" xfId="0" applyNumberFormat="1" applyFont="1" applyBorder="1" applyAlignment="1">
      <alignment horizontal="right" vertical="center"/>
    </xf>
    <xf numFmtId="3" fontId="7" fillId="0" borderId="176" xfId="0" applyNumberFormat="1" applyFont="1" applyBorder="1" applyAlignment="1">
      <alignment horizontal="right" vertical="center"/>
    </xf>
    <xf numFmtId="0" fontId="2" fillId="0" borderId="116" xfId="0" applyFont="1" applyBorder="1" applyAlignment="1">
      <alignment vertical="center"/>
    </xf>
    <xf numFmtId="0" fontId="10" fillId="0" borderId="0" xfId="0" applyFont="1" applyBorder="1" applyAlignment="1"/>
    <xf numFmtId="3" fontId="2" fillId="0" borderId="120" xfId="0" applyNumberFormat="1" applyFont="1" applyBorder="1" applyAlignment="1">
      <alignment horizontal="right" vertical="center"/>
    </xf>
    <xf numFmtId="3" fontId="2" fillId="0" borderId="178" xfId="0" applyNumberFormat="1" applyFont="1" applyBorder="1" applyAlignment="1">
      <alignment horizontal="right" vertical="center"/>
    </xf>
    <xf numFmtId="3" fontId="2" fillId="0" borderId="179" xfId="0" applyNumberFormat="1" applyFont="1" applyBorder="1" applyAlignment="1">
      <alignment horizontal="right" vertical="center"/>
    </xf>
    <xf numFmtId="3" fontId="7" fillId="0" borderId="180" xfId="0" applyNumberFormat="1" applyFont="1" applyBorder="1" applyAlignment="1">
      <alignment horizontal="right" vertical="center"/>
    </xf>
    <xf numFmtId="3" fontId="2" fillId="0" borderId="181" xfId="0" applyNumberFormat="1" applyFont="1" applyBorder="1" applyAlignment="1">
      <alignment horizontal="right" vertical="center"/>
    </xf>
    <xf numFmtId="3" fontId="2" fillId="0" borderId="182" xfId="0" applyNumberFormat="1" applyFont="1" applyBorder="1" applyAlignment="1">
      <alignment horizontal="right" vertical="center"/>
    </xf>
    <xf numFmtId="3" fontId="2" fillId="0" borderId="10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0" fillId="0" borderId="111" xfId="0" applyFont="1" applyBorder="1" applyAlignment="1">
      <alignment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121" xfId="0" applyFont="1" applyBorder="1" applyAlignment="1">
      <alignment horizontal="center" vertical="center"/>
    </xf>
    <xf numFmtId="0" fontId="2" fillId="0" borderId="183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3" fontId="2" fillId="0" borderId="64" xfId="0" applyNumberFormat="1" applyFont="1" applyBorder="1" applyAlignment="1">
      <alignment horizontal="right" vertical="center"/>
    </xf>
    <xf numFmtId="3" fontId="2" fillId="0" borderId="7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14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200" xfId="0" applyFont="1" applyBorder="1" applyAlignment="1">
      <alignment horizontal="center" vertical="center" wrapText="1"/>
    </xf>
    <xf numFmtId="0" fontId="3" fillId="0" borderId="201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11" xfId="0" applyFont="1" applyBorder="1" applyAlignment="1">
      <alignment vertical="center"/>
    </xf>
    <xf numFmtId="3" fontId="6" fillId="0" borderId="111" xfId="0" applyNumberFormat="1" applyFont="1" applyBorder="1" applyAlignment="1">
      <alignment vertical="center"/>
    </xf>
    <xf numFmtId="3" fontId="6" fillId="0" borderId="25" xfId="0" applyNumberFormat="1" applyFont="1" applyBorder="1" applyAlignment="1">
      <alignment vertical="center"/>
    </xf>
    <xf numFmtId="0" fontId="8" fillId="0" borderId="202" xfId="0" applyFont="1" applyBorder="1" applyAlignment="1">
      <alignment horizontal="center" vertical="center"/>
    </xf>
    <xf numFmtId="3" fontId="2" fillId="0" borderId="203" xfId="0" applyNumberFormat="1" applyFont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0" fontId="2" fillId="0" borderId="24" xfId="0" applyFont="1" applyBorder="1"/>
    <xf numFmtId="3" fontId="2" fillId="0" borderId="144" xfId="0" applyNumberFormat="1" applyFont="1" applyBorder="1" applyAlignment="1">
      <alignment horizontal="right"/>
    </xf>
    <xf numFmtId="0" fontId="2" fillId="0" borderId="147" xfId="0" applyFont="1" applyBorder="1"/>
    <xf numFmtId="3" fontId="2" fillId="0" borderId="204" xfId="0" applyNumberFormat="1" applyFont="1" applyBorder="1" applyAlignment="1">
      <alignment horizontal="right"/>
    </xf>
    <xf numFmtId="3" fontId="2" fillId="0" borderId="147" xfId="0" applyNumberFormat="1" applyFont="1" applyBorder="1" applyAlignment="1">
      <alignment horizontal="right"/>
    </xf>
    <xf numFmtId="3" fontId="2" fillId="3" borderId="205" xfId="0" applyNumberFormat="1" applyFont="1" applyFill="1" applyBorder="1"/>
    <xf numFmtId="3" fontId="2" fillId="3" borderId="205" xfId="0" applyNumberFormat="1" applyFont="1" applyFill="1" applyBorder="1" applyAlignment="1">
      <alignment horizontal="right"/>
    </xf>
    <xf numFmtId="3" fontId="2" fillId="0" borderId="24" xfId="0" applyNumberFormat="1" applyFont="1" applyFill="1" applyBorder="1" applyAlignment="1">
      <alignment horizontal="right"/>
    </xf>
    <xf numFmtId="0" fontId="2" fillId="0" borderId="166" xfId="0" applyFont="1" applyBorder="1" applyAlignment="1">
      <alignment horizontal="right"/>
    </xf>
    <xf numFmtId="0" fontId="2" fillId="0" borderId="0" xfId="0" applyFont="1" applyFill="1" applyBorder="1" applyAlignment="1"/>
    <xf numFmtId="0" fontId="2" fillId="0" borderId="44" xfId="0" applyFont="1" applyBorder="1" applyAlignment="1">
      <alignment horizontal="center" vertical="center" wrapText="1"/>
    </xf>
    <xf numFmtId="3" fontId="2" fillId="0" borderId="42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4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right" vertical="center"/>
    </xf>
    <xf numFmtId="3" fontId="13" fillId="2" borderId="11" xfId="0" applyNumberFormat="1" applyFont="1" applyFill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13" fillId="2" borderId="11" xfId="0" applyNumberFormat="1" applyFont="1" applyFill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3" fillId="2" borderId="105" xfId="0" applyNumberFormat="1" applyFont="1" applyFill="1" applyBorder="1" applyAlignment="1">
      <alignment horizontal="right" vertical="center"/>
    </xf>
    <xf numFmtId="3" fontId="9" fillId="4" borderId="6" xfId="0" applyNumberFormat="1" applyFont="1" applyFill="1" applyBorder="1" applyAlignment="1">
      <alignment horizontal="right" vertical="center"/>
    </xf>
    <xf numFmtId="0" fontId="8" fillId="0" borderId="0" xfId="0" applyFont="1" applyBorder="1" applyAlignment="1"/>
    <xf numFmtId="0" fontId="2" fillId="0" borderId="202" xfId="0" applyFont="1" applyBorder="1" applyAlignment="1">
      <alignment horizontal="center" vertical="center" wrapText="1"/>
    </xf>
    <xf numFmtId="3" fontId="2" fillId="0" borderId="208" xfId="0" applyNumberFormat="1" applyFont="1" applyBorder="1" applyAlignment="1">
      <alignment horizontal="right" vertical="center"/>
    </xf>
    <xf numFmtId="3" fontId="2" fillId="0" borderId="209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55" xfId="0" applyNumberFormat="1" applyFont="1" applyBorder="1" applyAlignment="1">
      <alignment horizontal="right" vertical="center"/>
    </xf>
    <xf numFmtId="3" fontId="2" fillId="0" borderId="210" xfId="0" applyNumberFormat="1" applyFont="1" applyBorder="1" applyAlignment="1">
      <alignment horizontal="right" vertical="center"/>
    </xf>
    <xf numFmtId="3" fontId="2" fillId="0" borderId="211" xfId="0" applyNumberFormat="1" applyFont="1" applyBorder="1" applyAlignment="1">
      <alignment horizontal="right" vertical="center"/>
    </xf>
    <xf numFmtId="9" fontId="2" fillId="0" borderId="212" xfId="0" applyNumberFormat="1" applyFont="1" applyBorder="1" applyAlignment="1">
      <alignment horizontal="right" vertical="center"/>
    </xf>
    <xf numFmtId="0" fontId="2" fillId="0" borderId="19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213" xfId="1" applyFont="1" applyBorder="1" applyAlignment="1">
      <alignment horizontal="center" vertical="center"/>
    </xf>
    <xf numFmtId="0" fontId="2" fillId="0" borderId="197" xfId="1" applyFont="1" applyBorder="1" applyAlignment="1">
      <alignment horizontal="center" vertical="center"/>
    </xf>
    <xf numFmtId="0" fontId="2" fillId="0" borderId="206" xfId="1" applyFont="1" applyBorder="1" applyAlignment="1">
      <alignment horizontal="center" vertical="center"/>
    </xf>
    <xf numFmtId="0" fontId="2" fillId="0" borderId="56" xfId="1" applyFont="1" applyBorder="1" applyAlignment="1">
      <alignment vertical="center"/>
    </xf>
    <xf numFmtId="0" fontId="2" fillId="0" borderId="56" xfId="1" applyFont="1" applyBorder="1" applyAlignment="1">
      <alignment horizontal="right" vertical="center"/>
    </xf>
    <xf numFmtId="3" fontId="2" fillId="0" borderId="56" xfId="1" applyNumberFormat="1" applyFont="1" applyBorder="1" applyAlignment="1">
      <alignment vertical="center"/>
    </xf>
    <xf numFmtId="3" fontId="2" fillId="0" borderId="214" xfId="1" applyNumberFormat="1" applyFont="1" applyBorder="1" applyAlignment="1">
      <alignment horizontal="right" vertical="center"/>
    </xf>
    <xf numFmtId="0" fontId="2" fillId="0" borderId="215" xfId="0" applyFont="1" applyBorder="1" applyAlignment="1">
      <alignment vertical="center"/>
    </xf>
    <xf numFmtId="0" fontId="2" fillId="0" borderId="217" xfId="0" applyFont="1" applyBorder="1" applyAlignment="1">
      <alignment horizontal="center" vertical="center"/>
    </xf>
    <xf numFmtId="3" fontId="7" fillId="0" borderId="219" xfId="0" applyNumberFormat="1" applyFont="1" applyBorder="1" applyAlignment="1">
      <alignment horizontal="right" vertical="center"/>
    </xf>
    <xf numFmtId="3" fontId="7" fillId="2" borderId="220" xfId="0" applyNumberFormat="1" applyFont="1" applyFill="1" applyBorder="1" applyAlignment="1">
      <alignment horizontal="right" vertical="center"/>
    </xf>
    <xf numFmtId="0" fontId="7" fillId="2" borderId="107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3" fontId="2" fillId="0" borderId="187" xfId="0" applyNumberFormat="1" applyFont="1" applyBorder="1" applyAlignment="1">
      <alignment vertical="center"/>
    </xf>
    <xf numFmtId="49" fontId="6" fillId="0" borderId="108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3" fontId="6" fillId="0" borderId="21" xfId="0" applyNumberFormat="1" applyFont="1" applyBorder="1" applyAlignment="1">
      <alignment horizontal="right" vertical="center"/>
    </xf>
    <xf numFmtId="49" fontId="7" fillId="0" borderId="171" xfId="0" applyNumberFormat="1" applyFont="1" applyBorder="1" applyAlignment="1">
      <alignment horizontal="center" vertical="center"/>
    </xf>
    <xf numFmtId="0" fontId="7" fillId="0" borderId="165" xfId="0" applyFont="1" applyBorder="1" applyAlignment="1">
      <alignment vertical="center"/>
    </xf>
    <xf numFmtId="3" fontId="7" fillId="0" borderId="130" xfId="0" applyNumberFormat="1" applyFont="1" applyBorder="1" applyAlignment="1">
      <alignment horizontal="right" vertical="center"/>
    </xf>
    <xf numFmtId="3" fontId="0" fillId="0" borderId="0" xfId="0" applyNumberFormat="1" applyFont="1"/>
    <xf numFmtId="0" fontId="2" fillId="0" borderId="113" xfId="0" applyFont="1" applyBorder="1" applyAlignment="1">
      <alignment vertical="center" wrapText="1"/>
    </xf>
    <xf numFmtId="0" fontId="2" fillId="0" borderId="82" xfId="0" applyFont="1" applyBorder="1" applyAlignment="1">
      <alignment vertical="center" wrapText="1"/>
    </xf>
    <xf numFmtId="3" fontId="2" fillId="0" borderId="17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9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222" xfId="0" applyNumberFormat="1" applyFont="1" applyBorder="1" applyAlignment="1">
      <alignment horizontal="right" vertical="center"/>
    </xf>
    <xf numFmtId="3" fontId="2" fillId="0" borderId="223" xfId="0" applyNumberFormat="1" applyFont="1" applyBorder="1" applyAlignment="1">
      <alignment horizontal="right" vertical="center"/>
    </xf>
    <xf numFmtId="3" fontId="2" fillId="0" borderId="224" xfId="0" applyNumberFormat="1" applyFont="1" applyBorder="1" applyAlignment="1">
      <alignment vertical="center"/>
    </xf>
    <xf numFmtId="3" fontId="2" fillId="0" borderId="225" xfId="0" applyNumberFormat="1" applyFont="1" applyBorder="1" applyAlignment="1">
      <alignment vertical="center"/>
    </xf>
    <xf numFmtId="3" fontId="2" fillId="0" borderId="226" xfId="0" applyNumberFormat="1" applyFont="1" applyBorder="1" applyAlignment="1">
      <alignment vertical="center"/>
    </xf>
    <xf numFmtId="3" fontId="7" fillId="2" borderId="176" xfId="0" applyNumberFormat="1" applyFont="1" applyFill="1" applyBorder="1" applyAlignment="1">
      <alignment horizontal="right" vertical="center"/>
    </xf>
    <xf numFmtId="3" fontId="7" fillId="2" borderId="227" xfId="0" applyNumberFormat="1" applyFont="1" applyFill="1" applyBorder="1" applyAlignment="1">
      <alignment vertical="center"/>
    </xf>
    <xf numFmtId="3" fontId="7" fillId="2" borderId="44" xfId="0" applyNumberFormat="1" applyFont="1" applyFill="1" applyBorder="1" applyAlignment="1">
      <alignment vertical="center"/>
    </xf>
    <xf numFmtId="3" fontId="2" fillId="0" borderId="221" xfId="0" applyNumberFormat="1" applyFont="1" applyBorder="1" applyAlignment="1">
      <alignment vertical="center"/>
    </xf>
    <xf numFmtId="3" fontId="2" fillId="0" borderId="228" xfId="0" applyNumberFormat="1" applyFont="1" applyBorder="1" applyAlignment="1">
      <alignment vertical="center"/>
    </xf>
    <xf numFmtId="3" fontId="2" fillId="0" borderId="216" xfId="0" applyNumberFormat="1" applyFont="1" applyBorder="1" applyAlignment="1">
      <alignment vertical="center"/>
    </xf>
    <xf numFmtId="3" fontId="2" fillId="0" borderId="229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231" xfId="0" applyNumberFormat="1" applyFont="1" applyBorder="1" applyAlignment="1">
      <alignment horizontal="right" vertical="center" wrapText="1"/>
    </xf>
    <xf numFmtId="9" fontId="2" fillId="0" borderId="232" xfId="0" applyNumberFormat="1" applyFont="1" applyBorder="1" applyAlignment="1">
      <alignment horizontal="right" vertical="center" wrapText="1"/>
    </xf>
    <xf numFmtId="9" fontId="2" fillId="0" borderId="230" xfId="0" applyNumberFormat="1" applyFont="1" applyBorder="1" applyAlignment="1">
      <alignment horizontal="right" vertical="center" wrapText="1"/>
    </xf>
    <xf numFmtId="3" fontId="2" fillId="0" borderId="233" xfId="0" applyNumberFormat="1" applyFont="1" applyBorder="1" applyAlignment="1">
      <alignment horizontal="right" vertical="center" wrapText="1"/>
    </xf>
    <xf numFmtId="3" fontId="2" fillId="0" borderId="235" xfId="0" applyNumberFormat="1" applyFont="1" applyBorder="1" applyAlignment="1">
      <alignment horizontal="right" vertical="center" wrapText="1"/>
    </xf>
    <xf numFmtId="9" fontId="2" fillId="0" borderId="234" xfId="0" applyNumberFormat="1" applyFont="1" applyBorder="1" applyAlignment="1">
      <alignment horizontal="right" vertical="center" wrapText="1"/>
    </xf>
    <xf numFmtId="3" fontId="2" fillId="0" borderId="237" xfId="0" applyNumberFormat="1" applyFont="1" applyBorder="1" applyAlignment="1">
      <alignment horizontal="right" vertical="center" wrapText="1"/>
    </xf>
    <xf numFmtId="9" fontId="2" fillId="0" borderId="236" xfId="0" applyNumberFormat="1" applyFont="1" applyBorder="1" applyAlignment="1">
      <alignment horizontal="right" vertical="center" wrapText="1"/>
    </xf>
    <xf numFmtId="3" fontId="2" fillId="0" borderId="238" xfId="0" applyNumberFormat="1" applyFont="1" applyBorder="1" applyAlignment="1">
      <alignment horizontal="right" vertical="center" wrapText="1"/>
    </xf>
    <xf numFmtId="9" fontId="2" fillId="0" borderId="239" xfId="0" applyNumberFormat="1" applyFont="1" applyBorder="1" applyAlignment="1">
      <alignment horizontal="right" vertical="center" wrapText="1"/>
    </xf>
    <xf numFmtId="0" fontId="2" fillId="0" borderId="231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2" fillId="0" borderId="214" xfId="0" applyFont="1" applyBorder="1" applyAlignment="1">
      <alignment horizontal="center" vertical="center"/>
    </xf>
    <xf numFmtId="3" fontId="2" fillId="0" borderId="121" xfId="0" applyNumberFormat="1" applyFont="1" applyBorder="1" applyAlignment="1">
      <alignment horizontal="right" vertical="center" wrapText="1"/>
    </xf>
    <xf numFmtId="0" fontId="3" fillId="0" borderId="110" xfId="0" applyFont="1" applyBorder="1" applyAlignment="1">
      <alignment horizontal="left" vertical="center" wrapText="1"/>
    </xf>
    <xf numFmtId="9" fontId="2" fillId="0" borderId="46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vertical="center"/>
    </xf>
    <xf numFmtId="3" fontId="2" fillId="0" borderId="240" xfId="0" applyNumberFormat="1" applyFont="1" applyBorder="1" applyAlignment="1">
      <alignment horizontal="right" vertical="center" wrapText="1"/>
    </xf>
    <xf numFmtId="3" fontId="2" fillId="0" borderId="241" xfId="0" applyNumberFormat="1" applyFont="1" applyBorder="1" applyAlignment="1">
      <alignment horizontal="right" vertical="center" wrapText="1"/>
    </xf>
    <xf numFmtId="9" fontId="2" fillId="0" borderId="242" xfId="0" applyNumberFormat="1" applyFont="1" applyBorder="1" applyAlignment="1">
      <alignment horizontal="center" vertical="center" wrapText="1"/>
    </xf>
    <xf numFmtId="3" fontId="2" fillId="0" borderId="43" xfId="0" applyNumberFormat="1" applyFont="1" applyBorder="1" applyAlignment="1">
      <alignment horizontal="right" vertical="center" wrapText="1"/>
    </xf>
    <xf numFmtId="9" fontId="2" fillId="0" borderId="243" xfId="0" applyNumberFormat="1" applyFont="1" applyBorder="1" applyAlignment="1">
      <alignment horizontal="center" vertical="center" wrapText="1"/>
    </xf>
    <xf numFmtId="9" fontId="2" fillId="0" borderId="124" xfId="0" applyNumberFormat="1" applyFont="1" applyBorder="1" applyAlignment="1">
      <alignment vertical="center"/>
    </xf>
    <xf numFmtId="166" fontId="2" fillId="0" borderId="0" xfId="1" applyNumberFormat="1" applyFont="1" applyAlignment="1">
      <alignment vertical="center"/>
    </xf>
    <xf numFmtId="166" fontId="7" fillId="0" borderId="0" xfId="1" applyNumberFormat="1" applyFont="1" applyAlignment="1">
      <alignment vertical="center"/>
    </xf>
    <xf numFmtId="0" fontId="2" fillId="0" borderId="244" xfId="0" applyFont="1" applyBorder="1" applyAlignment="1">
      <alignment horizontal="center" vertical="center" wrapText="1"/>
    </xf>
    <xf numFmtId="0" fontId="2" fillId="0" borderId="58" xfId="0" applyFont="1" applyBorder="1"/>
    <xf numFmtId="4" fontId="2" fillId="0" borderId="83" xfId="0" applyNumberFormat="1" applyFont="1" applyBorder="1" applyAlignment="1">
      <alignment horizontal="right" vertical="center"/>
    </xf>
    <xf numFmtId="167" fontId="2" fillId="0" borderId="149" xfId="0" applyNumberFormat="1" applyFont="1" applyBorder="1" applyAlignment="1">
      <alignment horizontal="right" vertical="center"/>
    </xf>
    <xf numFmtId="167" fontId="2" fillId="0" borderId="67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167" fontId="2" fillId="0" borderId="167" xfId="0" applyNumberFormat="1" applyFont="1" applyBorder="1" applyAlignment="1">
      <alignment horizontal="right" vertical="center"/>
    </xf>
    <xf numFmtId="167" fontId="2" fillId="0" borderId="64" xfId="0" applyNumberFormat="1" applyFont="1" applyBorder="1" applyAlignment="1">
      <alignment horizontal="right" vertical="center"/>
    </xf>
    <xf numFmtId="165" fontId="2" fillId="0" borderId="101" xfId="0" applyNumberFormat="1" applyFont="1" applyBorder="1" applyAlignment="1">
      <alignment horizontal="right" vertical="center"/>
    </xf>
    <xf numFmtId="3" fontId="2" fillId="0" borderId="50" xfId="0" applyNumberFormat="1" applyFont="1" applyBorder="1" applyAlignment="1">
      <alignment vertical="center"/>
    </xf>
    <xf numFmtId="0" fontId="2" fillId="0" borderId="50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50" xfId="1" applyFont="1" applyBorder="1" applyAlignment="1">
      <alignment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 wrapText="1"/>
    </xf>
    <xf numFmtId="0" fontId="2" fillId="0" borderId="25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73" xfId="1" applyFont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center" wrapText="1"/>
    </xf>
    <xf numFmtId="0" fontId="2" fillId="0" borderId="177" xfId="1" applyFont="1" applyBorder="1" applyAlignment="1">
      <alignment horizontal="center" vertical="center" wrapText="1"/>
    </xf>
    <xf numFmtId="0" fontId="2" fillId="0" borderId="74" xfId="1" applyFont="1" applyBorder="1" applyAlignment="1">
      <alignment horizontal="center" vertical="center" wrapText="1"/>
    </xf>
    <xf numFmtId="0" fontId="2" fillId="0" borderId="50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right" vertical="center"/>
    </xf>
    <xf numFmtId="0" fontId="2" fillId="0" borderId="191" xfId="0" applyFont="1" applyBorder="1" applyAlignment="1">
      <alignment horizontal="center" vertical="center"/>
    </xf>
    <xf numFmtId="0" fontId="2" fillId="0" borderId="187" xfId="0" applyFont="1" applyBorder="1" applyAlignment="1">
      <alignment horizontal="center" vertical="center"/>
    </xf>
    <xf numFmtId="0" fontId="2" fillId="0" borderId="188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6" xfId="0" applyFont="1" applyBorder="1" applyAlignment="1">
      <alignment horizontal="center" vertical="center"/>
    </xf>
    <xf numFmtId="0" fontId="2" fillId="0" borderId="189" xfId="0" applyFont="1" applyBorder="1" applyAlignment="1">
      <alignment horizontal="center" vertical="center"/>
    </xf>
    <xf numFmtId="0" fontId="2" fillId="0" borderId="190" xfId="0" applyFont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186" xfId="0" applyFont="1" applyBorder="1" applyAlignment="1">
      <alignment horizontal="right" vertical="center"/>
    </xf>
    <xf numFmtId="0" fontId="7" fillId="0" borderId="218" xfId="0" applyFont="1" applyBorder="1" applyAlignment="1">
      <alignment horizontal="right" vertical="center"/>
    </xf>
    <xf numFmtId="0" fontId="7" fillId="0" borderId="107" xfId="0" applyFont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2" fillId="0" borderId="108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2" fillId="0" borderId="186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6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84" xfId="0" applyFont="1" applyBorder="1" applyAlignment="1">
      <alignment horizontal="center" vertical="center"/>
    </xf>
    <xf numFmtId="0" fontId="7" fillId="2" borderId="186" xfId="0" applyFont="1" applyFill="1" applyBorder="1" applyAlignment="1">
      <alignment horizontal="center" vertical="center"/>
    </xf>
    <xf numFmtId="0" fontId="2" fillId="0" borderId="184" xfId="0" applyFont="1" applyBorder="1" applyAlignment="1">
      <alignment horizontal="center" vertical="center"/>
    </xf>
    <xf numFmtId="0" fontId="5" fillId="0" borderId="18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8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5" fillId="0" borderId="192" xfId="0" applyFont="1" applyBorder="1" applyAlignment="1">
      <alignment horizontal="left"/>
    </xf>
    <xf numFmtId="0" fontId="5" fillId="0" borderId="99" xfId="0" applyFont="1" applyBorder="1" applyAlignment="1">
      <alignment horizontal="left"/>
    </xf>
    <xf numFmtId="0" fontId="5" fillId="0" borderId="128" xfId="0" applyFont="1" applyBorder="1" applyAlignment="1">
      <alignment horizontal="left"/>
    </xf>
    <xf numFmtId="3" fontId="6" fillId="0" borderId="4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6" fillId="0" borderId="17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92" xfId="0" applyFont="1" applyBorder="1"/>
    <xf numFmtId="0" fontId="2" fillId="0" borderId="85" xfId="0" applyFont="1" applyBorder="1"/>
    <xf numFmtId="0" fontId="2" fillId="0" borderId="87" xfId="0" applyFont="1" applyBorder="1"/>
    <xf numFmtId="0" fontId="8" fillId="0" borderId="124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0" fontId="12" fillId="0" borderId="0" xfId="1" applyFont="1" applyBorder="1" applyAlignment="1">
      <alignment vertical="center"/>
    </xf>
    <xf numFmtId="0" fontId="6" fillId="0" borderId="177" xfId="1" applyFont="1" applyBorder="1" applyAlignment="1">
      <alignment vertical="center" wrapText="1"/>
    </xf>
    <xf numFmtId="0" fontId="6" fillId="0" borderId="74" xfId="1" applyFont="1" applyBorder="1" applyAlignment="1">
      <alignment vertical="center" wrapText="1"/>
    </xf>
    <xf numFmtId="0" fontId="2" fillId="0" borderId="50" xfId="1" applyFont="1" applyBorder="1" applyAlignment="1">
      <alignment vertical="center" wrapText="1"/>
    </xf>
    <xf numFmtId="0" fontId="2" fillId="0" borderId="59" xfId="1" applyFont="1" applyBorder="1" applyAlignment="1">
      <alignment vertical="center" wrapText="1"/>
    </xf>
    <xf numFmtId="0" fontId="2" fillId="0" borderId="247" xfId="1" applyFont="1" applyBorder="1" applyAlignment="1">
      <alignment horizontal="center" vertical="center" wrapText="1"/>
    </xf>
    <xf numFmtId="0" fontId="2" fillId="0" borderId="85" xfId="1" applyFont="1" applyBorder="1" applyAlignment="1">
      <alignment horizontal="center" vertical="center" wrapText="1"/>
    </xf>
    <xf numFmtId="0" fontId="2" fillId="0" borderId="93" xfId="1" applyFont="1" applyBorder="1" applyAlignment="1">
      <alignment horizontal="center" vertical="center" wrapText="1"/>
    </xf>
    <xf numFmtId="0" fontId="2" fillId="0" borderId="19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92" xfId="1" applyFont="1" applyBorder="1" applyAlignment="1">
      <alignment horizontal="center" vertical="center" wrapText="1"/>
    </xf>
    <xf numFmtId="0" fontId="2" fillId="0" borderId="248" xfId="1" applyFont="1" applyBorder="1" applyAlignment="1">
      <alignment horizontal="center" vertical="center" wrapText="1"/>
    </xf>
    <xf numFmtId="0" fontId="2" fillId="0" borderId="124" xfId="1" applyFont="1" applyBorder="1" applyAlignment="1">
      <alignment horizontal="center" vertical="center" wrapText="1"/>
    </xf>
    <xf numFmtId="0" fontId="2" fillId="0" borderId="168" xfId="1" applyFont="1" applyBorder="1" applyAlignment="1">
      <alignment horizontal="center" vertical="center" wrapText="1"/>
    </xf>
    <xf numFmtId="0" fontId="2" fillId="0" borderId="246" xfId="1" applyFont="1" applyBorder="1" applyAlignment="1">
      <alignment horizontal="center" vertical="center" wrapText="1"/>
    </xf>
    <xf numFmtId="0" fontId="2" fillId="0" borderId="129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7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2" fillId="0" borderId="68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213" xfId="1" applyFont="1" applyBorder="1" applyAlignment="1">
      <alignment horizontal="center" vertical="center" wrapText="1"/>
    </xf>
    <xf numFmtId="0" fontId="2" fillId="0" borderId="249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/>
    </xf>
    <xf numFmtId="0" fontId="2" fillId="0" borderId="72" xfId="1" applyFont="1" applyBorder="1" applyAlignment="1">
      <alignment horizontal="center" vertical="center"/>
    </xf>
    <xf numFmtId="3" fontId="2" fillId="0" borderId="50" xfId="1" applyNumberFormat="1" applyFont="1" applyBorder="1" applyAlignment="1">
      <alignment horizontal="center" vertical="center"/>
    </xf>
    <xf numFmtId="0" fontId="2" fillId="2" borderId="186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93" xfId="0" applyFont="1" applyBorder="1" applyAlignment="1">
      <alignment horizontal="center" vertical="center"/>
    </xf>
    <xf numFmtId="0" fontId="7" fillId="0" borderId="245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94" xfId="0" applyFont="1" applyBorder="1" applyAlignment="1">
      <alignment horizontal="center" vertical="center"/>
    </xf>
    <xf numFmtId="0" fontId="7" fillId="0" borderId="19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4" xfId="1" applyFont="1" applyBorder="1" applyAlignment="1">
      <alignment horizontal="center" vertical="center"/>
    </xf>
    <xf numFmtId="0" fontId="3" fillId="0" borderId="124" xfId="1" applyFont="1" applyBorder="1" applyAlignment="1">
      <alignment horizontal="right"/>
    </xf>
    <xf numFmtId="0" fontId="2" fillId="0" borderId="60" xfId="1" applyFont="1" applyBorder="1" applyAlignment="1">
      <alignment horizontal="center" vertical="center" wrapText="1"/>
    </xf>
    <xf numFmtId="0" fontId="2" fillId="0" borderId="177" xfId="1" applyFont="1" applyBorder="1" applyAlignment="1">
      <alignment horizontal="center" vertical="center"/>
    </xf>
    <xf numFmtId="0" fontId="2" fillId="0" borderId="198" xfId="0" applyFont="1" applyBorder="1" applyAlignment="1">
      <alignment horizontal="center" vertical="center"/>
    </xf>
    <xf numFmtId="0" fontId="2" fillId="0" borderId="140" xfId="0" applyFont="1" applyBorder="1" applyAlignment="1">
      <alignment horizontal="center" vertical="center"/>
    </xf>
    <xf numFmtId="0" fontId="2" fillId="0" borderId="199" xfId="0" applyFont="1" applyBorder="1" applyAlignment="1">
      <alignment horizontal="center" vertical="center"/>
    </xf>
    <xf numFmtId="0" fontId="2" fillId="0" borderId="146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145" xfId="0" applyFont="1" applyBorder="1" applyAlignment="1">
      <alignment horizontal="left" vertical="center" wrapText="1"/>
    </xf>
    <xf numFmtId="0" fontId="2" fillId="0" borderId="19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19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48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0" fontId="2" fillId="0" borderId="98" xfId="0" applyFont="1" applyBorder="1" applyAlignment="1">
      <alignment horizontal="center" vertical="center"/>
    </xf>
    <xf numFmtId="0" fontId="2" fillId="0" borderId="149" xfId="0" applyFont="1" applyBorder="1" applyAlignment="1">
      <alignment horizontal="left" vertical="center" wrapText="1"/>
    </xf>
    <xf numFmtId="0" fontId="2" fillId="0" borderId="143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 wrapText="1"/>
    </xf>
    <xf numFmtId="0" fontId="2" fillId="0" borderId="207" xfId="0" applyFont="1" applyBorder="1" applyAlignment="1">
      <alignment horizontal="center" vertical="center"/>
    </xf>
    <xf numFmtId="0" fontId="2" fillId="0" borderId="141" xfId="0" applyFont="1" applyBorder="1" applyAlignment="1">
      <alignment horizontal="center" vertical="center"/>
    </xf>
    <xf numFmtId="0" fontId="2" fillId="0" borderId="172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sqref="A1:C1"/>
    </sheetView>
  </sheetViews>
  <sheetFormatPr defaultColWidth="9.109375" defaultRowHeight="13.2" x14ac:dyDescent="0.25"/>
  <cols>
    <col min="1" max="1" width="35.6640625" style="209" customWidth="1"/>
    <col min="2" max="2" width="10.6640625" style="209" customWidth="1"/>
    <col min="3" max="3" width="33.6640625" style="209" customWidth="1"/>
    <col min="4" max="16384" width="9.109375" style="208"/>
  </cols>
  <sheetData>
    <row r="1" spans="1:3" ht="15" customHeight="1" x14ac:dyDescent="0.25">
      <c r="A1" s="770" t="s">
        <v>601</v>
      </c>
      <c r="B1" s="770"/>
      <c r="C1" s="770"/>
    </row>
    <row r="2" spans="1:3" ht="15" customHeight="1" x14ac:dyDescent="0.25">
      <c r="A2" s="234"/>
      <c r="B2" s="234"/>
      <c r="C2" s="678" t="s">
        <v>783</v>
      </c>
    </row>
    <row r="3" spans="1:3" ht="15" customHeight="1" x14ac:dyDescent="0.25"/>
    <row r="4" spans="1:3" s="211" customFormat="1" ht="15" customHeight="1" x14ac:dyDescent="0.25">
      <c r="A4" s="771" t="s">
        <v>242</v>
      </c>
      <c r="B4" s="771"/>
      <c r="C4" s="771"/>
    </row>
    <row r="5" spans="1:3" s="211" customFormat="1" ht="15" customHeight="1" thickBot="1" x14ac:dyDescent="0.3">
      <c r="A5" s="212"/>
      <c r="B5" s="213"/>
      <c r="C5" s="213"/>
    </row>
    <row r="6" spans="1:3" s="211" customFormat="1" ht="15" customHeight="1" thickTop="1" x14ac:dyDescent="0.25">
      <c r="A6" s="772" t="s">
        <v>243</v>
      </c>
      <c r="B6" s="774" t="s">
        <v>244</v>
      </c>
      <c r="C6" s="775"/>
    </row>
    <row r="7" spans="1:3" s="211" customFormat="1" ht="15" customHeight="1" x14ac:dyDescent="0.25">
      <c r="A7" s="773"/>
      <c r="B7" s="776"/>
      <c r="C7" s="777"/>
    </row>
    <row r="8" spans="1:3" s="211" customFormat="1" ht="15" customHeight="1" x14ac:dyDescent="0.25">
      <c r="A8" s="215"/>
      <c r="B8" s="216" t="s">
        <v>245</v>
      </c>
      <c r="C8" s="217" t="s">
        <v>246</v>
      </c>
    </row>
    <row r="9" spans="1:3" s="211" customFormat="1" ht="15" customHeight="1" thickBot="1" x14ac:dyDescent="0.3">
      <c r="A9" s="218" t="s">
        <v>3</v>
      </c>
      <c r="B9" s="219" t="s">
        <v>4</v>
      </c>
      <c r="C9" s="220" t="s">
        <v>5</v>
      </c>
    </row>
    <row r="10" spans="1:3" s="211" customFormat="1" ht="15" customHeight="1" thickTop="1" x14ac:dyDescent="0.25">
      <c r="A10" s="221" t="s">
        <v>247</v>
      </c>
      <c r="B10" s="222" t="s">
        <v>143</v>
      </c>
      <c r="C10" s="223" t="s">
        <v>248</v>
      </c>
    </row>
    <row r="11" spans="1:3" s="211" customFormat="1" ht="24" x14ac:dyDescent="0.25">
      <c r="A11" s="224" t="s">
        <v>249</v>
      </c>
      <c r="B11" s="214" t="s">
        <v>19</v>
      </c>
      <c r="C11" s="225" t="s">
        <v>250</v>
      </c>
    </row>
    <row r="12" spans="1:3" ht="15" customHeight="1" x14ac:dyDescent="0.25">
      <c r="A12" s="226"/>
      <c r="B12" s="227"/>
      <c r="C12" s="228"/>
    </row>
    <row r="13" spans="1:3" ht="15" customHeight="1" x14ac:dyDescent="0.25">
      <c r="A13" s="229"/>
      <c r="B13" s="227"/>
      <c r="C13" s="230"/>
    </row>
    <row r="14" spans="1:3" ht="15" customHeight="1" x14ac:dyDescent="0.25">
      <c r="A14" s="229"/>
      <c r="B14" s="227"/>
      <c r="C14" s="230"/>
    </row>
    <row r="15" spans="1:3" ht="15" customHeight="1" x14ac:dyDescent="0.25">
      <c r="A15" s="229"/>
      <c r="B15" s="227"/>
      <c r="C15" s="230"/>
    </row>
    <row r="16" spans="1:3" ht="15" customHeight="1" x14ac:dyDescent="0.25">
      <c r="A16" s="229"/>
      <c r="B16" s="227"/>
      <c r="C16" s="230"/>
    </row>
    <row r="17" spans="1:3" ht="15" customHeight="1" x14ac:dyDescent="0.25">
      <c r="A17" s="229"/>
      <c r="B17" s="227"/>
      <c r="C17" s="230"/>
    </row>
    <row r="18" spans="1:3" ht="15" customHeight="1" x14ac:dyDescent="0.25">
      <c r="A18" s="229"/>
      <c r="B18" s="227"/>
      <c r="C18" s="230"/>
    </row>
    <row r="19" spans="1:3" ht="15" customHeight="1" x14ac:dyDescent="0.25">
      <c r="A19" s="229"/>
      <c r="B19" s="227"/>
      <c r="C19" s="230"/>
    </row>
    <row r="20" spans="1:3" ht="15" customHeight="1" x14ac:dyDescent="0.25">
      <c r="A20" s="229"/>
      <c r="B20" s="227"/>
      <c r="C20" s="230"/>
    </row>
    <row r="21" spans="1:3" ht="15" customHeight="1" x14ac:dyDescent="0.25">
      <c r="A21" s="229"/>
      <c r="B21" s="227"/>
      <c r="C21" s="230"/>
    </row>
    <row r="22" spans="1:3" ht="15" customHeight="1" x14ac:dyDescent="0.25">
      <c r="A22" s="229"/>
      <c r="B22" s="227"/>
      <c r="C22" s="230"/>
    </row>
    <row r="23" spans="1:3" ht="15" customHeight="1" x14ac:dyDescent="0.25">
      <c r="A23" s="229"/>
      <c r="B23" s="227"/>
      <c r="C23" s="230"/>
    </row>
    <row r="24" spans="1:3" ht="15" customHeight="1" x14ac:dyDescent="0.25">
      <c r="A24" s="229"/>
      <c r="B24" s="227"/>
      <c r="C24" s="230"/>
    </row>
    <row r="25" spans="1:3" ht="15" customHeight="1" x14ac:dyDescent="0.25">
      <c r="A25" s="229"/>
      <c r="B25" s="227"/>
      <c r="C25" s="230"/>
    </row>
    <row r="26" spans="1:3" ht="15" customHeight="1" x14ac:dyDescent="0.25">
      <c r="A26" s="229"/>
      <c r="B26" s="227"/>
      <c r="C26" s="230"/>
    </row>
    <row r="27" spans="1:3" ht="15" customHeight="1" x14ac:dyDescent="0.25">
      <c r="A27" s="229"/>
      <c r="B27" s="227"/>
      <c r="C27" s="230"/>
    </row>
    <row r="28" spans="1:3" ht="15" customHeight="1" x14ac:dyDescent="0.25">
      <c r="A28" s="229"/>
      <c r="B28" s="227"/>
      <c r="C28" s="230"/>
    </row>
    <row r="29" spans="1:3" ht="15" customHeight="1" x14ac:dyDescent="0.25">
      <c r="A29" s="229"/>
      <c r="B29" s="227"/>
      <c r="C29" s="230"/>
    </row>
    <row r="30" spans="1:3" ht="15" customHeight="1" x14ac:dyDescent="0.25">
      <c r="A30" s="229"/>
      <c r="B30" s="227"/>
      <c r="C30" s="230"/>
    </row>
    <row r="31" spans="1:3" ht="15" customHeight="1" x14ac:dyDescent="0.25">
      <c r="A31" s="229"/>
      <c r="B31" s="227"/>
      <c r="C31" s="230"/>
    </row>
    <row r="32" spans="1:3" ht="15" customHeight="1" thickBot="1" x14ac:dyDescent="0.3">
      <c r="A32" s="231"/>
      <c r="B32" s="232"/>
      <c r="C32" s="233"/>
    </row>
    <row r="33" ht="13.8" thickTop="1" x14ac:dyDescent="0.25"/>
  </sheetData>
  <mergeCells count="4">
    <mergeCell ref="A1:C1"/>
    <mergeCell ref="A4:C4"/>
    <mergeCell ref="A6:A7"/>
    <mergeCell ref="B6:C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F1"/>
    </sheetView>
  </sheetViews>
  <sheetFormatPr defaultColWidth="9.109375" defaultRowHeight="13.2" x14ac:dyDescent="0.25"/>
  <cols>
    <col min="1" max="1" width="5.6640625" style="209" customWidth="1"/>
    <col min="2" max="2" width="37.6640625" style="209" customWidth="1"/>
    <col min="3" max="5" width="9.6640625" style="209" customWidth="1"/>
    <col min="6" max="6" width="9.6640625" style="208" customWidth="1"/>
    <col min="7" max="16384" width="9.109375" style="208"/>
  </cols>
  <sheetData>
    <row r="1" spans="1:6" ht="15" customHeight="1" x14ac:dyDescent="0.25">
      <c r="A1" s="770" t="s">
        <v>610</v>
      </c>
      <c r="B1" s="770"/>
      <c r="C1" s="770"/>
      <c r="D1" s="770"/>
      <c r="E1" s="770"/>
      <c r="F1" s="770"/>
    </row>
    <row r="2" spans="1:6" ht="15" customHeight="1" x14ac:dyDescent="0.25">
      <c r="B2" s="234"/>
      <c r="C2" s="234"/>
      <c r="D2" s="234"/>
      <c r="E2" s="234"/>
      <c r="F2" s="207" t="str">
        <f>'2.sz. melléklet'!G2</f>
        <v>az 1/2017. (II.22.) önkormányzati rendelethez</v>
      </c>
    </row>
    <row r="3" spans="1:6" ht="15" customHeight="1" x14ac:dyDescent="0.25">
      <c r="A3" s="246"/>
    </row>
    <row r="4" spans="1:6" ht="15" customHeight="1" x14ac:dyDescent="0.25">
      <c r="A4" s="812" t="s">
        <v>699</v>
      </c>
      <c r="B4" s="812"/>
      <c r="C4" s="812"/>
      <c r="D4" s="812"/>
      <c r="E4" s="812"/>
      <c r="F4" s="812"/>
    </row>
    <row r="5" spans="1:6" ht="15" customHeight="1" x14ac:dyDescent="0.25">
      <c r="A5" s="247"/>
      <c r="B5" s="247"/>
      <c r="C5" s="247"/>
      <c r="D5" s="247"/>
      <c r="E5" s="247"/>
      <c r="F5" s="248"/>
    </row>
    <row r="6" spans="1:6" ht="15" customHeight="1" thickBot="1" x14ac:dyDescent="0.3">
      <c r="A6" s="249"/>
      <c r="B6" s="249"/>
      <c r="C6" s="249"/>
      <c r="D6" s="249"/>
      <c r="E6" s="249"/>
      <c r="F6" s="6" t="s">
        <v>347</v>
      </c>
    </row>
    <row r="7" spans="1:6" ht="31.2" thickTop="1" x14ac:dyDescent="0.25">
      <c r="A7" s="250" t="s">
        <v>75</v>
      </c>
      <c r="B7" s="251" t="s">
        <v>132</v>
      </c>
      <c r="C7" s="9" t="s">
        <v>649</v>
      </c>
      <c r="D7" s="9" t="s">
        <v>685</v>
      </c>
      <c r="E7" s="9" t="s">
        <v>687</v>
      </c>
      <c r="F7" s="635" t="s">
        <v>688</v>
      </c>
    </row>
    <row r="8" spans="1:6" ht="15" customHeight="1" thickBot="1" x14ac:dyDescent="0.3">
      <c r="A8" s="252" t="s">
        <v>3</v>
      </c>
      <c r="B8" s="219" t="s">
        <v>4</v>
      </c>
      <c r="C8" s="13" t="s">
        <v>5</v>
      </c>
      <c r="D8" s="13" t="s">
        <v>6</v>
      </c>
      <c r="E8" s="13" t="s">
        <v>8</v>
      </c>
      <c r="F8" s="14" t="s">
        <v>9</v>
      </c>
    </row>
    <row r="9" spans="1:6" ht="15" customHeight="1" thickTop="1" x14ac:dyDescent="0.25">
      <c r="A9" s="253" t="s">
        <v>13</v>
      </c>
      <c r="B9" s="254" t="s">
        <v>45</v>
      </c>
      <c r="C9" s="255">
        <f>'2.sz. melléklet'!C39</f>
        <v>83159000</v>
      </c>
      <c r="D9" s="255">
        <f>'2.sz. melléklet'!D39</f>
        <v>17911676</v>
      </c>
      <c r="E9" s="255">
        <f>'2.sz. melléklet'!F39</f>
        <v>92341818</v>
      </c>
      <c r="F9" s="256">
        <f>E9/C9</f>
        <v>1.1104248247333421</v>
      </c>
    </row>
    <row r="10" spans="1:6" ht="15" customHeight="1" thickBot="1" x14ac:dyDescent="0.3">
      <c r="A10" s="257" t="s">
        <v>254</v>
      </c>
      <c r="B10" s="258" t="s">
        <v>559</v>
      </c>
      <c r="C10" s="255"/>
      <c r="D10" s="255"/>
      <c r="E10" s="255"/>
      <c r="F10" s="259"/>
    </row>
    <row r="11" spans="1:6" ht="15" customHeight="1" thickTop="1" thickBot="1" x14ac:dyDescent="0.3">
      <c r="A11" s="260"/>
      <c r="B11" s="261" t="s">
        <v>230</v>
      </c>
      <c r="C11" s="262">
        <f>C9+C10</f>
        <v>83159000</v>
      </c>
      <c r="D11" s="262">
        <f>D9+D10</f>
        <v>17911676</v>
      </c>
      <c r="E11" s="262">
        <f>E9+E10</f>
        <v>92341818</v>
      </c>
      <c r="F11" s="263">
        <f>E11/C11</f>
        <v>1.1104248247333421</v>
      </c>
    </row>
    <row r="12" spans="1:6" ht="13.8" thickTop="1" x14ac:dyDescent="0.25"/>
    <row r="18" ht="20.100000000000001" customHeight="1" x14ac:dyDescent="0.25"/>
  </sheetData>
  <mergeCells count="2">
    <mergeCell ref="A1:F1"/>
    <mergeCell ref="A4:F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/>
  </sheetViews>
  <sheetFormatPr defaultRowHeight="13.2" x14ac:dyDescent="0.25"/>
  <cols>
    <col min="1" max="1" width="11.109375" customWidth="1"/>
    <col min="2" max="2" width="5.6640625" style="1" customWidth="1"/>
    <col min="3" max="3" width="39.109375" style="1" bestFit="1" customWidth="1"/>
    <col min="4" max="4" width="10.6640625" style="1" customWidth="1"/>
    <col min="5" max="5" width="11.109375" style="1" customWidth="1"/>
    <col min="6" max="6" width="10.6640625" style="1" customWidth="1"/>
    <col min="7" max="7" width="10.6640625" customWidth="1"/>
  </cols>
  <sheetData>
    <row r="1" spans="1:7" ht="15" customHeight="1" x14ac:dyDescent="0.25">
      <c r="B1" s="3"/>
      <c r="C1" s="3"/>
      <c r="D1" s="3"/>
      <c r="E1" s="2" t="s">
        <v>611</v>
      </c>
      <c r="F1"/>
    </row>
    <row r="2" spans="1:7" ht="15" customHeight="1" x14ac:dyDescent="0.25">
      <c r="B2" s="3"/>
      <c r="C2" s="3"/>
      <c r="D2" s="3"/>
      <c r="E2" s="2" t="str">
        <f>'2.sz. melléklet'!G2</f>
        <v>az 1/2017. (II.22.) önkormányzati rendelethez</v>
      </c>
      <c r="F2"/>
    </row>
    <row r="4" spans="1:7" ht="15" customHeight="1" x14ac:dyDescent="0.25">
      <c r="A4" s="813" t="s">
        <v>700</v>
      </c>
      <c r="B4" s="813"/>
      <c r="C4" s="813"/>
      <c r="D4" s="813"/>
      <c r="E4" s="813"/>
      <c r="F4" s="667"/>
      <c r="G4" s="667"/>
    </row>
    <row r="5" spans="1:7" ht="12.75" customHeight="1" x14ac:dyDescent="0.25">
      <c r="A5" s="633"/>
      <c r="B5" s="633"/>
      <c r="C5" s="633"/>
      <c r="D5" s="633"/>
      <c r="E5" s="633"/>
      <c r="F5" s="667"/>
      <c r="G5" s="667"/>
    </row>
    <row r="6" spans="1:7" ht="14.25" customHeight="1" thickBot="1" x14ac:dyDescent="0.3">
      <c r="D6" s="6" t="s">
        <v>347</v>
      </c>
      <c r="F6"/>
    </row>
    <row r="7" spans="1:7" s="39" customFormat="1" ht="24.6" thickTop="1" x14ac:dyDescent="0.25">
      <c r="B7" s="148" t="s">
        <v>149</v>
      </c>
      <c r="C7" s="149" t="s">
        <v>150</v>
      </c>
      <c r="D7" s="10" t="s">
        <v>687</v>
      </c>
    </row>
    <row r="8" spans="1:7" s="39" customFormat="1" ht="14.25" customHeight="1" thickBot="1" x14ac:dyDescent="0.3">
      <c r="B8" s="150" t="s">
        <v>3</v>
      </c>
      <c r="C8" s="151" t="s">
        <v>4</v>
      </c>
      <c r="D8" s="14" t="s">
        <v>5</v>
      </c>
    </row>
    <row r="9" spans="1:7" s="39" customFormat="1" ht="14.25" customHeight="1" thickTop="1" x14ac:dyDescent="0.25">
      <c r="B9" s="154" t="s">
        <v>11</v>
      </c>
      <c r="C9" s="155" t="s">
        <v>82</v>
      </c>
      <c r="D9" s="663">
        <f>SUM(D10:D11)</f>
        <v>7550000</v>
      </c>
    </row>
    <row r="10" spans="1:7" s="39" customFormat="1" ht="14.25" customHeight="1" x14ac:dyDescent="0.25">
      <c r="B10" s="17" t="s">
        <v>13</v>
      </c>
      <c r="C10" s="18" t="s">
        <v>728</v>
      </c>
      <c r="D10" s="662">
        <v>6350000</v>
      </c>
    </row>
    <row r="11" spans="1:7" s="39" customFormat="1" ht="14.25" customHeight="1" x14ac:dyDescent="0.25">
      <c r="B11" s="17" t="s">
        <v>14</v>
      </c>
      <c r="C11" s="18" t="s">
        <v>745</v>
      </c>
      <c r="D11" s="662">
        <v>1200000</v>
      </c>
    </row>
    <row r="12" spans="1:7" s="39" customFormat="1" ht="14.25" customHeight="1" x14ac:dyDescent="0.25">
      <c r="B12" s="154" t="s">
        <v>19</v>
      </c>
      <c r="C12" s="155" t="s">
        <v>83</v>
      </c>
      <c r="D12" s="663">
        <f>SUM(D13:D46)</f>
        <v>103283000</v>
      </c>
    </row>
    <row r="13" spans="1:7" s="39" customFormat="1" ht="14.25" customHeight="1" x14ac:dyDescent="0.25">
      <c r="B13" s="17" t="s">
        <v>13</v>
      </c>
      <c r="C13" s="18" t="s">
        <v>724</v>
      </c>
      <c r="D13" s="662">
        <v>29000</v>
      </c>
    </row>
    <row r="14" spans="1:7" s="39" customFormat="1" ht="14.25" customHeight="1" x14ac:dyDescent="0.25">
      <c r="B14" s="17" t="s">
        <v>14</v>
      </c>
      <c r="C14" s="18" t="s">
        <v>725</v>
      </c>
      <c r="D14" s="662">
        <v>225000</v>
      </c>
    </row>
    <row r="15" spans="1:7" s="39" customFormat="1" ht="14.25" customHeight="1" x14ac:dyDescent="0.25">
      <c r="B15" s="17" t="s">
        <v>52</v>
      </c>
      <c r="C15" s="18" t="s">
        <v>747</v>
      </c>
      <c r="D15" s="662">
        <v>60000</v>
      </c>
      <c r="E15" s="179"/>
    </row>
    <row r="16" spans="1:7" s="39" customFormat="1" ht="14.25" customHeight="1" x14ac:dyDescent="0.25">
      <c r="B16" s="17" t="s">
        <v>53</v>
      </c>
      <c r="C16" s="18" t="s">
        <v>597</v>
      </c>
      <c r="D16" s="662">
        <v>64000</v>
      </c>
      <c r="E16" s="179"/>
    </row>
    <row r="17" spans="2:5" s="39" customFormat="1" ht="14.25" customHeight="1" x14ac:dyDescent="0.25">
      <c r="B17" s="17" t="s">
        <v>55</v>
      </c>
      <c r="C17" s="18" t="s">
        <v>675</v>
      </c>
      <c r="D17" s="662">
        <v>1270000</v>
      </c>
    </row>
    <row r="18" spans="2:5" s="39" customFormat="1" ht="14.25" customHeight="1" x14ac:dyDescent="0.25">
      <c r="B18" s="17" t="s">
        <v>56</v>
      </c>
      <c r="C18" s="18" t="s">
        <v>676</v>
      </c>
      <c r="D18" s="662">
        <v>16177000</v>
      </c>
    </row>
    <row r="19" spans="2:5" s="145" customFormat="1" ht="14.25" customHeight="1" x14ac:dyDescent="0.25">
      <c r="B19" s="17" t="s">
        <v>58</v>
      </c>
      <c r="C19" s="18" t="s">
        <v>677</v>
      </c>
      <c r="D19" s="662">
        <v>400000</v>
      </c>
    </row>
    <row r="20" spans="2:5" s="145" customFormat="1" ht="14.25" customHeight="1" x14ac:dyDescent="0.25">
      <c r="B20" s="17" t="s">
        <v>79</v>
      </c>
      <c r="C20" s="18" t="s">
        <v>678</v>
      </c>
      <c r="D20" s="662">
        <v>3829000</v>
      </c>
    </row>
    <row r="21" spans="2:5" s="39" customFormat="1" ht="14.25" customHeight="1" x14ac:dyDescent="0.25">
      <c r="B21" s="17" t="s">
        <v>97</v>
      </c>
      <c r="C21" s="18" t="s">
        <v>679</v>
      </c>
      <c r="D21" s="662">
        <v>1094000</v>
      </c>
    </row>
    <row r="22" spans="2:5" s="39" customFormat="1" ht="14.25" customHeight="1" x14ac:dyDescent="0.25">
      <c r="B22" s="17" t="s">
        <v>98</v>
      </c>
      <c r="C22" s="18" t="s">
        <v>726</v>
      </c>
      <c r="D22" s="662">
        <v>400000</v>
      </c>
    </row>
    <row r="23" spans="2:5" s="39" customFormat="1" ht="14.25" customHeight="1" x14ac:dyDescent="0.25">
      <c r="B23" s="17" t="s">
        <v>99</v>
      </c>
      <c r="C23" s="18" t="s">
        <v>727</v>
      </c>
      <c r="D23" s="662">
        <v>2500000</v>
      </c>
    </row>
    <row r="24" spans="2:5" s="39" customFormat="1" ht="14.25" customHeight="1" x14ac:dyDescent="0.25">
      <c r="B24" s="17" t="s">
        <v>100</v>
      </c>
      <c r="C24" s="18" t="s">
        <v>763</v>
      </c>
      <c r="D24" s="662">
        <v>31600000</v>
      </c>
      <c r="E24" s="179"/>
    </row>
    <row r="25" spans="2:5" s="39" customFormat="1" ht="14.25" customHeight="1" x14ac:dyDescent="0.25">
      <c r="B25" s="17" t="s">
        <v>101</v>
      </c>
      <c r="C25" s="18" t="s">
        <v>682</v>
      </c>
      <c r="D25" s="662">
        <v>20000000</v>
      </c>
    </row>
    <row r="26" spans="2:5" s="39" customFormat="1" ht="14.25" customHeight="1" x14ac:dyDescent="0.25">
      <c r="B26" s="17" t="s">
        <v>102</v>
      </c>
      <c r="C26" s="18" t="s">
        <v>598</v>
      </c>
      <c r="D26" s="662">
        <v>8500000</v>
      </c>
    </row>
    <row r="27" spans="2:5" s="39" customFormat="1" ht="14.25" customHeight="1" x14ac:dyDescent="0.25">
      <c r="B27" s="17" t="s">
        <v>103</v>
      </c>
      <c r="C27" s="18" t="s">
        <v>732</v>
      </c>
      <c r="D27" s="662">
        <v>2000000</v>
      </c>
    </row>
    <row r="28" spans="2:5" s="39" customFormat="1" ht="14.25" customHeight="1" x14ac:dyDescent="0.25">
      <c r="B28" s="17" t="s">
        <v>104</v>
      </c>
      <c r="C28" s="18" t="s">
        <v>746</v>
      </c>
      <c r="D28" s="662">
        <v>535000</v>
      </c>
    </row>
    <row r="29" spans="2:5" s="39" customFormat="1" ht="14.25" customHeight="1" x14ac:dyDescent="0.25">
      <c r="B29" s="17" t="s">
        <v>105</v>
      </c>
      <c r="C29" s="18" t="s">
        <v>729</v>
      </c>
      <c r="D29" s="662">
        <v>229000</v>
      </c>
    </row>
    <row r="30" spans="2:5" s="39" customFormat="1" ht="14.25" customHeight="1" x14ac:dyDescent="0.25">
      <c r="B30" s="17" t="s">
        <v>106</v>
      </c>
      <c r="C30" s="18" t="s">
        <v>730</v>
      </c>
      <c r="D30" s="662">
        <v>74000</v>
      </c>
    </row>
    <row r="31" spans="2:5" s="39" customFormat="1" ht="14.25" customHeight="1" x14ac:dyDescent="0.25">
      <c r="B31" s="17" t="s">
        <v>107</v>
      </c>
      <c r="C31" s="18" t="s">
        <v>731</v>
      </c>
      <c r="D31" s="662">
        <v>80000</v>
      </c>
      <c r="E31" s="179"/>
    </row>
    <row r="32" spans="2:5" s="39" customFormat="1" ht="14.25" customHeight="1" x14ac:dyDescent="0.25">
      <c r="B32" s="17" t="s">
        <v>108</v>
      </c>
      <c r="C32" s="18" t="s">
        <v>733</v>
      </c>
      <c r="D32" s="662">
        <v>64000</v>
      </c>
    </row>
    <row r="33" spans="2:6" s="39" customFormat="1" ht="14.25" customHeight="1" x14ac:dyDescent="0.25">
      <c r="B33" s="17" t="s">
        <v>109</v>
      </c>
      <c r="C33" s="18" t="s">
        <v>736</v>
      </c>
      <c r="D33" s="662">
        <v>229000</v>
      </c>
    </row>
    <row r="34" spans="2:6" s="39" customFormat="1" ht="14.25" customHeight="1" x14ac:dyDescent="0.25">
      <c r="B34" s="17" t="s">
        <v>110</v>
      </c>
      <c r="C34" s="18" t="s">
        <v>599</v>
      </c>
      <c r="D34" s="662">
        <v>762000</v>
      </c>
    </row>
    <row r="35" spans="2:6" s="39" customFormat="1" ht="14.25" customHeight="1" x14ac:dyDescent="0.25">
      <c r="B35" s="17" t="s">
        <v>111</v>
      </c>
      <c r="C35" s="18" t="s">
        <v>741</v>
      </c>
      <c r="D35" s="662">
        <v>250000</v>
      </c>
    </row>
    <row r="36" spans="2:6" s="39" customFormat="1" ht="14.25" customHeight="1" x14ac:dyDescent="0.25">
      <c r="B36" s="17" t="s">
        <v>112</v>
      </c>
      <c r="C36" s="421" t="s">
        <v>680</v>
      </c>
      <c r="D36" s="662">
        <v>250000</v>
      </c>
    </row>
    <row r="37" spans="2:6" s="39" customFormat="1" ht="14.25" customHeight="1" x14ac:dyDescent="0.25">
      <c r="B37" s="17" t="s">
        <v>113</v>
      </c>
      <c r="C37" s="45" t="s">
        <v>742</v>
      </c>
      <c r="D37" s="662">
        <v>130000</v>
      </c>
      <c r="E37" s="179"/>
    </row>
    <row r="38" spans="2:6" s="39" customFormat="1" ht="14.25" customHeight="1" x14ac:dyDescent="0.25">
      <c r="B38" s="17" t="s">
        <v>114</v>
      </c>
      <c r="C38" s="45" t="s">
        <v>743</v>
      </c>
      <c r="D38" s="662">
        <v>3000000</v>
      </c>
      <c r="E38" s="179"/>
    </row>
    <row r="39" spans="2:6" s="39" customFormat="1" ht="14.25" customHeight="1" x14ac:dyDescent="0.25">
      <c r="B39" s="17" t="s">
        <v>115</v>
      </c>
      <c r="C39" s="45" t="s">
        <v>744</v>
      </c>
      <c r="D39" s="662">
        <v>2540000</v>
      </c>
      <c r="E39" s="179"/>
    </row>
    <row r="40" spans="2:6" s="39" customFormat="1" ht="14.25" customHeight="1" x14ac:dyDescent="0.25">
      <c r="B40" s="17" t="s">
        <v>116</v>
      </c>
      <c r="C40" s="18" t="s">
        <v>734</v>
      </c>
      <c r="D40" s="662">
        <v>229000</v>
      </c>
    </row>
    <row r="41" spans="2:6" s="39" customFormat="1" ht="14.25" customHeight="1" x14ac:dyDescent="0.25">
      <c r="B41" s="17" t="s">
        <v>117</v>
      </c>
      <c r="C41" s="18" t="s">
        <v>735</v>
      </c>
      <c r="D41" s="662">
        <v>6350000</v>
      </c>
      <c r="F41" s="179"/>
    </row>
    <row r="42" spans="2:6" s="39" customFormat="1" ht="14.25" customHeight="1" x14ac:dyDescent="0.25">
      <c r="B42" s="17" t="s">
        <v>118</v>
      </c>
      <c r="C42" s="18" t="s">
        <v>737</v>
      </c>
      <c r="D42" s="662">
        <v>128000</v>
      </c>
    </row>
    <row r="43" spans="2:6" s="39" customFormat="1" ht="14.25" customHeight="1" x14ac:dyDescent="0.25">
      <c r="B43" s="17" t="s">
        <v>119</v>
      </c>
      <c r="C43" s="18" t="s">
        <v>681</v>
      </c>
      <c r="D43" s="662">
        <v>100000</v>
      </c>
    </row>
    <row r="44" spans="2:6" s="39" customFormat="1" ht="14.25" customHeight="1" x14ac:dyDescent="0.25">
      <c r="B44" s="17" t="s">
        <v>120</v>
      </c>
      <c r="C44" s="18" t="s">
        <v>738</v>
      </c>
      <c r="D44" s="662">
        <v>35000</v>
      </c>
    </row>
    <row r="45" spans="2:6" s="39" customFormat="1" ht="14.25" customHeight="1" x14ac:dyDescent="0.25">
      <c r="B45" s="17" t="s">
        <v>121</v>
      </c>
      <c r="C45" s="18" t="s">
        <v>739</v>
      </c>
      <c r="D45" s="662">
        <v>140000</v>
      </c>
    </row>
    <row r="46" spans="2:6" s="39" customFormat="1" ht="14.25" customHeight="1" x14ac:dyDescent="0.25">
      <c r="B46" s="17" t="s">
        <v>122</v>
      </c>
      <c r="C46" s="18" t="s">
        <v>740</v>
      </c>
      <c r="D46" s="662">
        <v>10000</v>
      </c>
      <c r="E46" s="179"/>
    </row>
    <row r="47" spans="2:6" s="39" customFormat="1" ht="14.25" customHeight="1" x14ac:dyDescent="0.25">
      <c r="B47" s="154" t="s">
        <v>21</v>
      </c>
      <c r="C47" s="155" t="s">
        <v>151</v>
      </c>
      <c r="D47" s="661">
        <f>SUM(D48)</f>
        <v>14220000</v>
      </c>
    </row>
    <row r="48" spans="2:6" s="39" customFormat="1" ht="14.25" customHeight="1" x14ac:dyDescent="0.25">
      <c r="B48" s="152" t="s">
        <v>13</v>
      </c>
      <c r="C48" s="153" t="s">
        <v>152</v>
      </c>
      <c r="D48" s="664">
        <v>14220000</v>
      </c>
    </row>
    <row r="49" spans="2:4" s="39" customFormat="1" ht="14.25" customHeight="1" thickBot="1" x14ac:dyDescent="0.3">
      <c r="B49" s="440" t="s">
        <v>23</v>
      </c>
      <c r="C49" s="507" t="s">
        <v>153</v>
      </c>
      <c r="D49" s="665">
        <v>300000</v>
      </c>
    </row>
    <row r="50" spans="2:4" s="39" customFormat="1" ht="14.25" customHeight="1" thickTop="1" thickBot="1" x14ac:dyDescent="0.3">
      <c r="B50" s="318" t="s">
        <v>154</v>
      </c>
      <c r="C50" s="318"/>
      <c r="D50" s="666">
        <f>D9+D12+D47+D49</f>
        <v>125353000</v>
      </c>
    </row>
    <row r="51" spans="2:4" ht="13.8" thickTop="1" x14ac:dyDescent="0.25"/>
  </sheetData>
  <sheetProtection selectLockedCells="1" selectUnlockedCells="1"/>
  <mergeCells count="1">
    <mergeCell ref="A4:E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6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sqref="A1:I1"/>
    </sheetView>
  </sheetViews>
  <sheetFormatPr defaultColWidth="9.109375" defaultRowHeight="13.2" x14ac:dyDescent="0.25"/>
  <cols>
    <col min="1" max="16384" width="9.109375" style="208"/>
  </cols>
  <sheetData>
    <row r="1" spans="1:9" s="265" customFormat="1" ht="15" customHeight="1" x14ac:dyDescent="0.25">
      <c r="A1" s="770" t="s">
        <v>612</v>
      </c>
      <c r="B1" s="770"/>
      <c r="C1" s="770"/>
      <c r="D1" s="770"/>
      <c r="E1" s="770"/>
      <c r="F1" s="770"/>
      <c r="G1" s="770"/>
      <c r="H1" s="770"/>
      <c r="I1" s="770"/>
    </row>
    <row r="2" spans="1:9" s="265" customFormat="1" ht="15" customHeight="1" x14ac:dyDescent="0.25">
      <c r="A2" s="213"/>
      <c r="B2" s="213"/>
      <c r="C2" s="213"/>
      <c r="D2" s="213"/>
      <c r="E2" s="213"/>
      <c r="F2" s="213"/>
      <c r="G2" s="213"/>
      <c r="H2" s="213"/>
      <c r="I2" s="264" t="str">
        <f>'2.sz. melléklet'!G2</f>
        <v>az 1/2017. (II.22.) önkormányzati rendelethez</v>
      </c>
    </row>
    <row r="3" spans="1:9" s="265" customFormat="1" ht="15" customHeight="1" x14ac:dyDescent="0.25">
      <c r="A3" s="266"/>
    </row>
    <row r="4" spans="1:9" s="265" customFormat="1" ht="15" customHeight="1" x14ac:dyDescent="0.25">
      <c r="A4" s="266"/>
    </row>
    <row r="5" spans="1:9" s="265" customFormat="1" ht="15" customHeight="1" x14ac:dyDescent="0.25">
      <c r="A5" s="266"/>
    </row>
    <row r="6" spans="1:9" s="265" customFormat="1" ht="15" customHeight="1" x14ac:dyDescent="0.25">
      <c r="A6" s="266"/>
    </row>
    <row r="7" spans="1:9" s="265" customFormat="1" ht="15" customHeight="1" x14ac:dyDescent="0.25">
      <c r="A7" s="266"/>
    </row>
    <row r="8" spans="1:9" s="265" customFormat="1" ht="15" customHeight="1" x14ac:dyDescent="0.25">
      <c r="A8" s="771" t="s">
        <v>255</v>
      </c>
      <c r="B8" s="771"/>
      <c r="C8" s="771"/>
      <c r="D8" s="771"/>
      <c r="E8" s="771"/>
      <c r="F8" s="771"/>
      <c r="G8" s="771"/>
      <c r="H8" s="771"/>
      <c r="I8" s="771"/>
    </row>
    <row r="9" spans="1:9" s="265" customFormat="1" ht="15" customHeight="1" x14ac:dyDescent="0.25">
      <c r="A9" s="771" t="s">
        <v>256</v>
      </c>
      <c r="B9" s="771"/>
      <c r="C9" s="771"/>
      <c r="D9" s="771"/>
      <c r="E9" s="771"/>
      <c r="F9" s="771"/>
      <c r="G9" s="771"/>
      <c r="H9" s="771"/>
      <c r="I9" s="771"/>
    </row>
    <row r="10" spans="1:9" s="265" customFormat="1" ht="15" customHeight="1" x14ac:dyDescent="0.25">
      <c r="A10" s="210"/>
    </row>
    <row r="11" spans="1:9" s="265" customFormat="1" ht="15" customHeight="1" x14ac:dyDescent="0.25">
      <c r="A11" s="213"/>
    </row>
    <row r="12" spans="1:9" s="265" customFormat="1" ht="15" customHeight="1" x14ac:dyDescent="0.25">
      <c r="A12" s="213"/>
    </row>
    <row r="13" spans="1:9" s="265" customFormat="1" ht="15" customHeight="1" x14ac:dyDescent="0.25">
      <c r="A13" s="213"/>
    </row>
    <row r="14" spans="1:9" s="265" customFormat="1" ht="15" customHeight="1" x14ac:dyDescent="0.25">
      <c r="A14" s="213"/>
    </row>
    <row r="15" spans="1:9" s="265" customFormat="1" ht="15" customHeight="1" x14ac:dyDescent="0.25">
      <c r="A15" s="213"/>
    </row>
    <row r="16" spans="1:9" s="265" customFormat="1" ht="15" customHeight="1" x14ac:dyDescent="0.25">
      <c r="A16" s="213"/>
    </row>
    <row r="17" spans="1:9" s="265" customFormat="1" ht="15" customHeight="1" x14ac:dyDescent="0.25">
      <c r="A17" s="213"/>
    </row>
    <row r="18" spans="1:9" s="265" customFormat="1" ht="15" customHeight="1" x14ac:dyDescent="0.25">
      <c r="A18" s="771" t="s">
        <v>257</v>
      </c>
      <c r="B18" s="771"/>
      <c r="C18" s="771"/>
      <c r="D18" s="771"/>
      <c r="E18" s="771"/>
      <c r="F18" s="771"/>
      <c r="G18" s="771"/>
      <c r="H18" s="771"/>
      <c r="I18" s="771"/>
    </row>
    <row r="19" spans="1:9" x14ac:dyDescent="0.25">
      <c r="A19" s="267"/>
    </row>
    <row r="20" spans="1:9" x14ac:dyDescent="0.25">
      <c r="A20" s="267"/>
    </row>
    <row r="21" spans="1:9" x14ac:dyDescent="0.25">
      <c r="A21" s="267"/>
    </row>
    <row r="22" spans="1:9" x14ac:dyDescent="0.25">
      <c r="A22" s="267"/>
    </row>
    <row r="23" spans="1:9" x14ac:dyDescent="0.25">
      <c r="A23" s="267"/>
    </row>
    <row r="24" spans="1:9" x14ac:dyDescent="0.25">
      <c r="A24" s="267"/>
    </row>
    <row r="25" spans="1:9" x14ac:dyDescent="0.25">
      <c r="A25" s="267"/>
    </row>
    <row r="26" spans="1:9" x14ac:dyDescent="0.25">
      <c r="A26" s="267"/>
    </row>
    <row r="27" spans="1:9" x14ac:dyDescent="0.25">
      <c r="A27" s="267"/>
    </row>
    <row r="28" spans="1:9" x14ac:dyDescent="0.25">
      <c r="A28" s="267"/>
    </row>
    <row r="29" spans="1:9" x14ac:dyDescent="0.25">
      <c r="A29" s="267"/>
    </row>
    <row r="30" spans="1:9" x14ac:dyDescent="0.25">
      <c r="A30" s="267"/>
    </row>
    <row r="31" spans="1:9" x14ac:dyDescent="0.25">
      <c r="A31" s="267"/>
    </row>
    <row r="32" spans="1:9" x14ac:dyDescent="0.25">
      <c r="A32" s="267"/>
    </row>
    <row r="33" spans="1:1" x14ac:dyDescent="0.25">
      <c r="A33" s="267"/>
    </row>
    <row r="34" spans="1:1" x14ac:dyDescent="0.25">
      <c r="A34" s="267"/>
    </row>
    <row r="35" spans="1:1" x14ac:dyDescent="0.25">
      <c r="A35" s="267"/>
    </row>
    <row r="36" spans="1:1" x14ac:dyDescent="0.25">
      <c r="A36" s="267"/>
    </row>
    <row r="37" spans="1:1" x14ac:dyDescent="0.25">
      <c r="A37" s="267"/>
    </row>
    <row r="38" spans="1:1" x14ac:dyDescent="0.25">
      <c r="A38" s="267"/>
    </row>
    <row r="39" spans="1:1" x14ac:dyDescent="0.25">
      <c r="A39" s="267"/>
    </row>
    <row r="40" spans="1:1" x14ac:dyDescent="0.25">
      <c r="A40" s="267"/>
    </row>
    <row r="41" spans="1:1" x14ac:dyDescent="0.25">
      <c r="A41" s="267"/>
    </row>
    <row r="42" spans="1:1" x14ac:dyDescent="0.25">
      <c r="A42" s="267"/>
    </row>
    <row r="43" spans="1:1" x14ac:dyDescent="0.25">
      <c r="A43" s="267"/>
    </row>
    <row r="44" spans="1:1" x14ac:dyDescent="0.25">
      <c r="A44" s="267"/>
    </row>
    <row r="45" spans="1:1" x14ac:dyDescent="0.25">
      <c r="A45" s="267"/>
    </row>
    <row r="46" spans="1:1" x14ac:dyDescent="0.25">
      <c r="A46" s="267"/>
    </row>
    <row r="47" spans="1:1" x14ac:dyDescent="0.25">
      <c r="A47" s="267"/>
    </row>
    <row r="48" spans="1:1" x14ac:dyDescent="0.25">
      <c r="A48" s="267"/>
    </row>
    <row r="49" spans="1:1" x14ac:dyDescent="0.25">
      <c r="A49" s="267"/>
    </row>
    <row r="50" spans="1:1" x14ac:dyDescent="0.25">
      <c r="A50" s="267"/>
    </row>
    <row r="51" spans="1:1" x14ac:dyDescent="0.25">
      <c r="A51" s="267"/>
    </row>
    <row r="52" spans="1:1" x14ac:dyDescent="0.25">
      <c r="A52" s="267"/>
    </row>
  </sheetData>
  <mergeCells count="4">
    <mergeCell ref="A1:I1"/>
    <mergeCell ref="A8:I8"/>
    <mergeCell ref="A9:I9"/>
    <mergeCell ref="A18:I18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/>
  </sheetViews>
  <sheetFormatPr defaultRowHeight="13.2" x14ac:dyDescent="0.25"/>
  <cols>
    <col min="1" max="1" width="5.6640625" style="1" customWidth="1"/>
    <col min="2" max="2" width="5.6640625" customWidth="1"/>
    <col min="3" max="3" width="30.88671875" style="1" customWidth="1"/>
    <col min="4" max="6" width="9.109375" style="1"/>
    <col min="7" max="7" width="11.6640625" style="1" customWidth="1"/>
  </cols>
  <sheetData>
    <row r="1" spans="1:8" ht="15" customHeight="1" x14ac:dyDescent="0.25">
      <c r="C1" s="3"/>
      <c r="D1" s="3"/>
      <c r="E1" s="3"/>
      <c r="F1" s="3"/>
      <c r="G1" s="2" t="s">
        <v>613</v>
      </c>
    </row>
    <row r="2" spans="1:8" ht="15" customHeight="1" x14ac:dyDescent="0.25">
      <c r="C2" s="3"/>
      <c r="D2" s="3"/>
      <c r="E2" s="3"/>
      <c r="F2" s="3"/>
      <c r="G2" s="2" t="str">
        <f>'2.sz. melléklet'!G2</f>
        <v>az 1/2017. (II.22.) önkormányzati rendelethez</v>
      </c>
    </row>
    <row r="3" spans="1:8" ht="15" customHeight="1" x14ac:dyDescent="0.25">
      <c r="C3" s="4"/>
    </row>
    <row r="4" spans="1:8" ht="15" customHeight="1" x14ac:dyDescent="0.25">
      <c r="A4" s="778" t="s">
        <v>155</v>
      </c>
      <c r="B4" s="778"/>
      <c r="C4" s="778"/>
      <c r="D4" s="778"/>
      <c r="E4" s="778"/>
      <c r="F4" s="778"/>
      <c r="G4" s="778"/>
      <c r="H4" s="778"/>
    </row>
    <row r="5" spans="1:8" ht="15" customHeight="1" x14ac:dyDescent="0.25">
      <c r="A5" s="778" t="s">
        <v>701</v>
      </c>
      <c r="B5" s="778"/>
      <c r="C5" s="778"/>
      <c r="D5" s="778"/>
      <c r="E5" s="778"/>
      <c r="F5" s="778"/>
      <c r="G5" s="778"/>
      <c r="H5" s="778"/>
    </row>
    <row r="6" spans="1:8" ht="15" customHeight="1" x14ac:dyDescent="0.25">
      <c r="B6" s="1"/>
    </row>
    <row r="7" spans="1:8" ht="15" customHeight="1" thickBot="1" x14ac:dyDescent="0.3">
      <c r="B7" s="1"/>
      <c r="G7" s="67" t="s">
        <v>347</v>
      </c>
    </row>
    <row r="8" spans="1:8" ht="24.6" thickTop="1" x14ac:dyDescent="0.25">
      <c r="A8" s="148" t="s">
        <v>149</v>
      </c>
      <c r="B8" s="826" t="s">
        <v>150</v>
      </c>
      <c r="C8" s="826"/>
      <c r="D8" s="826"/>
      <c r="E8" s="826"/>
      <c r="F8" s="827"/>
      <c r="G8" s="10" t="s">
        <v>687</v>
      </c>
    </row>
    <row r="9" spans="1:8" ht="15" customHeight="1" thickBot="1" x14ac:dyDescent="0.3">
      <c r="A9" s="150" t="s">
        <v>3</v>
      </c>
      <c r="B9" s="824" t="s">
        <v>4</v>
      </c>
      <c r="C9" s="824"/>
      <c r="D9" s="824"/>
      <c r="E9" s="824"/>
      <c r="F9" s="825"/>
      <c r="G9" s="642" t="s">
        <v>5</v>
      </c>
    </row>
    <row r="10" spans="1:8" ht="15" customHeight="1" thickTop="1" x14ac:dyDescent="0.25">
      <c r="A10" s="350" t="s">
        <v>134</v>
      </c>
      <c r="B10" s="823" t="s">
        <v>348</v>
      </c>
      <c r="C10" s="823"/>
      <c r="D10" s="823"/>
      <c r="E10" s="322"/>
      <c r="F10" s="339"/>
      <c r="G10" s="643"/>
    </row>
    <row r="11" spans="1:8" ht="15" customHeight="1" x14ac:dyDescent="0.25">
      <c r="A11" s="351" t="s">
        <v>135</v>
      </c>
      <c r="B11" s="820" t="s">
        <v>349</v>
      </c>
      <c r="C11" s="820"/>
      <c r="D11" s="820"/>
      <c r="E11" s="820"/>
      <c r="F11" s="340"/>
      <c r="G11" s="644">
        <f>SUM(E12:E15)</f>
        <v>16218665</v>
      </c>
    </row>
    <row r="12" spans="1:8" ht="15" customHeight="1" x14ac:dyDescent="0.25">
      <c r="A12" s="351"/>
      <c r="B12" s="6" t="s">
        <v>350</v>
      </c>
      <c r="C12" s="325" t="s">
        <v>351</v>
      </c>
      <c r="D12" s="325"/>
      <c r="E12" s="326">
        <v>2943600</v>
      </c>
      <c r="F12" s="340"/>
      <c r="G12" s="645"/>
    </row>
    <row r="13" spans="1:8" ht="15" customHeight="1" x14ac:dyDescent="0.25">
      <c r="A13" s="351"/>
      <c r="B13" s="6" t="s">
        <v>352</v>
      </c>
      <c r="C13" s="325" t="s">
        <v>353</v>
      </c>
      <c r="D13" s="325"/>
      <c r="E13" s="326">
        <v>9792000</v>
      </c>
      <c r="F13" s="340"/>
      <c r="G13" s="645"/>
    </row>
    <row r="14" spans="1:8" ht="15" customHeight="1" x14ac:dyDescent="0.25">
      <c r="A14" s="351"/>
      <c r="B14" s="6" t="s">
        <v>354</v>
      </c>
      <c r="C14" s="325" t="s">
        <v>355</v>
      </c>
      <c r="D14" s="325"/>
      <c r="E14" s="326">
        <v>668265</v>
      </c>
      <c r="F14" s="340"/>
      <c r="G14" s="645"/>
    </row>
    <row r="15" spans="1:8" ht="15" customHeight="1" x14ac:dyDescent="0.25">
      <c r="A15" s="352"/>
      <c r="B15" s="6" t="s">
        <v>356</v>
      </c>
      <c r="C15" s="327" t="s">
        <v>357</v>
      </c>
      <c r="D15" s="327"/>
      <c r="E15" s="328">
        <v>2814800</v>
      </c>
      <c r="F15" s="340"/>
      <c r="G15" s="645"/>
    </row>
    <row r="16" spans="1:8" ht="15" customHeight="1" x14ac:dyDescent="0.25">
      <c r="A16" s="351" t="s">
        <v>136</v>
      </c>
      <c r="B16" s="321" t="s">
        <v>358</v>
      </c>
      <c r="C16" s="321"/>
      <c r="D16" s="321"/>
      <c r="E16" s="330">
        <v>5000000</v>
      </c>
      <c r="F16" s="341"/>
      <c r="G16" s="646">
        <f>SUM(E16:E17)</f>
        <v>4222236</v>
      </c>
    </row>
    <row r="17" spans="1:7" ht="15" customHeight="1" x14ac:dyDescent="0.25">
      <c r="A17" s="352"/>
      <c r="B17" s="319"/>
      <c r="C17" s="323" t="s">
        <v>365</v>
      </c>
      <c r="D17" s="324"/>
      <c r="E17" s="331">
        <v>-777764</v>
      </c>
      <c r="F17" s="342"/>
      <c r="G17" s="647"/>
    </row>
    <row r="18" spans="1:7" ht="15" customHeight="1" x14ac:dyDescent="0.25">
      <c r="A18" s="352" t="s">
        <v>633</v>
      </c>
      <c r="B18" s="585" t="s">
        <v>373</v>
      </c>
      <c r="C18" s="586"/>
      <c r="D18" s="586"/>
      <c r="E18" s="586"/>
      <c r="F18" s="587"/>
      <c r="G18" s="648">
        <v>135150</v>
      </c>
    </row>
    <row r="19" spans="1:7" ht="15" customHeight="1" x14ac:dyDescent="0.25">
      <c r="A19" s="591" t="s">
        <v>634</v>
      </c>
      <c r="B19" s="592" t="s">
        <v>371</v>
      </c>
      <c r="C19" s="319"/>
      <c r="D19" s="319"/>
      <c r="E19" s="319"/>
      <c r="F19" s="342"/>
      <c r="G19" s="649">
        <v>19046000</v>
      </c>
    </row>
    <row r="20" spans="1:7" ht="15" customHeight="1" thickBot="1" x14ac:dyDescent="0.3">
      <c r="A20" s="352" t="s">
        <v>651</v>
      </c>
      <c r="B20" s="654" t="s">
        <v>762</v>
      </c>
      <c r="C20" s="320"/>
      <c r="D20" s="320"/>
      <c r="E20" s="320"/>
      <c r="F20" s="340"/>
      <c r="G20" s="644">
        <v>0</v>
      </c>
    </row>
    <row r="21" spans="1:7" ht="15" customHeight="1" thickBot="1" x14ac:dyDescent="0.3">
      <c r="A21" s="337" t="s">
        <v>13</v>
      </c>
      <c r="B21" s="338" t="s">
        <v>638</v>
      </c>
      <c r="C21" s="346"/>
      <c r="D21" s="347"/>
      <c r="E21" s="348"/>
      <c r="F21" s="349"/>
      <c r="G21" s="650">
        <f>SUM(G11:G20)</f>
        <v>39622051</v>
      </c>
    </row>
    <row r="22" spans="1:7" ht="15" customHeight="1" x14ac:dyDescent="0.25">
      <c r="A22" s="441" t="s">
        <v>16</v>
      </c>
      <c r="B22" s="320" t="s">
        <v>650</v>
      </c>
      <c r="C22" s="329"/>
      <c r="D22" s="327"/>
      <c r="E22" s="332"/>
      <c r="F22" s="340"/>
      <c r="G22" s="644">
        <v>4896000</v>
      </c>
    </row>
    <row r="23" spans="1:7" ht="15" customHeight="1" x14ac:dyDescent="0.25">
      <c r="A23" s="351" t="s">
        <v>17</v>
      </c>
      <c r="B23" s="320" t="s">
        <v>362</v>
      </c>
      <c r="C23" s="320"/>
      <c r="D23" s="320"/>
      <c r="E23" s="320"/>
      <c r="F23" s="340"/>
      <c r="G23" s="644">
        <v>1069859</v>
      </c>
    </row>
    <row r="24" spans="1:7" ht="15" customHeight="1" x14ac:dyDescent="0.25">
      <c r="A24" s="351" t="s">
        <v>561</v>
      </c>
      <c r="B24" s="320" t="s">
        <v>652</v>
      </c>
      <c r="C24" s="320"/>
      <c r="D24" s="320"/>
      <c r="E24" s="320"/>
      <c r="F24" s="340"/>
      <c r="G24" s="644">
        <v>55360</v>
      </c>
    </row>
    <row r="25" spans="1:7" ht="15" customHeight="1" thickBot="1" x14ac:dyDescent="0.3">
      <c r="A25" s="351" t="s">
        <v>647</v>
      </c>
      <c r="B25" s="320" t="s">
        <v>648</v>
      </c>
      <c r="C25" s="320"/>
      <c r="D25" s="320"/>
      <c r="E25" s="320"/>
      <c r="F25" s="340"/>
      <c r="G25" s="644"/>
    </row>
    <row r="26" spans="1:7" ht="15" customHeight="1" thickBot="1" x14ac:dyDescent="0.3">
      <c r="A26" s="337" t="s">
        <v>14</v>
      </c>
      <c r="B26" s="338" t="s">
        <v>635</v>
      </c>
      <c r="C26" s="353"/>
      <c r="D26" s="353"/>
      <c r="E26" s="348"/>
      <c r="F26" s="349"/>
      <c r="G26" s="651">
        <f>SUM(G22:G24)</f>
        <v>6021219</v>
      </c>
    </row>
    <row r="27" spans="1:7" s="357" customFormat="1" ht="15" customHeight="1" thickBot="1" x14ac:dyDescent="0.3">
      <c r="A27" s="358" t="s">
        <v>138</v>
      </c>
      <c r="B27" s="360" t="s">
        <v>369</v>
      </c>
      <c r="C27" s="361"/>
      <c r="D27" s="359"/>
      <c r="E27" s="355"/>
      <c r="F27" s="356"/>
      <c r="G27" s="652">
        <v>1200000</v>
      </c>
    </row>
    <row r="28" spans="1:7" s="357" customFormat="1" ht="15" customHeight="1" thickBot="1" x14ac:dyDescent="0.3">
      <c r="A28" s="337" t="s">
        <v>52</v>
      </c>
      <c r="B28" s="338" t="s">
        <v>637</v>
      </c>
      <c r="C28" s="353"/>
      <c r="D28" s="353"/>
      <c r="E28" s="348"/>
      <c r="F28" s="349"/>
      <c r="G28" s="651">
        <f>SUM(G27)</f>
        <v>1200000</v>
      </c>
    </row>
    <row r="29" spans="1:7" ht="15" customHeight="1" x14ac:dyDescent="0.25">
      <c r="A29" s="351" t="s">
        <v>366</v>
      </c>
      <c r="B29" s="820" t="s">
        <v>639</v>
      </c>
      <c r="C29" s="820"/>
      <c r="D29" s="820"/>
      <c r="E29" s="820"/>
      <c r="F29" s="821"/>
      <c r="G29" s="644">
        <f>D34+E34+F34</f>
        <v>11685910</v>
      </c>
    </row>
    <row r="30" spans="1:7" ht="15" customHeight="1" x14ac:dyDescent="0.25">
      <c r="A30" s="351"/>
      <c r="B30" s="320"/>
      <c r="C30" s="333"/>
      <c r="D30" s="334" t="s">
        <v>363</v>
      </c>
      <c r="E30" s="334" t="s">
        <v>364</v>
      </c>
      <c r="F30" s="343"/>
      <c r="G30" s="645"/>
    </row>
    <row r="31" spans="1:7" ht="15" customHeight="1" x14ac:dyDescent="0.25">
      <c r="A31" s="351"/>
      <c r="B31" s="320"/>
      <c r="C31" s="327" t="s">
        <v>359</v>
      </c>
      <c r="D31" s="326">
        <v>6257860</v>
      </c>
      <c r="E31" s="326">
        <v>3128930</v>
      </c>
      <c r="F31" s="344">
        <v>80220</v>
      </c>
      <c r="G31" s="645"/>
    </row>
    <row r="32" spans="1:7" ht="15" customHeight="1" x14ac:dyDescent="0.25">
      <c r="A32" s="351"/>
      <c r="B32" s="320"/>
      <c r="C32" s="327" t="s">
        <v>360</v>
      </c>
      <c r="D32" s="326">
        <v>1200000</v>
      </c>
      <c r="E32" s="326">
        <v>600000</v>
      </c>
      <c r="F32" s="344"/>
      <c r="G32" s="645"/>
    </row>
    <row r="33" spans="1:7" ht="15" customHeight="1" x14ac:dyDescent="0.25">
      <c r="A33" s="351"/>
      <c r="B33" s="320"/>
      <c r="C33" s="327" t="s">
        <v>564</v>
      </c>
      <c r="D33" s="328"/>
      <c r="E33" s="328"/>
      <c r="F33" s="345">
        <v>418900</v>
      </c>
      <c r="G33" s="645"/>
    </row>
    <row r="34" spans="1:7" ht="15" customHeight="1" x14ac:dyDescent="0.25">
      <c r="A34" s="352"/>
      <c r="B34" s="320"/>
      <c r="C34" s="327" t="s">
        <v>361</v>
      </c>
      <c r="D34" s="336">
        <f>SUM(D31:D33)</f>
        <v>7457860</v>
      </c>
      <c r="E34" s="336">
        <f>SUM(E31:E33)</f>
        <v>3728930</v>
      </c>
      <c r="F34" s="443">
        <f>SUM(F31:F33)</f>
        <v>499120</v>
      </c>
      <c r="G34" s="645"/>
    </row>
    <row r="35" spans="1:7" ht="15" customHeight="1" x14ac:dyDescent="0.25">
      <c r="A35" s="351" t="s">
        <v>367</v>
      </c>
      <c r="B35" s="822" t="s">
        <v>640</v>
      </c>
      <c r="C35" s="822"/>
      <c r="D35" s="334" t="s">
        <v>363</v>
      </c>
      <c r="E35" s="334" t="s">
        <v>364</v>
      </c>
      <c r="F35" s="341"/>
      <c r="G35" s="646">
        <f>D36+E36</f>
        <v>1470600</v>
      </c>
    </row>
    <row r="36" spans="1:7" ht="15" customHeight="1" thickBot="1" x14ac:dyDescent="0.3">
      <c r="A36" s="352"/>
      <c r="B36" s="319"/>
      <c r="C36" s="335"/>
      <c r="D36" s="328">
        <v>980400</v>
      </c>
      <c r="E36" s="331">
        <v>490200</v>
      </c>
      <c r="F36" s="342"/>
      <c r="G36" s="647"/>
    </row>
    <row r="37" spans="1:7" ht="15" customHeight="1" thickBot="1" x14ac:dyDescent="0.3">
      <c r="A37" s="337" t="s">
        <v>53</v>
      </c>
      <c r="B37" s="338" t="s">
        <v>636</v>
      </c>
      <c r="C37" s="354"/>
      <c r="D37" s="354"/>
      <c r="E37" s="354"/>
      <c r="F37" s="349"/>
      <c r="G37" s="651">
        <f>SUM(G29:G36)</f>
        <v>13156510</v>
      </c>
    </row>
    <row r="38" spans="1:7" ht="15" customHeight="1" x14ac:dyDescent="0.25">
      <c r="A38" s="814" t="s">
        <v>374</v>
      </c>
      <c r="B38" s="815"/>
      <c r="C38" s="815"/>
      <c r="D38" s="815"/>
      <c r="E38" s="815"/>
      <c r="F38" s="816"/>
      <c r="G38" s="644">
        <f>G21+G26+G28+G37</f>
        <v>59999780</v>
      </c>
    </row>
    <row r="39" spans="1:7" ht="15" customHeight="1" thickBot="1" x14ac:dyDescent="0.3">
      <c r="A39" s="817"/>
      <c r="B39" s="818"/>
      <c r="C39" s="818"/>
      <c r="D39" s="818"/>
      <c r="E39" s="818"/>
      <c r="F39" s="819"/>
      <c r="G39" s="653"/>
    </row>
    <row r="40" spans="1:7" ht="13.8" thickTop="1" x14ac:dyDescent="0.25"/>
  </sheetData>
  <sheetProtection selectLockedCells="1" selectUnlockedCells="1"/>
  <mergeCells count="10">
    <mergeCell ref="B10:D10"/>
    <mergeCell ref="A4:H4"/>
    <mergeCell ref="A5:H5"/>
    <mergeCell ref="B9:F9"/>
    <mergeCell ref="B8:F8"/>
    <mergeCell ref="A38:F38"/>
    <mergeCell ref="A39:F39"/>
    <mergeCell ref="B29:F29"/>
    <mergeCell ref="B35:C35"/>
    <mergeCell ref="B11:E11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workbookViewId="0">
      <selection sqref="A1:N1"/>
    </sheetView>
  </sheetViews>
  <sheetFormatPr defaultColWidth="9.109375" defaultRowHeight="13.2" x14ac:dyDescent="0.25"/>
  <cols>
    <col min="1" max="7" width="3.6640625" style="273" customWidth="1"/>
    <col min="8" max="9" width="5.6640625" style="273" customWidth="1"/>
    <col min="10" max="10" width="15.88671875" style="273" customWidth="1"/>
    <col min="11" max="14" width="7.6640625" style="273" customWidth="1"/>
    <col min="15" max="16384" width="9.109375" style="208"/>
  </cols>
  <sheetData>
    <row r="1" spans="1:14" s="211" customFormat="1" ht="15" customHeight="1" x14ac:dyDescent="0.25">
      <c r="A1" s="770" t="s">
        <v>614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</row>
    <row r="2" spans="1:14" s="211" customFormat="1" ht="15" customHeight="1" x14ac:dyDescent="0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64" t="str">
        <f>'2.sz. melléklet'!G2</f>
        <v>az 1/2017. (II.22.) önkormányzati rendelethez</v>
      </c>
    </row>
    <row r="3" spans="1:14" s="211" customFormat="1" ht="15" customHeight="1" x14ac:dyDescent="0.25">
      <c r="A3" s="213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1:14" s="211" customFormat="1" ht="9.75" customHeight="1" x14ac:dyDescent="0.25">
      <c r="A4" s="264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</row>
    <row r="5" spans="1:14" s="211" customFormat="1" ht="15" customHeight="1" x14ac:dyDescent="0.25">
      <c r="A5" s="771" t="s">
        <v>258</v>
      </c>
      <c r="B5" s="771"/>
      <c r="C5" s="771"/>
      <c r="D5" s="771"/>
      <c r="E5" s="771"/>
      <c r="F5" s="771"/>
      <c r="G5" s="771"/>
      <c r="H5" s="771"/>
      <c r="I5" s="771"/>
      <c r="J5" s="771"/>
      <c r="K5" s="771"/>
      <c r="L5" s="771"/>
      <c r="M5" s="771"/>
      <c r="N5" s="771"/>
    </row>
    <row r="6" spans="1:14" s="211" customFormat="1" ht="15" customHeight="1" thickBot="1" x14ac:dyDescent="0.3">
      <c r="A6" s="830"/>
      <c r="B6" s="830"/>
      <c r="C6" s="830"/>
      <c r="D6" s="830"/>
      <c r="E6" s="830"/>
      <c r="F6" s="830"/>
      <c r="G6" s="830"/>
      <c r="H6" s="830"/>
      <c r="I6" s="830"/>
      <c r="J6" s="830"/>
      <c r="K6" s="830"/>
      <c r="L6" s="830"/>
      <c r="M6" s="830"/>
      <c r="N6" s="830"/>
    </row>
    <row r="7" spans="1:14" s="211" customFormat="1" ht="12.75" customHeight="1" thickTop="1" x14ac:dyDescent="0.25">
      <c r="A7" s="772" t="s">
        <v>779</v>
      </c>
      <c r="B7" s="774"/>
      <c r="C7" s="774"/>
      <c r="D7" s="774"/>
      <c r="E7" s="774"/>
      <c r="F7" s="774"/>
      <c r="G7" s="774"/>
      <c r="H7" s="831" t="s">
        <v>259</v>
      </c>
      <c r="I7" s="831"/>
      <c r="J7" s="831"/>
      <c r="K7" s="831"/>
      <c r="L7" s="831"/>
      <c r="M7" s="831"/>
      <c r="N7" s="832"/>
    </row>
    <row r="8" spans="1:14" s="211" customFormat="1" ht="12.75" customHeight="1" x14ac:dyDescent="0.25">
      <c r="A8" s="773"/>
      <c r="B8" s="776"/>
      <c r="C8" s="776"/>
      <c r="D8" s="776"/>
      <c r="E8" s="776"/>
      <c r="F8" s="776"/>
      <c r="G8" s="776"/>
      <c r="H8" s="833" t="s">
        <v>260</v>
      </c>
      <c r="I8" s="833"/>
      <c r="J8" s="833"/>
      <c r="K8" s="833"/>
      <c r="L8" s="833"/>
      <c r="M8" s="833"/>
      <c r="N8" s="834"/>
    </row>
    <row r="9" spans="1:14" s="211" customFormat="1" ht="12.75" customHeight="1" x14ac:dyDescent="0.25">
      <c r="A9" s="773"/>
      <c r="B9" s="776"/>
      <c r="C9" s="776"/>
      <c r="D9" s="776"/>
      <c r="E9" s="776"/>
      <c r="F9" s="776"/>
      <c r="G9" s="776"/>
      <c r="H9" s="833" t="s">
        <v>261</v>
      </c>
      <c r="I9" s="833"/>
      <c r="J9" s="833"/>
      <c r="K9" s="833"/>
      <c r="L9" s="833"/>
      <c r="M9" s="833"/>
      <c r="N9" s="834"/>
    </row>
    <row r="10" spans="1:14" s="211" customFormat="1" ht="12.75" customHeight="1" x14ac:dyDescent="0.25">
      <c r="A10" s="773"/>
      <c r="B10" s="776"/>
      <c r="C10" s="776"/>
      <c r="D10" s="776"/>
      <c r="E10" s="776"/>
      <c r="F10" s="776"/>
      <c r="G10" s="776"/>
      <c r="H10" s="833" t="s">
        <v>262</v>
      </c>
      <c r="I10" s="833"/>
      <c r="J10" s="833"/>
      <c r="K10" s="833"/>
      <c r="L10" s="833"/>
      <c r="M10" s="833"/>
      <c r="N10" s="834"/>
    </row>
    <row r="11" spans="1:14" s="211" customFormat="1" ht="12.75" customHeight="1" x14ac:dyDescent="0.25">
      <c r="A11" s="773"/>
      <c r="B11" s="776"/>
      <c r="C11" s="776"/>
      <c r="D11" s="776"/>
      <c r="E11" s="776"/>
      <c r="F11" s="776"/>
      <c r="G11" s="776"/>
      <c r="H11" s="833" t="s">
        <v>263</v>
      </c>
      <c r="I11" s="833"/>
      <c r="J11" s="833"/>
      <c r="K11" s="833"/>
      <c r="L11" s="833"/>
      <c r="M11" s="833"/>
      <c r="N11" s="834"/>
    </row>
    <row r="12" spans="1:14" s="211" customFormat="1" ht="12.75" customHeight="1" x14ac:dyDescent="0.25">
      <c r="A12" s="773"/>
      <c r="B12" s="776"/>
      <c r="C12" s="776"/>
      <c r="D12" s="776"/>
      <c r="E12" s="776"/>
      <c r="F12" s="776"/>
      <c r="G12" s="776"/>
      <c r="H12" s="776" t="s">
        <v>264</v>
      </c>
      <c r="I12" s="776"/>
      <c r="J12" s="776" t="s">
        <v>2</v>
      </c>
      <c r="K12" s="776" t="s">
        <v>265</v>
      </c>
      <c r="L12" s="757" t="s">
        <v>266</v>
      </c>
      <c r="M12" s="757" t="s">
        <v>267</v>
      </c>
      <c r="N12" s="758" t="s">
        <v>268</v>
      </c>
    </row>
    <row r="13" spans="1:14" s="211" customFormat="1" ht="12.75" customHeight="1" x14ac:dyDescent="0.25">
      <c r="A13" s="773"/>
      <c r="B13" s="776"/>
      <c r="C13" s="776"/>
      <c r="D13" s="776"/>
      <c r="E13" s="776"/>
      <c r="F13" s="776"/>
      <c r="G13" s="776"/>
      <c r="H13" s="776"/>
      <c r="I13" s="776"/>
      <c r="J13" s="776"/>
      <c r="K13" s="776"/>
      <c r="L13" s="776" t="s">
        <v>269</v>
      </c>
      <c r="M13" s="776"/>
      <c r="N13" s="777"/>
    </row>
    <row r="14" spans="1:14" s="211" customFormat="1" ht="12.75" customHeight="1" thickBot="1" x14ac:dyDescent="0.3">
      <c r="A14" s="828">
        <v>1</v>
      </c>
      <c r="B14" s="829"/>
      <c r="C14" s="829"/>
      <c r="D14" s="829"/>
      <c r="E14" s="829"/>
      <c r="F14" s="829"/>
      <c r="G14" s="829"/>
      <c r="H14" s="829">
        <v>2</v>
      </c>
      <c r="I14" s="829"/>
      <c r="J14" s="760">
        <v>3</v>
      </c>
      <c r="K14" s="760">
        <v>4</v>
      </c>
      <c r="L14" s="760">
        <v>5</v>
      </c>
      <c r="M14" s="760">
        <v>6</v>
      </c>
      <c r="N14" s="762">
        <v>7</v>
      </c>
    </row>
    <row r="15" spans="1:14" s="211" customFormat="1" ht="12.75" customHeight="1" thickTop="1" x14ac:dyDescent="0.25">
      <c r="A15" s="268">
        <v>5</v>
      </c>
      <c r="B15" s="269">
        <v>8</v>
      </c>
      <c r="C15" s="269">
        <v>1</v>
      </c>
      <c r="D15" s="269">
        <v>4</v>
      </c>
      <c r="E15" s="269">
        <v>0</v>
      </c>
      <c r="F15" s="269">
        <v>0</v>
      </c>
      <c r="G15" s="269"/>
      <c r="H15" s="270">
        <v>0</v>
      </c>
      <c r="I15" s="269"/>
      <c r="J15" s="847"/>
      <c r="K15" s="849"/>
      <c r="L15" s="849"/>
      <c r="M15" s="849"/>
      <c r="N15" s="853"/>
    </row>
    <row r="16" spans="1:14" s="211" customFormat="1" ht="12.75" customHeight="1" x14ac:dyDescent="0.25">
      <c r="A16" s="773" t="s">
        <v>280</v>
      </c>
      <c r="B16" s="776"/>
      <c r="C16" s="776"/>
      <c r="D16" s="776"/>
      <c r="E16" s="776"/>
      <c r="F16" s="776"/>
      <c r="G16" s="776"/>
      <c r="H16" s="776"/>
      <c r="I16" s="776"/>
      <c r="J16" s="776"/>
      <c r="K16" s="852"/>
      <c r="L16" s="852"/>
      <c r="M16" s="852"/>
      <c r="N16" s="854"/>
    </row>
    <row r="17" spans="1:14" s="211" customFormat="1" ht="12.75" customHeight="1" x14ac:dyDescent="0.25">
      <c r="A17" s="773"/>
      <c r="B17" s="776"/>
      <c r="C17" s="776"/>
      <c r="D17" s="776"/>
      <c r="E17" s="776"/>
      <c r="F17" s="776"/>
      <c r="G17" s="776"/>
      <c r="H17" s="272">
        <v>0</v>
      </c>
      <c r="I17" s="759"/>
      <c r="J17" s="776"/>
      <c r="K17" s="852"/>
      <c r="L17" s="852"/>
      <c r="M17" s="852"/>
      <c r="N17" s="854"/>
    </row>
    <row r="18" spans="1:14" s="211" customFormat="1" ht="12.75" customHeight="1" x14ac:dyDescent="0.25">
      <c r="A18" s="773"/>
      <c r="B18" s="776"/>
      <c r="C18" s="776"/>
      <c r="D18" s="776"/>
      <c r="E18" s="776"/>
      <c r="F18" s="776"/>
      <c r="G18" s="776"/>
      <c r="H18" s="776"/>
      <c r="I18" s="776"/>
      <c r="J18" s="776"/>
      <c r="K18" s="852"/>
      <c r="L18" s="852"/>
      <c r="M18" s="852"/>
      <c r="N18" s="854"/>
    </row>
    <row r="19" spans="1:14" s="211" customFormat="1" ht="12.75" customHeight="1" x14ac:dyDescent="0.25">
      <c r="A19" s="773"/>
      <c r="B19" s="776"/>
      <c r="C19" s="776"/>
      <c r="D19" s="776"/>
      <c r="E19" s="776"/>
      <c r="F19" s="776"/>
      <c r="G19" s="776"/>
      <c r="H19" s="272">
        <v>0</v>
      </c>
      <c r="I19" s="759" t="s">
        <v>270</v>
      </c>
      <c r="J19" s="776" t="s">
        <v>281</v>
      </c>
      <c r="K19" s="852" t="s">
        <v>282</v>
      </c>
      <c r="L19" s="852">
        <v>400</v>
      </c>
      <c r="M19" s="852"/>
      <c r="N19" s="854"/>
    </row>
    <row r="20" spans="1:14" s="211" customFormat="1" ht="12.75" customHeight="1" x14ac:dyDescent="0.25">
      <c r="A20" s="773"/>
      <c r="B20" s="776"/>
      <c r="C20" s="776"/>
      <c r="D20" s="776"/>
      <c r="E20" s="776"/>
      <c r="F20" s="776"/>
      <c r="G20" s="776"/>
      <c r="H20" s="776"/>
      <c r="I20" s="776"/>
      <c r="J20" s="776"/>
      <c r="K20" s="852"/>
      <c r="L20" s="852"/>
      <c r="M20" s="852"/>
      <c r="N20" s="854"/>
    </row>
    <row r="21" spans="1:14" s="211" customFormat="1" ht="12.75" customHeight="1" x14ac:dyDescent="0.25">
      <c r="A21" s="773"/>
      <c r="B21" s="776"/>
      <c r="C21" s="776"/>
      <c r="D21" s="776"/>
      <c r="E21" s="776"/>
      <c r="F21" s="776"/>
      <c r="G21" s="776"/>
      <c r="H21" s="272">
        <v>0</v>
      </c>
      <c r="I21" s="759"/>
      <c r="J21" s="776"/>
      <c r="K21" s="852"/>
      <c r="L21" s="852"/>
      <c r="M21" s="852"/>
      <c r="N21" s="854"/>
    </row>
    <row r="22" spans="1:14" s="211" customFormat="1" ht="12.75" customHeight="1" x14ac:dyDescent="0.25">
      <c r="A22" s="773"/>
      <c r="B22" s="776"/>
      <c r="C22" s="776"/>
      <c r="D22" s="776"/>
      <c r="E22" s="776"/>
      <c r="F22" s="776"/>
      <c r="G22" s="776"/>
      <c r="H22" s="776"/>
      <c r="I22" s="776"/>
      <c r="J22" s="776"/>
      <c r="K22" s="852"/>
      <c r="L22" s="852"/>
      <c r="M22" s="852"/>
      <c r="N22" s="854"/>
    </row>
    <row r="23" spans="1:14" s="211" customFormat="1" ht="12.75" customHeight="1" x14ac:dyDescent="0.25">
      <c r="A23" s="224">
        <v>6</v>
      </c>
      <c r="B23" s="759">
        <v>8</v>
      </c>
      <c r="C23" s="759">
        <v>0</v>
      </c>
      <c r="D23" s="759">
        <v>0</v>
      </c>
      <c r="E23" s="759">
        <v>0</v>
      </c>
      <c r="F23" s="759">
        <v>2</v>
      </c>
      <c r="G23" s="759"/>
      <c r="H23" s="272">
        <v>0</v>
      </c>
      <c r="I23" s="759"/>
      <c r="J23" s="776"/>
      <c r="K23" s="852"/>
      <c r="L23" s="852"/>
      <c r="M23" s="852"/>
      <c r="N23" s="854"/>
    </row>
    <row r="24" spans="1:14" s="211" customFormat="1" ht="12.75" customHeight="1" x14ac:dyDescent="0.25">
      <c r="A24" s="773" t="s">
        <v>287</v>
      </c>
      <c r="B24" s="776"/>
      <c r="C24" s="776"/>
      <c r="D24" s="776"/>
      <c r="E24" s="776"/>
      <c r="F24" s="776"/>
      <c r="G24" s="776"/>
      <c r="H24" s="776"/>
      <c r="I24" s="776"/>
      <c r="J24" s="776"/>
      <c r="K24" s="852"/>
      <c r="L24" s="852"/>
      <c r="M24" s="852"/>
      <c r="N24" s="854"/>
    </row>
    <row r="25" spans="1:14" s="211" customFormat="1" ht="12.75" customHeight="1" x14ac:dyDescent="0.25">
      <c r="A25" s="773"/>
      <c r="B25" s="776"/>
      <c r="C25" s="776"/>
      <c r="D25" s="776"/>
      <c r="E25" s="776"/>
      <c r="F25" s="776"/>
      <c r="G25" s="776"/>
      <c r="H25" s="272">
        <v>0</v>
      </c>
      <c r="I25" s="759" t="s">
        <v>272</v>
      </c>
      <c r="J25" s="776" t="s">
        <v>288</v>
      </c>
      <c r="K25" s="852"/>
      <c r="L25" s="852">
        <v>8</v>
      </c>
      <c r="M25" s="852"/>
      <c r="N25" s="854"/>
    </row>
    <row r="26" spans="1:14" s="211" customFormat="1" ht="12.75" customHeight="1" x14ac:dyDescent="0.25">
      <c r="A26" s="773"/>
      <c r="B26" s="776"/>
      <c r="C26" s="776"/>
      <c r="D26" s="776"/>
      <c r="E26" s="776"/>
      <c r="F26" s="776"/>
      <c r="G26" s="776"/>
      <c r="H26" s="776"/>
      <c r="I26" s="776"/>
      <c r="J26" s="776"/>
      <c r="K26" s="852"/>
      <c r="L26" s="852"/>
      <c r="M26" s="852"/>
      <c r="N26" s="854"/>
    </row>
    <row r="27" spans="1:14" s="211" customFormat="1" ht="12.75" customHeight="1" x14ac:dyDescent="0.25">
      <c r="A27" s="773"/>
      <c r="B27" s="776"/>
      <c r="C27" s="776"/>
      <c r="D27" s="776"/>
      <c r="E27" s="776"/>
      <c r="F27" s="776"/>
      <c r="G27" s="776"/>
      <c r="H27" s="272">
        <v>0</v>
      </c>
      <c r="I27" s="759" t="s">
        <v>270</v>
      </c>
      <c r="J27" s="776" t="s">
        <v>285</v>
      </c>
      <c r="K27" s="852"/>
      <c r="L27" s="852">
        <v>176</v>
      </c>
      <c r="M27" s="852"/>
      <c r="N27" s="854"/>
    </row>
    <row r="28" spans="1:14" s="211" customFormat="1" ht="12.75" customHeight="1" x14ac:dyDescent="0.25">
      <c r="A28" s="773"/>
      <c r="B28" s="776"/>
      <c r="C28" s="776"/>
      <c r="D28" s="776"/>
      <c r="E28" s="776"/>
      <c r="F28" s="776"/>
      <c r="G28" s="776"/>
      <c r="H28" s="776"/>
      <c r="I28" s="776"/>
      <c r="J28" s="776"/>
      <c r="K28" s="852"/>
      <c r="L28" s="852"/>
      <c r="M28" s="852"/>
      <c r="N28" s="854"/>
    </row>
    <row r="29" spans="1:14" s="211" customFormat="1" ht="12.75" customHeight="1" x14ac:dyDescent="0.25">
      <c r="A29" s="773"/>
      <c r="B29" s="776"/>
      <c r="C29" s="776"/>
      <c r="D29" s="776"/>
      <c r="E29" s="776"/>
      <c r="F29" s="776"/>
      <c r="G29" s="776"/>
      <c r="H29" s="272">
        <v>0</v>
      </c>
      <c r="I29" s="759"/>
      <c r="J29" s="776"/>
      <c r="K29" s="852"/>
      <c r="L29" s="852"/>
      <c r="M29" s="852"/>
      <c r="N29" s="854"/>
    </row>
    <row r="30" spans="1:14" s="211" customFormat="1" ht="12.75" customHeight="1" x14ac:dyDescent="0.25">
      <c r="A30" s="773"/>
      <c r="B30" s="776"/>
      <c r="C30" s="776"/>
      <c r="D30" s="776"/>
      <c r="E30" s="776"/>
      <c r="F30" s="776"/>
      <c r="G30" s="776"/>
      <c r="H30" s="776"/>
      <c r="I30" s="776"/>
      <c r="J30" s="776"/>
      <c r="K30" s="852"/>
      <c r="L30" s="852"/>
      <c r="M30" s="852"/>
      <c r="N30" s="854"/>
    </row>
    <row r="31" spans="1:14" s="211" customFormat="1" ht="12.75" customHeight="1" x14ac:dyDescent="0.25">
      <c r="A31" s="224">
        <v>6</v>
      </c>
      <c r="B31" s="759">
        <v>8</v>
      </c>
      <c r="C31" s="759">
        <v>0</v>
      </c>
      <c r="D31" s="759">
        <v>0</v>
      </c>
      <c r="E31" s="759">
        <v>0</v>
      </c>
      <c r="F31" s="759">
        <v>1</v>
      </c>
      <c r="G31" s="759"/>
      <c r="H31" s="272">
        <v>0</v>
      </c>
      <c r="I31" s="759"/>
      <c r="J31" s="776"/>
      <c r="K31" s="852"/>
      <c r="L31" s="852"/>
      <c r="M31" s="852"/>
      <c r="N31" s="854"/>
    </row>
    <row r="32" spans="1:14" s="211" customFormat="1" ht="12.75" customHeight="1" x14ac:dyDescent="0.25">
      <c r="A32" s="773" t="s">
        <v>283</v>
      </c>
      <c r="B32" s="776"/>
      <c r="C32" s="776"/>
      <c r="D32" s="776"/>
      <c r="E32" s="776"/>
      <c r="F32" s="776"/>
      <c r="G32" s="776"/>
      <c r="H32" s="776"/>
      <c r="I32" s="776"/>
      <c r="J32" s="776"/>
      <c r="K32" s="852"/>
      <c r="L32" s="852"/>
      <c r="M32" s="852"/>
      <c r="N32" s="854"/>
    </row>
    <row r="33" spans="1:14" s="211" customFormat="1" ht="12.75" customHeight="1" x14ac:dyDescent="0.25">
      <c r="A33" s="773"/>
      <c r="B33" s="776"/>
      <c r="C33" s="776"/>
      <c r="D33" s="776"/>
      <c r="E33" s="776"/>
      <c r="F33" s="776"/>
      <c r="G33" s="776"/>
      <c r="H33" s="272">
        <v>0</v>
      </c>
      <c r="I33" s="759" t="s">
        <v>272</v>
      </c>
      <c r="J33" s="776" t="s">
        <v>284</v>
      </c>
      <c r="K33" s="852" t="s">
        <v>282</v>
      </c>
      <c r="L33" s="852">
        <v>1</v>
      </c>
      <c r="M33" s="852"/>
      <c r="N33" s="854"/>
    </row>
    <row r="34" spans="1:14" s="211" customFormat="1" ht="12.75" customHeight="1" x14ac:dyDescent="0.25">
      <c r="A34" s="773"/>
      <c r="B34" s="776"/>
      <c r="C34" s="776"/>
      <c r="D34" s="776"/>
      <c r="E34" s="776"/>
      <c r="F34" s="776"/>
      <c r="G34" s="776"/>
      <c r="H34" s="776"/>
      <c r="I34" s="776"/>
      <c r="J34" s="776"/>
      <c r="K34" s="852"/>
      <c r="L34" s="852"/>
      <c r="M34" s="852"/>
      <c r="N34" s="854"/>
    </row>
    <row r="35" spans="1:14" s="211" customFormat="1" ht="12.75" customHeight="1" x14ac:dyDescent="0.25">
      <c r="A35" s="773"/>
      <c r="B35" s="776"/>
      <c r="C35" s="776"/>
      <c r="D35" s="776"/>
      <c r="E35" s="776"/>
      <c r="F35" s="776"/>
      <c r="G35" s="776"/>
      <c r="H35" s="272">
        <v>0</v>
      </c>
      <c r="I35" s="759" t="s">
        <v>270</v>
      </c>
      <c r="J35" s="776" t="s">
        <v>285</v>
      </c>
      <c r="K35" s="852" t="s">
        <v>286</v>
      </c>
      <c r="L35" s="852">
        <v>60</v>
      </c>
      <c r="M35" s="852"/>
      <c r="N35" s="854"/>
    </row>
    <row r="36" spans="1:14" s="211" customFormat="1" ht="12.75" customHeight="1" x14ac:dyDescent="0.25">
      <c r="A36" s="773"/>
      <c r="B36" s="776"/>
      <c r="C36" s="776"/>
      <c r="D36" s="776"/>
      <c r="E36" s="776"/>
      <c r="F36" s="776"/>
      <c r="G36" s="776"/>
      <c r="H36" s="776"/>
      <c r="I36" s="776"/>
      <c r="J36" s="776"/>
      <c r="K36" s="852"/>
      <c r="L36" s="852"/>
      <c r="M36" s="852"/>
      <c r="N36" s="854"/>
    </row>
    <row r="37" spans="1:14" s="211" customFormat="1" ht="12.75" customHeight="1" x14ac:dyDescent="0.25">
      <c r="A37" s="773"/>
      <c r="B37" s="776"/>
      <c r="C37" s="776"/>
      <c r="D37" s="776"/>
      <c r="E37" s="776"/>
      <c r="F37" s="776"/>
      <c r="G37" s="776"/>
      <c r="H37" s="272">
        <v>0</v>
      </c>
      <c r="I37" s="759"/>
      <c r="J37" s="776"/>
      <c r="K37" s="852"/>
      <c r="L37" s="852"/>
      <c r="M37" s="852"/>
      <c r="N37" s="854"/>
    </row>
    <row r="38" spans="1:14" s="211" customFormat="1" ht="12.75" customHeight="1" x14ac:dyDescent="0.25">
      <c r="A38" s="773"/>
      <c r="B38" s="776"/>
      <c r="C38" s="776"/>
      <c r="D38" s="776"/>
      <c r="E38" s="776"/>
      <c r="F38" s="776"/>
      <c r="G38" s="776"/>
      <c r="H38" s="776"/>
      <c r="I38" s="776"/>
      <c r="J38" s="776"/>
      <c r="K38" s="852"/>
      <c r="L38" s="852"/>
      <c r="M38" s="852"/>
      <c r="N38" s="854"/>
    </row>
    <row r="39" spans="1:14" s="211" customFormat="1" ht="12.75" customHeight="1" x14ac:dyDescent="0.25">
      <c r="A39" s="224">
        <v>0</v>
      </c>
      <c r="B39" s="759">
        <v>9</v>
      </c>
      <c r="C39" s="759">
        <v>1</v>
      </c>
      <c r="D39" s="759">
        <v>1</v>
      </c>
      <c r="E39" s="759">
        <v>1</v>
      </c>
      <c r="F39" s="759">
        <v>0</v>
      </c>
      <c r="G39" s="759"/>
      <c r="H39" s="272">
        <v>0</v>
      </c>
      <c r="I39" s="759" t="s">
        <v>273</v>
      </c>
      <c r="J39" s="776" t="s">
        <v>290</v>
      </c>
      <c r="K39" s="852" t="s">
        <v>279</v>
      </c>
      <c r="L39" s="852">
        <v>25</v>
      </c>
      <c r="M39" s="852"/>
      <c r="N39" s="854"/>
    </row>
    <row r="40" spans="1:14" s="211" customFormat="1" ht="12.75" customHeight="1" x14ac:dyDescent="0.25">
      <c r="A40" s="773" t="s">
        <v>291</v>
      </c>
      <c r="B40" s="776"/>
      <c r="C40" s="776"/>
      <c r="D40" s="776"/>
      <c r="E40" s="776"/>
      <c r="F40" s="776"/>
      <c r="G40" s="776"/>
      <c r="H40" s="776"/>
      <c r="I40" s="776"/>
      <c r="J40" s="776"/>
      <c r="K40" s="852"/>
      <c r="L40" s="852"/>
      <c r="M40" s="852"/>
      <c r="N40" s="854"/>
    </row>
    <row r="41" spans="1:14" s="211" customFormat="1" ht="12.75" customHeight="1" x14ac:dyDescent="0.25">
      <c r="A41" s="773"/>
      <c r="B41" s="776"/>
      <c r="C41" s="776"/>
      <c r="D41" s="776"/>
      <c r="E41" s="776"/>
      <c r="F41" s="776"/>
      <c r="G41" s="776"/>
      <c r="H41" s="272">
        <v>0</v>
      </c>
      <c r="I41" s="759" t="s">
        <v>273</v>
      </c>
      <c r="J41" s="776" t="s">
        <v>292</v>
      </c>
      <c r="K41" s="852" t="s">
        <v>279</v>
      </c>
      <c r="L41" s="852">
        <v>2</v>
      </c>
      <c r="M41" s="852"/>
      <c r="N41" s="854"/>
    </row>
    <row r="42" spans="1:14" s="211" customFormat="1" ht="12.75" customHeight="1" x14ac:dyDescent="0.25">
      <c r="A42" s="773"/>
      <c r="B42" s="776"/>
      <c r="C42" s="776"/>
      <c r="D42" s="776"/>
      <c r="E42" s="776"/>
      <c r="F42" s="776"/>
      <c r="G42" s="776"/>
      <c r="H42" s="776"/>
      <c r="I42" s="776"/>
      <c r="J42" s="776"/>
      <c r="K42" s="852"/>
      <c r="L42" s="852"/>
      <c r="M42" s="852"/>
      <c r="N42" s="854"/>
    </row>
    <row r="43" spans="1:14" s="211" customFormat="1" ht="12.75" customHeight="1" x14ac:dyDescent="0.25">
      <c r="A43" s="773"/>
      <c r="B43" s="776"/>
      <c r="C43" s="776"/>
      <c r="D43" s="776"/>
      <c r="E43" s="776"/>
      <c r="F43" s="776"/>
      <c r="G43" s="776"/>
      <c r="H43" s="272">
        <v>0</v>
      </c>
      <c r="I43" s="759" t="s">
        <v>272</v>
      </c>
      <c r="J43" s="776" t="s">
        <v>276</v>
      </c>
      <c r="K43" s="852" t="s">
        <v>279</v>
      </c>
      <c r="L43" s="852">
        <v>19</v>
      </c>
      <c r="M43" s="852"/>
      <c r="N43" s="854"/>
    </row>
    <row r="44" spans="1:14" s="211" customFormat="1" ht="12.75" customHeight="1" x14ac:dyDescent="0.25">
      <c r="A44" s="773"/>
      <c r="B44" s="776"/>
      <c r="C44" s="776"/>
      <c r="D44" s="776"/>
      <c r="E44" s="776"/>
      <c r="F44" s="776"/>
      <c r="G44" s="776"/>
      <c r="H44" s="776"/>
      <c r="I44" s="776"/>
      <c r="J44" s="776"/>
      <c r="K44" s="852"/>
      <c r="L44" s="852"/>
      <c r="M44" s="852"/>
      <c r="N44" s="854"/>
    </row>
    <row r="45" spans="1:14" s="211" customFormat="1" ht="12.75" customHeight="1" x14ac:dyDescent="0.25">
      <c r="A45" s="773"/>
      <c r="B45" s="776"/>
      <c r="C45" s="776"/>
      <c r="D45" s="776"/>
      <c r="E45" s="776"/>
      <c r="F45" s="776"/>
      <c r="G45" s="776"/>
      <c r="H45" s="272">
        <v>0</v>
      </c>
      <c r="I45" s="759" t="s">
        <v>270</v>
      </c>
      <c r="J45" s="776" t="s">
        <v>278</v>
      </c>
      <c r="K45" s="852" t="s">
        <v>277</v>
      </c>
      <c r="L45" s="852">
        <v>19</v>
      </c>
      <c r="M45" s="852"/>
      <c r="N45" s="854"/>
    </row>
    <row r="46" spans="1:14" s="211" customFormat="1" ht="12.75" customHeight="1" x14ac:dyDescent="0.25">
      <c r="A46" s="773"/>
      <c r="B46" s="776"/>
      <c r="C46" s="776"/>
      <c r="D46" s="776"/>
      <c r="E46" s="776"/>
      <c r="F46" s="776"/>
      <c r="G46" s="776"/>
      <c r="H46" s="776"/>
      <c r="I46" s="776"/>
      <c r="J46" s="776"/>
      <c r="K46" s="852"/>
      <c r="L46" s="852"/>
      <c r="M46" s="852"/>
      <c r="N46" s="854"/>
    </row>
    <row r="47" spans="1:14" s="211" customFormat="1" ht="12.75" customHeight="1" x14ac:dyDescent="0.25">
      <c r="A47" s="268">
        <v>5</v>
      </c>
      <c r="B47" s="269">
        <v>6</v>
      </c>
      <c r="C47" s="269">
        <v>2</v>
      </c>
      <c r="D47" s="269">
        <v>9</v>
      </c>
      <c r="E47" s="269">
        <v>1</v>
      </c>
      <c r="F47" s="269">
        <v>2</v>
      </c>
      <c r="G47" s="269"/>
      <c r="H47" s="270">
        <v>0</v>
      </c>
      <c r="I47" s="269"/>
      <c r="J47" s="846"/>
      <c r="K47" s="848"/>
      <c r="L47" s="848"/>
      <c r="M47" s="848"/>
      <c r="N47" s="855"/>
    </row>
    <row r="48" spans="1:14" s="211" customFormat="1" ht="12.75" customHeight="1" x14ac:dyDescent="0.25">
      <c r="A48" s="835" t="s">
        <v>275</v>
      </c>
      <c r="B48" s="836"/>
      <c r="C48" s="836"/>
      <c r="D48" s="836"/>
      <c r="E48" s="836"/>
      <c r="F48" s="836"/>
      <c r="G48" s="837"/>
      <c r="H48" s="844"/>
      <c r="I48" s="845"/>
      <c r="J48" s="847"/>
      <c r="K48" s="849"/>
      <c r="L48" s="849"/>
      <c r="M48" s="849"/>
      <c r="N48" s="853"/>
    </row>
    <row r="49" spans="1:14" s="211" customFormat="1" ht="12.75" customHeight="1" x14ac:dyDescent="0.25">
      <c r="A49" s="838"/>
      <c r="B49" s="839"/>
      <c r="C49" s="839"/>
      <c r="D49" s="839"/>
      <c r="E49" s="839"/>
      <c r="F49" s="839"/>
      <c r="G49" s="840"/>
      <c r="H49" s="272">
        <v>0</v>
      </c>
      <c r="I49" s="759" t="s">
        <v>272</v>
      </c>
      <c r="J49" s="846" t="s">
        <v>276</v>
      </c>
      <c r="K49" s="848" t="s">
        <v>277</v>
      </c>
      <c r="L49" s="848">
        <v>15</v>
      </c>
      <c r="M49" s="848"/>
      <c r="N49" s="855"/>
    </row>
    <row r="50" spans="1:14" s="211" customFormat="1" ht="12.75" customHeight="1" x14ac:dyDescent="0.25">
      <c r="A50" s="838"/>
      <c r="B50" s="839"/>
      <c r="C50" s="839"/>
      <c r="D50" s="839"/>
      <c r="E50" s="839"/>
      <c r="F50" s="839"/>
      <c r="G50" s="840"/>
      <c r="H50" s="844"/>
      <c r="I50" s="845"/>
      <c r="J50" s="847"/>
      <c r="K50" s="849"/>
      <c r="L50" s="849"/>
      <c r="M50" s="849"/>
      <c r="N50" s="853"/>
    </row>
    <row r="51" spans="1:14" s="211" customFormat="1" ht="12.75" customHeight="1" x14ac:dyDescent="0.25">
      <c r="A51" s="838"/>
      <c r="B51" s="839"/>
      <c r="C51" s="839"/>
      <c r="D51" s="839"/>
      <c r="E51" s="839"/>
      <c r="F51" s="839"/>
      <c r="G51" s="840"/>
      <c r="H51" s="272">
        <v>0</v>
      </c>
      <c r="I51" s="759" t="s">
        <v>270</v>
      </c>
      <c r="J51" s="846" t="s">
        <v>278</v>
      </c>
      <c r="K51" s="848" t="s">
        <v>279</v>
      </c>
      <c r="L51" s="848">
        <v>15</v>
      </c>
      <c r="M51" s="848"/>
      <c r="N51" s="855"/>
    </row>
    <row r="52" spans="1:14" s="211" customFormat="1" ht="12.75" customHeight="1" x14ac:dyDescent="0.25">
      <c r="A52" s="838"/>
      <c r="B52" s="839"/>
      <c r="C52" s="839"/>
      <c r="D52" s="839"/>
      <c r="E52" s="839"/>
      <c r="F52" s="839"/>
      <c r="G52" s="840"/>
      <c r="H52" s="844"/>
      <c r="I52" s="845"/>
      <c r="J52" s="847"/>
      <c r="K52" s="849"/>
      <c r="L52" s="849"/>
      <c r="M52" s="849"/>
      <c r="N52" s="853"/>
    </row>
    <row r="53" spans="1:14" s="211" customFormat="1" ht="12.75" customHeight="1" x14ac:dyDescent="0.25">
      <c r="A53" s="838"/>
      <c r="B53" s="839"/>
      <c r="C53" s="839"/>
      <c r="D53" s="839"/>
      <c r="E53" s="839"/>
      <c r="F53" s="839"/>
      <c r="G53" s="840"/>
      <c r="H53" s="272">
        <v>0</v>
      </c>
      <c r="I53" s="759"/>
      <c r="J53" s="846"/>
      <c r="K53" s="848"/>
      <c r="L53" s="848"/>
      <c r="M53" s="848"/>
      <c r="N53" s="855"/>
    </row>
    <row r="54" spans="1:14" s="211" customFormat="1" ht="12.75" customHeight="1" thickBot="1" x14ac:dyDescent="0.3">
      <c r="A54" s="841"/>
      <c r="B54" s="842"/>
      <c r="C54" s="842"/>
      <c r="D54" s="842"/>
      <c r="E54" s="842"/>
      <c r="F54" s="842"/>
      <c r="G54" s="843"/>
      <c r="H54" s="857"/>
      <c r="I54" s="858"/>
      <c r="J54" s="850"/>
      <c r="K54" s="851"/>
      <c r="L54" s="851"/>
      <c r="M54" s="851"/>
      <c r="N54" s="856"/>
    </row>
    <row r="55" spans="1:14" s="211" customFormat="1" ht="7.5" customHeight="1" thickTop="1" x14ac:dyDescent="0.25">
      <c r="A55" s="213"/>
      <c r="B55" s="265"/>
      <c r="C55" s="265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</row>
    <row r="56" spans="1:14" s="211" customFormat="1" ht="7.5" customHeight="1" thickBot="1" x14ac:dyDescent="0.3">
      <c r="A56" s="213"/>
      <c r="B56" s="265"/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5"/>
    </row>
    <row r="57" spans="1:14" s="211" customFormat="1" ht="12.75" customHeight="1" thickTop="1" x14ac:dyDescent="0.25">
      <c r="A57" s="772" t="s">
        <v>779</v>
      </c>
      <c r="B57" s="774"/>
      <c r="C57" s="774"/>
      <c r="D57" s="774"/>
      <c r="E57" s="774"/>
      <c r="F57" s="774"/>
      <c r="G57" s="774"/>
      <c r="H57" s="831" t="s">
        <v>259</v>
      </c>
      <c r="I57" s="831"/>
      <c r="J57" s="831"/>
      <c r="K57" s="831"/>
      <c r="L57" s="831"/>
      <c r="M57" s="831"/>
      <c r="N57" s="832"/>
    </row>
    <row r="58" spans="1:14" s="211" customFormat="1" ht="12.75" customHeight="1" x14ac:dyDescent="0.25">
      <c r="A58" s="773"/>
      <c r="B58" s="776"/>
      <c r="C58" s="776"/>
      <c r="D58" s="776"/>
      <c r="E58" s="776"/>
      <c r="F58" s="776"/>
      <c r="G58" s="776"/>
      <c r="H58" s="833" t="s">
        <v>260</v>
      </c>
      <c r="I58" s="833"/>
      <c r="J58" s="833"/>
      <c r="K58" s="833"/>
      <c r="L58" s="833"/>
      <c r="M58" s="833"/>
      <c r="N58" s="834"/>
    </row>
    <row r="59" spans="1:14" s="211" customFormat="1" ht="12.75" customHeight="1" x14ac:dyDescent="0.25">
      <c r="A59" s="773"/>
      <c r="B59" s="776"/>
      <c r="C59" s="776"/>
      <c r="D59" s="776"/>
      <c r="E59" s="776"/>
      <c r="F59" s="776"/>
      <c r="G59" s="776"/>
      <c r="H59" s="833" t="s">
        <v>261</v>
      </c>
      <c r="I59" s="833"/>
      <c r="J59" s="833"/>
      <c r="K59" s="833"/>
      <c r="L59" s="833"/>
      <c r="M59" s="833"/>
      <c r="N59" s="834"/>
    </row>
    <row r="60" spans="1:14" s="211" customFormat="1" ht="12.75" customHeight="1" x14ac:dyDescent="0.25">
      <c r="A60" s="773"/>
      <c r="B60" s="776"/>
      <c r="C60" s="776"/>
      <c r="D60" s="776"/>
      <c r="E60" s="776"/>
      <c r="F60" s="776"/>
      <c r="G60" s="776"/>
      <c r="H60" s="833" t="s">
        <v>262</v>
      </c>
      <c r="I60" s="833"/>
      <c r="J60" s="833"/>
      <c r="K60" s="833"/>
      <c r="L60" s="833"/>
      <c r="M60" s="833"/>
      <c r="N60" s="834"/>
    </row>
    <row r="61" spans="1:14" s="211" customFormat="1" ht="12.75" customHeight="1" x14ac:dyDescent="0.25">
      <c r="A61" s="773"/>
      <c r="B61" s="776"/>
      <c r="C61" s="776"/>
      <c r="D61" s="776"/>
      <c r="E61" s="776"/>
      <c r="F61" s="776"/>
      <c r="G61" s="776"/>
      <c r="H61" s="833" t="s">
        <v>263</v>
      </c>
      <c r="I61" s="833"/>
      <c r="J61" s="833"/>
      <c r="K61" s="833"/>
      <c r="L61" s="833"/>
      <c r="M61" s="833"/>
      <c r="N61" s="834"/>
    </row>
    <row r="62" spans="1:14" s="211" customFormat="1" ht="12.75" customHeight="1" x14ac:dyDescent="0.25">
      <c r="A62" s="773"/>
      <c r="B62" s="776"/>
      <c r="C62" s="776"/>
      <c r="D62" s="776"/>
      <c r="E62" s="776"/>
      <c r="F62" s="776"/>
      <c r="G62" s="776"/>
      <c r="H62" s="776" t="s">
        <v>264</v>
      </c>
      <c r="I62" s="776"/>
      <c r="J62" s="776" t="s">
        <v>2</v>
      </c>
      <c r="K62" s="776" t="s">
        <v>265</v>
      </c>
      <c r="L62" s="757" t="s">
        <v>266</v>
      </c>
      <c r="M62" s="757" t="s">
        <v>267</v>
      </c>
      <c r="N62" s="758" t="s">
        <v>268</v>
      </c>
    </row>
    <row r="63" spans="1:14" s="211" customFormat="1" ht="12.75" customHeight="1" x14ac:dyDescent="0.25">
      <c r="A63" s="773"/>
      <c r="B63" s="776"/>
      <c r="C63" s="776"/>
      <c r="D63" s="776"/>
      <c r="E63" s="776"/>
      <c r="F63" s="776"/>
      <c r="G63" s="776"/>
      <c r="H63" s="776"/>
      <c r="I63" s="776"/>
      <c r="J63" s="776"/>
      <c r="K63" s="776"/>
      <c r="L63" s="776" t="s">
        <v>269</v>
      </c>
      <c r="M63" s="776"/>
      <c r="N63" s="777"/>
    </row>
    <row r="64" spans="1:14" s="211" customFormat="1" ht="12.75" customHeight="1" thickBot="1" x14ac:dyDescent="0.3">
      <c r="A64" s="828">
        <v>1</v>
      </c>
      <c r="B64" s="829"/>
      <c r="C64" s="829"/>
      <c r="D64" s="829"/>
      <c r="E64" s="829"/>
      <c r="F64" s="829"/>
      <c r="G64" s="829"/>
      <c r="H64" s="829">
        <v>2</v>
      </c>
      <c r="I64" s="829"/>
      <c r="J64" s="760">
        <v>3</v>
      </c>
      <c r="K64" s="760">
        <v>4</v>
      </c>
      <c r="L64" s="760">
        <v>5</v>
      </c>
      <c r="M64" s="760">
        <v>6</v>
      </c>
      <c r="N64" s="762">
        <v>7</v>
      </c>
    </row>
    <row r="65" spans="1:14" s="211" customFormat="1" ht="12.75" customHeight="1" thickTop="1" x14ac:dyDescent="0.25">
      <c r="A65" s="224" t="s">
        <v>289</v>
      </c>
      <c r="B65" s="759" t="s">
        <v>274</v>
      </c>
      <c r="C65" s="759" t="s">
        <v>272</v>
      </c>
      <c r="D65" s="759" t="s">
        <v>272</v>
      </c>
      <c r="E65" s="759" t="s">
        <v>270</v>
      </c>
      <c r="F65" s="759" t="s">
        <v>273</v>
      </c>
      <c r="G65" s="759"/>
      <c r="H65" s="272">
        <v>0</v>
      </c>
      <c r="I65" s="759"/>
      <c r="J65" s="776"/>
      <c r="K65" s="852"/>
      <c r="L65" s="852"/>
      <c r="M65" s="852"/>
      <c r="N65" s="854"/>
    </row>
    <row r="66" spans="1:14" s="211" customFormat="1" ht="12.75" customHeight="1" x14ac:dyDescent="0.25">
      <c r="A66" s="773" t="s">
        <v>293</v>
      </c>
      <c r="B66" s="776"/>
      <c r="C66" s="776"/>
      <c r="D66" s="776"/>
      <c r="E66" s="776"/>
      <c r="F66" s="776"/>
      <c r="G66" s="776"/>
      <c r="H66" s="776"/>
      <c r="I66" s="776"/>
      <c r="J66" s="776"/>
      <c r="K66" s="852"/>
      <c r="L66" s="852"/>
      <c r="M66" s="852"/>
      <c r="N66" s="854"/>
    </row>
    <row r="67" spans="1:14" s="211" customFormat="1" ht="12.75" customHeight="1" x14ac:dyDescent="0.25">
      <c r="A67" s="773"/>
      <c r="B67" s="776"/>
      <c r="C67" s="776"/>
      <c r="D67" s="776"/>
      <c r="E67" s="776"/>
      <c r="F67" s="776"/>
      <c r="G67" s="776"/>
      <c r="H67" s="272">
        <v>0</v>
      </c>
      <c r="I67" s="759" t="s">
        <v>272</v>
      </c>
      <c r="J67" s="776" t="s">
        <v>294</v>
      </c>
      <c r="K67" s="852" t="s">
        <v>279</v>
      </c>
      <c r="L67" s="852">
        <v>21</v>
      </c>
      <c r="M67" s="852"/>
      <c r="N67" s="854"/>
    </row>
    <row r="68" spans="1:14" s="211" customFormat="1" ht="12.75" customHeight="1" x14ac:dyDescent="0.25">
      <c r="A68" s="773"/>
      <c r="B68" s="776"/>
      <c r="C68" s="776"/>
      <c r="D68" s="776"/>
      <c r="E68" s="776"/>
      <c r="F68" s="776"/>
      <c r="G68" s="776"/>
      <c r="H68" s="776"/>
      <c r="I68" s="776"/>
      <c r="J68" s="776"/>
      <c r="K68" s="852"/>
      <c r="L68" s="852"/>
      <c r="M68" s="852"/>
      <c r="N68" s="854"/>
    </row>
    <row r="69" spans="1:14" s="211" customFormat="1" ht="12.75" customHeight="1" x14ac:dyDescent="0.25">
      <c r="A69" s="773"/>
      <c r="B69" s="776"/>
      <c r="C69" s="776"/>
      <c r="D69" s="776"/>
      <c r="E69" s="776"/>
      <c r="F69" s="776"/>
      <c r="G69" s="776"/>
      <c r="H69" s="272">
        <v>0</v>
      </c>
      <c r="I69" s="759" t="s">
        <v>270</v>
      </c>
      <c r="J69" s="776" t="s">
        <v>295</v>
      </c>
      <c r="K69" s="852" t="s">
        <v>277</v>
      </c>
      <c r="L69" s="852"/>
      <c r="M69" s="852"/>
      <c r="N69" s="854"/>
    </row>
    <row r="70" spans="1:14" s="211" customFormat="1" ht="12.75" customHeight="1" x14ac:dyDescent="0.25">
      <c r="A70" s="773"/>
      <c r="B70" s="776"/>
      <c r="C70" s="776"/>
      <c r="D70" s="776"/>
      <c r="E70" s="776"/>
      <c r="F70" s="776"/>
      <c r="G70" s="776"/>
      <c r="H70" s="776"/>
      <c r="I70" s="776"/>
      <c r="J70" s="776"/>
      <c r="K70" s="852"/>
      <c r="L70" s="852"/>
      <c r="M70" s="852"/>
      <c r="N70" s="854"/>
    </row>
    <row r="71" spans="1:14" s="211" customFormat="1" ht="12.75" customHeight="1" x14ac:dyDescent="0.25">
      <c r="A71" s="773"/>
      <c r="B71" s="776"/>
      <c r="C71" s="776"/>
      <c r="D71" s="776"/>
      <c r="E71" s="776"/>
      <c r="F71" s="776"/>
      <c r="G71" s="776"/>
      <c r="H71" s="272">
        <v>0</v>
      </c>
      <c r="I71" s="759"/>
      <c r="J71" s="776"/>
      <c r="K71" s="852"/>
      <c r="L71" s="852"/>
      <c r="M71" s="852"/>
      <c r="N71" s="854"/>
    </row>
    <row r="72" spans="1:14" s="211" customFormat="1" ht="12.75" customHeight="1" x14ac:dyDescent="0.25">
      <c r="A72" s="773"/>
      <c r="B72" s="776"/>
      <c r="C72" s="776"/>
      <c r="D72" s="776"/>
      <c r="E72" s="776"/>
      <c r="F72" s="776"/>
      <c r="G72" s="776"/>
      <c r="H72" s="776"/>
      <c r="I72" s="776"/>
      <c r="J72" s="776"/>
      <c r="K72" s="852"/>
      <c r="L72" s="852"/>
      <c r="M72" s="852"/>
      <c r="N72" s="854"/>
    </row>
    <row r="73" spans="1:14" s="211" customFormat="1" ht="12.75" customHeight="1" x14ac:dyDescent="0.25">
      <c r="A73" s="224">
        <v>1</v>
      </c>
      <c r="B73" s="759">
        <v>0</v>
      </c>
      <c r="C73" s="759">
        <v>7</v>
      </c>
      <c r="D73" s="759">
        <v>0</v>
      </c>
      <c r="E73" s="759">
        <v>6</v>
      </c>
      <c r="F73" s="759">
        <v>0</v>
      </c>
      <c r="G73" s="759"/>
      <c r="H73" s="272">
        <v>0</v>
      </c>
      <c r="I73" s="759"/>
      <c r="J73" s="776"/>
      <c r="K73" s="852"/>
      <c r="L73" s="852"/>
      <c r="M73" s="852"/>
      <c r="N73" s="854"/>
    </row>
    <row r="74" spans="1:14" s="211" customFormat="1" ht="12.75" customHeight="1" x14ac:dyDescent="0.25">
      <c r="A74" s="773" t="s">
        <v>300</v>
      </c>
      <c r="B74" s="776"/>
      <c r="C74" s="776"/>
      <c r="D74" s="776"/>
      <c r="E74" s="776"/>
      <c r="F74" s="776"/>
      <c r="G74" s="776"/>
      <c r="H74" s="776"/>
      <c r="I74" s="776"/>
      <c r="J74" s="776"/>
      <c r="K74" s="852"/>
      <c r="L74" s="852"/>
      <c r="M74" s="852"/>
      <c r="N74" s="854"/>
    </row>
    <row r="75" spans="1:14" s="211" customFormat="1" ht="12.75" customHeight="1" x14ac:dyDescent="0.25">
      <c r="A75" s="773"/>
      <c r="B75" s="776"/>
      <c r="C75" s="776"/>
      <c r="D75" s="776"/>
      <c r="E75" s="776"/>
      <c r="F75" s="776"/>
      <c r="G75" s="776"/>
      <c r="H75" s="272">
        <v>0</v>
      </c>
      <c r="I75" s="759" t="s">
        <v>272</v>
      </c>
      <c r="J75" s="776" t="s">
        <v>296</v>
      </c>
      <c r="K75" s="852" t="s">
        <v>279</v>
      </c>
      <c r="L75" s="852">
        <v>3</v>
      </c>
      <c r="M75" s="852"/>
      <c r="N75" s="854"/>
    </row>
    <row r="76" spans="1:14" s="211" customFormat="1" ht="12.75" customHeight="1" x14ac:dyDescent="0.25">
      <c r="A76" s="773"/>
      <c r="B76" s="776"/>
      <c r="C76" s="776"/>
      <c r="D76" s="776"/>
      <c r="E76" s="776"/>
      <c r="F76" s="776"/>
      <c r="G76" s="776"/>
      <c r="H76" s="776"/>
      <c r="I76" s="776"/>
      <c r="J76" s="776"/>
      <c r="K76" s="852"/>
      <c r="L76" s="852"/>
      <c r="M76" s="852"/>
      <c r="N76" s="854"/>
    </row>
    <row r="77" spans="1:14" s="211" customFormat="1" ht="12.75" customHeight="1" x14ac:dyDescent="0.25">
      <c r="A77" s="773"/>
      <c r="B77" s="776"/>
      <c r="C77" s="776"/>
      <c r="D77" s="776"/>
      <c r="E77" s="776"/>
      <c r="F77" s="776"/>
      <c r="G77" s="776"/>
      <c r="H77" s="272">
        <v>0</v>
      </c>
      <c r="I77" s="759" t="s">
        <v>270</v>
      </c>
      <c r="J77" s="776" t="s">
        <v>297</v>
      </c>
      <c r="K77" s="852" t="s">
        <v>299</v>
      </c>
      <c r="L77" s="852">
        <v>150</v>
      </c>
      <c r="M77" s="852"/>
      <c r="N77" s="854"/>
    </row>
    <row r="78" spans="1:14" s="211" customFormat="1" ht="12.75" customHeight="1" x14ac:dyDescent="0.25">
      <c r="A78" s="773"/>
      <c r="B78" s="776"/>
      <c r="C78" s="776"/>
      <c r="D78" s="776"/>
      <c r="E78" s="776"/>
      <c r="F78" s="776"/>
      <c r="G78" s="776"/>
      <c r="H78" s="776"/>
      <c r="I78" s="776"/>
      <c r="J78" s="776"/>
      <c r="K78" s="852"/>
      <c r="L78" s="852"/>
      <c r="M78" s="852"/>
      <c r="N78" s="854"/>
    </row>
    <row r="79" spans="1:14" s="211" customFormat="1" ht="12.75" customHeight="1" x14ac:dyDescent="0.25">
      <c r="A79" s="773"/>
      <c r="B79" s="776"/>
      <c r="C79" s="776"/>
      <c r="D79" s="776"/>
      <c r="E79" s="776"/>
      <c r="F79" s="776"/>
      <c r="G79" s="776"/>
      <c r="H79" s="272">
        <v>0</v>
      </c>
      <c r="I79" s="759"/>
      <c r="J79" s="776"/>
      <c r="K79" s="852"/>
      <c r="L79" s="852"/>
      <c r="M79" s="852"/>
      <c r="N79" s="854"/>
    </row>
    <row r="80" spans="1:14" s="211" customFormat="1" ht="12.75" customHeight="1" x14ac:dyDescent="0.25">
      <c r="A80" s="773"/>
      <c r="B80" s="776"/>
      <c r="C80" s="776"/>
      <c r="D80" s="776"/>
      <c r="E80" s="776"/>
      <c r="F80" s="776"/>
      <c r="G80" s="776"/>
      <c r="H80" s="776"/>
      <c r="I80" s="776"/>
      <c r="J80" s="776"/>
      <c r="K80" s="852"/>
      <c r="L80" s="852"/>
      <c r="M80" s="852"/>
      <c r="N80" s="854"/>
    </row>
    <row r="81" spans="1:14" s="211" customFormat="1" ht="12.75" customHeight="1" x14ac:dyDescent="0.25">
      <c r="A81" s="224">
        <v>1</v>
      </c>
      <c r="B81" s="759">
        <v>0</v>
      </c>
      <c r="C81" s="759">
        <v>7</v>
      </c>
      <c r="D81" s="759">
        <v>0</v>
      </c>
      <c r="E81" s="759">
        <v>6</v>
      </c>
      <c r="F81" s="759">
        <v>0</v>
      </c>
      <c r="G81" s="759"/>
      <c r="H81" s="272">
        <v>0</v>
      </c>
      <c r="I81" s="759"/>
      <c r="J81" s="776"/>
      <c r="K81" s="852"/>
      <c r="L81" s="852"/>
      <c r="M81" s="852"/>
      <c r="N81" s="854"/>
    </row>
    <row r="82" spans="1:14" s="211" customFormat="1" ht="12.75" customHeight="1" x14ac:dyDescent="0.25">
      <c r="A82" s="773" t="s">
        <v>775</v>
      </c>
      <c r="B82" s="776"/>
      <c r="C82" s="776"/>
      <c r="D82" s="776"/>
      <c r="E82" s="776"/>
      <c r="F82" s="776"/>
      <c r="G82" s="776"/>
      <c r="H82" s="776"/>
      <c r="I82" s="776"/>
      <c r="J82" s="776"/>
      <c r="K82" s="852"/>
      <c r="L82" s="852"/>
      <c r="M82" s="852"/>
      <c r="N82" s="854"/>
    </row>
    <row r="83" spans="1:14" s="211" customFormat="1" ht="12.75" customHeight="1" x14ac:dyDescent="0.25">
      <c r="A83" s="773"/>
      <c r="B83" s="776"/>
      <c r="C83" s="776"/>
      <c r="D83" s="776"/>
      <c r="E83" s="776"/>
      <c r="F83" s="776"/>
      <c r="G83" s="776"/>
      <c r="H83" s="272">
        <v>0</v>
      </c>
      <c r="I83" s="759" t="s">
        <v>272</v>
      </c>
      <c r="J83" s="776" t="s">
        <v>296</v>
      </c>
      <c r="K83" s="852" t="s">
        <v>279</v>
      </c>
      <c r="L83" s="852">
        <v>5</v>
      </c>
      <c r="M83" s="852"/>
      <c r="N83" s="854"/>
    </row>
    <row r="84" spans="1:14" s="211" customFormat="1" ht="12.75" customHeight="1" x14ac:dyDescent="0.25">
      <c r="A84" s="773"/>
      <c r="B84" s="776"/>
      <c r="C84" s="776"/>
      <c r="D84" s="776"/>
      <c r="E84" s="776"/>
      <c r="F84" s="776"/>
      <c r="G84" s="776"/>
      <c r="H84" s="776"/>
      <c r="I84" s="776"/>
      <c r="J84" s="776"/>
      <c r="K84" s="852"/>
      <c r="L84" s="852"/>
      <c r="M84" s="852"/>
      <c r="N84" s="854"/>
    </row>
    <row r="85" spans="1:14" s="211" customFormat="1" ht="12.75" customHeight="1" x14ac:dyDescent="0.25">
      <c r="A85" s="773"/>
      <c r="B85" s="776"/>
      <c r="C85" s="776"/>
      <c r="D85" s="776"/>
      <c r="E85" s="776"/>
      <c r="F85" s="776"/>
      <c r="G85" s="776"/>
      <c r="H85" s="272">
        <v>0</v>
      </c>
      <c r="I85" s="759" t="s">
        <v>270</v>
      </c>
      <c r="J85" s="776" t="s">
        <v>297</v>
      </c>
      <c r="K85" s="852" t="s">
        <v>299</v>
      </c>
      <c r="L85" s="852">
        <v>50</v>
      </c>
      <c r="M85" s="852"/>
      <c r="N85" s="854"/>
    </row>
    <row r="86" spans="1:14" s="211" customFormat="1" ht="12.75" customHeight="1" x14ac:dyDescent="0.25">
      <c r="A86" s="773"/>
      <c r="B86" s="776"/>
      <c r="C86" s="776"/>
      <c r="D86" s="776"/>
      <c r="E86" s="776"/>
      <c r="F86" s="776"/>
      <c r="G86" s="776"/>
      <c r="H86" s="776"/>
      <c r="I86" s="776"/>
      <c r="J86" s="776"/>
      <c r="K86" s="852"/>
      <c r="L86" s="852"/>
      <c r="M86" s="852"/>
      <c r="N86" s="854"/>
    </row>
    <row r="87" spans="1:14" s="211" customFormat="1" ht="12.75" customHeight="1" x14ac:dyDescent="0.25">
      <c r="A87" s="773"/>
      <c r="B87" s="776"/>
      <c r="C87" s="776"/>
      <c r="D87" s="776"/>
      <c r="E87" s="776"/>
      <c r="F87" s="776"/>
      <c r="G87" s="776"/>
      <c r="H87" s="272">
        <v>0</v>
      </c>
      <c r="I87" s="759"/>
      <c r="J87" s="776"/>
      <c r="K87" s="852"/>
      <c r="L87" s="852"/>
      <c r="M87" s="852"/>
      <c r="N87" s="854"/>
    </row>
    <row r="88" spans="1:14" s="211" customFormat="1" ht="12.75" customHeight="1" x14ac:dyDescent="0.25">
      <c r="A88" s="773"/>
      <c r="B88" s="776"/>
      <c r="C88" s="776"/>
      <c r="D88" s="776"/>
      <c r="E88" s="776"/>
      <c r="F88" s="776"/>
      <c r="G88" s="776"/>
      <c r="H88" s="776"/>
      <c r="I88" s="776"/>
      <c r="J88" s="776"/>
      <c r="K88" s="852"/>
      <c r="L88" s="852"/>
      <c r="M88" s="852"/>
      <c r="N88" s="854"/>
    </row>
    <row r="89" spans="1:14" s="211" customFormat="1" ht="12.75" customHeight="1" x14ac:dyDescent="0.25">
      <c r="A89" s="224">
        <v>1</v>
      </c>
      <c r="B89" s="759">
        <v>0</v>
      </c>
      <c r="C89" s="759">
        <v>7</v>
      </c>
      <c r="D89" s="759">
        <v>0</v>
      </c>
      <c r="E89" s="759">
        <v>6</v>
      </c>
      <c r="F89" s="759">
        <v>0</v>
      </c>
      <c r="G89" s="759"/>
      <c r="H89" s="272">
        <v>0</v>
      </c>
      <c r="I89" s="759"/>
      <c r="J89" s="776"/>
      <c r="K89" s="852"/>
      <c r="L89" s="852"/>
      <c r="M89" s="852"/>
      <c r="N89" s="854"/>
    </row>
    <row r="90" spans="1:14" s="211" customFormat="1" ht="12.75" customHeight="1" x14ac:dyDescent="0.25">
      <c r="A90" s="773" t="s">
        <v>780</v>
      </c>
      <c r="B90" s="776"/>
      <c r="C90" s="776"/>
      <c r="D90" s="776"/>
      <c r="E90" s="776"/>
      <c r="F90" s="776"/>
      <c r="G90" s="776"/>
      <c r="H90" s="776"/>
      <c r="I90" s="776"/>
      <c r="J90" s="776"/>
      <c r="K90" s="852"/>
      <c r="L90" s="852"/>
      <c r="M90" s="852"/>
      <c r="N90" s="854"/>
    </row>
    <row r="91" spans="1:14" s="211" customFormat="1" ht="12.75" customHeight="1" x14ac:dyDescent="0.25">
      <c r="A91" s="773"/>
      <c r="B91" s="776"/>
      <c r="C91" s="776"/>
      <c r="D91" s="776"/>
      <c r="E91" s="776"/>
      <c r="F91" s="776"/>
      <c r="G91" s="776"/>
      <c r="H91" s="272">
        <v>0</v>
      </c>
      <c r="I91" s="759" t="s">
        <v>272</v>
      </c>
      <c r="J91" s="776" t="s">
        <v>296</v>
      </c>
      <c r="K91" s="852" t="s">
        <v>279</v>
      </c>
      <c r="L91" s="852">
        <v>20</v>
      </c>
      <c r="M91" s="852"/>
      <c r="N91" s="854"/>
    </row>
    <row r="92" spans="1:14" s="211" customFormat="1" ht="12.75" customHeight="1" x14ac:dyDescent="0.25">
      <c r="A92" s="773"/>
      <c r="B92" s="776"/>
      <c r="C92" s="776"/>
      <c r="D92" s="776"/>
      <c r="E92" s="776"/>
      <c r="F92" s="776"/>
      <c r="G92" s="776"/>
      <c r="H92" s="776"/>
      <c r="I92" s="776"/>
      <c r="J92" s="776"/>
      <c r="K92" s="852"/>
      <c r="L92" s="852"/>
      <c r="M92" s="852"/>
      <c r="N92" s="854"/>
    </row>
    <row r="93" spans="1:14" s="211" customFormat="1" ht="12.75" customHeight="1" x14ac:dyDescent="0.25">
      <c r="A93" s="773"/>
      <c r="B93" s="776"/>
      <c r="C93" s="776"/>
      <c r="D93" s="776"/>
      <c r="E93" s="776"/>
      <c r="F93" s="776"/>
      <c r="G93" s="776"/>
      <c r="H93" s="272">
        <v>0</v>
      </c>
      <c r="I93" s="759" t="s">
        <v>270</v>
      </c>
      <c r="J93" s="776" t="s">
        <v>297</v>
      </c>
      <c r="K93" s="852" t="s">
        <v>299</v>
      </c>
      <c r="L93" s="852">
        <v>30</v>
      </c>
      <c r="M93" s="852"/>
      <c r="N93" s="854"/>
    </row>
    <row r="94" spans="1:14" s="211" customFormat="1" ht="12.75" customHeight="1" x14ac:dyDescent="0.25">
      <c r="A94" s="773"/>
      <c r="B94" s="776"/>
      <c r="C94" s="776"/>
      <c r="D94" s="776"/>
      <c r="E94" s="776"/>
      <c r="F94" s="776"/>
      <c r="G94" s="776"/>
      <c r="H94" s="776"/>
      <c r="I94" s="776"/>
      <c r="J94" s="776"/>
      <c r="K94" s="852"/>
      <c r="L94" s="852"/>
      <c r="M94" s="852"/>
      <c r="N94" s="854"/>
    </row>
    <row r="95" spans="1:14" s="211" customFormat="1" ht="12.75" customHeight="1" x14ac:dyDescent="0.25">
      <c r="A95" s="773"/>
      <c r="B95" s="776"/>
      <c r="C95" s="776"/>
      <c r="D95" s="776"/>
      <c r="E95" s="776"/>
      <c r="F95" s="776"/>
      <c r="G95" s="776"/>
      <c r="H95" s="272">
        <v>0</v>
      </c>
      <c r="I95" s="759"/>
      <c r="J95" s="776"/>
      <c r="K95" s="852"/>
      <c r="L95" s="852"/>
      <c r="M95" s="852"/>
      <c r="N95" s="854"/>
    </row>
    <row r="96" spans="1:14" s="211" customFormat="1" ht="12.75" customHeight="1" x14ac:dyDescent="0.25">
      <c r="A96" s="773"/>
      <c r="B96" s="776"/>
      <c r="C96" s="776"/>
      <c r="D96" s="776"/>
      <c r="E96" s="776"/>
      <c r="F96" s="776"/>
      <c r="G96" s="776"/>
      <c r="H96" s="776"/>
      <c r="I96" s="776"/>
      <c r="J96" s="776"/>
      <c r="K96" s="852"/>
      <c r="L96" s="852"/>
      <c r="M96" s="852"/>
      <c r="N96" s="854"/>
    </row>
    <row r="97" spans="1:14" s="211" customFormat="1" ht="12.75" customHeight="1" x14ac:dyDescent="0.25">
      <c r="A97" s="268">
        <v>1</v>
      </c>
      <c r="B97" s="269">
        <v>0</v>
      </c>
      <c r="C97" s="269">
        <v>7</v>
      </c>
      <c r="D97" s="269">
        <v>0</v>
      </c>
      <c r="E97" s="269">
        <v>6</v>
      </c>
      <c r="F97" s="269">
        <v>0</v>
      </c>
      <c r="G97" s="269"/>
      <c r="H97" s="270">
        <v>0</v>
      </c>
      <c r="I97" s="269"/>
      <c r="J97" s="847"/>
      <c r="K97" s="849"/>
      <c r="L97" s="849"/>
      <c r="M97" s="849"/>
      <c r="N97" s="853"/>
    </row>
    <row r="98" spans="1:14" s="211" customFormat="1" ht="12.75" customHeight="1" x14ac:dyDescent="0.25">
      <c r="A98" s="773" t="s">
        <v>781</v>
      </c>
      <c r="B98" s="776"/>
      <c r="C98" s="776"/>
      <c r="D98" s="776"/>
      <c r="E98" s="776"/>
      <c r="F98" s="776"/>
      <c r="G98" s="776"/>
      <c r="H98" s="776"/>
      <c r="I98" s="776"/>
      <c r="J98" s="776"/>
      <c r="K98" s="852"/>
      <c r="L98" s="852"/>
      <c r="M98" s="852"/>
      <c r="N98" s="854"/>
    </row>
    <row r="99" spans="1:14" s="211" customFormat="1" ht="12.75" customHeight="1" x14ac:dyDescent="0.25">
      <c r="A99" s="773"/>
      <c r="B99" s="776"/>
      <c r="C99" s="776"/>
      <c r="D99" s="776"/>
      <c r="E99" s="776"/>
      <c r="F99" s="776"/>
      <c r="G99" s="776"/>
      <c r="H99" s="272">
        <v>0</v>
      </c>
      <c r="I99" s="759" t="s">
        <v>272</v>
      </c>
      <c r="J99" s="776" t="s">
        <v>296</v>
      </c>
      <c r="K99" s="852" t="s">
        <v>279</v>
      </c>
      <c r="L99" s="852">
        <v>102</v>
      </c>
      <c r="M99" s="852"/>
      <c r="N99" s="854"/>
    </row>
    <row r="100" spans="1:14" s="211" customFormat="1" ht="12.75" customHeight="1" x14ac:dyDescent="0.25">
      <c r="A100" s="773"/>
      <c r="B100" s="776"/>
      <c r="C100" s="776"/>
      <c r="D100" s="776"/>
      <c r="E100" s="776"/>
      <c r="F100" s="776"/>
      <c r="G100" s="776"/>
      <c r="H100" s="776"/>
      <c r="I100" s="776"/>
      <c r="J100" s="776"/>
      <c r="K100" s="852"/>
      <c r="L100" s="852"/>
      <c r="M100" s="852"/>
      <c r="N100" s="854"/>
    </row>
    <row r="101" spans="1:14" s="211" customFormat="1" ht="12.75" customHeight="1" x14ac:dyDescent="0.25">
      <c r="A101" s="773"/>
      <c r="B101" s="776"/>
      <c r="C101" s="776"/>
      <c r="D101" s="776"/>
      <c r="E101" s="776"/>
      <c r="F101" s="776"/>
      <c r="G101" s="776"/>
      <c r="H101" s="272">
        <v>0</v>
      </c>
      <c r="I101" s="759" t="s">
        <v>270</v>
      </c>
      <c r="J101" s="776" t="s">
        <v>297</v>
      </c>
      <c r="K101" s="852" t="s">
        <v>299</v>
      </c>
      <c r="L101" s="852">
        <v>25</v>
      </c>
      <c r="M101" s="852"/>
      <c r="N101" s="854"/>
    </row>
    <row r="102" spans="1:14" s="211" customFormat="1" ht="12.75" customHeight="1" x14ac:dyDescent="0.25">
      <c r="A102" s="773"/>
      <c r="B102" s="776"/>
      <c r="C102" s="776"/>
      <c r="D102" s="776"/>
      <c r="E102" s="776"/>
      <c r="F102" s="776"/>
      <c r="G102" s="776"/>
      <c r="H102" s="776"/>
      <c r="I102" s="776"/>
      <c r="J102" s="776"/>
      <c r="K102" s="852"/>
      <c r="L102" s="852"/>
      <c r="M102" s="852"/>
      <c r="N102" s="854"/>
    </row>
    <row r="103" spans="1:14" s="211" customFormat="1" ht="12.75" customHeight="1" x14ac:dyDescent="0.25">
      <c r="A103" s="773"/>
      <c r="B103" s="776"/>
      <c r="C103" s="776"/>
      <c r="D103" s="776"/>
      <c r="E103" s="776"/>
      <c r="F103" s="776"/>
      <c r="G103" s="776"/>
      <c r="H103" s="272">
        <v>0</v>
      </c>
      <c r="I103" s="759"/>
      <c r="J103" s="776"/>
      <c r="K103" s="852"/>
      <c r="L103" s="852"/>
      <c r="M103" s="852"/>
      <c r="N103" s="854"/>
    </row>
    <row r="104" spans="1:14" s="211" customFormat="1" ht="12.75" customHeight="1" thickBot="1" x14ac:dyDescent="0.3">
      <c r="A104" s="828"/>
      <c r="B104" s="829"/>
      <c r="C104" s="829"/>
      <c r="D104" s="829"/>
      <c r="E104" s="829"/>
      <c r="F104" s="829"/>
      <c r="G104" s="829"/>
      <c r="H104" s="829"/>
      <c r="I104" s="829"/>
      <c r="J104" s="829"/>
      <c r="K104" s="861"/>
      <c r="L104" s="861"/>
      <c r="M104" s="861"/>
      <c r="N104" s="862"/>
    </row>
    <row r="105" spans="1:14" s="211" customFormat="1" ht="7.5" customHeight="1" thickTop="1" x14ac:dyDescent="0.25">
      <c r="A105" s="435"/>
      <c r="B105" s="435"/>
      <c r="C105" s="435"/>
      <c r="D105" s="435"/>
      <c r="E105" s="435"/>
      <c r="F105" s="435"/>
      <c r="G105" s="435"/>
      <c r="H105" s="435"/>
      <c r="I105" s="435"/>
      <c r="J105" s="435"/>
      <c r="K105" s="436"/>
      <c r="L105" s="436"/>
      <c r="M105" s="436"/>
      <c r="N105" s="436"/>
    </row>
    <row r="106" spans="1:14" s="211" customFormat="1" ht="7.5" customHeight="1" thickBot="1" x14ac:dyDescent="0.3">
      <c r="A106" s="437"/>
      <c r="B106" s="437"/>
      <c r="C106" s="437"/>
      <c r="D106" s="437"/>
      <c r="E106" s="437"/>
      <c r="F106" s="437"/>
      <c r="G106" s="437"/>
      <c r="H106" s="437"/>
      <c r="I106" s="437"/>
      <c r="J106" s="437"/>
      <c r="K106" s="438"/>
      <c r="L106" s="438"/>
      <c r="M106" s="438"/>
      <c r="N106" s="438"/>
    </row>
    <row r="107" spans="1:14" s="211" customFormat="1" ht="12.75" customHeight="1" thickTop="1" x14ac:dyDescent="0.25">
      <c r="A107" s="772" t="s">
        <v>779</v>
      </c>
      <c r="B107" s="774"/>
      <c r="C107" s="774"/>
      <c r="D107" s="774"/>
      <c r="E107" s="774"/>
      <c r="F107" s="774"/>
      <c r="G107" s="774"/>
      <c r="H107" s="831" t="s">
        <v>259</v>
      </c>
      <c r="I107" s="831"/>
      <c r="J107" s="831"/>
      <c r="K107" s="831"/>
      <c r="L107" s="831"/>
      <c r="M107" s="831"/>
      <c r="N107" s="832"/>
    </row>
    <row r="108" spans="1:14" s="211" customFormat="1" ht="12.75" customHeight="1" x14ac:dyDescent="0.25">
      <c r="A108" s="773"/>
      <c r="B108" s="776"/>
      <c r="C108" s="776"/>
      <c r="D108" s="776"/>
      <c r="E108" s="776"/>
      <c r="F108" s="776"/>
      <c r="G108" s="776"/>
      <c r="H108" s="833" t="s">
        <v>260</v>
      </c>
      <c r="I108" s="833"/>
      <c r="J108" s="833"/>
      <c r="K108" s="833"/>
      <c r="L108" s="833"/>
      <c r="M108" s="833"/>
      <c r="N108" s="834"/>
    </row>
    <row r="109" spans="1:14" s="211" customFormat="1" ht="12.75" customHeight="1" x14ac:dyDescent="0.25">
      <c r="A109" s="773"/>
      <c r="B109" s="776"/>
      <c r="C109" s="776"/>
      <c r="D109" s="776"/>
      <c r="E109" s="776"/>
      <c r="F109" s="776"/>
      <c r="G109" s="776"/>
      <c r="H109" s="833" t="s">
        <v>261</v>
      </c>
      <c r="I109" s="833"/>
      <c r="J109" s="833"/>
      <c r="K109" s="833"/>
      <c r="L109" s="833"/>
      <c r="M109" s="833"/>
      <c r="N109" s="834"/>
    </row>
    <row r="110" spans="1:14" s="211" customFormat="1" ht="12.75" customHeight="1" x14ac:dyDescent="0.25">
      <c r="A110" s="773"/>
      <c r="B110" s="776"/>
      <c r="C110" s="776"/>
      <c r="D110" s="776"/>
      <c r="E110" s="776"/>
      <c r="F110" s="776"/>
      <c r="G110" s="776"/>
      <c r="H110" s="833" t="s">
        <v>262</v>
      </c>
      <c r="I110" s="833"/>
      <c r="J110" s="833"/>
      <c r="K110" s="833"/>
      <c r="L110" s="833"/>
      <c r="M110" s="833"/>
      <c r="N110" s="834"/>
    </row>
    <row r="111" spans="1:14" s="211" customFormat="1" ht="12.75" customHeight="1" x14ac:dyDescent="0.25">
      <c r="A111" s="773"/>
      <c r="B111" s="776"/>
      <c r="C111" s="776"/>
      <c r="D111" s="776"/>
      <c r="E111" s="776"/>
      <c r="F111" s="776"/>
      <c r="G111" s="776"/>
      <c r="H111" s="833" t="s">
        <v>263</v>
      </c>
      <c r="I111" s="833"/>
      <c r="J111" s="833"/>
      <c r="K111" s="833"/>
      <c r="L111" s="833"/>
      <c r="M111" s="833"/>
      <c r="N111" s="834"/>
    </row>
    <row r="112" spans="1:14" s="211" customFormat="1" ht="12.75" customHeight="1" x14ac:dyDescent="0.25">
      <c r="A112" s="773"/>
      <c r="B112" s="776"/>
      <c r="C112" s="776"/>
      <c r="D112" s="776"/>
      <c r="E112" s="776"/>
      <c r="F112" s="776"/>
      <c r="G112" s="776"/>
      <c r="H112" s="776" t="s">
        <v>264</v>
      </c>
      <c r="I112" s="776"/>
      <c r="J112" s="776" t="s">
        <v>2</v>
      </c>
      <c r="K112" s="776" t="s">
        <v>265</v>
      </c>
      <c r="L112" s="757" t="s">
        <v>266</v>
      </c>
      <c r="M112" s="757" t="s">
        <v>267</v>
      </c>
      <c r="N112" s="758" t="s">
        <v>268</v>
      </c>
    </row>
    <row r="113" spans="1:14" s="211" customFormat="1" ht="12.75" customHeight="1" thickBot="1" x14ac:dyDescent="0.3">
      <c r="A113" s="773"/>
      <c r="B113" s="776"/>
      <c r="C113" s="776"/>
      <c r="D113" s="776"/>
      <c r="E113" s="776"/>
      <c r="F113" s="776"/>
      <c r="G113" s="776"/>
      <c r="H113" s="829"/>
      <c r="I113" s="829"/>
      <c r="J113" s="829"/>
      <c r="K113" s="829"/>
      <c r="L113" s="829" t="s">
        <v>269</v>
      </c>
      <c r="M113" s="829"/>
      <c r="N113" s="860"/>
    </row>
    <row r="114" spans="1:14" s="211" customFormat="1" ht="12.75" customHeight="1" thickTop="1" thickBot="1" x14ac:dyDescent="0.3">
      <c r="A114" s="859">
        <v>1</v>
      </c>
      <c r="B114" s="850"/>
      <c r="C114" s="850"/>
      <c r="D114" s="850"/>
      <c r="E114" s="850"/>
      <c r="F114" s="850"/>
      <c r="G114" s="850"/>
      <c r="H114" s="850">
        <v>2</v>
      </c>
      <c r="I114" s="850"/>
      <c r="J114" s="761">
        <v>3</v>
      </c>
      <c r="K114" s="761">
        <v>4</v>
      </c>
      <c r="L114" s="761">
        <v>5</v>
      </c>
      <c r="M114" s="761">
        <v>6</v>
      </c>
      <c r="N114" s="220">
        <v>7</v>
      </c>
    </row>
    <row r="115" spans="1:14" s="211" customFormat="1" ht="12.75" customHeight="1" thickTop="1" x14ac:dyDescent="0.25">
      <c r="A115" s="268"/>
      <c r="B115" s="269"/>
      <c r="C115" s="269"/>
      <c r="D115" s="269"/>
      <c r="E115" s="269"/>
      <c r="F115" s="269"/>
      <c r="G115" s="269"/>
      <c r="H115" s="270">
        <v>0</v>
      </c>
      <c r="I115" s="269"/>
      <c r="J115" s="847"/>
      <c r="K115" s="849"/>
      <c r="L115" s="849"/>
      <c r="M115" s="849"/>
      <c r="N115" s="853"/>
    </row>
    <row r="116" spans="1:14" s="211" customFormat="1" ht="12.75" customHeight="1" x14ac:dyDescent="0.25">
      <c r="A116" s="773" t="s">
        <v>683</v>
      </c>
      <c r="B116" s="776"/>
      <c r="C116" s="776"/>
      <c r="D116" s="776"/>
      <c r="E116" s="776"/>
      <c r="F116" s="776"/>
      <c r="G116" s="776"/>
      <c r="H116" s="776"/>
      <c r="I116" s="776"/>
      <c r="J116" s="776"/>
      <c r="K116" s="852"/>
      <c r="L116" s="852"/>
      <c r="M116" s="852"/>
      <c r="N116" s="854"/>
    </row>
    <row r="117" spans="1:14" s="211" customFormat="1" ht="12.75" customHeight="1" x14ac:dyDescent="0.25">
      <c r="A117" s="773"/>
      <c r="B117" s="776"/>
      <c r="C117" s="776"/>
      <c r="D117" s="776"/>
      <c r="E117" s="776"/>
      <c r="F117" s="776"/>
      <c r="G117" s="776"/>
      <c r="H117" s="272">
        <v>0</v>
      </c>
      <c r="I117" s="759" t="s">
        <v>272</v>
      </c>
      <c r="J117" s="776" t="s">
        <v>298</v>
      </c>
      <c r="K117" s="852" t="s">
        <v>277</v>
      </c>
      <c r="L117" s="852">
        <v>10</v>
      </c>
      <c r="M117" s="852"/>
      <c r="N117" s="854"/>
    </row>
    <row r="118" spans="1:14" s="211" customFormat="1" ht="12.75" customHeight="1" x14ac:dyDescent="0.25">
      <c r="A118" s="773"/>
      <c r="B118" s="776"/>
      <c r="C118" s="776"/>
      <c r="D118" s="776"/>
      <c r="E118" s="776"/>
      <c r="F118" s="776"/>
      <c r="G118" s="776"/>
      <c r="H118" s="776"/>
      <c r="I118" s="776"/>
      <c r="J118" s="776"/>
      <c r="K118" s="852"/>
      <c r="L118" s="852"/>
      <c r="M118" s="852"/>
      <c r="N118" s="854"/>
    </row>
    <row r="119" spans="1:14" s="211" customFormat="1" ht="12.75" customHeight="1" x14ac:dyDescent="0.25">
      <c r="A119" s="773"/>
      <c r="B119" s="776"/>
      <c r="C119" s="776"/>
      <c r="D119" s="776"/>
      <c r="E119" s="776"/>
      <c r="F119" s="776"/>
      <c r="G119" s="776"/>
      <c r="H119" s="272">
        <v>0</v>
      </c>
      <c r="I119" s="759" t="s">
        <v>270</v>
      </c>
      <c r="J119" s="776" t="s">
        <v>297</v>
      </c>
      <c r="K119" s="852" t="s">
        <v>299</v>
      </c>
      <c r="L119" s="852">
        <v>12</v>
      </c>
      <c r="M119" s="852"/>
      <c r="N119" s="854"/>
    </row>
    <row r="120" spans="1:14" s="211" customFormat="1" ht="12.75" customHeight="1" x14ac:dyDescent="0.25">
      <c r="A120" s="773"/>
      <c r="B120" s="776"/>
      <c r="C120" s="776"/>
      <c r="D120" s="776"/>
      <c r="E120" s="776"/>
      <c r="F120" s="776"/>
      <c r="G120" s="776"/>
      <c r="H120" s="776"/>
      <c r="I120" s="776"/>
      <c r="J120" s="776"/>
      <c r="K120" s="852"/>
      <c r="L120" s="852"/>
      <c r="M120" s="852"/>
      <c r="N120" s="854"/>
    </row>
    <row r="121" spans="1:14" s="211" customFormat="1" ht="12.75" customHeight="1" x14ac:dyDescent="0.25">
      <c r="A121" s="773"/>
      <c r="B121" s="776"/>
      <c r="C121" s="776"/>
      <c r="D121" s="776"/>
      <c r="E121" s="776"/>
      <c r="F121" s="776"/>
      <c r="G121" s="776"/>
      <c r="H121" s="272">
        <v>0</v>
      </c>
      <c r="I121" s="759"/>
      <c r="J121" s="776"/>
      <c r="K121" s="852"/>
      <c r="L121" s="852"/>
      <c r="M121" s="852"/>
      <c r="N121" s="854"/>
    </row>
    <row r="122" spans="1:14" s="211" customFormat="1" ht="12.75" customHeight="1" x14ac:dyDescent="0.25">
      <c r="A122" s="773"/>
      <c r="B122" s="776"/>
      <c r="C122" s="776"/>
      <c r="D122" s="776"/>
      <c r="E122" s="776"/>
      <c r="F122" s="776"/>
      <c r="G122" s="776"/>
      <c r="H122" s="776"/>
      <c r="I122" s="776"/>
      <c r="J122" s="776"/>
      <c r="K122" s="852"/>
      <c r="L122" s="852"/>
      <c r="M122" s="852"/>
      <c r="N122" s="854"/>
    </row>
    <row r="123" spans="1:14" s="211" customFormat="1" ht="12.75" customHeight="1" x14ac:dyDescent="0.25">
      <c r="A123" s="224">
        <v>0</v>
      </c>
      <c r="B123" s="759">
        <v>8</v>
      </c>
      <c r="C123" s="759">
        <v>4</v>
      </c>
      <c r="D123" s="759">
        <v>0</v>
      </c>
      <c r="E123" s="759">
        <v>3</v>
      </c>
      <c r="F123" s="759">
        <v>1</v>
      </c>
      <c r="G123" s="759"/>
      <c r="H123" s="272">
        <v>0</v>
      </c>
      <c r="I123" s="759"/>
      <c r="J123" s="776"/>
      <c r="K123" s="852"/>
      <c r="L123" s="852"/>
      <c r="M123" s="852"/>
      <c r="N123" s="854"/>
    </row>
    <row r="124" spans="1:14" s="211" customFormat="1" ht="12.75" customHeight="1" x14ac:dyDescent="0.25">
      <c r="A124" s="773" t="s">
        <v>301</v>
      </c>
      <c r="B124" s="776"/>
      <c r="C124" s="776"/>
      <c r="D124" s="776"/>
      <c r="E124" s="776"/>
      <c r="F124" s="776"/>
      <c r="G124" s="776"/>
      <c r="H124" s="776"/>
      <c r="I124" s="776"/>
      <c r="J124" s="776"/>
      <c r="K124" s="852"/>
      <c r="L124" s="852"/>
      <c r="M124" s="852"/>
      <c r="N124" s="854"/>
    </row>
    <row r="125" spans="1:14" s="211" customFormat="1" ht="12.75" customHeight="1" x14ac:dyDescent="0.25">
      <c r="A125" s="773"/>
      <c r="B125" s="776"/>
      <c r="C125" s="776"/>
      <c r="D125" s="776"/>
      <c r="E125" s="776"/>
      <c r="F125" s="776"/>
      <c r="G125" s="776"/>
      <c r="H125" s="272">
        <v>0</v>
      </c>
      <c r="I125" s="759" t="s">
        <v>272</v>
      </c>
      <c r="J125" s="776" t="s">
        <v>302</v>
      </c>
      <c r="K125" s="852" t="s">
        <v>303</v>
      </c>
      <c r="L125" s="852">
        <v>16</v>
      </c>
      <c r="M125" s="852"/>
      <c r="N125" s="854"/>
    </row>
    <row r="126" spans="1:14" s="211" customFormat="1" ht="12.75" customHeight="1" x14ac:dyDescent="0.25">
      <c r="A126" s="773"/>
      <c r="B126" s="776"/>
      <c r="C126" s="776"/>
      <c r="D126" s="776"/>
      <c r="E126" s="776"/>
      <c r="F126" s="776"/>
      <c r="G126" s="776"/>
      <c r="H126" s="776"/>
      <c r="I126" s="776"/>
      <c r="J126" s="776"/>
      <c r="K126" s="852"/>
      <c r="L126" s="852"/>
      <c r="M126" s="852"/>
      <c r="N126" s="854"/>
    </row>
    <row r="127" spans="1:14" s="211" customFormat="1" ht="12.75" customHeight="1" x14ac:dyDescent="0.25">
      <c r="A127" s="773"/>
      <c r="B127" s="776"/>
      <c r="C127" s="776"/>
      <c r="D127" s="776"/>
      <c r="E127" s="776"/>
      <c r="F127" s="776"/>
      <c r="G127" s="776"/>
      <c r="H127" s="272">
        <v>0</v>
      </c>
      <c r="I127" s="759" t="s">
        <v>270</v>
      </c>
      <c r="J127" s="776" t="s">
        <v>304</v>
      </c>
      <c r="K127" s="852" t="s">
        <v>305</v>
      </c>
      <c r="L127" s="852">
        <v>450</v>
      </c>
      <c r="M127" s="863"/>
      <c r="N127" s="854"/>
    </row>
    <row r="128" spans="1:14" s="211" customFormat="1" ht="12.75" customHeight="1" x14ac:dyDescent="0.25">
      <c r="A128" s="773"/>
      <c r="B128" s="776"/>
      <c r="C128" s="776"/>
      <c r="D128" s="776"/>
      <c r="E128" s="776"/>
      <c r="F128" s="776"/>
      <c r="G128" s="776"/>
      <c r="H128" s="776"/>
      <c r="I128" s="776"/>
      <c r="J128" s="776"/>
      <c r="K128" s="852"/>
      <c r="L128" s="852"/>
      <c r="M128" s="852"/>
      <c r="N128" s="854"/>
    </row>
    <row r="129" spans="1:14" s="211" customFormat="1" ht="12.75" customHeight="1" x14ac:dyDescent="0.25">
      <c r="A129" s="773"/>
      <c r="B129" s="776"/>
      <c r="C129" s="776"/>
      <c r="D129" s="776"/>
      <c r="E129" s="776"/>
      <c r="F129" s="776"/>
      <c r="G129" s="776"/>
      <c r="H129" s="272">
        <v>0</v>
      </c>
      <c r="I129" s="759"/>
      <c r="J129" s="776"/>
      <c r="K129" s="852"/>
      <c r="L129" s="852"/>
      <c r="M129" s="852"/>
      <c r="N129" s="854"/>
    </row>
    <row r="130" spans="1:14" s="211" customFormat="1" ht="12.75" customHeight="1" x14ac:dyDescent="0.25">
      <c r="A130" s="773"/>
      <c r="B130" s="776"/>
      <c r="C130" s="776"/>
      <c r="D130" s="776"/>
      <c r="E130" s="776"/>
      <c r="F130" s="776"/>
      <c r="G130" s="776"/>
      <c r="H130" s="776"/>
      <c r="I130" s="776"/>
      <c r="J130" s="776"/>
      <c r="K130" s="852"/>
      <c r="L130" s="852"/>
      <c r="M130" s="852"/>
      <c r="N130" s="854"/>
    </row>
    <row r="131" spans="1:14" s="211" customFormat="1" ht="12.75" customHeight="1" x14ac:dyDescent="0.25">
      <c r="A131" s="268">
        <v>0</v>
      </c>
      <c r="B131" s="269">
        <v>8</v>
      </c>
      <c r="C131" s="269">
        <v>2</v>
      </c>
      <c r="D131" s="269">
        <v>0</v>
      </c>
      <c r="E131" s="269">
        <v>4</v>
      </c>
      <c r="F131" s="269">
        <v>4</v>
      </c>
      <c r="G131" s="269"/>
      <c r="H131" s="270">
        <v>0</v>
      </c>
      <c r="I131" s="269" t="s">
        <v>273</v>
      </c>
      <c r="J131" s="847" t="s">
        <v>306</v>
      </c>
      <c r="K131" s="849" t="s">
        <v>286</v>
      </c>
      <c r="L131" s="849"/>
      <c r="M131" s="849"/>
      <c r="N131" s="853" t="s">
        <v>307</v>
      </c>
    </row>
    <row r="132" spans="1:14" s="211" customFormat="1" ht="12.75" customHeight="1" x14ac:dyDescent="0.25">
      <c r="A132" s="773" t="s">
        <v>308</v>
      </c>
      <c r="B132" s="776"/>
      <c r="C132" s="776"/>
      <c r="D132" s="776"/>
      <c r="E132" s="776"/>
      <c r="F132" s="776"/>
      <c r="G132" s="776"/>
      <c r="H132" s="776"/>
      <c r="I132" s="776"/>
      <c r="J132" s="776"/>
      <c r="K132" s="852"/>
      <c r="L132" s="852"/>
      <c r="M132" s="852"/>
      <c r="N132" s="854"/>
    </row>
    <row r="133" spans="1:14" s="211" customFormat="1" ht="12.75" customHeight="1" x14ac:dyDescent="0.25">
      <c r="A133" s="773"/>
      <c r="B133" s="776"/>
      <c r="C133" s="776"/>
      <c r="D133" s="776"/>
      <c r="E133" s="776"/>
      <c r="F133" s="776"/>
      <c r="G133" s="776"/>
      <c r="H133" s="272">
        <v>0</v>
      </c>
      <c r="I133" s="759"/>
      <c r="J133" s="776" t="s">
        <v>309</v>
      </c>
      <c r="K133" s="852" t="s">
        <v>310</v>
      </c>
      <c r="L133" s="852"/>
      <c r="M133" s="852"/>
      <c r="N133" s="854" t="s">
        <v>311</v>
      </c>
    </row>
    <row r="134" spans="1:14" s="211" customFormat="1" ht="12.75" customHeight="1" x14ac:dyDescent="0.25">
      <c r="A134" s="773"/>
      <c r="B134" s="776"/>
      <c r="C134" s="776"/>
      <c r="D134" s="776"/>
      <c r="E134" s="776"/>
      <c r="F134" s="776"/>
      <c r="G134" s="776"/>
      <c r="H134" s="776"/>
      <c r="I134" s="776"/>
      <c r="J134" s="776"/>
      <c r="K134" s="852"/>
      <c r="L134" s="852"/>
      <c r="M134" s="852"/>
      <c r="N134" s="854"/>
    </row>
    <row r="135" spans="1:14" s="211" customFormat="1" ht="12.75" customHeight="1" x14ac:dyDescent="0.25">
      <c r="A135" s="773"/>
      <c r="B135" s="776"/>
      <c r="C135" s="776"/>
      <c r="D135" s="776"/>
      <c r="E135" s="776"/>
      <c r="F135" s="776"/>
      <c r="G135" s="776"/>
      <c r="H135" s="272">
        <v>0</v>
      </c>
      <c r="I135" s="759"/>
      <c r="J135" s="776" t="s">
        <v>312</v>
      </c>
      <c r="K135" s="852" t="s">
        <v>313</v>
      </c>
      <c r="L135" s="852"/>
      <c r="M135" s="852"/>
      <c r="N135" s="854" t="s">
        <v>314</v>
      </c>
    </row>
    <row r="136" spans="1:14" s="211" customFormat="1" ht="12.75" customHeight="1" x14ac:dyDescent="0.25">
      <c r="A136" s="773"/>
      <c r="B136" s="776"/>
      <c r="C136" s="776"/>
      <c r="D136" s="776"/>
      <c r="E136" s="776"/>
      <c r="F136" s="776"/>
      <c r="G136" s="776"/>
      <c r="H136" s="776"/>
      <c r="I136" s="776"/>
      <c r="J136" s="776"/>
      <c r="K136" s="852"/>
      <c r="L136" s="852"/>
      <c r="M136" s="852"/>
      <c r="N136" s="854"/>
    </row>
    <row r="137" spans="1:14" s="211" customFormat="1" ht="12.75" customHeight="1" x14ac:dyDescent="0.25">
      <c r="A137" s="773"/>
      <c r="B137" s="776"/>
      <c r="C137" s="776"/>
      <c r="D137" s="776"/>
      <c r="E137" s="776"/>
      <c r="F137" s="776"/>
      <c r="G137" s="776"/>
      <c r="H137" s="272">
        <v>0</v>
      </c>
      <c r="I137" s="759"/>
      <c r="J137" s="776" t="s">
        <v>315</v>
      </c>
      <c r="K137" s="852" t="s">
        <v>277</v>
      </c>
      <c r="L137" s="852"/>
      <c r="M137" s="852"/>
      <c r="N137" s="854" t="s">
        <v>271</v>
      </c>
    </row>
    <row r="138" spans="1:14" s="211" customFormat="1" ht="27.75" customHeight="1" thickBot="1" x14ac:dyDescent="0.3">
      <c r="A138" s="828"/>
      <c r="B138" s="829"/>
      <c r="C138" s="829"/>
      <c r="D138" s="829"/>
      <c r="E138" s="829"/>
      <c r="F138" s="829"/>
      <c r="G138" s="829"/>
      <c r="H138" s="829"/>
      <c r="I138" s="829"/>
      <c r="J138" s="829"/>
      <c r="K138" s="861"/>
      <c r="L138" s="861"/>
      <c r="M138" s="861"/>
      <c r="N138" s="862"/>
    </row>
    <row r="139" spans="1:14" ht="13.8" thickTop="1" x14ac:dyDescent="0.25"/>
  </sheetData>
  <mergeCells count="364">
    <mergeCell ref="A90:G96"/>
    <mergeCell ref="H90:I90"/>
    <mergeCell ref="J91:J92"/>
    <mergeCell ref="K91:K92"/>
    <mergeCell ref="L91:L92"/>
    <mergeCell ref="M91:M92"/>
    <mergeCell ref="H92:I92"/>
    <mergeCell ref="J93:J94"/>
    <mergeCell ref="K93:K94"/>
    <mergeCell ref="L93:L94"/>
    <mergeCell ref="N83:N84"/>
    <mergeCell ref="H84:I84"/>
    <mergeCell ref="J85:J86"/>
    <mergeCell ref="K85:K86"/>
    <mergeCell ref="L85:L86"/>
    <mergeCell ref="M85:M86"/>
    <mergeCell ref="N85:N86"/>
    <mergeCell ref="H86:I86"/>
    <mergeCell ref="J95:J96"/>
    <mergeCell ref="K95:K96"/>
    <mergeCell ref="L95:L96"/>
    <mergeCell ref="M95:M96"/>
    <mergeCell ref="N95:N96"/>
    <mergeCell ref="H96:I96"/>
    <mergeCell ref="L87:L88"/>
    <mergeCell ref="M87:M88"/>
    <mergeCell ref="N87:N88"/>
    <mergeCell ref="H88:I88"/>
    <mergeCell ref="J89:J90"/>
    <mergeCell ref="K89:K90"/>
    <mergeCell ref="L89:L90"/>
    <mergeCell ref="M89:M90"/>
    <mergeCell ref="N89:N90"/>
    <mergeCell ref="N81:N82"/>
    <mergeCell ref="N75:N76"/>
    <mergeCell ref="H76:I76"/>
    <mergeCell ref="J77:J78"/>
    <mergeCell ref="K77:K78"/>
    <mergeCell ref="L77:L78"/>
    <mergeCell ref="M77:M78"/>
    <mergeCell ref="N77:N78"/>
    <mergeCell ref="H78:I78"/>
    <mergeCell ref="H82:I82"/>
    <mergeCell ref="H136:I136"/>
    <mergeCell ref="N47:N48"/>
    <mergeCell ref="M47:M48"/>
    <mergeCell ref="L47:L48"/>
    <mergeCell ref="K47:K48"/>
    <mergeCell ref="J47:J48"/>
    <mergeCell ref="J73:J74"/>
    <mergeCell ref="K73:K74"/>
    <mergeCell ref="L73:L74"/>
    <mergeCell ref="M73:M74"/>
    <mergeCell ref="N73:N74"/>
    <mergeCell ref="N71:N72"/>
    <mergeCell ref="M67:M68"/>
    <mergeCell ref="N67:N68"/>
    <mergeCell ref="H74:I74"/>
    <mergeCell ref="J75:J76"/>
    <mergeCell ref="K75:K76"/>
    <mergeCell ref="L75:L76"/>
    <mergeCell ref="M75:M76"/>
    <mergeCell ref="J79:J80"/>
    <mergeCell ref="K79:K80"/>
    <mergeCell ref="L79:L80"/>
    <mergeCell ref="M79:M80"/>
    <mergeCell ref="N79:N80"/>
    <mergeCell ref="J131:J132"/>
    <mergeCell ref="K131:K132"/>
    <mergeCell ref="L131:L132"/>
    <mergeCell ref="M131:M132"/>
    <mergeCell ref="N131:N132"/>
    <mergeCell ref="A132:G138"/>
    <mergeCell ref="H132:I132"/>
    <mergeCell ref="J133:J134"/>
    <mergeCell ref="K133:K134"/>
    <mergeCell ref="L133:L134"/>
    <mergeCell ref="J137:J138"/>
    <mergeCell ref="K137:K138"/>
    <mergeCell ref="L137:L138"/>
    <mergeCell ref="M137:M138"/>
    <mergeCell ref="N137:N138"/>
    <mergeCell ref="H138:I138"/>
    <mergeCell ref="M133:M134"/>
    <mergeCell ref="N133:N134"/>
    <mergeCell ref="H134:I134"/>
    <mergeCell ref="J135:J136"/>
    <mergeCell ref="K135:K136"/>
    <mergeCell ref="L135:L136"/>
    <mergeCell ref="M135:M136"/>
    <mergeCell ref="N135:N136"/>
    <mergeCell ref="N129:N130"/>
    <mergeCell ref="H130:I130"/>
    <mergeCell ref="N125:N126"/>
    <mergeCell ref="H126:I126"/>
    <mergeCell ref="J127:J128"/>
    <mergeCell ref="K127:K128"/>
    <mergeCell ref="L127:L128"/>
    <mergeCell ref="M127:M128"/>
    <mergeCell ref="N127:N128"/>
    <mergeCell ref="H128:I128"/>
    <mergeCell ref="A124:G130"/>
    <mergeCell ref="H124:I124"/>
    <mergeCell ref="J125:J126"/>
    <mergeCell ref="K125:K126"/>
    <mergeCell ref="L125:L126"/>
    <mergeCell ref="M125:M126"/>
    <mergeCell ref="J129:J130"/>
    <mergeCell ref="K129:K130"/>
    <mergeCell ref="L129:L130"/>
    <mergeCell ref="M129:M130"/>
    <mergeCell ref="J123:J124"/>
    <mergeCell ref="K123:K124"/>
    <mergeCell ref="L123:L124"/>
    <mergeCell ref="M123:M124"/>
    <mergeCell ref="N123:N124"/>
    <mergeCell ref="N121:N122"/>
    <mergeCell ref="H122:I122"/>
    <mergeCell ref="N117:N118"/>
    <mergeCell ref="H118:I118"/>
    <mergeCell ref="J119:J120"/>
    <mergeCell ref="K119:K120"/>
    <mergeCell ref="L119:L120"/>
    <mergeCell ref="M119:M120"/>
    <mergeCell ref="N119:N120"/>
    <mergeCell ref="H120:I120"/>
    <mergeCell ref="A116:G122"/>
    <mergeCell ref="H116:I116"/>
    <mergeCell ref="J117:J118"/>
    <mergeCell ref="K117:K118"/>
    <mergeCell ref="L117:L118"/>
    <mergeCell ref="M117:M118"/>
    <mergeCell ref="J121:J122"/>
    <mergeCell ref="K121:K122"/>
    <mergeCell ref="L121:L122"/>
    <mergeCell ref="M121:M122"/>
    <mergeCell ref="J115:J116"/>
    <mergeCell ref="K115:K116"/>
    <mergeCell ref="L115:L116"/>
    <mergeCell ref="M115:M116"/>
    <mergeCell ref="N115:N116"/>
    <mergeCell ref="N91:N92"/>
    <mergeCell ref="M93:M94"/>
    <mergeCell ref="N93:N94"/>
    <mergeCell ref="H94:I94"/>
    <mergeCell ref="A114:G114"/>
    <mergeCell ref="H114:I114"/>
    <mergeCell ref="A107:G113"/>
    <mergeCell ref="H107:N107"/>
    <mergeCell ref="H108:N108"/>
    <mergeCell ref="H109:N109"/>
    <mergeCell ref="H110:N110"/>
    <mergeCell ref="H111:N111"/>
    <mergeCell ref="H112:I113"/>
    <mergeCell ref="J112:J113"/>
    <mergeCell ref="K112:K113"/>
    <mergeCell ref="L113:N113"/>
    <mergeCell ref="J103:J104"/>
    <mergeCell ref="K103:K104"/>
    <mergeCell ref="L103:L104"/>
    <mergeCell ref="M103:M104"/>
    <mergeCell ref="N103:N104"/>
    <mergeCell ref="H104:I104"/>
    <mergeCell ref="M99:M100"/>
    <mergeCell ref="N99:N100"/>
    <mergeCell ref="H100:I100"/>
    <mergeCell ref="J101:J102"/>
    <mergeCell ref="K101:K102"/>
    <mergeCell ref="L101:L102"/>
    <mergeCell ref="M101:M102"/>
    <mergeCell ref="N101:N102"/>
    <mergeCell ref="H102:I102"/>
    <mergeCell ref="J97:J98"/>
    <mergeCell ref="K97:K98"/>
    <mergeCell ref="L97:L98"/>
    <mergeCell ref="M97:M98"/>
    <mergeCell ref="N97:N98"/>
    <mergeCell ref="A98:G104"/>
    <mergeCell ref="H98:I98"/>
    <mergeCell ref="J99:J100"/>
    <mergeCell ref="K99:K100"/>
    <mergeCell ref="L99:L100"/>
    <mergeCell ref="J71:J72"/>
    <mergeCell ref="K71:K72"/>
    <mergeCell ref="L71:L72"/>
    <mergeCell ref="M71:M72"/>
    <mergeCell ref="H72:I72"/>
    <mergeCell ref="A66:G72"/>
    <mergeCell ref="A74:G80"/>
    <mergeCell ref="H80:I80"/>
    <mergeCell ref="J81:J82"/>
    <mergeCell ref="K81:K82"/>
    <mergeCell ref="L81:L82"/>
    <mergeCell ref="M81:M82"/>
    <mergeCell ref="A82:G88"/>
    <mergeCell ref="J83:J84"/>
    <mergeCell ref="K83:K84"/>
    <mergeCell ref="L83:L84"/>
    <mergeCell ref="M83:M84"/>
    <mergeCell ref="J87:J88"/>
    <mergeCell ref="K87:K88"/>
    <mergeCell ref="N43:N44"/>
    <mergeCell ref="H44:I44"/>
    <mergeCell ref="H68:I68"/>
    <mergeCell ref="J69:J70"/>
    <mergeCell ref="K69:K70"/>
    <mergeCell ref="L69:L70"/>
    <mergeCell ref="M69:M70"/>
    <mergeCell ref="N69:N70"/>
    <mergeCell ref="H70:I70"/>
    <mergeCell ref="J65:J66"/>
    <mergeCell ref="K65:K66"/>
    <mergeCell ref="L65:L66"/>
    <mergeCell ref="M65:M66"/>
    <mergeCell ref="N65:N66"/>
    <mergeCell ref="H66:I66"/>
    <mergeCell ref="J67:J68"/>
    <mergeCell ref="K67:K68"/>
    <mergeCell ref="L67:L68"/>
    <mergeCell ref="H28:I28"/>
    <mergeCell ref="J39:J40"/>
    <mergeCell ref="K39:K40"/>
    <mergeCell ref="L39:L40"/>
    <mergeCell ref="M39:M40"/>
    <mergeCell ref="N39:N40"/>
    <mergeCell ref="A40:G46"/>
    <mergeCell ref="H40:I40"/>
    <mergeCell ref="J41:J42"/>
    <mergeCell ref="K41:K42"/>
    <mergeCell ref="L41:L42"/>
    <mergeCell ref="J45:J46"/>
    <mergeCell ref="K45:K46"/>
    <mergeCell ref="L45:L46"/>
    <mergeCell ref="M45:M46"/>
    <mergeCell ref="N45:N46"/>
    <mergeCell ref="H46:I46"/>
    <mergeCell ref="M41:M42"/>
    <mergeCell ref="N41:N42"/>
    <mergeCell ref="H42:I42"/>
    <mergeCell ref="J43:J44"/>
    <mergeCell ref="K43:K44"/>
    <mergeCell ref="L43:L44"/>
    <mergeCell ref="M43:M44"/>
    <mergeCell ref="J23:J24"/>
    <mergeCell ref="K23:K24"/>
    <mergeCell ref="L23:L24"/>
    <mergeCell ref="M23:M24"/>
    <mergeCell ref="N23:N24"/>
    <mergeCell ref="A24:G30"/>
    <mergeCell ref="H24:I24"/>
    <mergeCell ref="J25:J26"/>
    <mergeCell ref="K25:K26"/>
    <mergeCell ref="L25:L26"/>
    <mergeCell ref="J29:J30"/>
    <mergeCell ref="K29:K30"/>
    <mergeCell ref="L29:L30"/>
    <mergeCell ref="M29:M30"/>
    <mergeCell ref="N29:N30"/>
    <mergeCell ref="H30:I30"/>
    <mergeCell ref="M25:M26"/>
    <mergeCell ref="N25:N26"/>
    <mergeCell ref="H26:I26"/>
    <mergeCell ref="J27:J28"/>
    <mergeCell ref="K27:K28"/>
    <mergeCell ref="L27:L28"/>
    <mergeCell ref="M27:M28"/>
    <mergeCell ref="N27:N28"/>
    <mergeCell ref="K31:K32"/>
    <mergeCell ref="L31:L32"/>
    <mergeCell ref="M31:M32"/>
    <mergeCell ref="N31:N32"/>
    <mergeCell ref="A32:G38"/>
    <mergeCell ref="H32:I32"/>
    <mergeCell ref="J33:J34"/>
    <mergeCell ref="K33:K34"/>
    <mergeCell ref="L33:L34"/>
    <mergeCell ref="J37:J38"/>
    <mergeCell ref="K37:K38"/>
    <mergeCell ref="L37:L38"/>
    <mergeCell ref="M37:M38"/>
    <mergeCell ref="N37:N38"/>
    <mergeCell ref="H38:I38"/>
    <mergeCell ref="M33:M34"/>
    <mergeCell ref="N33:N34"/>
    <mergeCell ref="H34:I34"/>
    <mergeCell ref="J35:J36"/>
    <mergeCell ref="K35:K36"/>
    <mergeCell ref="L35:L36"/>
    <mergeCell ref="M35:M36"/>
    <mergeCell ref="N35:N36"/>
    <mergeCell ref="H36:I36"/>
    <mergeCell ref="H16:I16"/>
    <mergeCell ref="J17:J18"/>
    <mergeCell ref="K17:K18"/>
    <mergeCell ref="L17:L18"/>
    <mergeCell ref="M17:M18"/>
    <mergeCell ref="N17:N18"/>
    <mergeCell ref="H18:I18"/>
    <mergeCell ref="K62:K63"/>
    <mergeCell ref="L63:N63"/>
    <mergeCell ref="N51:N52"/>
    <mergeCell ref="H52:I52"/>
    <mergeCell ref="J21:J22"/>
    <mergeCell ref="K21:K22"/>
    <mergeCell ref="L21:L22"/>
    <mergeCell ref="M21:M22"/>
    <mergeCell ref="N21:N22"/>
    <mergeCell ref="H22:I22"/>
    <mergeCell ref="J19:J20"/>
    <mergeCell ref="K19:K20"/>
    <mergeCell ref="L19:L20"/>
    <mergeCell ref="M19:M20"/>
    <mergeCell ref="N19:N20"/>
    <mergeCell ref="H20:I20"/>
    <mergeCell ref="J31:J32"/>
    <mergeCell ref="A64:G64"/>
    <mergeCell ref="H64:I64"/>
    <mergeCell ref="J15:J16"/>
    <mergeCell ref="K15:K16"/>
    <mergeCell ref="L15:L16"/>
    <mergeCell ref="M15:M16"/>
    <mergeCell ref="N15:N16"/>
    <mergeCell ref="A16:G22"/>
    <mergeCell ref="N53:N54"/>
    <mergeCell ref="H54:I54"/>
    <mergeCell ref="A57:G63"/>
    <mergeCell ref="H57:N57"/>
    <mergeCell ref="H58:N58"/>
    <mergeCell ref="H59:N59"/>
    <mergeCell ref="H60:N60"/>
    <mergeCell ref="H61:N61"/>
    <mergeCell ref="H62:I63"/>
    <mergeCell ref="J62:J63"/>
    <mergeCell ref="N49:N50"/>
    <mergeCell ref="H50:I50"/>
    <mergeCell ref="J51:J52"/>
    <mergeCell ref="K51:K52"/>
    <mergeCell ref="L51:L52"/>
    <mergeCell ref="M51:M52"/>
    <mergeCell ref="A48:G54"/>
    <mergeCell ref="H48:I48"/>
    <mergeCell ref="J49:J50"/>
    <mergeCell ref="K49:K50"/>
    <mergeCell ref="L49:L50"/>
    <mergeCell ref="M49:M50"/>
    <mergeCell ref="J53:J54"/>
    <mergeCell ref="K53:K54"/>
    <mergeCell ref="L53:L54"/>
    <mergeCell ref="M53:M54"/>
    <mergeCell ref="J12:J13"/>
    <mergeCell ref="K12:K13"/>
    <mergeCell ref="L13:N13"/>
    <mergeCell ref="A14:G14"/>
    <mergeCell ref="H14:I14"/>
    <mergeCell ref="A1:N1"/>
    <mergeCell ref="A5:N5"/>
    <mergeCell ref="A6:N6"/>
    <mergeCell ref="A7:G13"/>
    <mergeCell ref="H7:N7"/>
    <mergeCell ref="H8:N8"/>
    <mergeCell ref="H9:N9"/>
    <mergeCell ref="H10:N10"/>
    <mergeCell ref="H11:N11"/>
    <mergeCell ref="H12:I13"/>
  </mergeCells>
  <pageMargins left="0.75" right="0.75" top="1" bottom="1" header="0.5" footer="0.5"/>
  <pageSetup paperSize="9" scale="98" orientation="portrait" r:id="rId1"/>
  <headerFooter alignWithMargins="0"/>
  <rowBreaks count="2" manualBreakCount="2">
    <brk id="55" max="16383" man="1"/>
    <brk id="10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/>
  </sheetViews>
  <sheetFormatPr defaultRowHeight="13.2" x14ac:dyDescent="0.25"/>
  <cols>
    <col min="1" max="1" width="5.6640625" style="1" customWidth="1"/>
    <col min="2" max="2" width="31.88671875" style="1" customWidth="1"/>
    <col min="3" max="6" width="9.6640625" customWidth="1"/>
  </cols>
  <sheetData>
    <row r="1" spans="1:8" s="39" customFormat="1" ht="15" customHeight="1" x14ac:dyDescent="0.25">
      <c r="B1" s="3"/>
      <c r="C1" s="3"/>
      <c r="D1" s="3"/>
      <c r="E1" s="3"/>
      <c r="F1" s="3"/>
      <c r="G1" s="3" t="s">
        <v>615</v>
      </c>
    </row>
    <row r="2" spans="1:8" s="39" customFormat="1" ht="15" customHeight="1" x14ac:dyDescent="0.25">
      <c r="A2" s="3"/>
      <c r="B2" s="3"/>
      <c r="C2" s="3"/>
      <c r="D2" s="3"/>
      <c r="E2" s="3"/>
      <c r="G2" s="2" t="str">
        <f>'2.sz. melléklet'!G2</f>
        <v>az 1/2017. (II.22.) önkormányzati rendelethez</v>
      </c>
    </row>
    <row r="3" spans="1:8" s="39" customFormat="1" ht="15" customHeight="1" x14ac:dyDescent="0.25">
      <c r="A3" s="42"/>
      <c r="B3" s="42"/>
    </row>
    <row r="4" spans="1:8" ht="15" customHeight="1" thickBot="1" x14ac:dyDescent="0.3">
      <c r="G4" s="6" t="s">
        <v>347</v>
      </c>
    </row>
    <row r="5" spans="1:8" ht="41.4" thickTop="1" x14ac:dyDescent="0.25">
      <c r="A5" s="148" t="s">
        <v>75</v>
      </c>
      <c r="B5" s="157" t="s">
        <v>150</v>
      </c>
      <c r="C5" s="9" t="s">
        <v>649</v>
      </c>
      <c r="D5" s="9" t="s">
        <v>685</v>
      </c>
      <c r="E5" s="9" t="s">
        <v>686</v>
      </c>
      <c r="F5" s="9" t="s">
        <v>687</v>
      </c>
      <c r="G5" s="635" t="s">
        <v>688</v>
      </c>
      <c r="H5" s="159"/>
    </row>
    <row r="6" spans="1:8" ht="15" customHeight="1" thickBot="1" x14ac:dyDescent="0.3">
      <c r="A6" s="150" t="s">
        <v>3</v>
      </c>
      <c r="B6" s="158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  <c r="H6" s="159"/>
    </row>
    <row r="7" spans="1:8" ht="6" customHeight="1" thickTop="1" x14ac:dyDescent="0.25">
      <c r="A7" s="39"/>
      <c r="B7" s="160"/>
      <c r="C7" s="159"/>
      <c r="D7" s="159"/>
      <c r="E7" s="159"/>
      <c r="F7" s="159"/>
      <c r="G7" s="159"/>
      <c r="H7" s="159"/>
    </row>
    <row r="8" spans="1:8" ht="15" customHeight="1" thickBot="1" x14ac:dyDescent="0.3">
      <c r="A8" s="865" t="s">
        <v>156</v>
      </c>
      <c r="B8" s="865"/>
      <c r="C8" s="64"/>
      <c r="D8" s="64"/>
      <c r="E8" s="64"/>
      <c r="F8" s="64"/>
      <c r="G8" s="64"/>
      <c r="H8" s="39"/>
    </row>
    <row r="9" spans="1:8" ht="15" customHeight="1" thickTop="1" x14ac:dyDescent="0.25">
      <c r="A9" s="161" t="s">
        <v>13</v>
      </c>
      <c r="B9" s="162" t="s">
        <v>157</v>
      </c>
      <c r="C9" s="47">
        <v>10612000</v>
      </c>
      <c r="D9" s="47">
        <v>11365000</v>
      </c>
      <c r="E9" s="47">
        <v>11364233</v>
      </c>
      <c r="F9" s="47">
        <v>13068432</v>
      </c>
      <c r="G9" s="129">
        <f>F9/C9</f>
        <v>1.231476818695816</v>
      </c>
      <c r="H9" s="39"/>
    </row>
    <row r="10" spans="1:8" ht="15" customHeight="1" x14ac:dyDescent="0.25">
      <c r="A10" s="456" t="s">
        <v>14</v>
      </c>
      <c r="B10" s="162" t="s">
        <v>158</v>
      </c>
      <c r="C10" s="47">
        <v>18986000</v>
      </c>
      <c r="D10" s="47">
        <v>18381991</v>
      </c>
      <c r="E10" s="47">
        <v>18381991</v>
      </c>
      <c r="F10" s="47">
        <v>19072000</v>
      </c>
      <c r="G10" s="129">
        <f t="shared" ref="G10:G18" si="0">F10/C10</f>
        <v>1.0045296534288424</v>
      </c>
      <c r="H10" s="39"/>
    </row>
    <row r="11" spans="1:8" ht="15" customHeight="1" x14ac:dyDescent="0.25">
      <c r="A11" s="457" t="s">
        <v>52</v>
      </c>
      <c r="B11" s="162" t="s">
        <v>583</v>
      </c>
      <c r="C11" s="47">
        <v>80000</v>
      </c>
      <c r="D11" s="47">
        <v>80000</v>
      </c>
      <c r="E11" s="47">
        <v>76390</v>
      </c>
      <c r="F11" s="47">
        <v>80000</v>
      </c>
      <c r="G11" s="129">
        <f t="shared" si="0"/>
        <v>1</v>
      </c>
      <c r="H11" s="39"/>
    </row>
    <row r="12" spans="1:8" ht="15" customHeight="1" x14ac:dyDescent="0.25">
      <c r="A12" s="458" t="s">
        <v>53</v>
      </c>
      <c r="B12" s="162" t="s">
        <v>584</v>
      </c>
      <c r="C12" s="47">
        <v>805000</v>
      </c>
      <c r="D12" s="47">
        <v>805000</v>
      </c>
      <c r="E12" s="47">
        <v>800660</v>
      </c>
      <c r="F12" s="47">
        <v>900000</v>
      </c>
      <c r="G12" s="129">
        <f t="shared" si="0"/>
        <v>1.1180124223602483</v>
      </c>
      <c r="H12" s="39"/>
    </row>
    <row r="13" spans="1:8" ht="15" customHeight="1" x14ac:dyDescent="0.25">
      <c r="A13" s="457" t="s">
        <v>55</v>
      </c>
      <c r="B13" s="162" t="s">
        <v>159</v>
      </c>
      <c r="C13" s="47">
        <v>500000</v>
      </c>
      <c r="D13" s="47">
        <v>500000</v>
      </c>
      <c r="E13" s="47">
        <v>467735</v>
      </c>
      <c r="F13" s="47">
        <v>686000</v>
      </c>
      <c r="G13" s="129">
        <f t="shared" si="0"/>
        <v>1.3720000000000001</v>
      </c>
      <c r="H13" s="39"/>
    </row>
    <row r="14" spans="1:8" ht="15" customHeight="1" x14ac:dyDescent="0.25">
      <c r="A14" s="44" t="s">
        <v>56</v>
      </c>
      <c r="B14" s="162" t="s">
        <v>160</v>
      </c>
      <c r="C14" s="47">
        <v>209000</v>
      </c>
      <c r="D14" s="47">
        <v>308000</v>
      </c>
      <c r="E14" s="47">
        <v>307750</v>
      </c>
      <c r="F14" s="47">
        <v>310000</v>
      </c>
      <c r="G14" s="129">
        <f t="shared" si="0"/>
        <v>1.4832535885167464</v>
      </c>
      <c r="H14" s="39"/>
    </row>
    <row r="15" spans="1:8" ht="15" customHeight="1" x14ac:dyDescent="0.25">
      <c r="A15" s="625" t="s">
        <v>58</v>
      </c>
      <c r="B15" s="162" t="s">
        <v>674</v>
      </c>
      <c r="C15" s="47">
        <v>300000</v>
      </c>
      <c r="D15" s="47">
        <v>178000</v>
      </c>
      <c r="E15" s="47">
        <v>177805</v>
      </c>
      <c r="F15" s="47">
        <v>178000</v>
      </c>
      <c r="G15" s="129">
        <f t="shared" ref="G15:G16" si="1">F15/C15</f>
        <v>0.59333333333333338</v>
      </c>
      <c r="H15" s="39"/>
    </row>
    <row r="16" spans="1:8" ht="15" customHeight="1" x14ac:dyDescent="0.25">
      <c r="A16" s="44" t="s">
        <v>79</v>
      </c>
      <c r="B16" s="162" t="s">
        <v>775</v>
      </c>
      <c r="C16" s="47">
        <v>270000</v>
      </c>
      <c r="D16" s="47">
        <v>241000</v>
      </c>
      <c r="E16" s="47">
        <v>241463</v>
      </c>
      <c r="F16" s="47">
        <v>242000</v>
      </c>
      <c r="G16" s="129">
        <f t="shared" si="1"/>
        <v>0.89629629629629626</v>
      </c>
      <c r="H16" s="39"/>
    </row>
    <row r="17" spans="1:8" ht="15" customHeight="1" thickBot="1" x14ac:dyDescent="0.3">
      <c r="A17" s="625" t="s">
        <v>97</v>
      </c>
      <c r="B17" s="163" t="s">
        <v>585</v>
      </c>
      <c r="C17" s="164">
        <v>340000</v>
      </c>
      <c r="D17" s="164">
        <v>340000</v>
      </c>
      <c r="E17" s="164">
        <v>339513</v>
      </c>
      <c r="F17" s="164">
        <v>340000</v>
      </c>
      <c r="G17" s="93">
        <f t="shared" si="0"/>
        <v>1</v>
      </c>
      <c r="H17" s="39"/>
    </row>
    <row r="18" spans="1:8" ht="15" customHeight="1" thickTop="1" thickBot="1" x14ac:dyDescent="0.3">
      <c r="A18" s="864" t="s">
        <v>128</v>
      </c>
      <c r="B18" s="864"/>
      <c r="C18" s="165">
        <f>SUM(C9:C17)</f>
        <v>32102000</v>
      </c>
      <c r="D18" s="165">
        <f>SUM(D9:D17)</f>
        <v>32198991</v>
      </c>
      <c r="E18" s="165">
        <f>SUM(E9:E17)</f>
        <v>32157540</v>
      </c>
      <c r="F18" s="165">
        <f>SUM(F9:F17)</f>
        <v>34876432</v>
      </c>
      <c r="G18" s="166">
        <f t="shared" si="0"/>
        <v>1.0864255186592735</v>
      </c>
      <c r="H18" s="39"/>
    </row>
    <row r="19" spans="1:8" ht="6" customHeight="1" thickTop="1" x14ac:dyDescent="0.25">
      <c r="A19" s="39"/>
      <c r="B19" s="135"/>
      <c r="C19" s="42"/>
      <c r="D19" s="42"/>
      <c r="E19" s="42"/>
      <c r="F19" s="42"/>
      <c r="G19" s="364"/>
      <c r="H19" s="39"/>
    </row>
    <row r="20" spans="1:8" ht="15" customHeight="1" thickBot="1" x14ac:dyDescent="0.3">
      <c r="A20" s="865" t="s">
        <v>161</v>
      </c>
      <c r="B20" s="865"/>
      <c r="C20" s="64"/>
      <c r="D20" s="64"/>
      <c r="E20" s="64"/>
      <c r="F20" s="64"/>
      <c r="G20" s="365"/>
      <c r="H20" s="39"/>
    </row>
    <row r="21" spans="1:8" ht="15" customHeight="1" thickTop="1" x14ac:dyDescent="0.25">
      <c r="A21" s="161" t="s">
        <v>13</v>
      </c>
      <c r="B21" s="162" t="s">
        <v>162</v>
      </c>
      <c r="C21" s="47">
        <v>80000</v>
      </c>
      <c r="D21" s="47">
        <v>80000</v>
      </c>
      <c r="E21" s="47">
        <v>80000</v>
      </c>
      <c r="F21" s="47">
        <v>80000</v>
      </c>
      <c r="G21" s="129">
        <f t="shared" ref="G21:G33" si="2">F21/C21</f>
        <v>1</v>
      </c>
      <c r="H21" s="39"/>
    </row>
    <row r="22" spans="1:8" ht="15" customHeight="1" x14ac:dyDescent="0.25">
      <c r="A22" s="44" t="s">
        <v>14</v>
      </c>
      <c r="B22" s="162" t="s">
        <v>163</v>
      </c>
      <c r="C22" s="47">
        <v>3200000</v>
      </c>
      <c r="D22" s="47">
        <v>3200000</v>
      </c>
      <c r="E22" s="47">
        <v>3200000</v>
      </c>
      <c r="F22" s="47">
        <v>3500000</v>
      </c>
      <c r="G22" s="129">
        <f t="shared" si="2"/>
        <v>1.09375</v>
      </c>
      <c r="H22" s="39"/>
    </row>
    <row r="23" spans="1:8" ht="15" customHeight="1" x14ac:dyDescent="0.25">
      <c r="A23" s="44" t="s">
        <v>52</v>
      </c>
      <c r="B23" s="162" t="s">
        <v>164</v>
      </c>
      <c r="C23" s="47">
        <v>200000</v>
      </c>
      <c r="D23" s="47">
        <v>290000</v>
      </c>
      <c r="E23" s="47">
        <v>290000</v>
      </c>
      <c r="F23" s="47">
        <v>290000</v>
      </c>
      <c r="G23" s="129">
        <f t="shared" si="2"/>
        <v>1.45</v>
      </c>
      <c r="H23" s="39"/>
    </row>
    <row r="24" spans="1:8" ht="15" customHeight="1" x14ac:dyDescent="0.25">
      <c r="A24" s="44" t="s">
        <v>53</v>
      </c>
      <c r="B24" s="162" t="s">
        <v>165</v>
      </c>
      <c r="C24" s="47">
        <v>2239000</v>
      </c>
      <c r="D24" s="47">
        <v>2239000</v>
      </c>
      <c r="E24" s="47">
        <v>2164000</v>
      </c>
      <c r="F24" s="47">
        <v>2164000</v>
      </c>
      <c r="G24" s="129">
        <f t="shared" si="2"/>
        <v>0.96650290308173292</v>
      </c>
      <c r="H24" s="39"/>
    </row>
    <row r="25" spans="1:8" ht="15" customHeight="1" x14ac:dyDescent="0.25">
      <c r="A25" s="44" t="s">
        <v>55</v>
      </c>
      <c r="B25" s="162" t="s">
        <v>166</v>
      </c>
      <c r="C25" s="47">
        <v>600000</v>
      </c>
      <c r="D25" s="47">
        <v>600000</v>
      </c>
      <c r="E25" s="47">
        <v>340000</v>
      </c>
      <c r="F25" s="47">
        <v>600000</v>
      </c>
      <c r="G25" s="129">
        <f t="shared" si="2"/>
        <v>1</v>
      </c>
      <c r="H25" s="39"/>
    </row>
    <row r="26" spans="1:8" ht="15" customHeight="1" x14ac:dyDescent="0.25">
      <c r="A26" s="44" t="s">
        <v>56</v>
      </c>
      <c r="B26" s="162" t="s">
        <v>167</v>
      </c>
      <c r="C26" s="47">
        <v>200000</v>
      </c>
      <c r="D26" s="47">
        <v>200000</v>
      </c>
      <c r="E26" s="47">
        <v>200000</v>
      </c>
      <c r="F26" s="47">
        <v>200000</v>
      </c>
      <c r="G26" s="129">
        <f t="shared" si="2"/>
        <v>1</v>
      </c>
      <c r="H26" s="39"/>
    </row>
    <row r="27" spans="1:8" ht="15" customHeight="1" x14ac:dyDescent="0.25">
      <c r="A27" s="44" t="s">
        <v>58</v>
      </c>
      <c r="B27" s="162" t="s">
        <v>168</v>
      </c>
      <c r="C27" s="47">
        <v>100000</v>
      </c>
      <c r="D27" s="47">
        <v>100000</v>
      </c>
      <c r="E27" s="47">
        <v>100000</v>
      </c>
      <c r="F27" s="47">
        <v>100000</v>
      </c>
      <c r="G27" s="129">
        <f t="shared" si="2"/>
        <v>1</v>
      </c>
      <c r="H27" s="39"/>
    </row>
    <row r="28" spans="1:8" ht="15" customHeight="1" x14ac:dyDescent="0.25">
      <c r="A28" s="44" t="s">
        <v>79</v>
      </c>
      <c r="B28" s="552" t="s">
        <v>771</v>
      </c>
      <c r="C28" s="47">
        <v>100000</v>
      </c>
      <c r="D28" s="47">
        <v>100000</v>
      </c>
      <c r="E28" s="47">
        <v>50000</v>
      </c>
      <c r="F28" s="47">
        <v>50000</v>
      </c>
      <c r="G28" s="129">
        <f t="shared" si="2"/>
        <v>0.5</v>
      </c>
      <c r="H28" s="39"/>
    </row>
    <row r="29" spans="1:8" ht="15" customHeight="1" x14ac:dyDescent="0.25">
      <c r="A29" s="44" t="s">
        <v>97</v>
      </c>
      <c r="B29" s="552" t="s">
        <v>773</v>
      </c>
      <c r="C29" s="47">
        <v>0</v>
      </c>
      <c r="D29" s="47">
        <v>0</v>
      </c>
      <c r="E29" s="47">
        <v>0</v>
      </c>
      <c r="F29" s="47">
        <v>50000</v>
      </c>
      <c r="G29" s="129"/>
      <c r="H29" s="39"/>
    </row>
    <row r="30" spans="1:8" ht="15" customHeight="1" x14ac:dyDescent="0.25">
      <c r="A30" s="44" t="s">
        <v>98</v>
      </c>
      <c r="B30" s="552" t="s">
        <v>774</v>
      </c>
      <c r="C30" s="47">
        <v>0</v>
      </c>
      <c r="D30" s="47">
        <v>0</v>
      </c>
      <c r="E30" s="47">
        <v>0</v>
      </c>
      <c r="F30" s="47">
        <v>20000</v>
      </c>
      <c r="G30" s="129"/>
      <c r="H30" s="39"/>
    </row>
    <row r="31" spans="1:8" ht="15" customHeight="1" x14ac:dyDescent="0.25">
      <c r="A31" s="44" t="s">
        <v>99</v>
      </c>
      <c r="B31" s="162" t="s">
        <v>169</v>
      </c>
      <c r="C31" s="588">
        <v>100000</v>
      </c>
      <c r="D31" s="588">
        <v>100000</v>
      </c>
      <c r="E31" s="588">
        <v>100000</v>
      </c>
      <c r="F31" s="588">
        <v>100000</v>
      </c>
      <c r="G31" s="88">
        <f t="shared" si="2"/>
        <v>1</v>
      </c>
      <c r="H31" s="39"/>
    </row>
    <row r="32" spans="1:8" ht="15" customHeight="1" thickBot="1" x14ac:dyDescent="0.3">
      <c r="A32" s="625" t="s">
        <v>100</v>
      </c>
      <c r="B32" s="626" t="s">
        <v>772</v>
      </c>
      <c r="C32" s="673">
        <v>0</v>
      </c>
      <c r="D32" s="674">
        <v>0</v>
      </c>
      <c r="E32" s="674">
        <v>120820</v>
      </c>
      <c r="F32" s="674">
        <v>121000</v>
      </c>
      <c r="G32" s="675"/>
      <c r="H32" s="39"/>
    </row>
    <row r="33" spans="1:8" ht="15" customHeight="1" thickTop="1" thickBot="1" x14ac:dyDescent="0.3">
      <c r="A33" s="864" t="s">
        <v>128</v>
      </c>
      <c r="B33" s="864"/>
      <c r="C33" s="165">
        <f>SUM(C21:C32)</f>
        <v>6819000</v>
      </c>
      <c r="D33" s="165">
        <f>SUM(D21:D32)</f>
        <v>6909000</v>
      </c>
      <c r="E33" s="165">
        <f>SUM(E21:E32)</f>
        <v>6644820</v>
      </c>
      <c r="F33" s="165">
        <f>SUM(F21:F32)</f>
        <v>7275000</v>
      </c>
      <c r="G33" s="166">
        <f t="shared" si="2"/>
        <v>1.0668719753629565</v>
      </c>
      <c r="H33" s="39"/>
    </row>
    <row r="34" spans="1:8" ht="6" customHeight="1" thickTop="1" x14ac:dyDescent="0.25">
      <c r="A34" s="39"/>
      <c r="B34" s="135"/>
      <c r="C34" s="42"/>
      <c r="D34" s="42"/>
      <c r="E34" s="42"/>
      <c r="F34" s="42"/>
      <c r="G34" s="364"/>
      <c r="H34" s="39"/>
    </row>
    <row r="35" spans="1:8" ht="15" customHeight="1" thickBot="1" x14ac:dyDescent="0.3">
      <c r="A35" s="865" t="s">
        <v>170</v>
      </c>
      <c r="B35" s="865"/>
      <c r="C35" s="495"/>
      <c r="D35" s="495"/>
      <c r="E35" s="495"/>
      <c r="F35" s="495"/>
      <c r="G35" s="744"/>
      <c r="H35" s="39"/>
    </row>
    <row r="36" spans="1:8" ht="15" customHeight="1" thickTop="1" thickBot="1" x14ac:dyDescent="0.3">
      <c r="A36" s="707" t="s">
        <v>13</v>
      </c>
      <c r="B36" s="167" t="s">
        <v>171</v>
      </c>
      <c r="C36" s="168">
        <v>0</v>
      </c>
      <c r="D36" s="168">
        <v>12794800</v>
      </c>
      <c r="E36" s="168">
        <v>12794800</v>
      </c>
      <c r="F36" s="168">
        <v>0</v>
      </c>
      <c r="G36" s="366"/>
      <c r="H36" s="39"/>
    </row>
    <row r="37" spans="1:8" ht="15" customHeight="1" thickTop="1" thickBot="1" x14ac:dyDescent="0.3">
      <c r="A37" s="864" t="s">
        <v>128</v>
      </c>
      <c r="B37" s="864"/>
      <c r="C37" s="165">
        <f>SUM(C36)</f>
        <v>0</v>
      </c>
      <c r="D37" s="165">
        <f t="shared" ref="D37:F37" si="3">SUM(D36)</f>
        <v>12794800</v>
      </c>
      <c r="E37" s="165">
        <f t="shared" si="3"/>
        <v>12794800</v>
      </c>
      <c r="F37" s="165">
        <f t="shared" si="3"/>
        <v>0</v>
      </c>
      <c r="G37" s="166">
        <f>SUM(G36)</f>
        <v>0</v>
      </c>
    </row>
    <row r="39" spans="1:8" ht="14.85" customHeight="1" x14ac:dyDescent="0.25">
      <c r="A39"/>
      <c r="B39"/>
    </row>
    <row r="40" spans="1:8" ht="14.85" customHeight="1" x14ac:dyDescent="0.25">
      <c r="A40"/>
      <c r="B40"/>
    </row>
    <row r="41" spans="1:8" ht="14.85" customHeight="1" x14ac:dyDescent="0.25">
      <c r="A41"/>
      <c r="B41"/>
    </row>
    <row r="42" spans="1:8" ht="14.85" customHeight="1" x14ac:dyDescent="0.25">
      <c r="A42"/>
      <c r="B42"/>
    </row>
  </sheetData>
  <sheetProtection selectLockedCells="1" selectUnlockedCells="1"/>
  <mergeCells count="6">
    <mergeCell ref="A37:B37"/>
    <mergeCell ref="A8:B8"/>
    <mergeCell ref="A18:B18"/>
    <mergeCell ref="A20:B20"/>
    <mergeCell ref="A33:B33"/>
    <mergeCell ref="A35:B3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/>
  </sheetViews>
  <sheetFormatPr defaultRowHeight="13.2" x14ac:dyDescent="0.25"/>
  <cols>
    <col min="1" max="1" width="11" customWidth="1"/>
    <col min="2" max="2" width="5.6640625" style="1" customWidth="1"/>
    <col min="3" max="3" width="40.6640625" style="1" customWidth="1"/>
    <col min="4" max="4" width="10.6640625" style="1" customWidth="1"/>
    <col min="5" max="5" width="11" style="1" customWidth="1"/>
  </cols>
  <sheetData>
    <row r="1" spans="1:6" s="39" customFormat="1" ht="15" customHeight="1" x14ac:dyDescent="0.25">
      <c r="C1" s="3"/>
      <c r="D1" s="3"/>
      <c r="E1" s="3" t="s">
        <v>616</v>
      </c>
    </row>
    <row r="2" spans="1:6" s="39" customFormat="1" ht="15" customHeight="1" x14ac:dyDescent="0.25">
      <c r="B2" s="3"/>
      <c r="C2" s="3"/>
      <c r="D2" s="3"/>
      <c r="E2" s="2" t="str">
        <f>'1.sz melléklet'!C2</f>
        <v>az  1 /2017. (II.22.) önkormányzati rendelethez</v>
      </c>
    </row>
    <row r="3" spans="1:6" s="39" customFormat="1" ht="15" customHeight="1" x14ac:dyDescent="0.25">
      <c r="B3" s="42"/>
      <c r="C3" s="42"/>
      <c r="D3" s="42"/>
      <c r="E3" s="42"/>
    </row>
    <row r="4" spans="1:6" s="39" customFormat="1" ht="15" customHeight="1" x14ac:dyDescent="0.25">
      <c r="A4" s="803" t="s">
        <v>172</v>
      </c>
      <c r="B4" s="803"/>
      <c r="C4" s="803"/>
      <c r="D4" s="803"/>
      <c r="E4" s="803"/>
      <c r="F4" s="58"/>
    </row>
    <row r="5" spans="1:6" s="39" customFormat="1" ht="15" customHeight="1" x14ac:dyDescent="0.25">
      <c r="A5" s="803" t="s">
        <v>173</v>
      </c>
      <c r="B5" s="803"/>
      <c r="C5" s="803"/>
      <c r="D5" s="803"/>
      <c r="E5" s="803"/>
      <c r="F5" s="58"/>
    </row>
    <row r="6" spans="1:6" ht="15" customHeight="1" x14ac:dyDescent="0.25"/>
    <row r="7" spans="1:6" s="39" customFormat="1" ht="15" customHeight="1" x14ac:dyDescent="0.2">
      <c r="B7" s="42" t="s">
        <v>174</v>
      </c>
      <c r="C7" s="6"/>
      <c r="D7" s="6" t="s">
        <v>0</v>
      </c>
    </row>
    <row r="8" spans="1:6" s="39" customFormat="1" ht="9" customHeight="1" thickBot="1" x14ac:dyDescent="0.3">
      <c r="B8" s="42"/>
      <c r="C8" s="42"/>
      <c r="D8" s="42"/>
      <c r="E8" s="42"/>
    </row>
    <row r="9" spans="1:6" s="39" customFormat="1" ht="24.6" thickTop="1" x14ac:dyDescent="0.25">
      <c r="B9" s="148" t="s">
        <v>149</v>
      </c>
      <c r="C9" s="9" t="s">
        <v>2</v>
      </c>
      <c r="D9" s="10" t="s">
        <v>687</v>
      </c>
    </row>
    <row r="10" spans="1:6" s="39" customFormat="1" ht="15" customHeight="1" thickBot="1" x14ac:dyDescent="0.3">
      <c r="B10" s="593" t="s">
        <v>3</v>
      </c>
      <c r="C10" s="594" t="s">
        <v>4</v>
      </c>
      <c r="D10" s="14" t="s">
        <v>5</v>
      </c>
    </row>
    <row r="11" spans="1:6" s="39" customFormat="1" ht="15" customHeight="1" thickTop="1" thickBot="1" x14ac:dyDescent="0.3">
      <c r="B11" s="595"/>
      <c r="C11" s="596" t="s">
        <v>175</v>
      </c>
      <c r="D11" s="655">
        <v>0</v>
      </c>
    </row>
    <row r="12" spans="1:6" s="39" customFormat="1" ht="15" customHeight="1" thickTop="1" thickBot="1" x14ac:dyDescent="0.3">
      <c r="B12" s="597"/>
      <c r="C12" s="598" t="s">
        <v>128</v>
      </c>
      <c r="D12" s="14">
        <v>0</v>
      </c>
    </row>
    <row r="13" spans="1:6" s="39" customFormat="1" ht="15" customHeight="1" thickTop="1" x14ac:dyDescent="0.25">
      <c r="B13" s="169"/>
      <c r="C13" s="42"/>
      <c r="D13" s="42"/>
    </row>
    <row r="14" spans="1:6" s="39" customFormat="1" ht="15" customHeight="1" x14ac:dyDescent="0.25">
      <c r="B14" s="42"/>
      <c r="C14" s="42"/>
      <c r="D14" s="42"/>
    </row>
    <row r="15" spans="1:6" s="39" customFormat="1" ht="15" customHeight="1" x14ac:dyDescent="0.25">
      <c r="B15" s="42" t="s">
        <v>176</v>
      </c>
      <c r="C15" s="42"/>
      <c r="D15" s="42"/>
    </row>
    <row r="16" spans="1:6" s="39" customFormat="1" ht="8.25" customHeight="1" thickBot="1" x14ac:dyDescent="0.3">
      <c r="C16" s="42"/>
      <c r="D16" s="42"/>
    </row>
    <row r="17" spans="2:4" s="39" customFormat="1" ht="24.6" thickTop="1" x14ac:dyDescent="0.25">
      <c r="B17" s="148" t="s">
        <v>149</v>
      </c>
      <c r="C17" s="9" t="s">
        <v>2</v>
      </c>
      <c r="D17" s="10" t="s">
        <v>687</v>
      </c>
    </row>
    <row r="18" spans="2:4" s="39" customFormat="1" ht="15" customHeight="1" thickBot="1" x14ac:dyDescent="0.3">
      <c r="B18" s="599" t="s">
        <v>3</v>
      </c>
      <c r="C18" s="594" t="s">
        <v>4</v>
      </c>
      <c r="D18" s="14" t="s">
        <v>5</v>
      </c>
    </row>
    <row r="19" spans="2:4" s="39" customFormat="1" ht="15" customHeight="1" thickTop="1" x14ac:dyDescent="0.25">
      <c r="B19" s="600"/>
      <c r="C19" s="552" t="s">
        <v>18</v>
      </c>
      <c r="D19" s="656">
        <f>'8.sz. melléklet'!G66+'8.sz. melléklet'!G67</f>
        <v>78100000</v>
      </c>
    </row>
    <row r="20" spans="2:4" s="39" customFormat="1" ht="24" x14ac:dyDescent="0.25">
      <c r="B20" s="601"/>
      <c r="C20" s="602" t="s">
        <v>177</v>
      </c>
      <c r="D20" s="657">
        <f>'8.sz. melléklet'!G82</f>
        <v>11529000</v>
      </c>
    </row>
    <row r="21" spans="2:4" s="39" customFormat="1" ht="15" customHeight="1" x14ac:dyDescent="0.25">
      <c r="B21" s="601"/>
      <c r="C21" s="602" t="s">
        <v>178</v>
      </c>
      <c r="D21" s="657"/>
    </row>
    <row r="22" spans="2:4" s="39" customFormat="1" ht="15" customHeight="1" x14ac:dyDescent="0.25">
      <c r="B22" s="601"/>
      <c r="C22" s="602" t="s">
        <v>179</v>
      </c>
      <c r="D22" s="657"/>
    </row>
    <row r="23" spans="2:4" s="39" customFormat="1" ht="15" customHeight="1" thickBot="1" x14ac:dyDescent="0.3">
      <c r="B23" s="603"/>
      <c r="C23" s="604" t="s">
        <v>180</v>
      </c>
      <c r="D23" s="658">
        <f>'8.sz. melléklet'!G71</f>
        <v>200000</v>
      </c>
    </row>
    <row r="24" spans="2:4" s="39" customFormat="1" ht="15" customHeight="1" thickTop="1" thickBot="1" x14ac:dyDescent="0.3">
      <c r="B24" s="605"/>
      <c r="C24" s="598" t="s">
        <v>128</v>
      </c>
      <c r="D24" s="659">
        <f>SUM(D19:D23)</f>
        <v>89829000</v>
      </c>
    </row>
    <row r="25" spans="2:4" s="39" customFormat="1" ht="15" customHeight="1" thickTop="1" x14ac:dyDescent="0.25">
      <c r="B25" s="135"/>
      <c r="C25" s="42"/>
      <c r="D25" s="42"/>
    </row>
    <row r="26" spans="2:4" s="39" customFormat="1" ht="15" customHeight="1" x14ac:dyDescent="0.25">
      <c r="B26" s="42" t="s">
        <v>181</v>
      </c>
      <c r="C26" s="42"/>
      <c r="D26" s="42"/>
    </row>
    <row r="27" spans="2:4" s="39" customFormat="1" ht="9" customHeight="1" thickBot="1" x14ac:dyDescent="0.3">
      <c r="C27" s="42"/>
      <c r="D27" s="42"/>
    </row>
    <row r="28" spans="2:4" s="39" customFormat="1" ht="24.6" thickTop="1" x14ac:dyDescent="0.25">
      <c r="B28" s="148" t="s">
        <v>149</v>
      </c>
      <c r="C28" s="9" t="s">
        <v>2</v>
      </c>
      <c r="D28" s="10" t="s">
        <v>687</v>
      </c>
    </row>
    <row r="29" spans="2:4" s="39" customFormat="1" ht="15" customHeight="1" thickBot="1" x14ac:dyDescent="0.3">
      <c r="B29" s="593" t="s">
        <v>3</v>
      </c>
      <c r="C29" s="594" t="s">
        <v>4</v>
      </c>
      <c r="D29" s="14" t="s">
        <v>5</v>
      </c>
    </row>
    <row r="30" spans="2:4" s="39" customFormat="1" ht="15" customHeight="1" thickTop="1" x14ac:dyDescent="0.25">
      <c r="B30" s="606"/>
      <c r="C30" s="552" t="s">
        <v>182</v>
      </c>
      <c r="D30" s="656">
        <f>D24*0.5</f>
        <v>44914500</v>
      </c>
    </row>
    <row r="31" spans="2:4" s="39" customFormat="1" ht="24.6" thickBot="1" x14ac:dyDescent="0.3">
      <c r="B31" s="607"/>
      <c r="C31" s="604" t="s">
        <v>183</v>
      </c>
      <c r="D31" s="658">
        <v>0</v>
      </c>
    </row>
    <row r="32" spans="2:4" s="39" customFormat="1" ht="25.2" thickTop="1" thickBot="1" x14ac:dyDescent="0.3">
      <c r="B32" s="597"/>
      <c r="C32" s="598" t="s">
        <v>184</v>
      </c>
      <c r="D32" s="659">
        <f>SUM(D30:D31)</f>
        <v>44914500</v>
      </c>
    </row>
    <row r="33" ht="13.8" thickTop="1" x14ac:dyDescent="0.25"/>
  </sheetData>
  <sheetProtection selectLockedCells="1" selectUnlockedCells="1"/>
  <mergeCells count="2">
    <mergeCell ref="A4:E4"/>
    <mergeCell ref="A5:E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I1"/>
    </sheetView>
  </sheetViews>
  <sheetFormatPr defaultColWidth="9.109375" defaultRowHeight="13.2" x14ac:dyDescent="0.25"/>
  <cols>
    <col min="1" max="16384" width="9.109375" style="208"/>
  </cols>
  <sheetData>
    <row r="1" spans="1:9" s="265" customFormat="1" ht="15" customHeight="1" x14ac:dyDescent="0.25">
      <c r="A1" s="770" t="s">
        <v>776</v>
      </c>
      <c r="B1" s="770"/>
      <c r="C1" s="770"/>
      <c r="D1" s="770"/>
      <c r="E1" s="770"/>
      <c r="F1" s="770"/>
      <c r="G1" s="770"/>
      <c r="H1" s="770"/>
      <c r="I1" s="770"/>
    </row>
    <row r="2" spans="1:9" s="265" customFormat="1" ht="15" customHeight="1" x14ac:dyDescent="0.25">
      <c r="A2" s="234"/>
      <c r="B2" s="234"/>
      <c r="C2" s="234"/>
      <c r="D2" s="234"/>
      <c r="E2" s="234"/>
      <c r="F2" s="234"/>
      <c r="G2" s="234"/>
      <c r="H2" s="234"/>
      <c r="I2" s="207" t="str">
        <f>'2.sz. melléklet'!G2</f>
        <v>az 1/2017. (II.22.) önkormányzati rendelethez</v>
      </c>
    </row>
    <row r="3" spans="1:9" s="265" customFormat="1" ht="15" customHeight="1" x14ac:dyDescent="0.25">
      <c r="A3" s="264"/>
      <c r="B3" s="264"/>
      <c r="C3" s="264"/>
      <c r="D3" s="264"/>
      <c r="E3" s="264"/>
      <c r="F3" s="264"/>
      <c r="G3" s="264"/>
      <c r="H3" s="264"/>
      <c r="I3" s="264"/>
    </row>
    <row r="4" spans="1:9" s="265" customFormat="1" ht="15" customHeight="1" x14ac:dyDescent="0.25">
      <c r="A4" s="264"/>
      <c r="B4" s="264"/>
      <c r="C4" s="264"/>
      <c r="D4" s="264"/>
      <c r="E4" s="264"/>
      <c r="F4" s="264"/>
      <c r="G4" s="264"/>
      <c r="H4" s="264"/>
      <c r="I4" s="264"/>
    </row>
    <row r="5" spans="1:9" s="265" customFormat="1" ht="15" customHeight="1" x14ac:dyDescent="0.25">
      <c r="A5" s="213"/>
    </row>
    <row r="6" spans="1:9" s="265" customFormat="1" ht="15" customHeight="1" x14ac:dyDescent="0.25">
      <c r="A6" s="213"/>
    </row>
    <row r="7" spans="1:9" s="265" customFormat="1" ht="15" customHeight="1" x14ac:dyDescent="0.25">
      <c r="A7" s="213"/>
    </row>
    <row r="8" spans="1:9" s="265" customFormat="1" ht="15" customHeight="1" x14ac:dyDescent="0.25">
      <c r="A8" s="771" t="s">
        <v>316</v>
      </c>
      <c r="B8" s="771"/>
      <c r="C8" s="771"/>
      <c r="D8" s="771"/>
      <c r="E8" s="771"/>
      <c r="F8" s="771"/>
      <c r="G8" s="771"/>
      <c r="H8" s="771"/>
      <c r="I8" s="771"/>
    </row>
    <row r="9" spans="1:9" s="265" customFormat="1" ht="15" customHeight="1" x14ac:dyDescent="0.25">
      <c r="A9" s="213"/>
    </row>
    <row r="10" spans="1:9" s="265" customFormat="1" ht="15" customHeight="1" x14ac:dyDescent="0.25">
      <c r="A10" s="213"/>
    </row>
    <row r="11" spans="1:9" s="265" customFormat="1" ht="15" customHeight="1" x14ac:dyDescent="0.25">
      <c r="A11" s="213"/>
    </row>
    <row r="12" spans="1:9" s="265" customFormat="1" ht="15" customHeight="1" x14ac:dyDescent="0.25">
      <c r="A12" s="213"/>
    </row>
    <row r="13" spans="1:9" s="265" customFormat="1" ht="15" customHeight="1" x14ac:dyDescent="0.25">
      <c r="A13" s="771" t="s">
        <v>317</v>
      </c>
      <c r="B13" s="771"/>
      <c r="C13" s="771"/>
      <c r="D13" s="771"/>
      <c r="E13" s="771"/>
      <c r="F13" s="771"/>
      <c r="G13" s="771"/>
      <c r="H13" s="771"/>
      <c r="I13" s="771"/>
    </row>
    <row r="14" spans="1:9" s="265" customFormat="1" ht="15" customHeight="1" x14ac:dyDescent="0.25"/>
    <row r="15" spans="1:9" s="265" customFormat="1" ht="15" customHeight="1" x14ac:dyDescent="0.25"/>
  </sheetData>
  <mergeCells count="3">
    <mergeCell ref="A1:I1"/>
    <mergeCell ref="A8:I8"/>
    <mergeCell ref="A13:I1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sqref="A1:I1"/>
    </sheetView>
  </sheetViews>
  <sheetFormatPr defaultColWidth="9.109375" defaultRowHeight="13.2" x14ac:dyDescent="0.25"/>
  <cols>
    <col min="1" max="9" width="9.109375" style="209"/>
    <col min="10" max="16384" width="9.109375" style="208"/>
  </cols>
  <sheetData>
    <row r="1" spans="1:9" s="211" customFormat="1" ht="15" customHeight="1" x14ac:dyDescent="0.25">
      <c r="A1" s="770" t="s">
        <v>617</v>
      </c>
      <c r="B1" s="770"/>
      <c r="C1" s="770"/>
      <c r="D1" s="770"/>
      <c r="E1" s="770"/>
      <c r="F1" s="770"/>
      <c r="G1" s="770"/>
      <c r="H1" s="770"/>
      <c r="I1" s="770"/>
    </row>
    <row r="2" spans="1:9" s="211" customFormat="1" ht="15" customHeight="1" x14ac:dyDescent="0.25">
      <c r="A2" s="234"/>
      <c r="B2" s="234"/>
      <c r="C2" s="234"/>
      <c r="D2" s="234"/>
      <c r="E2" s="234"/>
      <c r="F2" s="234"/>
      <c r="G2" s="234"/>
      <c r="H2" s="234"/>
      <c r="I2" s="207" t="str">
        <f>'2.sz. melléklet'!G2</f>
        <v>az 1/2017. (II.22.) önkormányzati rendelethez</v>
      </c>
    </row>
    <row r="3" spans="1:9" s="211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</row>
    <row r="4" spans="1:9" s="211" customFormat="1" ht="15" customHeight="1" x14ac:dyDescent="0.25">
      <c r="A4" s="213"/>
      <c r="B4" s="213"/>
      <c r="C4" s="213"/>
      <c r="D4" s="213"/>
      <c r="E4" s="213"/>
      <c r="F4" s="213"/>
      <c r="G4" s="213"/>
      <c r="H4" s="213"/>
      <c r="I4" s="213"/>
    </row>
    <row r="5" spans="1:9" s="211" customFormat="1" ht="15" customHeight="1" x14ac:dyDescent="0.25">
      <c r="A5" s="771" t="s">
        <v>318</v>
      </c>
      <c r="B5" s="771"/>
      <c r="C5" s="771"/>
      <c r="D5" s="771"/>
      <c r="E5" s="771"/>
      <c r="F5" s="771"/>
      <c r="G5" s="771"/>
      <c r="H5" s="771"/>
      <c r="I5" s="771"/>
    </row>
    <row r="6" spans="1:9" s="211" customFormat="1" ht="15" customHeight="1" x14ac:dyDescent="0.25">
      <c r="A6" s="213"/>
      <c r="B6" s="213"/>
      <c r="C6" s="213"/>
      <c r="D6" s="213"/>
      <c r="E6" s="213"/>
      <c r="F6" s="213"/>
      <c r="G6" s="213"/>
      <c r="H6" s="213"/>
      <c r="I6" s="213"/>
    </row>
    <row r="7" spans="1:9" s="211" customFormat="1" ht="15" customHeight="1" x14ac:dyDescent="0.25">
      <c r="A7" s="213"/>
      <c r="B7" s="213"/>
      <c r="C7" s="213"/>
      <c r="D7" s="213"/>
      <c r="E7" s="213"/>
      <c r="F7" s="213"/>
      <c r="G7" s="213"/>
      <c r="H7" s="213"/>
      <c r="I7" s="213"/>
    </row>
    <row r="8" spans="1:9" s="211" customFormat="1" ht="15" customHeight="1" x14ac:dyDescent="0.25">
      <c r="A8" s="213" t="s">
        <v>319</v>
      </c>
      <c r="B8" s="213"/>
      <c r="C8" s="213"/>
      <c r="D8" s="213"/>
      <c r="E8" s="213"/>
      <c r="F8" s="213"/>
      <c r="G8" s="213"/>
      <c r="H8" s="213"/>
      <c r="I8" s="213"/>
    </row>
    <row r="9" spans="1:9" s="211" customFormat="1" ht="15" customHeight="1" x14ac:dyDescent="0.25">
      <c r="A9" s="213"/>
      <c r="B9" s="213"/>
      <c r="C9" s="213"/>
      <c r="D9" s="213"/>
      <c r="E9" s="213"/>
      <c r="F9" s="213"/>
      <c r="G9" s="213"/>
      <c r="H9" s="213"/>
      <c r="I9" s="213"/>
    </row>
    <row r="10" spans="1:9" s="211" customFormat="1" ht="15" customHeight="1" x14ac:dyDescent="0.25">
      <c r="A10" s="213"/>
      <c r="B10" s="213"/>
      <c r="C10" s="213"/>
      <c r="D10" s="213"/>
      <c r="E10" s="213"/>
      <c r="F10" s="213"/>
      <c r="G10" s="213"/>
      <c r="H10" s="213"/>
      <c r="I10" s="213"/>
    </row>
    <row r="11" spans="1:9" s="211" customFormat="1" ht="15" customHeight="1" x14ac:dyDescent="0.25">
      <c r="A11" s="213"/>
      <c r="B11" s="213"/>
      <c r="C11" s="213"/>
      <c r="D11" s="213"/>
      <c r="E11" s="213"/>
      <c r="F11" s="213"/>
      <c r="G11" s="213"/>
      <c r="H11" s="213"/>
      <c r="I11" s="213"/>
    </row>
    <row r="12" spans="1:9" s="211" customFormat="1" ht="15" customHeight="1" x14ac:dyDescent="0.25">
      <c r="A12" s="213" t="s">
        <v>320</v>
      </c>
      <c r="B12" s="213"/>
      <c r="C12" s="213"/>
      <c r="D12" s="213"/>
      <c r="E12" s="213"/>
      <c r="F12" s="264" t="s">
        <v>321</v>
      </c>
      <c r="G12" s="213"/>
      <c r="H12" s="213"/>
      <c r="I12" s="213"/>
    </row>
    <row r="13" spans="1:9" s="211" customFormat="1" ht="15" customHeight="1" x14ac:dyDescent="0.25">
      <c r="A13" s="213"/>
      <c r="B13" s="213"/>
      <c r="C13" s="213"/>
      <c r="D13" s="213"/>
      <c r="E13" s="213"/>
      <c r="F13" s="264"/>
      <c r="G13" s="213"/>
      <c r="H13" s="213"/>
      <c r="I13" s="213"/>
    </row>
    <row r="14" spans="1:9" s="211" customFormat="1" ht="15" customHeight="1" x14ac:dyDescent="0.25">
      <c r="A14" s="213" t="s">
        <v>322</v>
      </c>
      <c r="B14" s="213"/>
      <c r="C14" s="213"/>
      <c r="D14" s="213"/>
      <c r="E14" s="213"/>
      <c r="F14" s="264" t="s">
        <v>323</v>
      </c>
      <c r="G14" s="213"/>
      <c r="H14" s="213"/>
      <c r="I14" s="213"/>
    </row>
    <row r="15" spans="1:9" s="211" customFormat="1" ht="15" customHeight="1" x14ac:dyDescent="0.25">
      <c r="A15" s="213" t="s">
        <v>324</v>
      </c>
      <c r="B15" s="213"/>
      <c r="C15" s="213"/>
      <c r="D15" s="213"/>
      <c r="E15" s="213"/>
      <c r="F15" s="264"/>
      <c r="G15" s="213"/>
      <c r="H15" s="213"/>
      <c r="I15" s="213"/>
    </row>
    <row r="16" spans="1:9" s="211" customFormat="1" ht="15" customHeight="1" x14ac:dyDescent="0.25">
      <c r="A16" s="213" t="s">
        <v>325</v>
      </c>
      <c r="B16" s="213"/>
      <c r="C16" s="213"/>
      <c r="D16" s="213"/>
      <c r="E16" s="213"/>
      <c r="F16" s="264" t="s">
        <v>323</v>
      </c>
      <c r="G16" s="213"/>
      <c r="H16" s="213"/>
      <c r="I16" s="213"/>
    </row>
    <row r="17" spans="1:9" s="211" customFormat="1" ht="15" customHeight="1" x14ac:dyDescent="0.25">
      <c r="A17" s="213"/>
      <c r="B17" s="213"/>
      <c r="C17" s="213"/>
      <c r="D17" s="213"/>
      <c r="E17" s="213"/>
      <c r="F17" s="264"/>
      <c r="G17" s="213"/>
      <c r="H17" s="213"/>
      <c r="I17" s="213"/>
    </row>
    <row r="18" spans="1:9" s="211" customFormat="1" ht="15" customHeight="1" x14ac:dyDescent="0.25">
      <c r="A18" s="213" t="s">
        <v>326</v>
      </c>
      <c r="B18" s="213"/>
      <c r="C18" s="213"/>
      <c r="D18" s="213"/>
      <c r="E18" s="213"/>
      <c r="F18" s="264" t="s">
        <v>327</v>
      </c>
      <c r="G18" s="213"/>
      <c r="H18" s="213"/>
      <c r="I18" s="213"/>
    </row>
    <row r="19" spans="1:9" s="211" customFormat="1" ht="15" customHeight="1" x14ac:dyDescent="0.25">
      <c r="A19" s="213"/>
      <c r="B19" s="213"/>
      <c r="C19" s="213"/>
      <c r="D19" s="213"/>
      <c r="E19" s="213"/>
      <c r="F19" s="213"/>
      <c r="G19" s="213"/>
      <c r="H19" s="213"/>
      <c r="I19" s="213"/>
    </row>
    <row r="20" spans="1:9" s="211" customFormat="1" ht="15" customHeight="1" x14ac:dyDescent="0.25">
      <c r="A20" s="213"/>
      <c r="B20" s="213"/>
      <c r="C20" s="213"/>
      <c r="D20" s="213"/>
      <c r="E20" s="213"/>
      <c r="F20" s="213"/>
      <c r="G20" s="213"/>
      <c r="H20" s="213"/>
      <c r="I20" s="213"/>
    </row>
    <row r="21" spans="1:9" s="211" customFormat="1" ht="15" customHeight="1" x14ac:dyDescent="0.25">
      <c r="A21" s="213" t="s">
        <v>328</v>
      </c>
      <c r="B21" s="213"/>
      <c r="C21" s="213"/>
      <c r="D21" s="213"/>
      <c r="E21" s="213"/>
      <c r="F21" s="213"/>
      <c r="G21" s="213"/>
      <c r="H21" s="213"/>
      <c r="I21" s="213"/>
    </row>
  </sheetData>
  <mergeCells count="2">
    <mergeCell ref="A1:I1"/>
    <mergeCell ref="A5:I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sqref="A1:D1"/>
    </sheetView>
  </sheetViews>
  <sheetFormatPr defaultColWidth="9.109375" defaultRowHeight="13.2" x14ac:dyDescent="0.25"/>
  <cols>
    <col min="1" max="1" width="37.6640625" style="209" customWidth="1"/>
    <col min="2" max="3" width="15.6640625" style="209" customWidth="1"/>
    <col min="4" max="4" width="9.109375" style="209"/>
    <col min="5" max="5" width="9.5546875" style="209" bestFit="1" customWidth="1"/>
    <col min="6" max="16384" width="9.109375" style="208"/>
  </cols>
  <sheetData>
    <row r="1" spans="1:5" s="211" customFormat="1" ht="15" customHeight="1" x14ac:dyDescent="0.25">
      <c r="A1" s="770" t="s">
        <v>618</v>
      </c>
      <c r="B1" s="770"/>
      <c r="C1" s="770"/>
      <c r="D1" s="770"/>
      <c r="E1" s="213"/>
    </row>
    <row r="2" spans="1:5" s="211" customFormat="1" ht="15" customHeight="1" x14ac:dyDescent="0.25">
      <c r="A2" s="234"/>
      <c r="B2" s="234"/>
      <c r="C2" s="234"/>
      <c r="D2" s="207" t="str">
        <f>'2.sz. melléklet'!G2</f>
        <v>az 1/2017. (II.22.) önkormányzati rendelethez</v>
      </c>
      <c r="E2" s="213"/>
    </row>
    <row r="3" spans="1:5" s="211" customFormat="1" ht="15" customHeight="1" x14ac:dyDescent="0.25">
      <c r="A3" s="212"/>
      <c r="B3" s="213"/>
      <c r="C3" s="213"/>
      <c r="D3" s="213"/>
      <c r="E3" s="213"/>
    </row>
    <row r="4" spans="1:5" s="211" customFormat="1" ht="15" customHeight="1" x14ac:dyDescent="0.25">
      <c r="A4" s="212"/>
      <c r="B4" s="213"/>
      <c r="C4" s="213"/>
      <c r="D4" s="213"/>
      <c r="E4" s="213"/>
    </row>
    <row r="5" spans="1:5" s="211" customFormat="1" ht="15" customHeight="1" x14ac:dyDescent="0.25">
      <c r="A5" s="771" t="s">
        <v>702</v>
      </c>
      <c r="B5" s="771"/>
      <c r="C5" s="771"/>
      <c r="D5" s="771"/>
      <c r="E5" s="213"/>
    </row>
    <row r="6" spans="1:5" s="211" customFormat="1" ht="15" customHeight="1" x14ac:dyDescent="0.25">
      <c r="A6" s="212"/>
      <c r="B6" s="213"/>
      <c r="C6" s="213"/>
      <c r="D6" s="213"/>
      <c r="E6" s="213"/>
    </row>
    <row r="7" spans="1:5" s="211" customFormat="1" ht="15" customHeight="1" x14ac:dyDescent="0.25">
      <c r="A7" s="212" t="s">
        <v>657</v>
      </c>
      <c r="B7" s="745">
        <v>59662418</v>
      </c>
      <c r="C7" s="274"/>
      <c r="D7" s="213"/>
      <c r="E7" s="213"/>
    </row>
    <row r="8" spans="1:5" s="211" customFormat="1" ht="15" customHeight="1" x14ac:dyDescent="0.25">
      <c r="A8" s="212" t="s">
        <v>656</v>
      </c>
      <c r="B8" s="745">
        <v>68570</v>
      </c>
      <c r="C8" s="274"/>
      <c r="D8" s="213"/>
      <c r="E8" s="213"/>
    </row>
    <row r="9" spans="1:5" s="211" customFormat="1" ht="15" customHeight="1" x14ac:dyDescent="0.25">
      <c r="A9" s="213" t="s">
        <v>655</v>
      </c>
      <c r="B9" s="745">
        <v>32530</v>
      </c>
      <c r="C9" s="274"/>
      <c r="D9" s="213"/>
      <c r="E9" s="213"/>
    </row>
    <row r="10" spans="1:5" s="211" customFormat="1" ht="15" customHeight="1" x14ac:dyDescent="0.25">
      <c r="A10" s="213" t="s">
        <v>654</v>
      </c>
      <c r="B10" s="745">
        <v>19532077</v>
      </c>
      <c r="C10" s="274"/>
      <c r="D10" s="213"/>
      <c r="E10" s="274"/>
    </row>
    <row r="11" spans="1:5" s="211" customFormat="1" ht="15" customHeight="1" x14ac:dyDescent="0.25">
      <c r="A11" s="213" t="s">
        <v>653</v>
      </c>
      <c r="B11" s="745">
        <v>946032</v>
      </c>
      <c r="C11" s="274"/>
      <c r="D11" s="213"/>
      <c r="E11" s="274"/>
    </row>
    <row r="12" spans="1:5" s="211" customFormat="1" ht="15" customHeight="1" x14ac:dyDescent="0.25">
      <c r="A12" s="213" t="s">
        <v>375</v>
      </c>
      <c r="B12" s="745">
        <v>671243</v>
      </c>
      <c r="C12" s="274"/>
      <c r="D12" s="213"/>
      <c r="E12" s="213"/>
    </row>
    <row r="13" spans="1:5" s="211" customFormat="1" ht="15" customHeight="1" x14ac:dyDescent="0.25">
      <c r="A13" s="213" t="s">
        <v>376</v>
      </c>
      <c r="B13" s="745">
        <v>18950</v>
      </c>
      <c r="C13" s="274"/>
      <c r="D13" s="213"/>
      <c r="E13" s="213"/>
    </row>
    <row r="14" spans="1:5" s="211" customFormat="1" ht="15" customHeight="1" x14ac:dyDescent="0.25">
      <c r="A14" s="213"/>
      <c r="B14" s="745"/>
      <c r="C14" s="274"/>
      <c r="D14" s="213"/>
      <c r="E14" s="213"/>
    </row>
    <row r="15" spans="1:5" s="211" customFormat="1" ht="15" customHeight="1" x14ac:dyDescent="0.25">
      <c r="A15" s="275" t="s">
        <v>329</v>
      </c>
      <c r="B15" s="746">
        <f>SUM(B7:B14)</f>
        <v>80931820</v>
      </c>
      <c r="C15" s="276"/>
      <c r="D15" s="275"/>
      <c r="E15" s="213"/>
    </row>
    <row r="16" spans="1:5" s="211" customFormat="1" ht="15" customHeight="1" x14ac:dyDescent="0.25">
      <c r="A16" s="213"/>
      <c r="B16" s="274"/>
      <c r="C16" s="274"/>
      <c r="D16" s="213"/>
      <c r="E16" s="213"/>
    </row>
    <row r="17" spans="1:5" s="211" customFormat="1" ht="15" customHeight="1" x14ac:dyDescent="0.25">
      <c r="A17" s="213"/>
      <c r="B17" s="213"/>
      <c r="C17" s="213"/>
      <c r="D17" s="213"/>
      <c r="E17" s="213"/>
    </row>
    <row r="18" spans="1:5" s="211" customFormat="1" ht="15" customHeight="1" x14ac:dyDescent="0.25">
      <c r="A18" s="213"/>
      <c r="B18" s="213"/>
      <c r="C18" s="213"/>
      <c r="D18" s="213"/>
      <c r="E18" s="213"/>
    </row>
  </sheetData>
  <mergeCells count="2">
    <mergeCell ref="A1:D1"/>
    <mergeCell ref="A5:D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/>
  </sheetViews>
  <sheetFormatPr defaultRowHeight="13.2" x14ac:dyDescent="0.25"/>
  <cols>
    <col min="1" max="1" width="5.6640625" style="1" customWidth="1"/>
    <col min="2" max="2" width="37.6640625" style="1" customWidth="1"/>
    <col min="3" max="7" width="9.6640625" style="1" customWidth="1"/>
  </cols>
  <sheetData>
    <row r="1" spans="1:8" s="1" customFormat="1" ht="15" customHeight="1" x14ac:dyDescent="0.25">
      <c r="B1" s="2"/>
      <c r="C1" s="2"/>
      <c r="D1" s="2"/>
      <c r="E1" s="2"/>
      <c r="F1" s="2"/>
      <c r="G1" s="2" t="s">
        <v>602</v>
      </c>
    </row>
    <row r="2" spans="1:8" s="1" customFormat="1" ht="15" customHeight="1" x14ac:dyDescent="0.25">
      <c r="A2" s="3"/>
      <c r="B2" s="3"/>
      <c r="C2" s="3"/>
      <c r="D2" s="3"/>
      <c r="E2" s="3"/>
      <c r="F2" s="3"/>
      <c r="G2" s="678" t="s">
        <v>784</v>
      </c>
    </row>
    <row r="3" spans="1:8" s="1" customFormat="1" ht="15" customHeight="1" x14ac:dyDescent="0.25">
      <c r="A3" s="4"/>
    </row>
    <row r="4" spans="1:8" s="1" customFormat="1" ht="15" customHeight="1" x14ac:dyDescent="0.25">
      <c r="A4" s="778" t="s">
        <v>754</v>
      </c>
      <c r="B4" s="778"/>
      <c r="C4" s="778"/>
      <c r="D4" s="778"/>
      <c r="E4" s="778"/>
      <c r="F4" s="778"/>
      <c r="G4" s="778"/>
    </row>
    <row r="5" spans="1:8" s="1" customFormat="1" ht="15" customHeight="1" thickBot="1" x14ac:dyDescent="0.3">
      <c r="A5" s="5"/>
      <c r="B5" s="5"/>
      <c r="C5" s="5"/>
      <c r="D5" s="5"/>
      <c r="E5" s="5"/>
      <c r="F5" s="5"/>
      <c r="G5" s="553" t="s">
        <v>347</v>
      </c>
    </row>
    <row r="6" spans="1:8" ht="51" customHeight="1" thickTop="1" x14ac:dyDescent="0.25">
      <c r="A6" s="7" t="s">
        <v>1</v>
      </c>
      <c r="B6" s="8" t="s">
        <v>2</v>
      </c>
      <c r="C6" s="9" t="s">
        <v>649</v>
      </c>
      <c r="D6" s="9" t="s">
        <v>685</v>
      </c>
      <c r="E6" s="9" t="s">
        <v>686</v>
      </c>
      <c r="F6" s="9" t="s">
        <v>687</v>
      </c>
      <c r="G6" s="635" t="s">
        <v>688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4" t="s">
        <v>9</v>
      </c>
      <c r="H7" s="15"/>
    </row>
    <row r="8" spans="1:8" ht="15" customHeight="1" thickTop="1" x14ac:dyDescent="0.25">
      <c r="A8" s="782" t="s">
        <v>10</v>
      </c>
      <c r="B8" s="783"/>
      <c r="C8" s="783"/>
      <c r="D8" s="783"/>
      <c r="E8" s="783"/>
      <c r="F8" s="783"/>
      <c r="G8" s="784"/>
      <c r="H8" s="15"/>
    </row>
    <row r="9" spans="1:8" ht="15" customHeight="1" x14ac:dyDescent="0.25">
      <c r="A9" s="25" t="s">
        <v>11</v>
      </c>
      <c r="B9" s="16" t="s">
        <v>12</v>
      </c>
      <c r="C9" s="27">
        <f>'8.sz. melléklet'!D72+'9.sz. melléklet'!D34</f>
        <v>59683000</v>
      </c>
      <c r="D9" s="27">
        <f>'8.sz. melléklet'!E72+'9.sz. melléklet'!E34</f>
        <v>74670599</v>
      </c>
      <c r="E9" s="27">
        <f>'8.sz. melléklet'!F72+'9.sz. melléklet'!F34</f>
        <v>75098694</v>
      </c>
      <c r="F9" s="27">
        <f>'8.sz. melléklet'!G72+'9.sz. melléklet'!G34</f>
        <v>64409292</v>
      </c>
      <c r="G9" s="83">
        <f>F9/C9</f>
        <v>1.0791899200777442</v>
      </c>
      <c r="H9" s="15"/>
    </row>
    <row r="10" spans="1:8" ht="15" customHeight="1" x14ac:dyDescent="0.25">
      <c r="A10" s="25" t="s">
        <v>19</v>
      </c>
      <c r="B10" s="71" t="s">
        <v>15</v>
      </c>
      <c r="C10" s="72">
        <f>SUM(C11:C13)</f>
        <v>77500000</v>
      </c>
      <c r="D10" s="72">
        <f>SUM(D11:D13)</f>
        <v>77336510</v>
      </c>
      <c r="E10" s="72">
        <f t="shared" ref="E10:F10" si="0">SUM(E11:E13)</f>
        <v>91470686</v>
      </c>
      <c r="F10" s="72">
        <f t="shared" si="0"/>
        <v>78300000</v>
      </c>
      <c r="G10" s="83">
        <f t="shared" ref="G10:G24" si="1">F10/C10</f>
        <v>1.0103225806451612</v>
      </c>
      <c r="H10" s="15"/>
    </row>
    <row r="11" spans="1:8" ht="15" customHeight="1" x14ac:dyDescent="0.25">
      <c r="A11" s="400" t="s">
        <v>13</v>
      </c>
      <c r="B11" s="401" t="s">
        <v>460</v>
      </c>
      <c r="C11" s="190">
        <f>'8.sz. melléklet'!D66</f>
        <v>48050000</v>
      </c>
      <c r="D11" s="190">
        <f>'8.sz. melléklet'!E66</f>
        <v>48028510</v>
      </c>
      <c r="E11" s="190">
        <f>'8.sz. melléklet'!F66</f>
        <v>52613334</v>
      </c>
      <c r="F11" s="190">
        <f>'8.sz. melléklet'!G66</f>
        <v>49000000</v>
      </c>
      <c r="G11" s="91">
        <f t="shared" si="1"/>
        <v>1.0197710718002082</v>
      </c>
      <c r="H11" s="15"/>
    </row>
    <row r="12" spans="1:8" ht="15" customHeight="1" x14ac:dyDescent="0.25">
      <c r="A12" s="400" t="s">
        <v>14</v>
      </c>
      <c r="B12" s="401" t="s">
        <v>461</v>
      </c>
      <c r="C12" s="190">
        <f>'8.sz. melléklet'!D67</f>
        <v>29150000</v>
      </c>
      <c r="D12" s="190">
        <f>'8.sz. melléklet'!E67</f>
        <v>29150000</v>
      </c>
      <c r="E12" s="190">
        <f>'8.sz. melléklet'!F67</f>
        <v>38699203</v>
      </c>
      <c r="F12" s="190">
        <f>'8.sz. melléklet'!G67</f>
        <v>29100000</v>
      </c>
      <c r="G12" s="91">
        <f t="shared" si="1"/>
        <v>0.99828473413379071</v>
      </c>
      <c r="H12" s="15"/>
    </row>
    <row r="13" spans="1:8" ht="15" customHeight="1" x14ac:dyDescent="0.25">
      <c r="A13" s="400" t="s">
        <v>52</v>
      </c>
      <c r="B13" s="401" t="s">
        <v>471</v>
      </c>
      <c r="C13" s="190">
        <f>'8.sz. melléklet'!D71</f>
        <v>300000</v>
      </c>
      <c r="D13" s="190">
        <f>'8.sz. melléklet'!E71</f>
        <v>158000</v>
      </c>
      <c r="E13" s="190">
        <f>'8.sz. melléklet'!F71</f>
        <v>158149</v>
      </c>
      <c r="F13" s="190">
        <f>'8.sz. melléklet'!G71</f>
        <v>200000</v>
      </c>
      <c r="G13" s="91">
        <f t="shared" si="1"/>
        <v>0.66666666666666663</v>
      </c>
      <c r="H13" s="15"/>
    </row>
    <row r="14" spans="1:8" ht="15" customHeight="1" x14ac:dyDescent="0.25">
      <c r="A14" s="25" t="s">
        <v>21</v>
      </c>
      <c r="B14" s="26" t="s">
        <v>20</v>
      </c>
      <c r="C14" s="27">
        <f>SUM(C15:C16)</f>
        <v>63752000</v>
      </c>
      <c r="D14" s="27">
        <f>SUM(D15:D16)</f>
        <v>78437817</v>
      </c>
      <c r="E14" s="27">
        <f t="shared" ref="E14:F14" si="2">SUM(E15:E16)</f>
        <v>78437817</v>
      </c>
      <c r="F14" s="27">
        <f t="shared" si="2"/>
        <v>86599780</v>
      </c>
      <c r="G14" s="83">
        <f t="shared" si="1"/>
        <v>1.3583853055590414</v>
      </c>
      <c r="H14" s="15"/>
    </row>
    <row r="15" spans="1:8" ht="15" customHeight="1" x14ac:dyDescent="0.25">
      <c r="A15" s="17" t="s">
        <v>13</v>
      </c>
      <c r="B15" s="18" t="s">
        <v>452</v>
      </c>
      <c r="C15" s="19">
        <f>'8.sz. melléklet'!D60</f>
        <v>63752000</v>
      </c>
      <c r="D15" s="19">
        <f>'8.sz. melléklet'!E60</f>
        <v>78437817</v>
      </c>
      <c r="E15" s="19">
        <f>'8.sz. melléklet'!F60</f>
        <v>78437817</v>
      </c>
      <c r="F15" s="19">
        <f>'8.sz. melléklet'!G60</f>
        <v>59999780</v>
      </c>
      <c r="G15" s="129">
        <f t="shared" si="1"/>
        <v>0.94114349353745763</v>
      </c>
      <c r="H15" s="15"/>
    </row>
    <row r="16" spans="1:8" ht="15" customHeight="1" x14ac:dyDescent="0.25">
      <c r="A16" s="17" t="s">
        <v>14</v>
      </c>
      <c r="B16" s="18" t="s">
        <v>510</v>
      </c>
      <c r="C16" s="19">
        <f>'8.sz. melléklet'!D63</f>
        <v>0</v>
      </c>
      <c r="D16" s="19">
        <f>'8.sz. melléklet'!E63</f>
        <v>0</v>
      </c>
      <c r="E16" s="19">
        <f>'8.sz. melléklet'!F63</f>
        <v>0</v>
      </c>
      <c r="F16" s="19">
        <f>'8.sz. melléklet'!G63</f>
        <v>26600000</v>
      </c>
      <c r="G16" s="83"/>
      <c r="H16" s="15"/>
    </row>
    <row r="17" spans="1:8" ht="15" customHeight="1" x14ac:dyDescent="0.25">
      <c r="A17" s="25" t="s">
        <v>23</v>
      </c>
      <c r="B17" s="26" t="s">
        <v>22</v>
      </c>
      <c r="C17" s="27">
        <f>'8.sz. melléklet'!D81</f>
        <v>2800000</v>
      </c>
      <c r="D17" s="27">
        <f>'8.sz. melléklet'!E81</f>
        <v>6429920</v>
      </c>
      <c r="E17" s="27">
        <f>'8.sz. melléklet'!F81</f>
        <v>6441731</v>
      </c>
      <c r="F17" s="27">
        <f>'8.sz. melléklet'!G81</f>
        <v>11529000</v>
      </c>
      <c r="G17" s="83">
        <f t="shared" si="1"/>
        <v>4.1174999999999997</v>
      </c>
      <c r="H17" s="15"/>
    </row>
    <row r="18" spans="1:8" ht="15" customHeight="1" x14ac:dyDescent="0.25">
      <c r="A18" s="25" t="s">
        <v>27</v>
      </c>
      <c r="B18" s="26" t="s">
        <v>24</v>
      </c>
      <c r="C18" s="27">
        <f>SUM(C19:C20)</f>
        <v>734000</v>
      </c>
      <c r="D18" s="27">
        <f>SUM(D19:D20)</f>
        <v>3513380</v>
      </c>
      <c r="E18" s="27">
        <f t="shared" ref="E18:F18" si="3">SUM(E19:E20)</f>
        <v>3513380</v>
      </c>
      <c r="F18" s="27">
        <f t="shared" si="3"/>
        <v>654156</v>
      </c>
      <c r="G18" s="83">
        <f t="shared" si="1"/>
        <v>0.89122070844686652</v>
      </c>
      <c r="H18" s="15"/>
    </row>
    <row r="19" spans="1:8" ht="15" customHeight="1" x14ac:dyDescent="0.25">
      <c r="A19" s="17" t="s">
        <v>13</v>
      </c>
      <c r="B19" s="18" t="s">
        <v>25</v>
      </c>
      <c r="C19" s="19">
        <f>'8.sz. melléklet'!D61</f>
        <v>734000</v>
      </c>
      <c r="D19" s="19">
        <f>'8.sz. melléklet'!E61</f>
        <v>3513380</v>
      </c>
      <c r="E19" s="19">
        <f>'8.sz. melléklet'!F61</f>
        <v>3513380</v>
      </c>
      <c r="F19" s="19">
        <f>'8.sz. melléklet'!G61</f>
        <v>654156</v>
      </c>
      <c r="G19" s="129">
        <f t="shared" si="1"/>
        <v>0.89122070844686652</v>
      </c>
      <c r="H19" s="15"/>
    </row>
    <row r="20" spans="1:8" ht="15" customHeight="1" x14ac:dyDescent="0.25">
      <c r="A20" s="17" t="s">
        <v>14</v>
      </c>
      <c r="B20" s="18" t="s">
        <v>26</v>
      </c>
      <c r="C20" s="19">
        <f>'8.sz. melléklet'!D64</f>
        <v>0</v>
      </c>
      <c r="D20" s="19">
        <f>'8.sz. melléklet'!E64</f>
        <v>0</v>
      </c>
      <c r="E20" s="19">
        <f>'8.sz. melléklet'!F64</f>
        <v>0</v>
      </c>
      <c r="F20" s="19">
        <f>'8.sz. melléklet'!G64</f>
        <v>0</v>
      </c>
      <c r="G20" s="129"/>
      <c r="H20" s="15"/>
    </row>
    <row r="21" spans="1:8" ht="15" customHeight="1" x14ac:dyDescent="0.25">
      <c r="A21" s="25" t="s">
        <v>32</v>
      </c>
      <c r="B21" s="26" t="s">
        <v>28</v>
      </c>
      <c r="C21" s="27">
        <f>SUM(C22:C23)</f>
        <v>3793000</v>
      </c>
      <c r="D21" s="27">
        <f>SUM(D22:D23)</f>
        <v>4882090</v>
      </c>
      <c r="E21" s="27">
        <f t="shared" ref="E21:F21" si="4">SUM(E22:E23)</f>
        <v>4992110</v>
      </c>
      <c r="F21" s="27">
        <f t="shared" si="4"/>
        <v>132000</v>
      </c>
      <c r="G21" s="129">
        <f t="shared" si="1"/>
        <v>3.4800949116794093E-2</v>
      </c>
      <c r="H21" s="15"/>
    </row>
    <row r="22" spans="1:8" ht="15" customHeight="1" x14ac:dyDescent="0.25">
      <c r="A22" s="17" t="s">
        <v>29</v>
      </c>
      <c r="B22" s="18" t="s">
        <v>30</v>
      </c>
      <c r="C22" s="19">
        <f>'8.sz. melléklet'!D84</f>
        <v>0</v>
      </c>
      <c r="D22" s="19">
        <f>'8.sz. melléklet'!E84</f>
        <v>1100345</v>
      </c>
      <c r="E22" s="19">
        <f>'8.sz. melléklet'!F84</f>
        <v>1210345</v>
      </c>
      <c r="F22" s="19">
        <f>'8.sz. melléklet'!G84</f>
        <v>0</v>
      </c>
      <c r="G22" s="129"/>
      <c r="H22" s="15"/>
    </row>
    <row r="23" spans="1:8" ht="15" customHeight="1" x14ac:dyDescent="0.25">
      <c r="A23" s="17" t="s">
        <v>14</v>
      </c>
      <c r="B23" s="18" t="s">
        <v>31</v>
      </c>
      <c r="C23" s="19">
        <f>'8.sz. melléklet'!D86</f>
        <v>3793000</v>
      </c>
      <c r="D23" s="19">
        <f>'8.sz. melléklet'!E86</f>
        <v>3781745</v>
      </c>
      <c r="E23" s="19">
        <f>'8.sz. melléklet'!F86</f>
        <v>3781765</v>
      </c>
      <c r="F23" s="19">
        <f>'8.sz. melléklet'!G86</f>
        <v>132000</v>
      </c>
      <c r="G23" s="129">
        <f t="shared" si="1"/>
        <v>3.4800949116794093E-2</v>
      </c>
      <c r="H23" s="15"/>
    </row>
    <row r="24" spans="1:8" ht="15" customHeight="1" x14ac:dyDescent="0.25">
      <c r="A24" s="779" t="s">
        <v>33</v>
      </c>
      <c r="B24" s="779"/>
      <c r="C24" s="29">
        <f>C9+C10+C14+C17+C18+C21</f>
        <v>208262000</v>
      </c>
      <c r="D24" s="29">
        <f>D9+D10+D14+D17+D18+D21</f>
        <v>245270316</v>
      </c>
      <c r="E24" s="29">
        <f t="shared" ref="E24:F24" si="5">E9+E10+E14+E17+E18+E21</f>
        <v>259954418</v>
      </c>
      <c r="F24" s="29">
        <f t="shared" si="5"/>
        <v>241624228</v>
      </c>
      <c r="G24" s="128">
        <f t="shared" si="1"/>
        <v>1.1601935446696949</v>
      </c>
      <c r="H24" s="15"/>
    </row>
    <row r="25" spans="1:8" ht="15" customHeight="1" x14ac:dyDescent="0.25">
      <c r="A25" s="780" t="s">
        <v>34</v>
      </c>
      <c r="B25" s="26" t="s">
        <v>35</v>
      </c>
      <c r="C25" s="781">
        <f>'8.sz. melléklet'!D89+'9.sz. melléklet'!D40</f>
        <v>218783000</v>
      </c>
      <c r="D25" s="781">
        <f>'8.sz. melléklet'!E91+'9.sz. melléklet'!E40</f>
        <v>218782933</v>
      </c>
      <c r="E25" s="781">
        <f>'8.sz. melléklet'!F91+'9.sz. melléklet'!F40</f>
        <v>218782933</v>
      </c>
      <c r="F25" s="781">
        <f>'8.sz. melléklet'!G91+'9.sz. melléklet'!G40</f>
        <v>81473772</v>
      </c>
      <c r="G25" s="786">
        <f>F25/C25</f>
        <v>0.37239535064424567</v>
      </c>
      <c r="H25" s="785"/>
    </row>
    <row r="26" spans="1:8" ht="15" customHeight="1" x14ac:dyDescent="0.25">
      <c r="A26" s="780"/>
      <c r="B26" s="26" t="s">
        <v>36</v>
      </c>
      <c r="C26" s="781"/>
      <c r="D26" s="781"/>
      <c r="E26" s="781"/>
      <c r="F26" s="781"/>
      <c r="G26" s="786" t="e">
        <f t="shared" ref="G26" si="6">E26/C26</f>
        <v>#DIV/0!</v>
      </c>
      <c r="H26" s="785"/>
    </row>
    <row r="27" spans="1:8" ht="15" customHeight="1" x14ac:dyDescent="0.25">
      <c r="A27" s="472" t="s">
        <v>521</v>
      </c>
      <c r="B27" s="26" t="s">
        <v>593</v>
      </c>
      <c r="C27" s="191">
        <v>0</v>
      </c>
      <c r="D27" s="191">
        <f>'8.sz. melléklet'!E92</f>
        <v>2539871</v>
      </c>
      <c r="E27" s="191">
        <f>'8.sz. melléklet'!F92</f>
        <v>2539871</v>
      </c>
      <c r="F27" s="191">
        <v>0</v>
      </c>
      <c r="G27" s="473"/>
      <c r="H27" s="442"/>
    </row>
    <row r="28" spans="1:8" ht="15" customHeight="1" x14ac:dyDescent="0.25">
      <c r="A28" s="427" t="s">
        <v>38</v>
      </c>
      <c r="B28" s="26" t="s">
        <v>37</v>
      </c>
      <c r="C28" s="188">
        <v>0</v>
      </c>
      <c r="D28" s="188">
        <v>0</v>
      </c>
      <c r="E28" s="188">
        <v>0</v>
      </c>
      <c r="F28" s="188">
        <f>SUM(F29:F31)</f>
        <v>100000000</v>
      </c>
      <c r="G28" s="428"/>
      <c r="H28" s="785"/>
    </row>
    <row r="29" spans="1:8" ht="15" customHeight="1" x14ac:dyDescent="0.25">
      <c r="A29" s="44" t="s">
        <v>13</v>
      </c>
      <c r="B29" s="18" t="s">
        <v>522</v>
      </c>
      <c r="C29" s="711"/>
      <c r="D29" s="712"/>
      <c r="E29" s="712"/>
      <c r="F29" s="712"/>
      <c r="G29" s="426"/>
      <c r="H29" s="785"/>
    </row>
    <row r="30" spans="1:8" ht="15" customHeight="1" x14ac:dyDescent="0.25">
      <c r="A30" s="17" t="s">
        <v>14</v>
      </c>
      <c r="B30" s="18" t="s">
        <v>523</v>
      </c>
      <c r="C30" s="189">
        <v>0</v>
      </c>
      <c r="D30" s="189">
        <v>0</v>
      </c>
      <c r="E30" s="189">
        <v>0</v>
      </c>
      <c r="F30" s="189">
        <f>'8.sz. melléklet'!G90</f>
        <v>100000000</v>
      </c>
      <c r="G30" s="49"/>
      <c r="H30" s="15"/>
    </row>
    <row r="31" spans="1:8" ht="15" customHeight="1" x14ac:dyDescent="0.25">
      <c r="A31" s="17" t="s">
        <v>52</v>
      </c>
      <c r="B31" s="18" t="s">
        <v>524</v>
      </c>
      <c r="C31" s="709"/>
      <c r="D31" s="710"/>
      <c r="E31" s="710"/>
      <c r="F31" s="710"/>
      <c r="G31" s="616"/>
      <c r="H31" s="15"/>
    </row>
    <row r="32" spans="1:8" ht="15" customHeight="1" x14ac:dyDescent="0.25">
      <c r="A32" s="779" t="s">
        <v>39</v>
      </c>
      <c r="B32" s="779"/>
      <c r="C32" s="29">
        <f>SUM(C25:C31)</f>
        <v>218783000</v>
      </c>
      <c r="D32" s="29">
        <f>SUM(D25:D31)</f>
        <v>221322804</v>
      </c>
      <c r="E32" s="29">
        <f>SUM(E25:E31)</f>
        <v>221322804</v>
      </c>
      <c r="F32" s="29">
        <f>SUM(F25:F28)</f>
        <v>181473772</v>
      </c>
      <c r="G32" s="87">
        <f>F32/C32</f>
        <v>0.82946925492382861</v>
      </c>
      <c r="H32" s="15"/>
    </row>
    <row r="33" spans="1:9" ht="15" customHeight="1" x14ac:dyDescent="0.25">
      <c r="A33" s="791" t="s">
        <v>40</v>
      </c>
      <c r="B33" s="791"/>
      <c r="C33" s="32">
        <f>C32+C24</f>
        <v>427045000</v>
      </c>
      <c r="D33" s="32">
        <f>D32+D24</f>
        <v>466593120</v>
      </c>
      <c r="E33" s="32">
        <f>E32+E24</f>
        <v>481277222</v>
      </c>
      <c r="F33" s="32">
        <f>F32+F24</f>
        <v>423098000</v>
      </c>
      <c r="G33" s="187">
        <f>F33/C33</f>
        <v>0.99075741432401743</v>
      </c>
      <c r="H33" s="15"/>
    </row>
    <row r="34" spans="1:9" ht="15" customHeight="1" x14ac:dyDescent="0.25">
      <c r="A34" s="33"/>
      <c r="B34" s="34"/>
      <c r="C34" s="53"/>
      <c r="D34" s="53"/>
      <c r="E34" s="53"/>
      <c r="F34" s="53"/>
      <c r="G34" s="35"/>
      <c r="H34" s="15"/>
    </row>
    <row r="35" spans="1:9" ht="15" customHeight="1" x14ac:dyDescent="0.25">
      <c r="A35" s="787" t="s">
        <v>41</v>
      </c>
      <c r="B35" s="788"/>
      <c r="C35" s="788"/>
      <c r="D35" s="788"/>
      <c r="E35" s="788"/>
      <c r="F35" s="788"/>
      <c r="G35" s="789"/>
      <c r="H35" s="15"/>
    </row>
    <row r="36" spans="1:9" ht="15" customHeight="1" x14ac:dyDescent="0.25">
      <c r="A36" s="36" t="s">
        <v>11</v>
      </c>
      <c r="B36" s="16" t="s">
        <v>42</v>
      </c>
      <c r="C36" s="551">
        <f>'5.sz. melléklet'!D18</f>
        <v>191670000</v>
      </c>
      <c r="D36" s="551">
        <f>'5.sz. melléklet'!E18</f>
        <v>215361982</v>
      </c>
      <c r="E36" s="551">
        <f>'5.sz. melléklet'!F18</f>
        <v>199984913</v>
      </c>
      <c r="F36" s="551">
        <f>'5.sz. melléklet'!G18</f>
        <v>203194136</v>
      </c>
      <c r="G36" s="83">
        <f>F36/C36</f>
        <v>1.0601248813064121</v>
      </c>
      <c r="H36" s="15"/>
      <c r="I36" s="202"/>
    </row>
    <row r="37" spans="1:9" ht="15" customHeight="1" x14ac:dyDescent="0.25">
      <c r="A37" s="25" t="s">
        <v>19</v>
      </c>
      <c r="B37" s="26" t="s">
        <v>43</v>
      </c>
      <c r="C37" s="27">
        <f>'8.sz. melléklet'!D37+'8.sz. melléklet'!D43+'8.sz. melléklet'!D46+'9.sz. melléklet'!D26</f>
        <v>149851000</v>
      </c>
      <c r="D37" s="27">
        <f>'8.sz. melléklet'!E37+'8.sz. melléklet'!E43+'8.sz. melléklet'!E46+'9.sz. melléklet'!E26</f>
        <v>130624000</v>
      </c>
      <c r="E37" s="27">
        <f>'8.sz. melléklet'!F37+'8.sz. melléklet'!F43+'8.sz. melléklet'!F46+'9.sz. melléklet'!F26</f>
        <v>97599266</v>
      </c>
      <c r="F37" s="27">
        <f>'8.sz. melléklet'!G37+'8.sz. melléklet'!G43+'8.sz. melléklet'!G46+'9.sz. melléklet'!G26</f>
        <v>125353000</v>
      </c>
      <c r="G37" s="83">
        <f t="shared" ref="G37:G41" si="7">F37/C37</f>
        <v>0.83651760749010684</v>
      </c>
      <c r="H37" s="15"/>
    </row>
    <row r="38" spans="1:9" ht="15" customHeight="1" x14ac:dyDescent="0.25">
      <c r="A38" s="25" t="s">
        <v>21</v>
      </c>
      <c r="B38" s="26" t="s">
        <v>44</v>
      </c>
      <c r="C38" s="188">
        <f>SUM(C39:C39)</f>
        <v>83159000</v>
      </c>
      <c r="D38" s="188">
        <f>SUM(D39:D39)</f>
        <v>17911676</v>
      </c>
      <c r="E38" s="188">
        <f t="shared" ref="E38:F38" si="8">SUM(E39:E39)</f>
        <v>0</v>
      </c>
      <c r="F38" s="188">
        <f t="shared" si="8"/>
        <v>92341818</v>
      </c>
      <c r="G38" s="83">
        <f t="shared" si="7"/>
        <v>1.1104248247333421</v>
      </c>
      <c r="H38" s="15"/>
    </row>
    <row r="39" spans="1:9" ht="15" customHeight="1" x14ac:dyDescent="0.25">
      <c r="A39" s="17" t="s">
        <v>13</v>
      </c>
      <c r="B39" s="18" t="s">
        <v>45</v>
      </c>
      <c r="C39" s="19">
        <f>'8.sz. melléklet'!D36</f>
        <v>83159000</v>
      </c>
      <c r="D39" s="19">
        <f>'8.sz. melléklet'!E36</f>
        <v>17911676</v>
      </c>
      <c r="E39" s="19">
        <f>'8.sz. melléklet'!F36</f>
        <v>0</v>
      </c>
      <c r="F39" s="19">
        <f>'8.sz. melléklet'!G36</f>
        <v>92341818</v>
      </c>
      <c r="G39" s="129">
        <f t="shared" si="7"/>
        <v>1.1104248247333421</v>
      </c>
      <c r="H39" s="15"/>
    </row>
    <row r="40" spans="1:9" ht="15" customHeight="1" x14ac:dyDescent="0.25">
      <c r="A40" s="779" t="s">
        <v>47</v>
      </c>
      <c r="B40" s="779"/>
      <c r="C40" s="429">
        <f>C36+C37+C38</f>
        <v>424680000</v>
      </c>
      <c r="D40" s="429">
        <f>D36+D37+D38</f>
        <v>363897658</v>
      </c>
      <c r="E40" s="429">
        <f t="shared" ref="E40:F40" si="9">E36+E37+E38</f>
        <v>297584179</v>
      </c>
      <c r="F40" s="429">
        <f t="shared" si="9"/>
        <v>420888954</v>
      </c>
      <c r="G40" s="83">
        <f t="shared" si="7"/>
        <v>0.99107317038711495</v>
      </c>
      <c r="H40" s="15"/>
    </row>
    <row r="41" spans="1:9" ht="15" customHeight="1" x14ac:dyDescent="0.25">
      <c r="A41" s="472" t="s">
        <v>69</v>
      </c>
      <c r="B41" s="26" t="s">
        <v>48</v>
      </c>
      <c r="C41" s="584">
        <f>'8.sz. melléklet'!D50+'8.sz. melléklet'!D49</f>
        <v>2365000</v>
      </c>
      <c r="D41" s="584">
        <f>'8.sz. melléklet'!E50+'8.sz. melléklet'!E49</f>
        <v>102695462</v>
      </c>
      <c r="E41" s="584">
        <f>'8.sz. melléklet'!F50+'8.sz. melléklet'!F49</f>
        <v>102695462</v>
      </c>
      <c r="F41" s="584">
        <f>'8.sz. melléklet'!G50+'8.sz. melléklet'!G49</f>
        <v>2209046</v>
      </c>
      <c r="G41" s="83">
        <f t="shared" si="7"/>
        <v>0.93405750528541232</v>
      </c>
      <c r="H41" s="442"/>
    </row>
    <row r="42" spans="1:9" s="39" customFormat="1" ht="15" customHeight="1" thickBot="1" x14ac:dyDescent="0.3">
      <c r="A42" s="790" t="s">
        <v>49</v>
      </c>
      <c r="B42" s="790"/>
      <c r="C42" s="368">
        <f>C40+C41</f>
        <v>427045000</v>
      </c>
      <c r="D42" s="368">
        <f>D40+D41</f>
        <v>466593120</v>
      </c>
      <c r="E42" s="368">
        <f t="shared" ref="E42:F42" si="10">E40+E41</f>
        <v>400279641</v>
      </c>
      <c r="F42" s="368">
        <f t="shared" si="10"/>
        <v>423098000</v>
      </c>
      <c r="G42" s="369">
        <f>F42/C42</f>
        <v>0.99075741432401743</v>
      </c>
      <c r="H42" s="38"/>
    </row>
    <row r="43" spans="1:9" ht="13.8" thickTop="1" x14ac:dyDescent="0.25"/>
  </sheetData>
  <sheetProtection selectLockedCells="1" selectUnlockedCells="1"/>
  <mergeCells count="16">
    <mergeCell ref="H25:H26"/>
    <mergeCell ref="H28:H29"/>
    <mergeCell ref="G25:G26"/>
    <mergeCell ref="A35:G35"/>
    <mergeCell ref="A42:B42"/>
    <mergeCell ref="A32:B32"/>
    <mergeCell ref="A33:B33"/>
    <mergeCell ref="A40:B40"/>
    <mergeCell ref="F25:F26"/>
    <mergeCell ref="A4:G4"/>
    <mergeCell ref="A24:B24"/>
    <mergeCell ref="A25:A26"/>
    <mergeCell ref="D25:D26"/>
    <mergeCell ref="A8:G8"/>
    <mergeCell ref="C25:C26"/>
    <mergeCell ref="E25:E26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3.2" x14ac:dyDescent="0.25"/>
  <cols>
    <col min="1" max="1" width="5" style="1" customWidth="1"/>
    <col min="2" max="2" width="23.5546875" style="1" customWidth="1"/>
    <col min="3" max="10" width="9.6640625" style="1" customWidth="1"/>
    <col min="11" max="14" width="9.109375" style="1"/>
  </cols>
  <sheetData>
    <row r="1" spans="1:14" ht="15" customHeight="1" x14ac:dyDescent="0.25">
      <c r="B1" s="3"/>
      <c r="C1" s="3"/>
      <c r="D1" s="3"/>
      <c r="E1" s="3"/>
      <c r="F1" s="3"/>
      <c r="G1" s="3"/>
      <c r="H1" s="705" t="s">
        <v>619</v>
      </c>
      <c r="I1" s="3"/>
      <c r="N1"/>
    </row>
    <row r="2" spans="1:14" ht="15" customHeight="1" x14ac:dyDescent="0.25">
      <c r="A2" s="3"/>
      <c r="B2" s="3"/>
      <c r="C2" s="3"/>
      <c r="D2" s="3"/>
      <c r="E2" s="3"/>
      <c r="F2" s="3"/>
      <c r="G2" s="3"/>
      <c r="H2" s="2" t="str">
        <f>'2.sz. melléklet'!G2</f>
        <v>az 1/2017. (II.22.) önkormányzati rendelethez</v>
      </c>
      <c r="J2" s="156"/>
      <c r="K2" s="156"/>
      <c r="L2" s="156"/>
      <c r="M2" s="156"/>
      <c r="N2"/>
    </row>
    <row r="3" spans="1:14" ht="15" customHeight="1" x14ac:dyDescent="0.25">
      <c r="A3" s="67"/>
      <c r="N3"/>
    </row>
    <row r="4" spans="1:14" ht="15" customHeight="1" x14ac:dyDescent="0.25">
      <c r="A4" s="778" t="s">
        <v>185</v>
      </c>
      <c r="B4" s="778"/>
      <c r="C4" s="778"/>
      <c r="D4" s="778"/>
      <c r="E4" s="778"/>
      <c r="F4" s="778"/>
      <c r="G4" s="778"/>
      <c r="H4" s="778"/>
      <c r="I4" s="3"/>
      <c r="J4" s="3"/>
    </row>
    <row r="5" spans="1:14" ht="15" customHeight="1" x14ac:dyDescent="0.25"/>
    <row r="6" spans="1:14" ht="15" customHeight="1" thickBot="1" x14ac:dyDescent="0.3">
      <c r="A6" s="320"/>
      <c r="H6" s="6" t="s">
        <v>347</v>
      </c>
      <c r="M6"/>
      <c r="N6"/>
    </row>
    <row r="7" spans="1:14" s="39" customFormat="1" ht="36.6" thickTop="1" x14ac:dyDescent="0.25">
      <c r="A7" s="148" t="s">
        <v>149</v>
      </c>
      <c r="B7" s="9" t="s">
        <v>2</v>
      </c>
      <c r="C7" s="9" t="s">
        <v>662</v>
      </c>
      <c r="D7" s="9" t="s">
        <v>703</v>
      </c>
      <c r="E7" s="9" t="s">
        <v>704</v>
      </c>
      <c r="F7" s="136" t="s">
        <v>705</v>
      </c>
      <c r="G7" s="9" t="s">
        <v>706</v>
      </c>
      <c r="H7" s="763" t="s">
        <v>782</v>
      </c>
      <c r="I7" s="42"/>
      <c r="J7" s="42"/>
      <c r="K7" s="42"/>
      <c r="L7" s="42"/>
    </row>
    <row r="8" spans="1:14" s="39" customFormat="1" ht="15" customHeight="1" x14ac:dyDescent="0.25">
      <c r="A8" s="627" t="s">
        <v>3</v>
      </c>
      <c r="B8" s="170" t="s">
        <v>4</v>
      </c>
      <c r="C8" s="171" t="s">
        <v>5</v>
      </c>
      <c r="D8" s="171" t="s">
        <v>6</v>
      </c>
      <c r="E8" s="171" t="s">
        <v>7</v>
      </c>
      <c r="F8" s="171" t="s">
        <v>8</v>
      </c>
      <c r="G8" s="765" t="s">
        <v>9</v>
      </c>
      <c r="H8" s="764" t="s">
        <v>65</v>
      </c>
      <c r="I8" s="42"/>
      <c r="J8" s="42"/>
      <c r="K8" s="42"/>
      <c r="L8" s="42"/>
    </row>
    <row r="9" spans="1:14" s="39" customFormat="1" ht="15" customHeight="1" x14ac:dyDescent="0.25">
      <c r="A9" s="870" t="s">
        <v>10</v>
      </c>
      <c r="B9" s="871"/>
      <c r="C9" s="871"/>
      <c r="D9" s="871"/>
      <c r="E9" s="871"/>
      <c r="F9" s="871"/>
      <c r="G9" s="871"/>
      <c r="H9" s="872"/>
      <c r="I9" s="42"/>
      <c r="J9" s="42"/>
      <c r="K9" s="42"/>
      <c r="L9" s="42"/>
    </row>
    <row r="10" spans="1:14" s="39" customFormat="1" ht="15" customHeight="1" x14ac:dyDescent="0.25">
      <c r="A10" s="628" t="s">
        <v>11</v>
      </c>
      <c r="B10" s="172" t="s">
        <v>511</v>
      </c>
      <c r="C10" s="111">
        <f>'8.sz. melléklet'!D60</f>
        <v>63752000</v>
      </c>
      <c r="D10" s="111">
        <f>'8.sz. melléklet'!E60</f>
        <v>78437817</v>
      </c>
      <c r="E10" s="111">
        <f>'8.sz. melléklet'!G60</f>
        <v>59999780</v>
      </c>
      <c r="F10" s="111">
        <v>33000000</v>
      </c>
      <c r="G10" s="111">
        <v>35000000</v>
      </c>
      <c r="H10" s="766">
        <v>35000000</v>
      </c>
      <c r="I10" s="42"/>
      <c r="J10" s="42"/>
      <c r="K10" s="42"/>
      <c r="L10" s="42"/>
    </row>
    <row r="11" spans="1:14" s="39" customFormat="1" ht="15" customHeight="1" x14ac:dyDescent="0.25">
      <c r="A11" s="628" t="s">
        <v>19</v>
      </c>
      <c r="B11" s="172" t="s">
        <v>506</v>
      </c>
      <c r="C11" s="111">
        <f>'8.sz. melléklet'!D61+'8.sz. melléklet'!D84</f>
        <v>734000</v>
      </c>
      <c r="D11" s="111">
        <f>'8.sz. melléklet'!E61+'8.sz. melléklet'!E84</f>
        <v>4613725</v>
      </c>
      <c r="E11" s="111">
        <f>'8.sz. melléklet'!G61+'8.sz. melléklet'!G84</f>
        <v>654156</v>
      </c>
      <c r="F11" s="111">
        <v>2500000</v>
      </c>
      <c r="G11" s="111">
        <v>2500000</v>
      </c>
      <c r="H11" s="766">
        <v>2500000</v>
      </c>
      <c r="I11" s="42"/>
      <c r="J11" s="42"/>
      <c r="K11" s="42"/>
      <c r="L11" s="42"/>
    </row>
    <row r="12" spans="1:14" s="39" customFormat="1" ht="15" customHeight="1" x14ac:dyDescent="0.25">
      <c r="A12" s="628" t="s">
        <v>21</v>
      </c>
      <c r="B12" s="172" t="s">
        <v>15</v>
      </c>
      <c r="C12" s="111">
        <f>'8.sz. melléklet'!D65</f>
        <v>77500000</v>
      </c>
      <c r="D12" s="111">
        <f>'8.sz. melléklet'!E65</f>
        <v>77336510</v>
      </c>
      <c r="E12" s="111">
        <f>'8.sz. melléklet'!G65</f>
        <v>78300000</v>
      </c>
      <c r="F12" s="111">
        <v>78500000</v>
      </c>
      <c r="G12" s="111">
        <v>79000000</v>
      </c>
      <c r="H12" s="766">
        <v>79500000</v>
      </c>
      <c r="I12" s="42"/>
      <c r="J12" s="42"/>
      <c r="K12" s="42"/>
      <c r="L12" s="42"/>
    </row>
    <row r="13" spans="1:14" s="39" customFormat="1" ht="15" customHeight="1" x14ac:dyDescent="0.25">
      <c r="A13" s="628" t="s">
        <v>23</v>
      </c>
      <c r="B13" s="172" t="s">
        <v>12</v>
      </c>
      <c r="C13" s="111">
        <f>'8.sz. melléklet'!D72+'9.sz. melléklet'!D34</f>
        <v>59683000</v>
      </c>
      <c r="D13" s="111">
        <f>'8.sz. melléklet'!E72+'9.sz. melléklet'!E34</f>
        <v>74670599</v>
      </c>
      <c r="E13" s="111">
        <f>'8.sz. melléklet'!G72+'9.sz. melléklet'!G34</f>
        <v>64409292</v>
      </c>
      <c r="F13" s="111">
        <v>51500000</v>
      </c>
      <c r="G13" s="111">
        <v>52500000</v>
      </c>
      <c r="H13" s="766">
        <v>52500000</v>
      </c>
      <c r="I13" s="42"/>
      <c r="J13" s="42"/>
      <c r="K13" s="42"/>
      <c r="L13" s="42"/>
    </row>
    <row r="14" spans="1:14" s="39" customFormat="1" ht="24" x14ac:dyDescent="0.25">
      <c r="A14" s="628" t="s">
        <v>27</v>
      </c>
      <c r="B14" s="172" t="s">
        <v>22</v>
      </c>
      <c r="C14" s="111">
        <f>'8.sz. melléklet'!D81</f>
        <v>2800000</v>
      </c>
      <c r="D14" s="111">
        <f>'8.sz. melléklet'!E81</f>
        <v>6429920</v>
      </c>
      <c r="E14" s="111">
        <f>'8.sz. melléklet'!G81</f>
        <v>11529000</v>
      </c>
      <c r="F14" s="111">
        <v>10000000</v>
      </c>
      <c r="G14" s="111">
        <v>10000000</v>
      </c>
      <c r="H14" s="766">
        <v>10000000</v>
      </c>
      <c r="I14" s="42"/>
      <c r="J14" s="42"/>
      <c r="K14" s="42"/>
      <c r="L14" s="42"/>
    </row>
    <row r="15" spans="1:14" s="39" customFormat="1" ht="15" customHeight="1" x14ac:dyDescent="0.25">
      <c r="A15" s="628" t="s">
        <v>32</v>
      </c>
      <c r="B15" s="172" t="s">
        <v>525</v>
      </c>
      <c r="C15" s="111">
        <f>'8.sz. melléklet'!D62+'8.sz. melléklet'!D86</f>
        <v>3793000</v>
      </c>
      <c r="D15" s="111">
        <f>'8.sz. melléklet'!E62+'8.sz. melléklet'!E86</f>
        <v>3781745</v>
      </c>
      <c r="E15" s="111">
        <f>'8.sz. melléklet'!G62+'8.sz. melléklet'!G86</f>
        <v>26732000</v>
      </c>
      <c r="F15" s="111"/>
      <c r="G15" s="111"/>
      <c r="H15" s="766"/>
      <c r="I15" s="42"/>
      <c r="J15" s="42"/>
      <c r="K15" s="42"/>
      <c r="L15" s="42"/>
    </row>
    <row r="16" spans="1:14" s="39" customFormat="1" ht="15" customHeight="1" x14ac:dyDescent="0.25">
      <c r="A16" s="628" t="s">
        <v>34</v>
      </c>
      <c r="B16" s="172" t="s">
        <v>591</v>
      </c>
      <c r="C16" s="111">
        <f>'8.sz. melléklet'!D92</f>
        <v>0</v>
      </c>
      <c r="D16" s="111">
        <f>'8.sz. melléklet'!E92</f>
        <v>2539871</v>
      </c>
      <c r="E16" s="111">
        <v>0</v>
      </c>
      <c r="F16" s="111"/>
      <c r="G16" s="111"/>
      <c r="H16" s="766"/>
      <c r="I16" s="42"/>
      <c r="J16" s="42"/>
      <c r="K16" s="42"/>
      <c r="L16" s="42"/>
    </row>
    <row r="17" spans="1:12" s="39" customFormat="1" ht="15" customHeight="1" x14ac:dyDescent="0.25">
      <c r="A17" s="628" t="s">
        <v>521</v>
      </c>
      <c r="B17" s="172" t="s">
        <v>144</v>
      </c>
      <c r="C17" s="111">
        <f>'8.sz. melléklet'!D91+'9.sz. melléklet'!D40</f>
        <v>218783000</v>
      </c>
      <c r="D17" s="111">
        <f>'8.sz. melléklet'!E91+'9.sz. melléklet'!E40</f>
        <v>218782933</v>
      </c>
      <c r="E17" s="111">
        <f>'8.sz. melléklet'!G91+'9.sz. melléklet'!G40</f>
        <v>81473772</v>
      </c>
      <c r="F17" s="111">
        <v>95000000</v>
      </c>
      <c r="G17" s="111">
        <v>95000000</v>
      </c>
      <c r="H17" s="766">
        <v>95000000</v>
      </c>
      <c r="I17" s="42"/>
      <c r="J17" s="42"/>
      <c r="K17" s="42"/>
      <c r="L17" s="42"/>
    </row>
    <row r="18" spans="1:12" s="39" customFormat="1" ht="15" customHeight="1" x14ac:dyDescent="0.25">
      <c r="A18" s="628" t="s">
        <v>38</v>
      </c>
      <c r="B18" s="172" t="s">
        <v>523</v>
      </c>
      <c r="C18" s="111">
        <v>0</v>
      </c>
      <c r="D18" s="111">
        <v>0</v>
      </c>
      <c r="E18" s="111">
        <v>100000000</v>
      </c>
      <c r="F18" s="111"/>
      <c r="G18" s="111"/>
      <c r="H18" s="766"/>
      <c r="I18" s="42"/>
      <c r="J18" s="42"/>
      <c r="K18" s="42"/>
      <c r="L18" s="42"/>
    </row>
    <row r="19" spans="1:12" s="39" customFormat="1" ht="15" customHeight="1" x14ac:dyDescent="0.25">
      <c r="A19" s="866" t="s">
        <v>186</v>
      </c>
      <c r="B19" s="867"/>
      <c r="C19" s="173">
        <f>SUM(C10:C18)</f>
        <v>427045000</v>
      </c>
      <c r="D19" s="173">
        <f t="shared" ref="D19:F19" si="0">SUM(D10:D18)</f>
        <v>466593120</v>
      </c>
      <c r="E19" s="173">
        <f t="shared" si="0"/>
        <v>423098000</v>
      </c>
      <c r="F19" s="173">
        <f t="shared" si="0"/>
        <v>270500000</v>
      </c>
      <c r="G19" s="173">
        <f>SUM(G10:G17)</f>
        <v>274000000</v>
      </c>
      <c r="H19" s="767">
        <f>SUM(H10:H17)</f>
        <v>274500000</v>
      </c>
      <c r="I19" s="42"/>
      <c r="J19" s="42"/>
      <c r="K19" s="42"/>
      <c r="L19" s="42"/>
    </row>
    <row r="20" spans="1:12" s="39" customFormat="1" ht="15" customHeight="1" x14ac:dyDescent="0.25">
      <c r="A20" s="870" t="s">
        <v>41</v>
      </c>
      <c r="B20" s="871"/>
      <c r="C20" s="871"/>
      <c r="D20" s="871"/>
      <c r="E20" s="871"/>
      <c r="F20" s="871"/>
      <c r="G20" s="871"/>
      <c r="H20" s="872"/>
      <c r="I20" s="42"/>
      <c r="J20" s="42"/>
      <c r="K20" s="42"/>
      <c r="L20" s="42"/>
    </row>
    <row r="21" spans="1:12" s="39" customFormat="1" ht="15" customHeight="1" x14ac:dyDescent="0.25">
      <c r="A21" s="628" t="s">
        <v>11</v>
      </c>
      <c r="B21" s="172" t="s">
        <v>42</v>
      </c>
      <c r="C21" s="111">
        <f>'2.sz. melléklet'!C36</f>
        <v>191670000</v>
      </c>
      <c r="D21" s="111">
        <f>'2.sz. melléklet'!D36</f>
        <v>215361982</v>
      </c>
      <c r="E21" s="111">
        <f>'2.sz. melléklet'!F36</f>
        <v>203194136</v>
      </c>
      <c r="F21" s="111">
        <v>181400000</v>
      </c>
      <c r="G21" s="111">
        <v>184900000</v>
      </c>
      <c r="H21" s="766">
        <v>185400000</v>
      </c>
      <c r="I21" s="42"/>
      <c r="J21" s="42"/>
      <c r="K21" s="42"/>
      <c r="L21" s="42"/>
    </row>
    <row r="22" spans="1:12" s="39" customFormat="1" ht="15" customHeight="1" x14ac:dyDescent="0.25">
      <c r="A22" s="628" t="s">
        <v>19</v>
      </c>
      <c r="B22" s="172" t="s">
        <v>43</v>
      </c>
      <c r="C22" s="111">
        <f>'8.sz. melléklet'!D37+'8.sz. melléklet'!D43+'8.sz. melléklet'!D46+'9.sz. melléklet'!D26</f>
        <v>149851000</v>
      </c>
      <c r="D22" s="111">
        <f>'8.sz. melléklet'!E37+'8.sz. melléklet'!E43+'8.sz. melléklet'!E46+'9.sz. melléklet'!E26</f>
        <v>130624000</v>
      </c>
      <c r="E22" s="111">
        <f>'8.sz. melléklet'!G37+'8.sz. melléklet'!G43+'8.sz. melléklet'!G46+'9.sz. melléklet'!G26</f>
        <v>125353000</v>
      </c>
      <c r="F22" s="111">
        <v>53700000</v>
      </c>
      <c r="G22" s="111">
        <v>53700000</v>
      </c>
      <c r="H22" s="766">
        <v>53700000</v>
      </c>
      <c r="I22" s="42"/>
      <c r="J22" s="42"/>
      <c r="K22" s="42"/>
      <c r="L22" s="42"/>
    </row>
    <row r="23" spans="1:12" s="39" customFormat="1" ht="15" customHeight="1" x14ac:dyDescent="0.25">
      <c r="A23" s="628" t="s">
        <v>631</v>
      </c>
      <c r="B23" s="172" t="s">
        <v>48</v>
      </c>
      <c r="C23" s="111">
        <f>'8.sz. melléklet'!D50</f>
        <v>2365000</v>
      </c>
      <c r="D23" s="111">
        <f>'8.sz. melléklet'!E50</f>
        <v>2695462</v>
      </c>
      <c r="E23" s="111">
        <f>'8.sz. melléklet'!G50</f>
        <v>2209046</v>
      </c>
      <c r="F23" s="111">
        <v>0</v>
      </c>
      <c r="G23" s="111">
        <v>0</v>
      </c>
      <c r="H23" s="766">
        <v>0</v>
      </c>
      <c r="I23" s="42"/>
      <c r="J23" s="42"/>
      <c r="K23" s="42"/>
      <c r="L23" s="42"/>
    </row>
    <row r="24" spans="1:12" s="39" customFormat="1" ht="15" customHeight="1" x14ac:dyDescent="0.25">
      <c r="A24" s="628" t="s">
        <v>23</v>
      </c>
      <c r="B24" s="172" t="s">
        <v>187</v>
      </c>
      <c r="C24" s="111">
        <f>'8.sz. melléklet'!D36</f>
        <v>83159000</v>
      </c>
      <c r="D24" s="111">
        <f>'8.sz. melléklet'!E36</f>
        <v>17911676</v>
      </c>
      <c r="E24" s="111">
        <f>'8.sz. melléklet'!G36</f>
        <v>92341818</v>
      </c>
      <c r="F24" s="111">
        <v>35400000</v>
      </c>
      <c r="G24" s="111">
        <v>35400000</v>
      </c>
      <c r="H24" s="766">
        <v>35400000</v>
      </c>
      <c r="I24" s="42"/>
      <c r="J24" s="42"/>
      <c r="K24" s="42"/>
      <c r="L24" s="42"/>
    </row>
    <row r="25" spans="1:12" s="39" customFormat="1" ht="15" customHeight="1" thickBot="1" x14ac:dyDescent="0.3">
      <c r="A25" s="868" t="s">
        <v>188</v>
      </c>
      <c r="B25" s="869"/>
      <c r="C25" s="629">
        <f t="shared" ref="C25:H25" si="1">SUM(C21:C24)</f>
        <v>427045000</v>
      </c>
      <c r="D25" s="629">
        <f t="shared" si="1"/>
        <v>366593120</v>
      </c>
      <c r="E25" s="629">
        <f t="shared" si="1"/>
        <v>423098000</v>
      </c>
      <c r="F25" s="629">
        <f t="shared" si="1"/>
        <v>270500000</v>
      </c>
      <c r="G25" s="629">
        <f t="shared" si="1"/>
        <v>274000000</v>
      </c>
      <c r="H25" s="768">
        <f t="shared" si="1"/>
        <v>274500000</v>
      </c>
      <c r="I25" s="42"/>
      <c r="J25" s="42"/>
      <c r="K25" s="42"/>
      <c r="L25" s="42"/>
    </row>
    <row r="26" spans="1:12" ht="13.8" thickTop="1" x14ac:dyDescent="0.25"/>
  </sheetData>
  <sheetProtection selectLockedCells="1" selectUnlockedCells="1"/>
  <mergeCells count="5">
    <mergeCell ref="A4:H4"/>
    <mergeCell ref="A19:B19"/>
    <mergeCell ref="A25:B25"/>
    <mergeCell ref="A9:H9"/>
    <mergeCell ref="A20:H20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sqref="A1:O1"/>
    </sheetView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A1" s="875" t="s">
        <v>620</v>
      </c>
      <c r="B1" s="875"/>
      <c r="C1" s="875"/>
      <c r="D1" s="875"/>
      <c r="E1" s="875"/>
      <c r="F1" s="875"/>
      <c r="G1" s="875"/>
      <c r="H1" s="875"/>
      <c r="I1" s="875"/>
      <c r="J1" s="875"/>
      <c r="K1" s="875"/>
      <c r="L1" s="875"/>
      <c r="M1" s="875"/>
      <c r="N1" s="875"/>
      <c r="O1" s="875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'2.sz. melléklet'!G2</f>
        <v>az 1/2017. (II.22.) önkormányzati rendelethez</v>
      </c>
      <c r="Q2" s="156"/>
      <c r="R2" s="156"/>
      <c r="S2" s="156"/>
      <c r="T2" s="156"/>
      <c r="U2" s="156"/>
      <c r="V2" s="156"/>
    </row>
    <row r="3" spans="1:22" ht="15" customHeight="1" x14ac:dyDescent="0.25">
      <c r="A3" s="4"/>
    </row>
    <row r="4" spans="1:22" ht="15" customHeight="1" x14ac:dyDescent="0.25">
      <c r="A4" s="778" t="s">
        <v>707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  <c r="N4" s="778"/>
      <c r="O4" s="778"/>
      <c r="P4" s="174"/>
    </row>
    <row r="5" spans="1:22" ht="15" customHeight="1" x14ac:dyDescent="0.25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5"/>
    </row>
    <row r="6" spans="1:22" ht="15" customHeight="1" x14ac:dyDescent="0.25">
      <c r="M6" s="876" t="s">
        <v>0</v>
      </c>
      <c r="N6" s="876"/>
      <c r="O6" s="876"/>
      <c r="P6" s="15"/>
    </row>
    <row r="7" spans="1:22" s="39" customFormat="1" ht="15" customHeight="1" x14ac:dyDescent="0.25">
      <c r="A7" s="101" t="s">
        <v>147</v>
      </c>
      <c r="B7" s="8" t="s">
        <v>2</v>
      </c>
      <c r="C7" s="8" t="s">
        <v>189</v>
      </c>
      <c r="D7" s="8" t="s">
        <v>190</v>
      </c>
      <c r="E7" s="8" t="s">
        <v>191</v>
      </c>
      <c r="F7" s="8" t="s">
        <v>192</v>
      </c>
      <c r="G7" s="8" t="s">
        <v>193</v>
      </c>
      <c r="H7" s="8" t="s">
        <v>194</v>
      </c>
      <c r="I7" s="8" t="s">
        <v>195</v>
      </c>
      <c r="J7" s="8" t="s">
        <v>196</v>
      </c>
      <c r="K7" s="8" t="s">
        <v>197</v>
      </c>
      <c r="L7" s="8" t="s">
        <v>198</v>
      </c>
      <c r="M7" s="8" t="s">
        <v>199</v>
      </c>
      <c r="N7" s="8" t="s">
        <v>200</v>
      </c>
      <c r="O7" s="176" t="s">
        <v>201</v>
      </c>
      <c r="P7" s="177"/>
    </row>
    <row r="8" spans="1:22" s="39" customFormat="1" ht="15" customHeight="1" x14ac:dyDescent="0.25">
      <c r="A8" s="103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65</v>
      </c>
      <c r="I8" s="12" t="s">
        <v>11</v>
      </c>
      <c r="J8" s="12" t="s">
        <v>202</v>
      </c>
      <c r="K8" s="12" t="s">
        <v>203</v>
      </c>
      <c r="L8" s="12" t="s">
        <v>204</v>
      </c>
      <c r="M8" s="12" t="s">
        <v>205</v>
      </c>
      <c r="N8" s="12" t="s">
        <v>206</v>
      </c>
      <c r="O8" s="178" t="s">
        <v>207</v>
      </c>
      <c r="P8" s="177"/>
    </row>
    <row r="9" spans="1:22" s="39" customFormat="1" ht="15" customHeight="1" x14ac:dyDescent="0.25">
      <c r="A9" s="877" t="s">
        <v>208</v>
      </c>
      <c r="B9" s="877"/>
      <c r="C9" s="877"/>
      <c r="D9" s="877"/>
      <c r="E9" s="877"/>
      <c r="F9" s="877"/>
      <c r="G9" s="877"/>
      <c r="H9" s="877"/>
      <c r="I9" s="877"/>
      <c r="J9" s="877"/>
      <c r="K9" s="877"/>
      <c r="L9" s="877"/>
      <c r="M9" s="877"/>
      <c r="N9" s="877"/>
      <c r="O9" s="877"/>
      <c r="P9" s="38"/>
    </row>
    <row r="10" spans="1:22" s="39" customFormat="1" ht="15" customHeight="1" x14ac:dyDescent="0.25">
      <c r="A10" s="17" t="s">
        <v>13</v>
      </c>
      <c r="B10" s="18" t="s">
        <v>209</v>
      </c>
      <c r="C10" s="19">
        <v>1665</v>
      </c>
      <c r="D10" s="19">
        <v>3142</v>
      </c>
      <c r="E10" s="19">
        <v>13658</v>
      </c>
      <c r="F10" s="19">
        <v>13766</v>
      </c>
      <c r="G10" s="19">
        <v>11689</v>
      </c>
      <c r="H10" s="19">
        <v>13762</v>
      </c>
      <c r="I10" s="19">
        <v>19801</v>
      </c>
      <c r="J10" s="19">
        <v>23910</v>
      </c>
      <c r="K10" s="19">
        <v>11010</v>
      </c>
      <c r="L10" s="19">
        <v>16197</v>
      </c>
      <c r="M10" s="19">
        <v>6213</v>
      </c>
      <c r="N10" s="19">
        <v>6895</v>
      </c>
      <c r="O10" s="31">
        <f t="shared" ref="O10:O15" si="0">SUM(C10:N10)</f>
        <v>141708</v>
      </c>
      <c r="P10" s="38"/>
      <c r="Q10" s="179"/>
      <c r="R10" s="179"/>
      <c r="S10" s="179"/>
      <c r="T10" s="179"/>
      <c r="U10" s="179"/>
    </row>
    <row r="11" spans="1:22" s="39" customFormat="1" ht="15" customHeight="1" x14ac:dyDescent="0.25">
      <c r="A11" s="17" t="s">
        <v>14</v>
      </c>
      <c r="B11" s="18" t="s">
        <v>210</v>
      </c>
      <c r="C11" s="19">
        <v>11</v>
      </c>
      <c r="D11" s="19">
        <v>11</v>
      </c>
      <c r="E11" s="19">
        <v>11</v>
      </c>
      <c r="F11" s="19">
        <v>11</v>
      </c>
      <c r="G11" s="19">
        <v>11</v>
      </c>
      <c r="H11" s="19">
        <v>11</v>
      </c>
      <c r="I11" s="19">
        <v>11</v>
      </c>
      <c r="J11" s="19">
        <v>11</v>
      </c>
      <c r="K11" s="19">
        <v>11</v>
      </c>
      <c r="L11" s="19">
        <v>11</v>
      </c>
      <c r="M11" s="19">
        <v>11</v>
      </c>
      <c r="N11" s="19">
        <v>11</v>
      </c>
      <c r="O11" s="31">
        <f t="shared" si="0"/>
        <v>132</v>
      </c>
      <c r="P11" s="38"/>
      <c r="Q11" s="179"/>
      <c r="R11" s="179"/>
      <c r="S11" s="179"/>
      <c r="T11" s="179"/>
      <c r="U11" s="179"/>
    </row>
    <row r="12" spans="1:22" s="39" customFormat="1" ht="15" customHeight="1" x14ac:dyDescent="0.25">
      <c r="A12" s="17" t="s">
        <v>52</v>
      </c>
      <c r="B12" s="18" t="s">
        <v>211</v>
      </c>
      <c r="C12" s="19">
        <v>5000</v>
      </c>
      <c r="D12" s="19">
        <v>5091</v>
      </c>
      <c r="E12" s="19">
        <v>31600</v>
      </c>
      <c r="F12" s="19">
        <v>5000</v>
      </c>
      <c r="G12" s="19">
        <v>5000</v>
      </c>
      <c r="H12" s="19">
        <v>5000</v>
      </c>
      <c r="I12" s="19">
        <v>5563</v>
      </c>
      <c r="J12" s="19">
        <v>5000</v>
      </c>
      <c r="K12" s="19">
        <v>5000</v>
      </c>
      <c r="L12" s="19">
        <v>5000</v>
      </c>
      <c r="M12" s="19">
        <v>5000</v>
      </c>
      <c r="N12" s="19">
        <v>5000</v>
      </c>
      <c r="O12" s="31">
        <f t="shared" si="0"/>
        <v>87254</v>
      </c>
      <c r="P12" s="38"/>
      <c r="Q12" s="179"/>
      <c r="R12" s="179"/>
      <c r="S12" s="179"/>
      <c r="T12" s="179"/>
      <c r="U12" s="179"/>
    </row>
    <row r="13" spans="1:22" s="39" customFormat="1" ht="15" customHeight="1" x14ac:dyDescent="0.25">
      <c r="A13" s="17" t="s">
        <v>53</v>
      </c>
      <c r="B13" s="18" t="s">
        <v>212</v>
      </c>
      <c r="C13" s="19"/>
      <c r="D13" s="19"/>
      <c r="E13" s="19">
        <v>11529</v>
      </c>
      <c r="F13" s="19"/>
      <c r="G13" s="19"/>
      <c r="H13" s="19"/>
      <c r="I13" s="19"/>
      <c r="J13" s="19"/>
      <c r="K13" s="19"/>
      <c r="L13" s="19"/>
      <c r="M13" s="19"/>
      <c r="N13" s="19"/>
      <c r="O13" s="31">
        <f t="shared" si="0"/>
        <v>11529</v>
      </c>
      <c r="P13" s="38"/>
      <c r="Q13" s="179"/>
      <c r="R13" s="179"/>
      <c r="S13" s="179"/>
      <c r="T13" s="179"/>
      <c r="U13" s="179"/>
    </row>
    <row r="14" spans="1:22" s="39" customFormat="1" ht="15" customHeight="1" x14ac:dyDescent="0.25">
      <c r="A14" s="17" t="s">
        <v>55</v>
      </c>
      <c r="B14" s="18" t="s">
        <v>778</v>
      </c>
      <c r="C14" s="19"/>
      <c r="D14" s="19">
        <v>100000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1">
        <f t="shared" si="0"/>
        <v>100000</v>
      </c>
      <c r="P14" s="38"/>
      <c r="Q14" s="179"/>
      <c r="R14" s="179"/>
      <c r="S14" s="179"/>
      <c r="T14" s="179"/>
      <c r="U14" s="179"/>
    </row>
    <row r="15" spans="1:22" s="39" customFormat="1" ht="15" customHeight="1" x14ac:dyDescent="0.25">
      <c r="A15" s="17" t="s">
        <v>56</v>
      </c>
      <c r="B15" s="18" t="s">
        <v>213</v>
      </c>
      <c r="C15" s="19">
        <v>80525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1">
        <f t="shared" si="0"/>
        <v>80525</v>
      </c>
      <c r="P15" s="38"/>
      <c r="Q15" s="179"/>
      <c r="R15" s="179"/>
      <c r="S15" s="179"/>
      <c r="T15" s="179"/>
      <c r="U15" s="179"/>
    </row>
    <row r="16" spans="1:22" s="39" customFormat="1" ht="15" customHeight="1" x14ac:dyDescent="0.25">
      <c r="A16" s="721" t="s">
        <v>58</v>
      </c>
      <c r="B16" s="180" t="s">
        <v>214</v>
      </c>
      <c r="C16" s="32">
        <f t="shared" ref="C16:N16" si="1">SUM(C10:C15)</f>
        <v>87201</v>
      </c>
      <c r="D16" s="32">
        <f t="shared" si="1"/>
        <v>108244</v>
      </c>
      <c r="E16" s="32">
        <f t="shared" si="1"/>
        <v>56798</v>
      </c>
      <c r="F16" s="32">
        <f t="shared" si="1"/>
        <v>18777</v>
      </c>
      <c r="G16" s="32">
        <f t="shared" si="1"/>
        <v>16700</v>
      </c>
      <c r="H16" s="32">
        <f t="shared" si="1"/>
        <v>18773</v>
      </c>
      <c r="I16" s="32">
        <f t="shared" si="1"/>
        <v>25375</v>
      </c>
      <c r="J16" s="32">
        <f t="shared" si="1"/>
        <v>28921</v>
      </c>
      <c r="K16" s="32">
        <f t="shared" si="1"/>
        <v>16021</v>
      </c>
      <c r="L16" s="32">
        <f t="shared" si="1"/>
        <v>21208</v>
      </c>
      <c r="M16" s="32">
        <f t="shared" si="1"/>
        <v>11224</v>
      </c>
      <c r="N16" s="32">
        <f t="shared" si="1"/>
        <v>11906</v>
      </c>
      <c r="O16" s="317">
        <f>SUM(O10:O15)</f>
        <v>421148</v>
      </c>
      <c r="P16" s="38"/>
      <c r="Q16" s="179"/>
      <c r="R16" s="179"/>
      <c r="S16" s="179"/>
      <c r="T16" s="179"/>
      <c r="U16" s="179"/>
    </row>
    <row r="17" spans="1:21" s="39" customFormat="1" ht="15" customHeight="1" x14ac:dyDescent="0.25">
      <c r="A17" s="873" t="s">
        <v>215</v>
      </c>
      <c r="B17" s="873"/>
      <c r="C17" s="874"/>
      <c r="D17" s="874"/>
      <c r="E17" s="874"/>
      <c r="F17" s="874"/>
      <c r="G17" s="874"/>
      <c r="H17" s="874"/>
      <c r="I17" s="874"/>
      <c r="J17" s="874"/>
      <c r="K17" s="874"/>
      <c r="L17" s="874"/>
      <c r="M17" s="874"/>
      <c r="N17" s="874"/>
      <c r="O17" s="873"/>
      <c r="P17" s="38"/>
      <c r="Q17" s="179"/>
      <c r="R17" s="179"/>
      <c r="S17" s="179"/>
      <c r="T17" s="179"/>
      <c r="U17" s="179"/>
    </row>
    <row r="18" spans="1:21" s="39" customFormat="1" ht="15" customHeight="1" x14ac:dyDescent="0.25">
      <c r="A18" s="17" t="s">
        <v>79</v>
      </c>
      <c r="B18" s="374" t="s">
        <v>42</v>
      </c>
      <c r="C18" s="756">
        <v>12850</v>
      </c>
      <c r="D18" s="756">
        <v>15850</v>
      </c>
      <c r="E18" s="756">
        <v>12850</v>
      </c>
      <c r="F18" s="756">
        <v>13650</v>
      </c>
      <c r="G18" s="756">
        <v>19580</v>
      </c>
      <c r="H18" s="756">
        <v>19630</v>
      </c>
      <c r="I18" s="756">
        <v>19833</v>
      </c>
      <c r="J18" s="756">
        <v>19610</v>
      </c>
      <c r="K18" s="756">
        <v>12850</v>
      </c>
      <c r="L18" s="756">
        <v>12850</v>
      </c>
      <c r="M18" s="756">
        <v>12850</v>
      </c>
      <c r="N18" s="756">
        <v>12850</v>
      </c>
      <c r="O18" s="49">
        <f>SUM(C18:N18)</f>
        <v>185253</v>
      </c>
      <c r="P18" s="38"/>
      <c r="Q18" s="179"/>
      <c r="R18" s="179"/>
      <c r="S18" s="179"/>
      <c r="T18" s="179"/>
      <c r="U18" s="179"/>
    </row>
    <row r="19" spans="1:21" s="39" customFormat="1" ht="15" customHeight="1" x14ac:dyDescent="0.25">
      <c r="A19" s="17" t="s">
        <v>97</v>
      </c>
      <c r="B19" s="18" t="s">
        <v>229</v>
      </c>
      <c r="C19" s="46"/>
      <c r="D19" s="46">
        <v>1460</v>
      </c>
      <c r="E19" s="46"/>
      <c r="F19" s="46">
        <v>1360</v>
      </c>
      <c r="G19" s="46">
        <v>300</v>
      </c>
      <c r="H19" s="46">
        <v>300</v>
      </c>
      <c r="I19" s="46">
        <v>1360</v>
      </c>
      <c r="J19" s="46">
        <v>435</v>
      </c>
      <c r="K19" s="46"/>
      <c r="L19" s="46">
        <v>1360</v>
      </c>
      <c r="M19" s="46"/>
      <c r="N19" s="46">
        <v>400</v>
      </c>
      <c r="O19" s="31">
        <f t="shared" ref="O19:O25" si="2">SUM(C19:N19)</f>
        <v>6975</v>
      </c>
      <c r="P19" s="38"/>
      <c r="Q19" s="179"/>
      <c r="R19" s="179"/>
      <c r="S19" s="179"/>
      <c r="T19" s="179"/>
      <c r="U19" s="179"/>
    </row>
    <row r="20" spans="1:21" s="39" customFormat="1" ht="15" customHeight="1" x14ac:dyDescent="0.25">
      <c r="A20" s="17" t="s">
        <v>98</v>
      </c>
      <c r="B20" s="18" t="s">
        <v>217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31">
        <f t="shared" si="2"/>
        <v>0</v>
      </c>
      <c r="P20" s="38"/>
      <c r="Q20" s="179"/>
      <c r="R20" s="179"/>
      <c r="S20" s="179"/>
      <c r="T20" s="179"/>
      <c r="U20" s="179"/>
    </row>
    <row r="21" spans="1:21" s="39" customFormat="1" ht="15" customHeight="1" x14ac:dyDescent="0.25">
      <c r="A21" s="17" t="s">
        <v>99</v>
      </c>
      <c r="B21" s="18" t="s">
        <v>517</v>
      </c>
      <c r="C21" s="19">
        <v>6500</v>
      </c>
      <c r="D21" s="19">
        <v>6500</v>
      </c>
      <c r="E21" s="19">
        <v>6800</v>
      </c>
      <c r="F21" s="19">
        <v>9700</v>
      </c>
      <c r="G21" s="19">
        <v>13500</v>
      </c>
      <c r="H21" s="19">
        <v>15200</v>
      </c>
      <c r="I21" s="19">
        <v>14700</v>
      </c>
      <c r="J21" s="19">
        <v>15200</v>
      </c>
      <c r="K21" s="19">
        <v>9900</v>
      </c>
      <c r="L21" s="19">
        <v>6500</v>
      </c>
      <c r="M21" s="19">
        <v>6500</v>
      </c>
      <c r="N21" s="19">
        <v>6503</v>
      </c>
      <c r="O21" s="31">
        <f t="shared" si="2"/>
        <v>117503</v>
      </c>
      <c r="P21" s="38"/>
      <c r="Q21" s="179"/>
      <c r="R21" s="179"/>
      <c r="S21" s="179"/>
      <c r="T21" s="179"/>
      <c r="U21" s="179"/>
    </row>
    <row r="22" spans="1:21" s="39" customFormat="1" ht="15" customHeight="1" x14ac:dyDescent="0.25">
      <c r="A22" s="17" t="s">
        <v>100</v>
      </c>
      <c r="B22" s="18" t="s">
        <v>48</v>
      </c>
      <c r="C22" s="19">
        <v>1589</v>
      </c>
      <c r="D22" s="19">
        <v>1589</v>
      </c>
      <c r="E22" s="19">
        <v>1590</v>
      </c>
      <c r="F22" s="19">
        <v>1589</v>
      </c>
      <c r="G22" s="19">
        <v>1589</v>
      </c>
      <c r="H22" s="19">
        <v>1590</v>
      </c>
      <c r="I22" s="19">
        <v>1589</v>
      </c>
      <c r="J22" s="19">
        <v>1589</v>
      </c>
      <c r="K22" s="19">
        <v>1590</v>
      </c>
      <c r="L22" s="19">
        <v>1589</v>
      </c>
      <c r="M22" s="19">
        <v>1589</v>
      </c>
      <c r="N22" s="19">
        <v>1590</v>
      </c>
      <c r="O22" s="31">
        <f>SUM(C22:N22)</f>
        <v>19072</v>
      </c>
      <c r="P22" s="38"/>
      <c r="Q22" s="179"/>
      <c r="R22" s="179"/>
      <c r="S22" s="179"/>
      <c r="T22" s="179"/>
      <c r="U22" s="179"/>
    </row>
    <row r="23" spans="1:21" s="39" customFormat="1" ht="15" customHeight="1" x14ac:dyDescent="0.25">
      <c r="A23" s="17" t="s">
        <v>101</v>
      </c>
      <c r="B23" s="18" t="s">
        <v>219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1">
        <f t="shared" si="2"/>
        <v>0</v>
      </c>
      <c r="P23" s="38"/>
      <c r="Q23" s="179"/>
      <c r="R23" s="179"/>
      <c r="S23" s="179"/>
      <c r="T23" s="179"/>
      <c r="U23" s="179"/>
    </row>
    <row r="24" spans="1:21" s="39" customFormat="1" ht="15" customHeight="1" x14ac:dyDescent="0.25">
      <c r="A24" s="721" t="s">
        <v>102</v>
      </c>
      <c r="B24" s="180" t="s">
        <v>220</v>
      </c>
      <c r="C24" s="32">
        <f t="shared" ref="C24:N24" si="3">SUM(C18:C23)</f>
        <v>20939</v>
      </c>
      <c r="D24" s="32">
        <f t="shared" si="3"/>
        <v>25399</v>
      </c>
      <c r="E24" s="32">
        <f t="shared" si="3"/>
        <v>21240</v>
      </c>
      <c r="F24" s="32">
        <f t="shared" si="3"/>
        <v>26299</v>
      </c>
      <c r="G24" s="32">
        <f t="shared" si="3"/>
        <v>34969</v>
      </c>
      <c r="H24" s="32">
        <f t="shared" si="3"/>
        <v>36720</v>
      </c>
      <c r="I24" s="32">
        <f t="shared" si="3"/>
        <v>37482</v>
      </c>
      <c r="J24" s="32">
        <f t="shared" si="3"/>
        <v>36834</v>
      </c>
      <c r="K24" s="32">
        <f t="shared" si="3"/>
        <v>24340</v>
      </c>
      <c r="L24" s="32">
        <f t="shared" si="3"/>
        <v>22299</v>
      </c>
      <c r="M24" s="32">
        <f t="shared" si="3"/>
        <v>20939</v>
      </c>
      <c r="N24" s="32">
        <f t="shared" si="3"/>
        <v>21343</v>
      </c>
      <c r="O24" s="317">
        <f t="shared" si="2"/>
        <v>328803</v>
      </c>
      <c r="P24" s="38"/>
      <c r="Q24" s="179"/>
      <c r="R24" s="179"/>
      <c r="S24" s="179"/>
      <c r="T24" s="179"/>
      <c r="U24" s="179"/>
    </row>
    <row r="25" spans="1:21" s="39" customFormat="1" ht="15" customHeight="1" x14ac:dyDescent="0.25">
      <c r="A25" s="17" t="s">
        <v>103</v>
      </c>
      <c r="B25" s="18" t="s">
        <v>221</v>
      </c>
      <c r="C25" s="19">
        <f t="shared" ref="C25:N25" si="4">C16-C24</f>
        <v>66262</v>
      </c>
      <c r="D25" s="19">
        <f t="shared" si="4"/>
        <v>82845</v>
      </c>
      <c r="E25" s="19">
        <f t="shared" si="4"/>
        <v>35558</v>
      </c>
      <c r="F25" s="19">
        <f t="shared" si="4"/>
        <v>-7522</v>
      </c>
      <c r="G25" s="19">
        <f t="shared" si="4"/>
        <v>-18269</v>
      </c>
      <c r="H25" s="19">
        <f t="shared" si="4"/>
        <v>-17947</v>
      </c>
      <c r="I25" s="19">
        <f t="shared" si="4"/>
        <v>-12107</v>
      </c>
      <c r="J25" s="19">
        <f t="shared" si="4"/>
        <v>-7913</v>
      </c>
      <c r="K25" s="19">
        <f t="shared" si="4"/>
        <v>-8319</v>
      </c>
      <c r="L25" s="19">
        <f t="shared" si="4"/>
        <v>-1091</v>
      </c>
      <c r="M25" s="19">
        <f t="shared" si="4"/>
        <v>-9715</v>
      </c>
      <c r="N25" s="19">
        <f t="shared" si="4"/>
        <v>-9437</v>
      </c>
      <c r="O25" s="31">
        <f t="shared" si="2"/>
        <v>92345</v>
      </c>
      <c r="P25" s="38"/>
      <c r="Q25" s="179"/>
      <c r="R25" s="179"/>
      <c r="S25" s="179"/>
      <c r="T25" s="179"/>
      <c r="U25" s="179"/>
    </row>
    <row r="26" spans="1:21" s="39" customFormat="1" ht="15" customHeight="1" x14ac:dyDescent="0.25">
      <c r="A26" s="181"/>
      <c r="B26" s="57" t="s">
        <v>632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182"/>
      <c r="P26" s="38"/>
    </row>
    <row r="28" spans="1:21" x14ac:dyDescent="0.25">
      <c r="N28" s="186"/>
    </row>
    <row r="29" spans="1:21" x14ac:dyDescent="0.25"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</row>
    <row r="30" spans="1:21" x14ac:dyDescent="0.25">
      <c r="D30" s="186"/>
      <c r="F30" s="186"/>
      <c r="I30" s="186"/>
      <c r="L30" s="186"/>
    </row>
    <row r="32" spans="1:21" x14ac:dyDescent="0.25"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sqref="A1:O1"/>
    </sheetView>
  </sheetViews>
  <sheetFormatPr defaultColWidth="9.109375" defaultRowHeight="13.2" x14ac:dyDescent="0.25"/>
  <cols>
    <col min="1" max="1" width="5.33203125" style="209" customWidth="1"/>
    <col min="2" max="2" width="24.6640625" style="209" customWidth="1"/>
    <col min="3" max="15" width="7.6640625" style="209" customWidth="1"/>
    <col min="16" max="16384" width="9.109375" style="208"/>
  </cols>
  <sheetData>
    <row r="1" spans="1:15" s="211" customFormat="1" ht="15" customHeight="1" x14ac:dyDescent="0.25">
      <c r="A1" s="770" t="s">
        <v>621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  <c r="O1" s="770"/>
    </row>
    <row r="2" spans="1:15" s="211" customFormat="1" ht="15" customHeight="1" x14ac:dyDescent="0.25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07" t="str">
        <f>'2.sz. melléklet'!G2</f>
        <v>az 1/2017. (II.22.) önkormányzati rendelethez</v>
      </c>
    </row>
    <row r="3" spans="1:15" s="211" customFormat="1" ht="15" customHeight="1" x14ac:dyDescent="0.25">
      <c r="A3" s="210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</row>
    <row r="4" spans="1:15" s="211" customFormat="1" ht="15" customHeight="1" x14ac:dyDescent="0.25">
      <c r="A4" s="210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</row>
    <row r="5" spans="1:15" s="211" customFormat="1" ht="15" customHeight="1" x14ac:dyDescent="0.25">
      <c r="A5" s="771" t="s">
        <v>708</v>
      </c>
      <c r="B5" s="771"/>
      <c r="C5" s="771"/>
      <c r="D5" s="771"/>
      <c r="E5" s="771"/>
      <c r="F5" s="771"/>
      <c r="G5" s="771"/>
      <c r="H5" s="771"/>
      <c r="I5" s="771"/>
      <c r="J5" s="771"/>
      <c r="K5" s="771"/>
      <c r="L5" s="771"/>
      <c r="M5" s="771"/>
      <c r="N5" s="771"/>
      <c r="O5" s="771"/>
    </row>
    <row r="6" spans="1:15" s="211" customFormat="1" ht="15" customHeight="1" x14ac:dyDescent="0.25">
      <c r="A6" s="277"/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</row>
    <row r="7" spans="1:15" s="211" customFormat="1" ht="15" customHeight="1" thickBot="1" x14ac:dyDescent="0.2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881" t="s">
        <v>0</v>
      </c>
      <c r="N7" s="881"/>
      <c r="O7" s="881"/>
    </row>
    <row r="8" spans="1:15" s="211" customFormat="1" ht="15" customHeight="1" thickTop="1" x14ac:dyDescent="0.25">
      <c r="A8" s="278" t="s">
        <v>147</v>
      </c>
      <c r="B8" s="279" t="s">
        <v>2</v>
      </c>
      <c r="C8" s="279" t="s">
        <v>189</v>
      </c>
      <c r="D8" s="279" t="s">
        <v>190</v>
      </c>
      <c r="E8" s="279" t="s">
        <v>191</v>
      </c>
      <c r="F8" s="279" t="s">
        <v>192</v>
      </c>
      <c r="G8" s="279" t="s">
        <v>193</v>
      </c>
      <c r="H8" s="279" t="s">
        <v>194</v>
      </c>
      <c r="I8" s="279" t="s">
        <v>195</v>
      </c>
      <c r="J8" s="279" t="s">
        <v>196</v>
      </c>
      <c r="K8" s="279" t="s">
        <v>197</v>
      </c>
      <c r="L8" s="279" t="s">
        <v>198</v>
      </c>
      <c r="M8" s="279" t="s">
        <v>199</v>
      </c>
      <c r="N8" s="279" t="s">
        <v>200</v>
      </c>
      <c r="O8" s="280" t="s">
        <v>230</v>
      </c>
    </row>
    <row r="9" spans="1:15" s="211" customFormat="1" ht="15" customHeight="1" thickBot="1" x14ac:dyDescent="0.3">
      <c r="A9" s="218" t="s">
        <v>3</v>
      </c>
      <c r="B9" s="281" t="s">
        <v>4</v>
      </c>
      <c r="C9" s="281" t="s">
        <v>5</v>
      </c>
      <c r="D9" s="281" t="s">
        <v>6</v>
      </c>
      <c r="E9" s="281" t="s">
        <v>7</v>
      </c>
      <c r="F9" s="281" t="s">
        <v>8</v>
      </c>
      <c r="G9" s="281" t="s">
        <v>9</v>
      </c>
      <c r="H9" s="281" t="s">
        <v>65</v>
      </c>
      <c r="I9" s="281" t="s">
        <v>11</v>
      </c>
      <c r="J9" s="281" t="s">
        <v>202</v>
      </c>
      <c r="K9" s="281" t="s">
        <v>203</v>
      </c>
      <c r="L9" s="281" t="s">
        <v>204</v>
      </c>
      <c r="M9" s="281" t="s">
        <v>205</v>
      </c>
      <c r="N9" s="281" t="s">
        <v>206</v>
      </c>
      <c r="O9" s="282" t="s">
        <v>207</v>
      </c>
    </row>
    <row r="10" spans="1:15" s="211" customFormat="1" ht="15" customHeight="1" thickTop="1" x14ac:dyDescent="0.25">
      <c r="A10" s="878" t="s">
        <v>208</v>
      </c>
      <c r="B10" s="879"/>
      <c r="C10" s="879"/>
      <c r="D10" s="879"/>
      <c r="E10" s="879"/>
      <c r="F10" s="879"/>
      <c r="G10" s="879"/>
      <c r="H10" s="879"/>
      <c r="I10" s="879"/>
      <c r="J10" s="879"/>
      <c r="K10" s="879"/>
      <c r="L10" s="879"/>
      <c r="M10" s="879"/>
      <c r="N10" s="879"/>
      <c r="O10" s="880"/>
    </row>
    <row r="11" spans="1:15" s="211" customFormat="1" ht="15" customHeight="1" x14ac:dyDescent="0.25">
      <c r="A11" s="283" t="s">
        <v>13</v>
      </c>
      <c r="B11" s="284" t="s">
        <v>209</v>
      </c>
      <c r="C11" s="285">
        <v>95</v>
      </c>
      <c r="D11" s="285">
        <v>95</v>
      </c>
      <c r="E11" s="285">
        <v>95</v>
      </c>
      <c r="F11" s="285">
        <v>95</v>
      </c>
      <c r="G11" s="285">
        <v>95</v>
      </c>
      <c r="H11" s="285">
        <v>80</v>
      </c>
      <c r="I11" s="285">
        <v>80</v>
      </c>
      <c r="J11" s="285">
        <v>40</v>
      </c>
      <c r="K11" s="285">
        <v>95</v>
      </c>
      <c r="L11" s="285">
        <v>95</v>
      </c>
      <c r="M11" s="285">
        <v>95</v>
      </c>
      <c r="N11" s="285">
        <v>40</v>
      </c>
      <c r="O11" s="286">
        <f>SUM(C11:N11)</f>
        <v>1000</v>
      </c>
    </row>
    <row r="12" spans="1:15" s="211" customFormat="1" ht="15" customHeight="1" x14ac:dyDescent="0.25">
      <c r="A12" s="283" t="s">
        <v>14</v>
      </c>
      <c r="B12" s="284" t="s">
        <v>210</v>
      </c>
      <c r="C12" s="285">
        <v>1589</v>
      </c>
      <c r="D12" s="285">
        <v>1589</v>
      </c>
      <c r="E12" s="285">
        <v>1590</v>
      </c>
      <c r="F12" s="285">
        <v>1589</v>
      </c>
      <c r="G12" s="285">
        <v>1589</v>
      </c>
      <c r="H12" s="285">
        <v>1590</v>
      </c>
      <c r="I12" s="285">
        <v>1589</v>
      </c>
      <c r="J12" s="285">
        <v>1589</v>
      </c>
      <c r="K12" s="285">
        <v>1590</v>
      </c>
      <c r="L12" s="285">
        <v>1589</v>
      </c>
      <c r="M12" s="285">
        <v>1589</v>
      </c>
      <c r="N12" s="285">
        <v>1590</v>
      </c>
      <c r="O12" s="286">
        <f>SUM(C12:N12)</f>
        <v>19072</v>
      </c>
    </row>
    <row r="13" spans="1:15" s="211" customFormat="1" ht="15" customHeight="1" x14ac:dyDescent="0.25">
      <c r="A13" s="283" t="s">
        <v>52</v>
      </c>
      <c r="B13" s="284" t="s">
        <v>211</v>
      </c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6"/>
    </row>
    <row r="14" spans="1:15" s="211" customFormat="1" ht="15" customHeight="1" x14ac:dyDescent="0.25">
      <c r="A14" s="283" t="s">
        <v>53</v>
      </c>
      <c r="B14" s="284" t="s">
        <v>212</v>
      </c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6"/>
    </row>
    <row r="15" spans="1:15" s="211" customFormat="1" ht="15" customHeight="1" x14ac:dyDescent="0.25">
      <c r="A15" s="283" t="s">
        <v>55</v>
      </c>
      <c r="B15" s="284" t="s">
        <v>213</v>
      </c>
      <c r="C15" s="285">
        <v>950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6">
        <f>SUM(C15:N15)</f>
        <v>950</v>
      </c>
    </row>
    <row r="16" spans="1:15" s="211" customFormat="1" ht="15" customHeight="1" x14ac:dyDescent="0.25">
      <c r="A16" s="287" t="s">
        <v>56</v>
      </c>
      <c r="B16" s="288" t="s">
        <v>214</v>
      </c>
      <c r="C16" s="289">
        <f>SUM(C11:C15)</f>
        <v>2634</v>
      </c>
      <c r="D16" s="289">
        <f t="shared" ref="D16:O16" si="0">SUM(D11:D15)</f>
        <v>1684</v>
      </c>
      <c r="E16" s="289">
        <f t="shared" si="0"/>
        <v>1685</v>
      </c>
      <c r="F16" s="289">
        <f t="shared" si="0"/>
        <v>1684</v>
      </c>
      <c r="G16" s="289">
        <f t="shared" si="0"/>
        <v>1684</v>
      </c>
      <c r="H16" s="289">
        <f t="shared" si="0"/>
        <v>1670</v>
      </c>
      <c r="I16" s="289">
        <f t="shared" si="0"/>
        <v>1669</v>
      </c>
      <c r="J16" s="289">
        <f t="shared" si="0"/>
        <v>1629</v>
      </c>
      <c r="K16" s="289">
        <f t="shared" si="0"/>
        <v>1685</v>
      </c>
      <c r="L16" s="289">
        <f t="shared" si="0"/>
        <v>1684</v>
      </c>
      <c r="M16" s="289">
        <f t="shared" si="0"/>
        <v>1684</v>
      </c>
      <c r="N16" s="289">
        <f t="shared" si="0"/>
        <v>1630</v>
      </c>
      <c r="O16" s="290">
        <f t="shared" si="0"/>
        <v>21022</v>
      </c>
    </row>
    <row r="17" spans="1:15" s="211" customFormat="1" ht="15" customHeight="1" x14ac:dyDescent="0.25">
      <c r="A17" s="878" t="s">
        <v>215</v>
      </c>
      <c r="B17" s="879"/>
      <c r="C17" s="879"/>
      <c r="D17" s="879"/>
      <c r="E17" s="879"/>
      <c r="F17" s="879"/>
      <c r="G17" s="879"/>
      <c r="H17" s="879"/>
      <c r="I17" s="879"/>
      <c r="J17" s="879"/>
      <c r="K17" s="879"/>
      <c r="L17" s="879"/>
      <c r="M17" s="879"/>
      <c r="N17" s="879"/>
      <c r="O17" s="880"/>
    </row>
    <row r="18" spans="1:15" s="211" customFormat="1" ht="15" customHeight="1" x14ac:dyDescent="0.25">
      <c r="A18" s="283" t="s">
        <v>58</v>
      </c>
      <c r="B18" s="284" t="s">
        <v>42</v>
      </c>
      <c r="C18" s="285">
        <v>1752</v>
      </c>
      <c r="D18" s="285">
        <v>1752</v>
      </c>
      <c r="E18" s="285">
        <v>1752</v>
      </c>
      <c r="F18" s="285">
        <v>1752</v>
      </c>
      <c r="G18" s="285">
        <v>1751</v>
      </c>
      <c r="H18" s="285">
        <v>1752</v>
      </c>
      <c r="I18" s="285">
        <v>1752</v>
      </c>
      <c r="J18" s="285">
        <v>1752</v>
      </c>
      <c r="K18" s="285">
        <v>1752</v>
      </c>
      <c r="L18" s="285">
        <v>1751</v>
      </c>
      <c r="M18" s="285">
        <v>1752</v>
      </c>
      <c r="N18" s="285">
        <v>1752</v>
      </c>
      <c r="O18" s="286">
        <f>SUM(C18:N18)</f>
        <v>21022</v>
      </c>
    </row>
    <row r="19" spans="1:15" s="211" customFormat="1" ht="15" customHeight="1" x14ac:dyDescent="0.25">
      <c r="A19" s="283" t="s">
        <v>79</v>
      </c>
      <c r="B19" s="284" t="s">
        <v>216</v>
      </c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6"/>
    </row>
    <row r="20" spans="1:15" s="211" customFormat="1" ht="15" customHeight="1" x14ac:dyDescent="0.25">
      <c r="A20" s="283" t="s">
        <v>97</v>
      </c>
      <c r="B20" s="284" t="s">
        <v>217</v>
      </c>
      <c r="C20" s="285"/>
      <c r="D20" s="285"/>
      <c r="E20" s="285"/>
      <c r="F20" s="285"/>
      <c r="G20" s="285"/>
      <c r="H20" s="291"/>
      <c r="I20" s="285"/>
      <c r="J20" s="285"/>
      <c r="K20" s="285"/>
      <c r="L20" s="285"/>
      <c r="M20" s="285"/>
      <c r="N20" s="285"/>
      <c r="O20" s="286"/>
    </row>
    <row r="21" spans="1:15" s="211" customFormat="1" ht="15" customHeight="1" x14ac:dyDescent="0.25">
      <c r="A21" s="283" t="s">
        <v>98</v>
      </c>
      <c r="B21" s="284" t="s">
        <v>218</v>
      </c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6"/>
    </row>
    <row r="22" spans="1:15" s="211" customFormat="1" ht="15" customHeight="1" x14ac:dyDescent="0.25">
      <c r="A22" s="283" t="s">
        <v>99</v>
      </c>
      <c r="B22" s="284" t="s">
        <v>219</v>
      </c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6"/>
    </row>
    <row r="23" spans="1:15" s="211" customFormat="1" ht="15" customHeight="1" x14ac:dyDescent="0.25">
      <c r="A23" s="287" t="s">
        <v>100</v>
      </c>
      <c r="B23" s="288" t="s">
        <v>220</v>
      </c>
      <c r="C23" s="289">
        <f>SUM(C18:C22)</f>
        <v>1752</v>
      </c>
      <c r="D23" s="289">
        <f t="shared" ref="D23:N23" si="1">SUM(D18:D22)</f>
        <v>1752</v>
      </c>
      <c r="E23" s="289">
        <f t="shared" si="1"/>
        <v>1752</v>
      </c>
      <c r="F23" s="289">
        <f t="shared" si="1"/>
        <v>1752</v>
      </c>
      <c r="G23" s="289">
        <f t="shared" si="1"/>
        <v>1751</v>
      </c>
      <c r="H23" s="289">
        <f t="shared" si="1"/>
        <v>1752</v>
      </c>
      <c r="I23" s="289">
        <f t="shared" si="1"/>
        <v>1752</v>
      </c>
      <c r="J23" s="289">
        <f t="shared" si="1"/>
        <v>1752</v>
      </c>
      <c r="K23" s="289">
        <f t="shared" si="1"/>
        <v>1752</v>
      </c>
      <c r="L23" s="289">
        <f t="shared" si="1"/>
        <v>1751</v>
      </c>
      <c r="M23" s="289">
        <f t="shared" si="1"/>
        <v>1752</v>
      </c>
      <c r="N23" s="289">
        <f t="shared" si="1"/>
        <v>1752</v>
      </c>
      <c r="O23" s="290">
        <f>SUM(C23:N23)</f>
        <v>21022</v>
      </c>
    </row>
    <row r="24" spans="1:15" s="211" customFormat="1" ht="15" customHeight="1" x14ac:dyDescent="0.25">
      <c r="A24" s="292" t="s">
        <v>101</v>
      </c>
      <c r="B24" s="293" t="s">
        <v>221</v>
      </c>
      <c r="C24" s="294">
        <f>C16-C23</f>
        <v>882</v>
      </c>
      <c r="D24" s="294">
        <f t="shared" ref="D24:N24" si="2">D16-D23</f>
        <v>-68</v>
      </c>
      <c r="E24" s="294">
        <f t="shared" si="2"/>
        <v>-67</v>
      </c>
      <c r="F24" s="294">
        <f t="shared" si="2"/>
        <v>-68</v>
      </c>
      <c r="G24" s="294">
        <f t="shared" si="2"/>
        <v>-67</v>
      </c>
      <c r="H24" s="294">
        <f t="shared" si="2"/>
        <v>-82</v>
      </c>
      <c r="I24" s="294">
        <f t="shared" si="2"/>
        <v>-83</v>
      </c>
      <c r="J24" s="294">
        <f t="shared" si="2"/>
        <v>-123</v>
      </c>
      <c r="K24" s="294">
        <f t="shared" si="2"/>
        <v>-67</v>
      </c>
      <c r="L24" s="294">
        <f t="shared" si="2"/>
        <v>-67</v>
      </c>
      <c r="M24" s="294">
        <f t="shared" si="2"/>
        <v>-68</v>
      </c>
      <c r="N24" s="294">
        <f t="shared" si="2"/>
        <v>-122</v>
      </c>
      <c r="O24" s="295">
        <f>SUM(C24:N24)</f>
        <v>0</v>
      </c>
    </row>
    <row r="25" spans="1:15" s="211" customFormat="1" ht="15" customHeight="1" thickBot="1" x14ac:dyDescent="0.3">
      <c r="A25" s="296"/>
      <c r="B25" s="297" t="s">
        <v>222</v>
      </c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9"/>
    </row>
    <row r="26" spans="1:15" ht="13.8" thickTop="1" x14ac:dyDescent="0.25"/>
  </sheetData>
  <mergeCells count="5">
    <mergeCell ref="A17:O17"/>
    <mergeCell ref="A1:O1"/>
    <mergeCell ref="A5:O5"/>
    <mergeCell ref="M7:O7"/>
    <mergeCell ref="A10:O10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sqref="A1:L1"/>
    </sheetView>
  </sheetViews>
  <sheetFormatPr defaultColWidth="9.109375" defaultRowHeight="13.2" x14ac:dyDescent="0.25"/>
  <cols>
    <col min="1" max="1" width="6.6640625" style="209" customWidth="1"/>
    <col min="2" max="2" width="25.6640625" style="209" customWidth="1"/>
    <col min="3" max="12" width="8.6640625" style="209" customWidth="1"/>
    <col min="13" max="16384" width="9.109375" style="208"/>
  </cols>
  <sheetData>
    <row r="1" spans="1:13" s="211" customFormat="1" ht="15" customHeight="1" x14ac:dyDescent="0.25">
      <c r="A1" s="770" t="s">
        <v>622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</row>
    <row r="2" spans="1:13" s="211" customFormat="1" ht="15" customHeight="1" x14ac:dyDescent="0.25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07" t="str">
        <f>'2.sz. melléklet'!G2</f>
        <v>az 1/2017. (II.22.) önkormányzati rendelethez</v>
      </c>
    </row>
    <row r="3" spans="1:13" s="211" customFormat="1" ht="15" customHeight="1" x14ac:dyDescent="0.25">
      <c r="A3" s="210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3" s="211" customFormat="1" ht="15" customHeight="1" x14ac:dyDescent="0.25">
      <c r="A4" s="771" t="s">
        <v>709</v>
      </c>
      <c r="B4" s="771"/>
      <c r="C4" s="771"/>
      <c r="D4" s="771"/>
      <c r="E4" s="771"/>
      <c r="F4" s="771"/>
      <c r="G4" s="771"/>
      <c r="H4" s="771"/>
      <c r="I4" s="771"/>
      <c r="J4" s="771"/>
      <c r="K4" s="771"/>
      <c r="L4" s="771"/>
      <c r="M4" s="300"/>
    </row>
    <row r="5" spans="1:13" s="211" customFormat="1" ht="15" customHeight="1" x14ac:dyDescent="0.25">
      <c r="A5" s="213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300"/>
    </row>
    <row r="6" spans="1:13" s="211" customFormat="1" ht="15" customHeight="1" x14ac:dyDescent="0.25">
      <c r="A6" s="213"/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300"/>
    </row>
    <row r="7" spans="1:13" s="211" customFormat="1" ht="15" customHeight="1" x14ac:dyDescent="0.2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300"/>
    </row>
    <row r="8" spans="1:13" s="211" customFormat="1" ht="15" customHeight="1" thickBot="1" x14ac:dyDescent="0.2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881" t="s">
        <v>0</v>
      </c>
      <c r="L8" s="881"/>
      <c r="M8" s="300"/>
    </row>
    <row r="9" spans="1:13" s="211" customFormat="1" ht="15" customHeight="1" thickTop="1" x14ac:dyDescent="0.25">
      <c r="A9" s="772" t="s">
        <v>147</v>
      </c>
      <c r="B9" s="774" t="s">
        <v>330</v>
      </c>
      <c r="C9" s="883" t="s">
        <v>331</v>
      </c>
      <c r="D9" s="883"/>
      <c r="E9" s="883"/>
      <c r="F9" s="883" t="s">
        <v>332</v>
      </c>
      <c r="G9" s="883"/>
      <c r="H9" s="883"/>
      <c r="I9" s="883" t="s">
        <v>333</v>
      </c>
      <c r="J9" s="883"/>
      <c r="K9" s="883"/>
      <c r="L9" s="301" t="s">
        <v>230</v>
      </c>
      <c r="M9" s="300"/>
    </row>
    <row r="10" spans="1:13" s="211" customFormat="1" ht="24" x14ac:dyDescent="0.25">
      <c r="A10" s="882"/>
      <c r="B10" s="846"/>
      <c r="C10" s="216" t="s">
        <v>334</v>
      </c>
      <c r="D10" s="302" t="s">
        <v>335</v>
      </c>
      <c r="E10" s="216" t="s">
        <v>336</v>
      </c>
      <c r="F10" s="216" t="s">
        <v>337</v>
      </c>
      <c r="G10" s="216" t="s">
        <v>335</v>
      </c>
      <c r="H10" s="216" t="s">
        <v>338</v>
      </c>
      <c r="I10" s="216" t="s">
        <v>337</v>
      </c>
      <c r="J10" s="216" t="s">
        <v>335</v>
      </c>
      <c r="K10" s="216" t="s">
        <v>338</v>
      </c>
      <c r="L10" s="303" t="s">
        <v>339</v>
      </c>
      <c r="M10" s="300"/>
    </row>
    <row r="11" spans="1:13" s="211" customFormat="1" ht="15" customHeight="1" thickBot="1" x14ac:dyDescent="0.3">
      <c r="A11" s="218" t="s">
        <v>87</v>
      </c>
      <c r="B11" s="219" t="s">
        <v>88</v>
      </c>
      <c r="C11" s="219" t="s">
        <v>89</v>
      </c>
      <c r="D11" s="281" t="s">
        <v>90</v>
      </c>
      <c r="E11" s="219" t="s">
        <v>91</v>
      </c>
      <c r="F11" s="219" t="s">
        <v>92</v>
      </c>
      <c r="G11" s="219" t="s">
        <v>93</v>
      </c>
      <c r="H11" s="219" t="s">
        <v>94</v>
      </c>
      <c r="I11" s="219" t="s">
        <v>340</v>
      </c>
      <c r="J11" s="219" t="s">
        <v>95</v>
      </c>
      <c r="K11" s="219" t="s">
        <v>96</v>
      </c>
      <c r="L11" s="282" t="s">
        <v>341</v>
      </c>
      <c r="M11" s="300"/>
    </row>
    <row r="12" spans="1:13" s="211" customFormat="1" ht="15" customHeight="1" thickTop="1" x14ac:dyDescent="0.25">
      <c r="A12" s="304" t="s">
        <v>13</v>
      </c>
      <c r="B12" s="271" t="s">
        <v>342</v>
      </c>
      <c r="C12" s="305" t="s">
        <v>343</v>
      </c>
      <c r="D12" s="306">
        <v>0.3</v>
      </c>
      <c r="E12" s="307">
        <v>60</v>
      </c>
      <c r="F12" s="305"/>
      <c r="G12" s="305"/>
      <c r="H12" s="308"/>
      <c r="I12" s="305"/>
      <c r="J12" s="309"/>
      <c r="K12" s="309"/>
      <c r="L12" s="310">
        <v>60</v>
      </c>
      <c r="M12" s="300"/>
    </row>
    <row r="13" spans="1:13" s="211" customFormat="1" ht="15" customHeight="1" x14ac:dyDescent="0.25">
      <c r="A13" s="680" t="s">
        <v>14</v>
      </c>
      <c r="B13" s="681" t="s">
        <v>684</v>
      </c>
      <c r="C13" s="305" t="s">
        <v>343</v>
      </c>
      <c r="D13" s="306">
        <v>0.3</v>
      </c>
      <c r="E13" s="307">
        <v>60</v>
      </c>
      <c r="F13" s="682"/>
      <c r="G13" s="682"/>
      <c r="H13" s="683"/>
      <c r="I13" s="682"/>
      <c r="J13" s="684"/>
      <c r="K13" s="684"/>
      <c r="L13" s="685">
        <v>60</v>
      </c>
      <c r="M13" s="300"/>
    </row>
    <row r="14" spans="1:13" s="211" customFormat="1" ht="15" customHeight="1" thickBot="1" x14ac:dyDescent="0.3">
      <c r="A14" s="311" t="s">
        <v>52</v>
      </c>
      <c r="B14" s="679" t="s">
        <v>344</v>
      </c>
      <c r="C14" s="312"/>
      <c r="D14" s="312"/>
      <c r="E14" s="313"/>
      <c r="F14" s="312"/>
      <c r="G14" s="312"/>
      <c r="H14" s="314"/>
      <c r="I14" s="312" t="s">
        <v>345</v>
      </c>
      <c r="J14" s="313" t="s">
        <v>346</v>
      </c>
      <c r="K14" s="315">
        <v>1094</v>
      </c>
      <c r="L14" s="316">
        <v>1094</v>
      </c>
      <c r="M14" s="300"/>
    </row>
    <row r="15" spans="1:13" ht="13.8" thickTop="1" x14ac:dyDescent="0.25"/>
  </sheetData>
  <mergeCells count="8">
    <mergeCell ref="A1:L1"/>
    <mergeCell ref="A4:L4"/>
    <mergeCell ref="K8:L8"/>
    <mergeCell ref="A9:A10"/>
    <mergeCell ref="B9:B10"/>
    <mergeCell ref="C9:E9"/>
    <mergeCell ref="F9:H9"/>
    <mergeCell ref="I9:K9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workbookViewId="0"/>
  </sheetViews>
  <sheetFormatPr defaultRowHeight="13.2" x14ac:dyDescent="0.25"/>
  <cols>
    <col min="1" max="1" width="5.6640625" style="1" customWidth="1"/>
    <col min="2" max="2" width="27.6640625" style="1" customWidth="1"/>
    <col min="3" max="3" width="22.6640625" style="1" customWidth="1"/>
    <col min="4" max="7" width="10.6640625" style="1" customWidth="1"/>
  </cols>
  <sheetData>
    <row r="1" spans="1:12" ht="15" customHeight="1" x14ac:dyDescent="0.25">
      <c r="C1" s="3"/>
      <c r="D1" s="3"/>
      <c r="E1" s="3"/>
      <c r="F1" s="3"/>
      <c r="G1" s="705" t="s">
        <v>623</v>
      </c>
      <c r="H1" s="1"/>
      <c r="I1" s="156"/>
    </row>
    <row r="2" spans="1:12" ht="15" customHeight="1" x14ac:dyDescent="0.25">
      <c r="B2" s="3"/>
      <c r="C2" s="3"/>
      <c r="D2" s="3"/>
      <c r="E2" s="3"/>
      <c r="F2" s="3"/>
      <c r="G2" s="2" t="str">
        <f>'2.sz. melléklet'!G2</f>
        <v>az 1/2017. (II.22.) önkormányzati rendelethez</v>
      </c>
      <c r="H2" s="1"/>
      <c r="J2" s="156"/>
      <c r="K2" s="156"/>
      <c r="L2" s="156"/>
    </row>
    <row r="3" spans="1:12" ht="15" customHeight="1" x14ac:dyDescent="0.25">
      <c r="B3" s="156"/>
      <c r="C3" s="156"/>
      <c r="D3" s="156"/>
      <c r="E3" s="156"/>
      <c r="F3" s="156"/>
      <c r="G3" s="156"/>
      <c r="H3" s="139"/>
    </row>
    <row r="4" spans="1:12" ht="15" customHeight="1" x14ac:dyDescent="0.25">
      <c r="A4" s="778" t="s">
        <v>667</v>
      </c>
      <c r="B4" s="778"/>
      <c r="C4" s="778"/>
      <c r="D4" s="778"/>
      <c r="E4" s="778"/>
      <c r="F4" s="778"/>
      <c r="G4" s="778"/>
      <c r="H4" s="156"/>
    </row>
    <row r="5" spans="1:12" ht="15" customHeight="1" x14ac:dyDescent="0.25">
      <c r="A5" s="778" t="s">
        <v>710</v>
      </c>
      <c r="B5" s="778"/>
      <c r="C5" s="778"/>
      <c r="D5" s="778"/>
      <c r="E5" s="778"/>
      <c r="F5" s="778"/>
      <c r="G5" s="778"/>
      <c r="H5" s="156"/>
    </row>
    <row r="6" spans="1:12" ht="15" customHeight="1" thickBot="1" x14ac:dyDescent="0.3">
      <c r="B6" s="4"/>
      <c r="C6" s="4"/>
      <c r="D6" s="6"/>
      <c r="E6" s="6"/>
      <c r="F6" s="6"/>
      <c r="G6" s="6" t="s">
        <v>347</v>
      </c>
    </row>
    <row r="7" spans="1:12" s="39" customFormat="1" ht="15" customHeight="1" thickTop="1" x14ac:dyDescent="0.25">
      <c r="A7" s="477" t="s">
        <v>594</v>
      </c>
      <c r="B7" s="136" t="s">
        <v>223</v>
      </c>
      <c r="C7" s="9" t="s">
        <v>224</v>
      </c>
      <c r="D7" s="555" t="s">
        <v>663</v>
      </c>
      <c r="E7" s="608" t="s">
        <v>663</v>
      </c>
      <c r="F7" s="608" t="s">
        <v>663</v>
      </c>
      <c r="G7" s="478" t="s">
        <v>711</v>
      </c>
    </row>
    <row r="8" spans="1:12" s="39" customFormat="1" ht="24" x14ac:dyDescent="0.25">
      <c r="A8" s="634" t="s">
        <v>595</v>
      </c>
      <c r="B8" s="480" t="s">
        <v>225</v>
      </c>
      <c r="C8" s="183" t="s">
        <v>226</v>
      </c>
      <c r="D8" s="570" t="s">
        <v>227</v>
      </c>
      <c r="E8" s="624" t="s">
        <v>664</v>
      </c>
      <c r="F8" s="624" t="s">
        <v>665</v>
      </c>
      <c r="G8" s="481" t="s">
        <v>227</v>
      </c>
    </row>
    <row r="9" spans="1:12" s="39" customFormat="1" ht="15" customHeight="1" thickBot="1" x14ac:dyDescent="0.3">
      <c r="A9" s="482" t="s">
        <v>3</v>
      </c>
      <c r="B9" s="104" t="s">
        <v>4</v>
      </c>
      <c r="C9" s="13" t="s">
        <v>5</v>
      </c>
      <c r="D9" s="571" t="s">
        <v>6</v>
      </c>
      <c r="E9" s="609" t="s">
        <v>7</v>
      </c>
      <c r="F9" s="609" t="s">
        <v>8</v>
      </c>
      <c r="G9" s="483" t="s">
        <v>9</v>
      </c>
    </row>
    <row r="10" spans="1:12" s="39" customFormat="1" ht="15" customHeight="1" thickTop="1" x14ac:dyDescent="0.25">
      <c r="A10" s="884" t="s">
        <v>13</v>
      </c>
      <c r="B10" s="887" t="s">
        <v>534</v>
      </c>
      <c r="C10" s="489" t="s">
        <v>231</v>
      </c>
      <c r="D10" s="500">
        <v>8116000</v>
      </c>
      <c r="E10" s="476">
        <v>7464727</v>
      </c>
      <c r="F10" s="476">
        <v>7464727</v>
      </c>
      <c r="G10" s="490">
        <v>9720978</v>
      </c>
    </row>
    <row r="11" spans="1:12" s="39" customFormat="1" ht="15" customHeight="1" x14ac:dyDescent="0.25">
      <c r="A11" s="885"/>
      <c r="B11" s="888"/>
      <c r="C11" s="78" t="s">
        <v>232</v>
      </c>
      <c r="D11" s="499">
        <v>2580000</v>
      </c>
      <c r="E11" s="203">
        <v>2262359</v>
      </c>
      <c r="F11" s="203">
        <v>2262359</v>
      </c>
      <c r="G11" s="59">
        <v>2619639</v>
      </c>
    </row>
    <row r="12" spans="1:12" s="39" customFormat="1" ht="15" customHeight="1" x14ac:dyDescent="0.25">
      <c r="A12" s="885"/>
      <c r="B12" s="888"/>
      <c r="C12" s="78" t="s">
        <v>228</v>
      </c>
      <c r="D12" s="499">
        <v>10600000</v>
      </c>
      <c r="E12" s="203">
        <v>10748075</v>
      </c>
      <c r="F12" s="203">
        <v>9745803</v>
      </c>
      <c r="G12" s="59">
        <v>21235000</v>
      </c>
    </row>
    <row r="13" spans="1:12" s="39" customFormat="1" ht="15" customHeight="1" x14ac:dyDescent="0.25">
      <c r="A13" s="885"/>
      <c r="B13" s="888"/>
      <c r="C13" s="78" t="s">
        <v>229</v>
      </c>
      <c r="D13" s="499">
        <v>0</v>
      </c>
      <c r="E13" s="203">
        <v>308000</v>
      </c>
      <c r="F13" s="203">
        <v>307750</v>
      </c>
      <c r="G13" s="59">
        <v>310000</v>
      </c>
    </row>
    <row r="14" spans="1:12" s="39" customFormat="1" ht="15" customHeight="1" x14ac:dyDescent="0.25">
      <c r="A14" s="885"/>
      <c r="B14" s="888"/>
      <c r="C14" s="78" t="s">
        <v>777</v>
      </c>
      <c r="D14" s="499">
        <v>0</v>
      </c>
      <c r="E14" s="203">
        <v>0</v>
      </c>
      <c r="F14" s="203">
        <v>0</v>
      </c>
      <c r="G14" s="59">
        <v>92341818</v>
      </c>
    </row>
    <row r="15" spans="1:12" s="39" customFormat="1" ht="15" customHeight="1" x14ac:dyDescent="0.25">
      <c r="A15" s="885"/>
      <c r="B15" s="888"/>
      <c r="C15" s="78" t="s">
        <v>234</v>
      </c>
      <c r="D15" s="499">
        <v>679000</v>
      </c>
      <c r="E15" s="203">
        <v>605000</v>
      </c>
      <c r="F15" s="203">
        <v>604150</v>
      </c>
      <c r="G15" s="59">
        <v>14598000</v>
      </c>
    </row>
    <row r="16" spans="1:12" s="39" customFormat="1" ht="15" customHeight="1" x14ac:dyDescent="0.25">
      <c r="A16" s="885"/>
      <c r="B16" s="888"/>
      <c r="C16" s="78" t="s">
        <v>230</v>
      </c>
      <c r="D16" s="499">
        <f>SUM(D10:D15)</f>
        <v>21975000</v>
      </c>
      <c r="E16" s="203">
        <f>SUM(E10:E15)</f>
        <v>21388161</v>
      </c>
      <c r="F16" s="203">
        <f>SUM(F10:F15)</f>
        <v>20384789</v>
      </c>
      <c r="G16" s="59">
        <f>SUM(G10:G15)</f>
        <v>140825435</v>
      </c>
    </row>
    <row r="17" spans="1:8" s="39" customFormat="1" ht="15" customHeight="1" x14ac:dyDescent="0.25">
      <c r="A17" s="886"/>
      <c r="B17" s="889"/>
      <c r="C17" s="423" t="s">
        <v>233</v>
      </c>
      <c r="D17" s="501">
        <v>1</v>
      </c>
      <c r="E17" s="475">
        <v>1</v>
      </c>
      <c r="F17" s="475">
        <v>1</v>
      </c>
      <c r="G17" s="485">
        <v>1</v>
      </c>
    </row>
    <row r="18" spans="1:8" s="39" customFormat="1" ht="15" customHeight="1" x14ac:dyDescent="0.25">
      <c r="A18" s="894" t="s">
        <v>14</v>
      </c>
      <c r="B18" s="896" t="s">
        <v>558</v>
      </c>
      <c r="C18" s="492" t="s">
        <v>231</v>
      </c>
      <c r="D18" s="500">
        <v>737344</v>
      </c>
      <c r="E18" s="476">
        <v>876094</v>
      </c>
      <c r="F18" s="476">
        <v>876094</v>
      </c>
      <c r="G18" s="487">
        <v>1291581</v>
      </c>
    </row>
    <row r="19" spans="1:8" s="39" customFormat="1" ht="15" customHeight="1" x14ac:dyDescent="0.25">
      <c r="A19" s="890"/>
      <c r="B19" s="892"/>
      <c r="C19" s="433" t="s">
        <v>232</v>
      </c>
      <c r="D19" s="499">
        <v>204000</v>
      </c>
      <c r="E19" s="203">
        <v>242131</v>
      </c>
      <c r="F19" s="203">
        <v>242131</v>
      </c>
      <c r="G19" s="488">
        <v>304202</v>
      </c>
    </row>
    <row r="20" spans="1:8" s="39" customFormat="1" ht="15" customHeight="1" x14ac:dyDescent="0.25">
      <c r="A20" s="890"/>
      <c r="B20" s="892"/>
      <c r="C20" s="433" t="s">
        <v>228</v>
      </c>
      <c r="D20" s="499">
        <v>171000</v>
      </c>
      <c r="E20" s="203">
        <v>119088</v>
      </c>
      <c r="F20" s="203">
        <v>29324</v>
      </c>
      <c r="G20" s="488">
        <v>158000</v>
      </c>
    </row>
    <row r="21" spans="1:8" s="39" customFormat="1" ht="15" customHeight="1" x14ac:dyDescent="0.25">
      <c r="A21" s="890"/>
      <c r="B21" s="892"/>
      <c r="C21" s="433" t="s">
        <v>83</v>
      </c>
      <c r="D21" s="499">
        <v>400000</v>
      </c>
      <c r="E21" s="203">
        <v>285000</v>
      </c>
      <c r="F21" s="203">
        <v>284000</v>
      </c>
      <c r="G21" s="488">
        <v>1270000</v>
      </c>
    </row>
    <row r="22" spans="1:8" s="39" customFormat="1" ht="15" customHeight="1" x14ac:dyDescent="0.25">
      <c r="A22" s="890"/>
      <c r="B22" s="892"/>
      <c r="C22" s="433" t="s">
        <v>230</v>
      </c>
      <c r="D22" s="499">
        <f>SUM(D18:D21)</f>
        <v>1512344</v>
      </c>
      <c r="E22" s="499">
        <f t="shared" ref="E22:F22" si="0">SUM(E18:E21)</f>
        <v>1522313</v>
      </c>
      <c r="F22" s="499">
        <f t="shared" si="0"/>
        <v>1431549</v>
      </c>
      <c r="G22" s="488">
        <f>SUM(G18:G21)</f>
        <v>3023783</v>
      </c>
    </row>
    <row r="23" spans="1:8" s="39" customFormat="1" ht="15" customHeight="1" x14ac:dyDescent="0.25">
      <c r="A23" s="891"/>
      <c r="B23" s="893"/>
      <c r="C23" s="491" t="s">
        <v>233</v>
      </c>
      <c r="D23" s="750">
        <v>0.5</v>
      </c>
      <c r="E23" s="751">
        <v>0.5</v>
      </c>
      <c r="F23" s="751">
        <v>0.5</v>
      </c>
      <c r="G23" s="749">
        <v>0.75</v>
      </c>
    </row>
    <row r="24" spans="1:8" s="39" customFormat="1" ht="15" customHeight="1" x14ac:dyDescent="0.25">
      <c r="A24" s="884" t="s">
        <v>52</v>
      </c>
      <c r="B24" s="888" t="s">
        <v>532</v>
      </c>
      <c r="C24" s="78" t="s">
        <v>228</v>
      </c>
      <c r="D24" s="499">
        <v>4900000</v>
      </c>
      <c r="E24" s="203">
        <v>6183048</v>
      </c>
      <c r="F24" s="203">
        <v>6022277</v>
      </c>
      <c r="G24" s="488">
        <v>2328000</v>
      </c>
      <c r="H24" s="179"/>
    </row>
    <row r="25" spans="1:8" s="39" customFormat="1" ht="15" customHeight="1" x14ac:dyDescent="0.25">
      <c r="A25" s="885"/>
      <c r="B25" s="888"/>
      <c r="C25" s="78" t="s">
        <v>82</v>
      </c>
      <c r="D25" s="499">
        <v>0</v>
      </c>
      <c r="E25" s="203">
        <v>3431000</v>
      </c>
      <c r="F25" s="203">
        <v>3410883</v>
      </c>
      <c r="G25" s="488">
        <v>0</v>
      </c>
    </row>
    <row r="26" spans="1:8" s="39" customFormat="1" ht="15" customHeight="1" x14ac:dyDescent="0.25">
      <c r="A26" s="885"/>
      <c r="B26" s="888"/>
      <c r="C26" s="78" t="s">
        <v>83</v>
      </c>
      <c r="D26" s="499">
        <v>76498000</v>
      </c>
      <c r="E26" s="203">
        <v>46987000</v>
      </c>
      <c r="F26" s="203">
        <v>40039712</v>
      </c>
      <c r="G26" s="488">
        <v>56000000</v>
      </c>
    </row>
    <row r="27" spans="1:8" s="39" customFormat="1" ht="15" customHeight="1" x14ac:dyDescent="0.25">
      <c r="A27" s="886"/>
      <c r="B27" s="889"/>
      <c r="C27" s="423" t="s">
        <v>230</v>
      </c>
      <c r="D27" s="501">
        <f>SUM(D24:D26)</f>
        <v>81398000</v>
      </c>
      <c r="E27" s="475">
        <f>SUM(E24:E26)</f>
        <v>56601048</v>
      </c>
      <c r="F27" s="475">
        <f>SUM(F24:F26)</f>
        <v>49472872</v>
      </c>
      <c r="G27" s="485">
        <f>SUM(G24:G26)</f>
        <v>58328000</v>
      </c>
    </row>
    <row r="28" spans="1:8" s="39" customFormat="1" ht="15" customHeight="1" x14ac:dyDescent="0.25">
      <c r="A28" s="884" t="s">
        <v>53</v>
      </c>
      <c r="B28" s="887" t="s">
        <v>535</v>
      </c>
      <c r="C28" s="489" t="s">
        <v>235</v>
      </c>
      <c r="D28" s="500">
        <v>209000</v>
      </c>
      <c r="E28" s="476">
        <v>0</v>
      </c>
      <c r="F28" s="476">
        <v>0</v>
      </c>
      <c r="G28" s="490">
        <v>0</v>
      </c>
    </row>
    <row r="29" spans="1:8" s="39" customFormat="1" ht="15" customHeight="1" x14ac:dyDescent="0.25">
      <c r="A29" s="885"/>
      <c r="B29" s="888"/>
      <c r="C29" s="78" t="s">
        <v>234</v>
      </c>
      <c r="D29" s="499">
        <v>0</v>
      </c>
      <c r="E29" s="203">
        <v>0</v>
      </c>
      <c r="F29" s="203">
        <v>0</v>
      </c>
      <c r="G29" s="59">
        <v>0</v>
      </c>
    </row>
    <row r="30" spans="1:8" s="39" customFormat="1" ht="15" customHeight="1" x14ac:dyDescent="0.25">
      <c r="A30" s="885"/>
      <c r="B30" s="888"/>
      <c r="C30" s="78" t="s">
        <v>228</v>
      </c>
      <c r="D30" s="499">
        <v>11050000</v>
      </c>
      <c r="E30" s="203">
        <v>10286000</v>
      </c>
      <c r="F30" s="203">
        <v>5231747</v>
      </c>
      <c r="G30" s="59">
        <v>0</v>
      </c>
    </row>
    <row r="31" spans="1:8" s="39" customFormat="1" ht="15" customHeight="1" x14ac:dyDescent="0.25">
      <c r="A31" s="885"/>
      <c r="B31" s="888"/>
      <c r="C31" s="78" t="s">
        <v>236</v>
      </c>
      <c r="D31" s="499">
        <v>83159000</v>
      </c>
      <c r="E31" s="203">
        <v>17911676</v>
      </c>
      <c r="F31" s="203">
        <v>0</v>
      </c>
      <c r="G31" s="59">
        <v>0</v>
      </c>
    </row>
    <row r="32" spans="1:8" s="39" customFormat="1" ht="15" customHeight="1" x14ac:dyDescent="0.25">
      <c r="A32" s="886"/>
      <c r="B32" s="889"/>
      <c r="C32" s="423" t="s">
        <v>230</v>
      </c>
      <c r="D32" s="501">
        <f>SUM(D28:D31)</f>
        <v>94418000</v>
      </c>
      <c r="E32" s="475">
        <f>SUM(E28:E31)</f>
        <v>28197676</v>
      </c>
      <c r="F32" s="475">
        <f>SUM(F28:F31)</f>
        <v>5231747</v>
      </c>
      <c r="G32" s="498">
        <f>SUM(G28:G31)</f>
        <v>0</v>
      </c>
    </row>
    <row r="33" spans="1:8" s="39" customFormat="1" ht="15" customHeight="1" x14ac:dyDescent="0.25">
      <c r="A33" s="899" t="s">
        <v>55</v>
      </c>
      <c r="B33" s="888" t="s">
        <v>536</v>
      </c>
      <c r="C33" s="78" t="s">
        <v>231</v>
      </c>
      <c r="D33" s="499">
        <v>1853700</v>
      </c>
      <c r="E33" s="203">
        <v>1810271</v>
      </c>
      <c r="F33" s="203">
        <v>1810271</v>
      </c>
      <c r="G33" s="488">
        <v>1753899</v>
      </c>
    </row>
    <row r="34" spans="1:8" s="39" customFormat="1" ht="15" customHeight="1" x14ac:dyDescent="0.25">
      <c r="A34" s="899"/>
      <c r="B34" s="888"/>
      <c r="C34" s="78" t="s">
        <v>232</v>
      </c>
      <c r="D34" s="499">
        <v>631000</v>
      </c>
      <c r="E34" s="203">
        <v>651238</v>
      </c>
      <c r="F34" s="203">
        <v>651238</v>
      </c>
      <c r="G34" s="488">
        <v>469850</v>
      </c>
    </row>
    <row r="35" spans="1:8" s="39" customFormat="1" ht="15" customHeight="1" x14ac:dyDescent="0.25">
      <c r="A35" s="899"/>
      <c r="B35" s="888"/>
      <c r="C35" s="78" t="s">
        <v>228</v>
      </c>
      <c r="D35" s="499">
        <v>9415000</v>
      </c>
      <c r="E35" s="203">
        <v>9579000</v>
      </c>
      <c r="F35" s="203">
        <v>9515058</v>
      </c>
      <c r="G35" s="488">
        <v>9415000</v>
      </c>
    </row>
    <row r="36" spans="1:8" s="39" customFormat="1" ht="15" customHeight="1" x14ac:dyDescent="0.25">
      <c r="A36" s="902"/>
      <c r="B36" s="889"/>
      <c r="C36" s="423" t="s">
        <v>230</v>
      </c>
      <c r="D36" s="501">
        <f>SUM(D33:D35)</f>
        <v>11899700</v>
      </c>
      <c r="E36" s="475">
        <f>SUM(E33:E35)</f>
        <v>12040509</v>
      </c>
      <c r="F36" s="475">
        <f>SUM(F33:F35)</f>
        <v>11976567</v>
      </c>
      <c r="G36" s="485">
        <f>SUM(G33:G35)</f>
        <v>11638749</v>
      </c>
      <c r="H36" s="179"/>
    </row>
    <row r="37" spans="1:8" s="39" customFormat="1" ht="15" customHeight="1" x14ac:dyDescent="0.25">
      <c r="A37" s="898" t="s">
        <v>56</v>
      </c>
      <c r="B37" s="904" t="s">
        <v>538</v>
      </c>
      <c r="C37" s="78" t="s">
        <v>567</v>
      </c>
      <c r="D37" s="499">
        <v>450000</v>
      </c>
      <c r="E37" s="203">
        <v>1066613</v>
      </c>
      <c r="F37" s="203">
        <v>1045453</v>
      </c>
      <c r="G37" s="488">
        <v>900000</v>
      </c>
    </row>
    <row r="38" spans="1:8" s="39" customFormat="1" ht="15" customHeight="1" x14ac:dyDescent="0.25">
      <c r="A38" s="899"/>
      <c r="B38" s="905"/>
      <c r="C38" s="78" t="s">
        <v>668</v>
      </c>
      <c r="D38" s="499">
        <v>2365000</v>
      </c>
      <c r="E38" s="203">
        <v>2695462</v>
      </c>
      <c r="F38" s="203">
        <v>2695462</v>
      </c>
      <c r="G38" s="488">
        <v>2209046</v>
      </c>
    </row>
    <row r="39" spans="1:8" s="39" customFormat="1" ht="15" customHeight="1" x14ac:dyDescent="0.25">
      <c r="A39" s="902"/>
      <c r="B39" s="906"/>
      <c r="C39" s="423" t="s">
        <v>230</v>
      </c>
      <c r="D39" s="501">
        <f>SUM(D37:D38)</f>
        <v>2815000</v>
      </c>
      <c r="E39" s="475">
        <f>SUM(E37:E38)</f>
        <v>3762075</v>
      </c>
      <c r="F39" s="475">
        <f>SUM(F37:F38)</f>
        <v>3740915</v>
      </c>
      <c r="G39" s="485">
        <f>SUM(G37:G38)</f>
        <v>3109046</v>
      </c>
    </row>
    <row r="40" spans="1:8" s="39" customFormat="1" ht="15" customHeight="1" x14ac:dyDescent="0.25">
      <c r="A40" s="898" t="s">
        <v>58</v>
      </c>
      <c r="B40" s="904" t="s">
        <v>539</v>
      </c>
      <c r="C40" s="78" t="s">
        <v>229</v>
      </c>
      <c r="D40" s="499">
        <v>29598000</v>
      </c>
      <c r="E40" s="203">
        <v>29746991</v>
      </c>
      <c r="F40" s="203">
        <v>29746224</v>
      </c>
      <c r="G40" s="488">
        <v>32140432</v>
      </c>
    </row>
    <row r="41" spans="1:8" s="39" customFormat="1" ht="15" customHeight="1" x14ac:dyDescent="0.25">
      <c r="A41" s="902"/>
      <c r="B41" s="906"/>
      <c r="C41" s="423" t="s">
        <v>230</v>
      </c>
      <c r="D41" s="501">
        <f>SUM(D40)</f>
        <v>29598000</v>
      </c>
      <c r="E41" s="475">
        <f>SUM(E40)</f>
        <v>29746991</v>
      </c>
      <c r="F41" s="475">
        <f>SUM(F40)</f>
        <v>29746224</v>
      </c>
      <c r="G41" s="485">
        <f>SUM(G40)</f>
        <v>32140432</v>
      </c>
    </row>
    <row r="42" spans="1:8" s="39" customFormat="1" ht="15" customHeight="1" x14ac:dyDescent="0.25">
      <c r="A42" s="898" t="s">
        <v>79</v>
      </c>
      <c r="B42" s="904" t="s">
        <v>541</v>
      </c>
      <c r="C42" s="78" t="s">
        <v>228</v>
      </c>
      <c r="D42" s="499">
        <v>190000</v>
      </c>
      <c r="E42" s="203">
        <v>155519</v>
      </c>
      <c r="F42" s="203">
        <v>143378</v>
      </c>
      <c r="G42" s="488">
        <v>190000</v>
      </c>
    </row>
    <row r="43" spans="1:8" s="39" customFormat="1" ht="15" customHeight="1" x14ac:dyDescent="0.25">
      <c r="A43" s="899"/>
      <c r="B43" s="905"/>
      <c r="C43" s="78" t="s">
        <v>229</v>
      </c>
      <c r="D43" s="499">
        <v>80000</v>
      </c>
      <c r="E43" s="203">
        <v>80000</v>
      </c>
      <c r="F43" s="203">
        <v>76390</v>
      </c>
      <c r="G43" s="488">
        <v>80000</v>
      </c>
    </row>
    <row r="44" spans="1:8" s="39" customFormat="1" ht="15" customHeight="1" x14ac:dyDescent="0.25">
      <c r="A44" s="902"/>
      <c r="B44" s="906"/>
      <c r="C44" s="423" t="s">
        <v>230</v>
      </c>
      <c r="D44" s="501">
        <f>SUM(D42:D43)</f>
        <v>270000</v>
      </c>
      <c r="E44" s="475">
        <f>SUM(E42:E43)</f>
        <v>235519</v>
      </c>
      <c r="F44" s="475">
        <f>SUM(F42:F43)</f>
        <v>219768</v>
      </c>
      <c r="G44" s="485">
        <f>SUM(G42:G43)</f>
        <v>270000</v>
      </c>
    </row>
    <row r="45" spans="1:8" s="39" customFormat="1" ht="15" customHeight="1" x14ac:dyDescent="0.25">
      <c r="A45" s="898" t="s">
        <v>97</v>
      </c>
      <c r="B45" s="900" t="s">
        <v>542</v>
      </c>
      <c r="C45" s="492" t="s">
        <v>228</v>
      </c>
      <c r="D45" s="500">
        <v>230000</v>
      </c>
      <c r="E45" s="476">
        <v>294000</v>
      </c>
      <c r="F45" s="476">
        <v>292600</v>
      </c>
      <c r="G45" s="487">
        <v>292000</v>
      </c>
    </row>
    <row r="46" spans="1:8" s="39" customFormat="1" ht="15" customHeight="1" x14ac:dyDescent="0.25">
      <c r="A46" s="899"/>
      <c r="B46" s="901"/>
      <c r="C46" s="433" t="s">
        <v>229</v>
      </c>
      <c r="D46" s="499">
        <v>500000</v>
      </c>
      <c r="E46" s="203">
        <v>500000</v>
      </c>
      <c r="F46" s="203">
        <v>467735</v>
      </c>
      <c r="G46" s="488">
        <v>686000</v>
      </c>
    </row>
    <row r="47" spans="1:8" s="39" customFormat="1" ht="15" customHeight="1" x14ac:dyDescent="0.25">
      <c r="A47" s="902"/>
      <c r="B47" s="903"/>
      <c r="C47" s="491" t="s">
        <v>230</v>
      </c>
      <c r="D47" s="501">
        <f>SUM(D45:D46)</f>
        <v>730000</v>
      </c>
      <c r="E47" s="475">
        <f>SUM(E45:E46)</f>
        <v>794000</v>
      </c>
      <c r="F47" s="475">
        <f>SUM(F45:F46)</f>
        <v>760335</v>
      </c>
      <c r="G47" s="485">
        <f>SUM(G45:G46)</f>
        <v>978000</v>
      </c>
    </row>
    <row r="48" spans="1:8" s="39" customFormat="1" ht="15" customHeight="1" x14ac:dyDescent="0.25">
      <c r="A48" s="890" t="s">
        <v>98</v>
      </c>
      <c r="B48" s="892" t="s">
        <v>596</v>
      </c>
      <c r="C48" s="433" t="s">
        <v>231</v>
      </c>
      <c r="D48" s="499">
        <v>712000</v>
      </c>
      <c r="E48" s="203">
        <v>698823</v>
      </c>
      <c r="F48" s="203">
        <v>698823</v>
      </c>
      <c r="G48" s="488">
        <v>242215</v>
      </c>
    </row>
    <row r="49" spans="1:9" s="39" customFormat="1" ht="15" customHeight="1" x14ac:dyDescent="0.25">
      <c r="A49" s="890"/>
      <c r="B49" s="892"/>
      <c r="C49" s="433" t="s">
        <v>232</v>
      </c>
      <c r="D49" s="499">
        <v>96000</v>
      </c>
      <c r="E49" s="203">
        <v>94343</v>
      </c>
      <c r="F49" s="203">
        <v>94343</v>
      </c>
      <c r="G49" s="488">
        <v>28623</v>
      </c>
    </row>
    <row r="50" spans="1:9" s="39" customFormat="1" ht="15" customHeight="1" x14ac:dyDescent="0.25">
      <c r="A50" s="890"/>
      <c r="B50" s="892"/>
      <c r="C50" s="506" t="s">
        <v>230</v>
      </c>
      <c r="D50" s="499">
        <f>SUM(D48:D49)</f>
        <v>808000</v>
      </c>
      <c r="E50" s="203">
        <f>SUM(E48:E49)</f>
        <v>793166</v>
      </c>
      <c r="F50" s="203">
        <f>SUM(F48:F49)</f>
        <v>793166</v>
      </c>
      <c r="G50" s="488">
        <f>SUM(G48:G49)</f>
        <v>270838</v>
      </c>
    </row>
    <row r="51" spans="1:9" s="39" customFormat="1" ht="15" customHeight="1" thickBot="1" x14ac:dyDescent="0.3">
      <c r="A51" s="895"/>
      <c r="B51" s="897"/>
      <c r="C51" s="503" t="s">
        <v>233</v>
      </c>
      <c r="D51" s="753">
        <v>1.4</v>
      </c>
      <c r="E51" s="754">
        <v>0.5</v>
      </c>
      <c r="F51" s="754">
        <v>0.5</v>
      </c>
      <c r="G51" s="755">
        <v>0.2</v>
      </c>
    </row>
    <row r="52" spans="1:9" s="39" customFormat="1" ht="6.75" customHeight="1" thickTop="1" x14ac:dyDescent="0.25">
      <c r="A52" s="43"/>
      <c r="B52" s="494"/>
      <c r="C52" s="58"/>
      <c r="D52" s="444"/>
      <c r="E52" s="444"/>
      <c r="F52" s="444"/>
      <c r="G52" s="444"/>
    </row>
    <row r="53" spans="1:9" s="39" customFormat="1" ht="6.75" customHeight="1" thickBot="1" x14ac:dyDescent="0.3">
      <c r="A53" s="502"/>
      <c r="B53" s="434"/>
      <c r="C53" s="495"/>
      <c r="D53" s="496"/>
      <c r="E53" s="496"/>
      <c r="F53" s="496"/>
      <c r="G53" s="496"/>
    </row>
    <row r="54" spans="1:9" s="39" customFormat="1" ht="15" customHeight="1" thickTop="1" x14ac:dyDescent="0.25">
      <c r="A54" s="885" t="s">
        <v>99</v>
      </c>
      <c r="B54" s="888" t="s">
        <v>528</v>
      </c>
      <c r="C54" s="78" t="s">
        <v>228</v>
      </c>
      <c r="D54" s="499">
        <v>3071000</v>
      </c>
      <c r="E54" s="203">
        <v>11854000</v>
      </c>
      <c r="F54" s="203">
        <v>11509113</v>
      </c>
      <c r="G54" s="488">
        <v>3650000</v>
      </c>
    </row>
    <row r="55" spans="1:9" s="39" customFormat="1" ht="15" customHeight="1" x14ac:dyDescent="0.25">
      <c r="A55" s="885"/>
      <c r="B55" s="888"/>
      <c r="C55" s="78" t="s">
        <v>83</v>
      </c>
      <c r="D55" s="499">
        <v>40651000</v>
      </c>
      <c r="E55" s="203">
        <v>42533000</v>
      </c>
      <c r="F55" s="203">
        <v>23372462</v>
      </c>
      <c r="G55" s="488">
        <v>28500000</v>
      </c>
    </row>
    <row r="56" spans="1:9" s="39" customFormat="1" ht="15" customHeight="1" x14ac:dyDescent="0.25">
      <c r="A56" s="885"/>
      <c r="B56" s="888"/>
      <c r="C56" s="78" t="s">
        <v>82</v>
      </c>
      <c r="D56" s="499">
        <v>0</v>
      </c>
      <c r="E56" s="203">
        <v>0</v>
      </c>
      <c r="F56" s="203">
        <v>0</v>
      </c>
      <c r="G56" s="488">
        <v>6350000</v>
      </c>
      <c r="I56" s="752"/>
    </row>
    <row r="57" spans="1:9" s="39" customFormat="1" ht="15" customHeight="1" x14ac:dyDescent="0.25">
      <c r="A57" s="886"/>
      <c r="B57" s="889"/>
      <c r="C57" s="423" t="s">
        <v>230</v>
      </c>
      <c r="D57" s="501">
        <f>SUM(D54:D56)</f>
        <v>43722000</v>
      </c>
      <c r="E57" s="501">
        <f t="shared" ref="E57:F57" si="1">SUM(E54:E56)</f>
        <v>54387000</v>
      </c>
      <c r="F57" s="501">
        <f t="shared" si="1"/>
        <v>34881575</v>
      </c>
      <c r="G57" s="485">
        <f>SUM(G54:G56)</f>
        <v>38500000</v>
      </c>
    </row>
    <row r="58" spans="1:9" s="39" customFormat="1" ht="15" customHeight="1" x14ac:dyDescent="0.25">
      <c r="A58" s="885" t="s">
        <v>100</v>
      </c>
      <c r="B58" s="888" t="s">
        <v>527</v>
      </c>
      <c r="C58" s="78" t="s">
        <v>228</v>
      </c>
      <c r="D58" s="499">
        <v>1400000</v>
      </c>
      <c r="E58" s="203">
        <v>1400000</v>
      </c>
      <c r="F58" s="203">
        <v>439436</v>
      </c>
      <c r="G58" s="488">
        <v>2540000</v>
      </c>
    </row>
    <row r="59" spans="1:9" s="39" customFormat="1" ht="15" customHeight="1" x14ac:dyDescent="0.25">
      <c r="A59" s="886"/>
      <c r="B59" s="889"/>
      <c r="C59" s="423" t="s">
        <v>230</v>
      </c>
      <c r="D59" s="501">
        <f>SUM(D58)</f>
        <v>1400000</v>
      </c>
      <c r="E59" s="475">
        <f>SUM(E58)</f>
        <v>1400000</v>
      </c>
      <c r="F59" s="475">
        <f>SUM(F58)</f>
        <v>439436</v>
      </c>
      <c r="G59" s="485">
        <f>SUM(G58)</f>
        <v>2540000</v>
      </c>
    </row>
    <row r="60" spans="1:9" s="39" customFormat="1" ht="15" customHeight="1" x14ac:dyDescent="0.25">
      <c r="A60" s="885" t="s">
        <v>101</v>
      </c>
      <c r="B60" s="888" t="s">
        <v>526</v>
      </c>
      <c r="C60" s="78" t="s">
        <v>228</v>
      </c>
      <c r="D60" s="499">
        <v>1620000</v>
      </c>
      <c r="E60" s="203">
        <v>0</v>
      </c>
      <c r="F60" s="203">
        <v>0</v>
      </c>
      <c r="G60" s="488">
        <v>0</v>
      </c>
    </row>
    <row r="61" spans="1:9" s="39" customFormat="1" ht="15" customHeight="1" x14ac:dyDescent="0.25">
      <c r="A61" s="885"/>
      <c r="B61" s="888"/>
      <c r="C61" s="78" t="s">
        <v>229</v>
      </c>
      <c r="D61" s="499">
        <v>0</v>
      </c>
      <c r="E61" s="203">
        <v>12794800</v>
      </c>
      <c r="F61" s="203">
        <v>12794800</v>
      </c>
      <c r="G61" s="488">
        <v>0</v>
      </c>
    </row>
    <row r="62" spans="1:9" s="39" customFormat="1" ht="15" customHeight="1" x14ac:dyDescent="0.25">
      <c r="A62" s="886"/>
      <c r="B62" s="889"/>
      <c r="C62" s="423" t="s">
        <v>230</v>
      </c>
      <c r="D62" s="501">
        <f>SUM(D60:D61)</f>
        <v>1620000</v>
      </c>
      <c r="E62" s="475">
        <f>SUM(E60:E61)</f>
        <v>12794800</v>
      </c>
      <c r="F62" s="475">
        <f>SUM(F60:F61)</f>
        <v>12794800</v>
      </c>
      <c r="G62" s="485">
        <f>SUM(G60:G61)</f>
        <v>0</v>
      </c>
    </row>
    <row r="63" spans="1:9" s="39" customFormat="1" ht="15" customHeight="1" x14ac:dyDescent="0.25">
      <c r="A63" s="898" t="s">
        <v>102</v>
      </c>
      <c r="B63" s="904" t="s">
        <v>537</v>
      </c>
      <c r="C63" s="78" t="s">
        <v>228</v>
      </c>
      <c r="D63" s="499">
        <v>4572000</v>
      </c>
      <c r="E63" s="203">
        <v>4536839</v>
      </c>
      <c r="F63" s="203">
        <v>4336551</v>
      </c>
      <c r="G63" s="488">
        <v>4890000</v>
      </c>
    </row>
    <row r="64" spans="1:9" s="39" customFormat="1" ht="15" customHeight="1" x14ac:dyDescent="0.25">
      <c r="A64" s="899"/>
      <c r="B64" s="905"/>
      <c r="C64" s="78" t="s">
        <v>83</v>
      </c>
      <c r="D64" s="499">
        <v>8136000</v>
      </c>
      <c r="E64" s="203">
        <v>8136000</v>
      </c>
      <c r="F64" s="203">
        <v>8135283</v>
      </c>
      <c r="G64" s="488">
        <v>0</v>
      </c>
    </row>
    <row r="65" spans="1:7" s="39" customFormat="1" ht="15" customHeight="1" x14ac:dyDescent="0.25">
      <c r="A65" s="902"/>
      <c r="B65" s="906"/>
      <c r="C65" s="423" t="s">
        <v>230</v>
      </c>
      <c r="D65" s="501">
        <f>SUM(D63:D64)</f>
        <v>12708000</v>
      </c>
      <c r="E65" s="475">
        <f>SUM(E63:E64)</f>
        <v>12672839</v>
      </c>
      <c r="F65" s="475">
        <f>SUM(F63:F64)</f>
        <v>12471834</v>
      </c>
      <c r="G65" s="485">
        <f>SUM(G63:G64)</f>
        <v>4890000</v>
      </c>
    </row>
    <row r="66" spans="1:7" s="39" customFormat="1" ht="15" customHeight="1" x14ac:dyDescent="0.25">
      <c r="A66" s="884" t="s">
        <v>103</v>
      </c>
      <c r="B66" s="887" t="s">
        <v>533</v>
      </c>
      <c r="C66" s="78" t="s">
        <v>231</v>
      </c>
      <c r="D66" s="499">
        <v>11618669</v>
      </c>
      <c r="E66" s="203">
        <v>11607513</v>
      </c>
      <c r="F66" s="203">
        <v>11607513</v>
      </c>
      <c r="G66" s="488">
        <v>12525898</v>
      </c>
    </row>
    <row r="67" spans="1:7" s="39" customFormat="1" ht="15" customHeight="1" x14ac:dyDescent="0.25">
      <c r="A67" s="885"/>
      <c r="B67" s="888"/>
      <c r="C67" s="78" t="s">
        <v>232</v>
      </c>
      <c r="D67" s="499">
        <v>3244000</v>
      </c>
      <c r="E67" s="203">
        <v>3217514</v>
      </c>
      <c r="F67" s="203">
        <v>3217514</v>
      </c>
      <c r="G67" s="488">
        <v>2945319</v>
      </c>
    </row>
    <row r="68" spans="1:7" s="39" customFormat="1" ht="15" customHeight="1" x14ac:dyDescent="0.25">
      <c r="A68" s="885"/>
      <c r="B68" s="888"/>
      <c r="C68" s="78" t="s">
        <v>228</v>
      </c>
      <c r="D68" s="499">
        <v>14232000</v>
      </c>
      <c r="E68" s="203">
        <v>12731000</v>
      </c>
      <c r="F68" s="203">
        <v>10840890</v>
      </c>
      <c r="G68" s="488">
        <v>9140000</v>
      </c>
    </row>
    <row r="69" spans="1:7" s="39" customFormat="1" ht="15" customHeight="1" x14ac:dyDescent="0.25">
      <c r="A69" s="885"/>
      <c r="B69" s="888"/>
      <c r="C69" s="78" t="s">
        <v>234</v>
      </c>
      <c r="D69" s="499">
        <v>3242000</v>
      </c>
      <c r="E69" s="203">
        <v>2973000</v>
      </c>
      <c r="F69" s="203">
        <v>2918691</v>
      </c>
      <c r="G69" s="488">
        <v>2000000</v>
      </c>
    </row>
    <row r="70" spans="1:7" s="39" customFormat="1" ht="15" customHeight="1" x14ac:dyDescent="0.25">
      <c r="A70" s="885"/>
      <c r="B70" s="888"/>
      <c r="C70" s="78" t="s">
        <v>230</v>
      </c>
      <c r="D70" s="499">
        <f>SUM(D66:D69)</f>
        <v>32336669</v>
      </c>
      <c r="E70" s="203">
        <f>SUM(E66:E69)</f>
        <v>30529027</v>
      </c>
      <c r="F70" s="203">
        <f>SUM(F66:F69)</f>
        <v>28584608</v>
      </c>
      <c r="G70" s="488">
        <f>SUM(G66:G69)</f>
        <v>26611217</v>
      </c>
    </row>
    <row r="71" spans="1:7" s="39" customFormat="1" ht="15" customHeight="1" x14ac:dyDescent="0.25">
      <c r="A71" s="886"/>
      <c r="B71" s="889"/>
      <c r="C71" s="423" t="s">
        <v>233</v>
      </c>
      <c r="D71" s="501">
        <v>6</v>
      </c>
      <c r="E71" s="475">
        <v>6</v>
      </c>
      <c r="F71" s="475">
        <v>6</v>
      </c>
      <c r="G71" s="485">
        <v>6</v>
      </c>
    </row>
    <row r="72" spans="1:7" s="39" customFormat="1" ht="15" customHeight="1" x14ac:dyDescent="0.25">
      <c r="A72" s="884" t="s">
        <v>104</v>
      </c>
      <c r="B72" s="887" t="s">
        <v>767</v>
      </c>
      <c r="C72" s="78" t="s">
        <v>231</v>
      </c>
      <c r="D72" s="499">
        <v>0</v>
      </c>
      <c r="E72" s="203">
        <v>0</v>
      </c>
      <c r="F72" s="203">
        <v>0</v>
      </c>
      <c r="G72" s="488">
        <v>1761463</v>
      </c>
    </row>
    <row r="73" spans="1:7" s="39" customFormat="1" ht="15" customHeight="1" x14ac:dyDescent="0.25">
      <c r="A73" s="885"/>
      <c r="B73" s="888"/>
      <c r="C73" s="78" t="s">
        <v>232</v>
      </c>
      <c r="D73" s="499">
        <v>0</v>
      </c>
      <c r="E73" s="203">
        <v>0</v>
      </c>
      <c r="F73" s="203">
        <v>0</v>
      </c>
      <c r="G73" s="488">
        <v>407777</v>
      </c>
    </row>
    <row r="74" spans="1:7" s="39" customFormat="1" ht="15" customHeight="1" x14ac:dyDescent="0.25">
      <c r="A74" s="885"/>
      <c r="B74" s="888"/>
      <c r="C74" s="78" t="s">
        <v>228</v>
      </c>
      <c r="D74" s="499">
        <v>0</v>
      </c>
      <c r="E74" s="203">
        <v>224000</v>
      </c>
      <c r="F74" s="203">
        <v>224000</v>
      </c>
      <c r="G74" s="488">
        <v>6285000</v>
      </c>
    </row>
    <row r="75" spans="1:7" s="39" customFormat="1" ht="15" customHeight="1" x14ac:dyDescent="0.25">
      <c r="A75" s="885"/>
      <c r="B75" s="888"/>
      <c r="C75" s="78" t="s">
        <v>234</v>
      </c>
      <c r="D75" s="499">
        <v>0</v>
      </c>
      <c r="E75" s="203">
        <v>0</v>
      </c>
      <c r="F75" s="203">
        <v>0</v>
      </c>
      <c r="G75" s="488">
        <v>918000</v>
      </c>
    </row>
    <row r="76" spans="1:7" s="39" customFormat="1" ht="15" customHeight="1" x14ac:dyDescent="0.25">
      <c r="A76" s="885"/>
      <c r="B76" s="888"/>
      <c r="C76" s="78" t="s">
        <v>230</v>
      </c>
      <c r="D76" s="499">
        <f>SUM(D72:D75)</f>
        <v>0</v>
      </c>
      <c r="E76" s="203">
        <f>SUM(E72:E75)</f>
        <v>224000</v>
      </c>
      <c r="F76" s="203">
        <f>SUM(F72:F75)</f>
        <v>224000</v>
      </c>
      <c r="G76" s="488">
        <f>SUM(G72:G75)</f>
        <v>9372240</v>
      </c>
    </row>
    <row r="77" spans="1:7" s="39" customFormat="1" ht="15" customHeight="1" x14ac:dyDescent="0.25">
      <c r="A77" s="886"/>
      <c r="B77" s="889"/>
      <c r="C77" s="423" t="s">
        <v>233</v>
      </c>
      <c r="D77" s="501">
        <v>0</v>
      </c>
      <c r="E77" s="475">
        <v>0</v>
      </c>
      <c r="F77" s="475">
        <v>0</v>
      </c>
      <c r="G77" s="485">
        <v>1</v>
      </c>
    </row>
    <row r="78" spans="1:7" s="39" customFormat="1" ht="15" customHeight="1" x14ac:dyDescent="0.25">
      <c r="A78" s="898" t="s">
        <v>105</v>
      </c>
      <c r="B78" s="900" t="s">
        <v>545</v>
      </c>
      <c r="C78" s="433" t="s">
        <v>228</v>
      </c>
      <c r="D78" s="499">
        <v>750000</v>
      </c>
      <c r="E78" s="203">
        <v>732940</v>
      </c>
      <c r="F78" s="203">
        <v>597385</v>
      </c>
      <c r="G78" s="488">
        <v>730000</v>
      </c>
    </row>
    <row r="79" spans="1:7" s="39" customFormat="1" ht="15" customHeight="1" x14ac:dyDescent="0.25">
      <c r="A79" s="902"/>
      <c r="B79" s="903"/>
      <c r="C79" s="491" t="s">
        <v>230</v>
      </c>
      <c r="D79" s="501">
        <f>SUM(D78)</f>
        <v>750000</v>
      </c>
      <c r="E79" s="475">
        <f>SUM(E78)</f>
        <v>732940</v>
      </c>
      <c r="F79" s="475">
        <f>SUM(F78)</f>
        <v>597385</v>
      </c>
      <c r="G79" s="485">
        <f>SUM(G78)</f>
        <v>730000</v>
      </c>
    </row>
    <row r="80" spans="1:7" s="39" customFormat="1" ht="15" customHeight="1" x14ac:dyDescent="0.25">
      <c r="A80" s="898" t="s">
        <v>106</v>
      </c>
      <c r="B80" s="900" t="s">
        <v>546</v>
      </c>
      <c r="C80" s="433" t="s">
        <v>229</v>
      </c>
      <c r="D80" s="499">
        <v>805000</v>
      </c>
      <c r="E80" s="203">
        <v>805000</v>
      </c>
      <c r="F80" s="203">
        <v>800660</v>
      </c>
      <c r="G80" s="488">
        <v>900000</v>
      </c>
    </row>
    <row r="81" spans="1:7" s="39" customFormat="1" ht="15" customHeight="1" x14ac:dyDescent="0.25">
      <c r="A81" s="902"/>
      <c r="B81" s="903"/>
      <c r="C81" s="491" t="s">
        <v>230</v>
      </c>
      <c r="D81" s="501">
        <f>SUM(D80)</f>
        <v>805000</v>
      </c>
      <c r="E81" s="475">
        <f>SUM(E80)</f>
        <v>805000</v>
      </c>
      <c r="F81" s="475">
        <f>SUM(F80)</f>
        <v>800660</v>
      </c>
      <c r="G81" s="485">
        <f>SUM(G80)</f>
        <v>900000</v>
      </c>
    </row>
    <row r="82" spans="1:7" s="39" customFormat="1" ht="15" customHeight="1" x14ac:dyDescent="0.25">
      <c r="A82" s="898" t="s">
        <v>107</v>
      </c>
      <c r="B82" s="900" t="s">
        <v>548</v>
      </c>
      <c r="C82" s="433" t="s">
        <v>228</v>
      </c>
      <c r="D82" s="499">
        <v>825000</v>
      </c>
      <c r="E82" s="203">
        <v>782762</v>
      </c>
      <c r="F82" s="203">
        <v>731765</v>
      </c>
      <c r="G82" s="488">
        <v>810000</v>
      </c>
    </row>
    <row r="83" spans="1:7" s="39" customFormat="1" ht="15" customHeight="1" x14ac:dyDescent="0.25">
      <c r="A83" s="899"/>
      <c r="B83" s="901"/>
      <c r="C83" s="433" t="s">
        <v>234</v>
      </c>
      <c r="D83" s="499">
        <v>0</v>
      </c>
      <c r="E83" s="203">
        <v>0</v>
      </c>
      <c r="F83" s="203">
        <v>0</v>
      </c>
      <c r="G83" s="488">
        <v>64000</v>
      </c>
    </row>
    <row r="84" spans="1:7" s="39" customFormat="1" ht="15" customHeight="1" x14ac:dyDescent="0.25">
      <c r="A84" s="902"/>
      <c r="B84" s="903"/>
      <c r="C84" s="491" t="s">
        <v>230</v>
      </c>
      <c r="D84" s="501">
        <f>SUM(D82:D83)</f>
        <v>825000</v>
      </c>
      <c r="E84" s="501">
        <f t="shared" ref="E84:F84" si="2">SUM(E82:E83)</f>
        <v>782762</v>
      </c>
      <c r="F84" s="501">
        <f t="shared" si="2"/>
        <v>731765</v>
      </c>
      <c r="G84" s="485">
        <f>SUM(G82:G83)</f>
        <v>874000</v>
      </c>
    </row>
    <row r="85" spans="1:7" s="39" customFormat="1" ht="15" customHeight="1" x14ac:dyDescent="0.25">
      <c r="A85" s="898" t="s">
        <v>108</v>
      </c>
      <c r="B85" s="900" t="s">
        <v>549</v>
      </c>
      <c r="C85" s="433" t="s">
        <v>228</v>
      </c>
      <c r="D85" s="499">
        <v>1989000</v>
      </c>
      <c r="E85" s="203">
        <v>1989000</v>
      </c>
      <c r="F85" s="203">
        <v>1975045</v>
      </c>
      <c r="G85" s="488">
        <v>2552000</v>
      </c>
    </row>
    <row r="86" spans="1:7" s="39" customFormat="1" ht="15" customHeight="1" x14ac:dyDescent="0.25">
      <c r="A86" s="902"/>
      <c r="B86" s="903"/>
      <c r="C86" s="491" t="s">
        <v>230</v>
      </c>
      <c r="D86" s="501">
        <f>SUM(D85:D85)</f>
        <v>1989000</v>
      </c>
      <c r="E86" s="475">
        <f>SUM(E85:E85)</f>
        <v>1989000</v>
      </c>
      <c r="F86" s="475">
        <f>SUM(F85:F85)</f>
        <v>1975045</v>
      </c>
      <c r="G86" s="485">
        <f>SUM(G85:G85)</f>
        <v>2552000</v>
      </c>
    </row>
    <row r="87" spans="1:7" s="39" customFormat="1" ht="15" customHeight="1" x14ac:dyDescent="0.25">
      <c r="A87" s="898" t="s">
        <v>109</v>
      </c>
      <c r="B87" s="900" t="s">
        <v>547</v>
      </c>
      <c r="C87" s="433" t="s">
        <v>228</v>
      </c>
      <c r="D87" s="499">
        <v>150000</v>
      </c>
      <c r="E87" s="203">
        <v>150000</v>
      </c>
      <c r="F87" s="203">
        <v>132400</v>
      </c>
      <c r="G87" s="488">
        <v>150000</v>
      </c>
    </row>
    <row r="88" spans="1:7" s="39" customFormat="1" ht="15" customHeight="1" x14ac:dyDescent="0.25">
      <c r="A88" s="902"/>
      <c r="B88" s="903"/>
      <c r="C88" s="491" t="s">
        <v>230</v>
      </c>
      <c r="D88" s="501">
        <f>SUM(D87)</f>
        <v>150000</v>
      </c>
      <c r="E88" s="475">
        <f>SUM(E87)</f>
        <v>150000</v>
      </c>
      <c r="F88" s="475">
        <f>SUM(F87)</f>
        <v>132400</v>
      </c>
      <c r="G88" s="485">
        <f>SUM(G87)</f>
        <v>150000</v>
      </c>
    </row>
    <row r="89" spans="1:7" s="39" customFormat="1" ht="15" customHeight="1" x14ac:dyDescent="0.25">
      <c r="A89" s="894" t="s">
        <v>110</v>
      </c>
      <c r="B89" s="896" t="s">
        <v>556</v>
      </c>
      <c r="C89" s="433" t="s">
        <v>231</v>
      </c>
      <c r="D89" s="499">
        <v>100000</v>
      </c>
      <c r="E89" s="203">
        <v>276644</v>
      </c>
      <c r="F89" s="203">
        <v>276644</v>
      </c>
      <c r="G89" s="488">
        <v>374000</v>
      </c>
    </row>
    <row r="90" spans="1:7" s="39" customFormat="1" ht="15" customHeight="1" x14ac:dyDescent="0.25">
      <c r="A90" s="890"/>
      <c r="B90" s="892"/>
      <c r="C90" s="433" t="s">
        <v>232</v>
      </c>
      <c r="D90" s="499">
        <v>25000</v>
      </c>
      <c r="E90" s="203">
        <v>67223</v>
      </c>
      <c r="F90" s="203">
        <v>67223</v>
      </c>
      <c r="G90" s="488">
        <v>74000</v>
      </c>
    </row>
    <row r="91" spans="1:7" s="39" customFormat="1" ht="15" customHeight="1" x14ac:dyDescent="0.25">
      <c r="A91" s="890"/>
      <c r="B91" s="892"/>
      <c r="C91" s="433" t="s">
        <v>228</v>
      </c>
      <c r="D91" s="499">
        <v>581000</v>
      </c>
      <c r="E91" s="203">
        <v>500000</v>
      </c>
      <c r="F91" s="203">
        <v>357702</v>
      </c>
      <c r="G91" s="488">
        <v>650000</v>
      </c>
    </row>
    <row r="92" spans="1:7" s="39" customFormat="1" ht="15" customHeight="1" x14ac:dyDescent="0.25">
      <c r="A92" s="890"/>
      <c r="B92" s="892"/>
      <c r="C92" s="433" t="s">
        <v>83</v>
      </c>
      <c r="D92" s="499">
        <v>245000</v>
      </c>
      <c r="E92" s="203">
        <v>283000</v>
      </c>
      <c r="F92" s="203">
        <v>283210</v>
      </c>
      <c r="G92" s="488">
        <v>229000</v>
      </c>
    </row>
    <row r="93" spans="1:7" s="39" customFormat="1" ht="15" customHeight="1" x14ac:dyDescent="0.25">
      <c r="A93" s="891"/>
      <c r="B93" s="893"/>
      <c r="C93" s="491" t="s">
        <v>230</v>
      </c>
      <c r="D93" s="501">
        <f>SUM(D89:D92)</f>
        <v>951000</v>
      </c>
      <c r="E93" s="475">
        <f>SUM(E89:E92)</f>
        <v>1126867</v>
      </c>
      <c r="F93" s="475">
        <f>SUM(F89:F92)</f>
        <v>984779</v>
      </c>
      <c r="G93" s="485">
        <f>SUM(G89:G92)</f>
        <v>1327000</v>
      </c>
    </row>
    <row r="94" spans="1:7" s="39" customFormat="1" ht="15" customHeight="1" x14ac:dyDescent="0.25">
      <c r="A94" s="894" t="s">
        <v>111</v>
      </c>
      <c r="B94" s="896" t="s">
        <v>557</v>
      </c>
      <c r="C94" s="492" t="s">
        <v>231</v>
      </c>
      <c r="D94" s="500">
        <v>5429600</v>
      </c>
      <c r="E94" s="476">
        <v>3850200</v>
      </c>
      <c r="F94" s="476">
        <v>3850200</v>
      </c>
      <c r="G94" s="487">
        <v>4292492</v>
      </c>
    </row>
    <row r="95" spans="1:7" s="39" customFormat="1" ht="15" customHeight="1" x14ac:dyDescent="0.25">
      <c r="A95" s="890"/>
      <c r="B95" s="892"/>
      <c r="C95" s="433" t="s">
        <v>232</v>
      </c>
      <c r="D95" s="499">
        <v>1529000</v>
      </c>
      <c r="E95" s="203">
        <v>1101402</v>
      </c>
      <c r="F95" s="203">
        <v>1101402</v>
      </c>
      <c r="G95" s="488">
        <v>1080402</v>
      </c>
    </row>
    <row r="96" spans="1:7" s="39" customFormat="1" ht="15" customHeight="1" x14ac:dyDescent="0.25">
      <c r="A96" s="890"/>
      <c r="B96" s="892"/>
      <c r="C96" s="433" t="s">
        <v>228</v>
      </c>
      <c r="D96" s="499">
        <v>29526000</v>
      </c>
      <c r="E96" s="203">
        <v>36860261</v>
      </c>
      <c r="F96" s="203">
        <v>35309318</v>
      </c>
      <c r="G96" s="488">
        <v>35691000</v>
      </c>
    </row>
    <row r="97" spans="1:7" s="39" customFormat="1" ht="15" customHeight="1" x14ac:dyDescent="0.25">
      <c r="A97" s="890"/>
      <c r="B97" s="892"/>
      <c r="C97" s="433" t="s">
        <v>229</v>
      </c>
      <c r="D97" s="499">
        <v>80000</v>
      </c>
      <c r="E97" s="203">
        <v>80000</v>
      </c>
      <c r="F97" s="203">
        <v>80000</v>
      </c>
      <c r="G97" s="488">
        <v>80000</v>
      </c>
    </row>
    <row r="98" spans="1:7" s="39" customFormat="1" ht="15" customHeight="1" x14ac:dyDescent="0.25">
      <c r="A98" s="890"/>
      <c r="B98" s="892"/>
      <c r="C98" s="433" t="s">
        <v>83</v>
      </c>
      <c r="D98" s="499">
        <v>4487000</v>
      </c>
      <c r="E98" s="203">
        <v>3854000</v>
      </c>
      <c r="F98" s="203">
        <v>3741643</v>
      </c>
      <c r="G98" s="488">
        <v>6932000</v>
      </c>
    </row>
    <row r="99" spans="1:7" s="39" customFormat="1" ht="15" customHeight="1" x14ac:dyDescent="0.25">
      <c r="A99" s="890"/>
      <c r="B99" s="892"/>
      <c r="C99" s="433" t="s">
        <v>82</v>
      </c>
      <c r="D99" s="499"/>
      <c r="E99" s="203">
        <v>5052000</v>
      </c>
      <c r="F99" s="203">
        <v>5051870</v>
      </c>
      <c r="G99" s="488">
        <v>0</v>
      </c>
    </row>
    <row r="100" spans="1:7" s="39" customFormat="1" ht="15" customHeight="1" x14ac:dyDescent="0.25">
      <c r="A100" s="890"/>
      <c r="B100" s="892"/>
      <c r="C100" s="433" t="s">
        <v>230</v>
      </c>
      <c r="D100" s="499">
        <f>SUM(D94:D99)</f>
        <v>41051600</v>
      </c>
      <c r="E100" s="499">
        <f t="shared" ref="E100:F100" si="3">SUM(E94:E99)</f>
        <v>50797863</v>
      </c>
      <c r="F100" s="499">
        <f t="shared" si="3"/>
        <v>49134433</v>
      </c>
      <c r="G100" s="488">
        <f>SUM(G94:G99)</f>
        <v>48075894</v>
      </c>
    </row>
    <row r="101" spans="1:7" s="39" customFormat="1" ht="15" customHeight="1" x14ac:dyDescent="0.25">
      <c r="A101" s="890"/>
      <c r="B101" s="892"/>
      <c r="C101" s="433" t="s">
        <v>233</v>
      </c>
      <c r="D101" s="499">
        <v>3</v>
      </c>
      <c r="E101" s="203">
        <v>3</v>
      </c>
      <c r="F101" s="203">
        <v>3</v>
      </c>
      <c r="G101" s="488">
        <v>2</v>
      </c>
    </row>
    <row r="102" spans="1:7" s="39" customFormat="1" ht="15" customHeight="1" x14ac:dyDescent="0.25">
      <c r="A102" s="907" t="s">
        <v>112</v>
      </c>
      <c r="B102" s="909" t="s">
        <v>529</v>
      </c>
      <c r="C102" s="75" t="s">
        <v>228</v>
      </c>
      <c r="D102" s="558">
        <v>540000</v>
      </c>
      <c r="E102" s="669">
        <v>315000</v>
      </c>
      <c r="F102" s="669">
        <v>129925</v>
      </c>
      <c r="G102" s="670">
        <v>500000</v>
      </c>
    </row>
    <row r="103" spans="1:7" s="39" customFormat="1" ht="15" customHeight="1" x14ac:dyDescent="0.25">
      <c r="A103" s="885"/>
      <c r="B103" s="888"/>
      <c r="C103" s="78" t="s">
        <v>83</v>
      </c>
      <c r="D103" s="499"/>
      <c r="E103" s="203"/>
      <c r="F103" s="203"/>
      <c r="G103" s="488"/>
    </row>
    <row r="104" spans="1:7" s="39" customFormat="1" ht="15" customHeight="1" thickBot="1" x14ac:dyDescent="0.3">
      <c r="A104" s="908"/>
      <c r="B104" s="910"/>
      <c r="C104" s="671" t="s">
        <v>230</v>
      </c>
      <c r="D104" s="672">
        <f>SUM(D102:D102)</f>
        <v>540000</v>
      </c>
      <c r="E104" s="206">
        <f>SUM(E102:E102)</f>
        <v>315000</v>
      </c>
      <c r="F104" s="206">
        <f>SUM(F102:F103)</f>
        <v>129925</v>
      </c>
      <c r="G104" s="576">
        <f>SUM(G102:G102)</f>
        <v>500000</v>
      </c>
    </row>
    <row r="105" spans="1:7" s="39" customFormat="1" ht="6.75" customHeight="1" thickTop="1" x14ac:dyDescent="0.25">
      <c r="A105" s="632"/>
      <c r="B105" s="494"/>
      <c r="C105" s="58"/>
      <c r="D105" s="444"/>
      <c r="E105" s="444"/>
      <c r="F105" s="444"/>
      <c r="G105" s="444"/>
    </row>
    <row r="106" spans="1:7" s="39" customFormat="1" ht="6.75" customHeight="1" thickBot="1" x14ac:dyDescent="0.3">
      <c r="A106" s="502"/>
      <c r="B106" s="434"/>
      <c r="C106" s="495"/>
      <c r="D106" s="496"/>
      <c r="E106" s="496"/>
      <c r="F106" s="496"/>
      <c r="G106" s="496"/>
    </row>
    <row r="107" spans="1:7" s="39" customFormat="1" ht="15" customHeight="1" thickTop="1" x14ac:dyDescent="0.25">
      <c r="A107" s="894" t="s">
        <v>113</v>
      </c>
      <c r="B107" s="896" t="s">
        <v>554</v>
      </c>
      <c r="C107" s="433" t="s">
        <v>231</v>
      </c>
      <c r="D107" s="499">
        <v>303000</v>
      </c>
      <c r="E107" s="203">
        <v>326731</v>
      </c>
      <c r="F107" s="631">
        <v>326731</v>
      </c>
      <c r="G107" s="488">
        <v>338763</v>
      </c>
    </row>
    <row r="108" spans="1:7" s="39" customFormat="1" ht="15" customHeight="1" x14ac:dyDescent="0.25">
      <c r="A108" s="890"/>
      <c r="B108" s="892"/>
      <c r="C108" s="433" t="s">
        <v>232</v>
      </c>
      <c r="D108" s="499">
        <v>74000</v>
      </c>
      <c r="E108" s="203">
        <v>79402</v>
      </c>
      <c r="F108" s="203">
        <v>79402</v>
      </c>
      <c r="G108" s="488">
        <v>77477</v>
      </c>
    </row>
    <row r="109" spans="1:7" s="39" customFormat="1" ht="15" customHeight="1" x14ac:dyDescent="0.25">
      <c r="A109" s="890"/>
      <c r="B109" s="892"/>
      <c r="C109" s="433" t="s">
        <v>228</v>
      </c>
      <c r="D109" s="499">
        <v>230000</v>
      </c>
      <c r="E109" s="203">
        <v>188000</v>
      </c>
      <c r="F109" s="203">
        <v>124791</v>
      </c>
      <c r="G109" s="488">
        <v>165000</v>
      </c>
    </row>
    <row r="110" spans="1:7" s="39" customFormat="1" ht="15" customHeight="1" x14ac:dyDescent="0.25">
      <c r="A110" s="890"/>
      <c r="B110" s="892"/>
      <c r="C110" s="433" t="s">
        <v>83</v>
      </c>
      <c r="D110" s="499">
        <v>117000</v>
      </c>
      <c r="E110" s="203">
        <v>217000</v>
      </c>
      <c r="F110" s="203">
        <v>215977</v>
      </c>
      <c r="G110" s="488">
        <v>229000</v>
      </c>
    </row>
    <row r="111" spans="1:7" s="39" customFormat="1" ht="15" customHeight="1" x14ac:dyDescent="0.25">
      <c r="A111" s="891"/>
      <c r="B111" s="893"/>
      <c r="C111" s="491" t="s">
        <v>230</v>
      </c>
      <c r="D111" s="501">
        <f>SUM(D107:D110)</f>
        <v>724000</v>
      </c>
      <c r="E111" s="475">
        <f>SUM(E107:E110)</f>
        <v>811133</v>
      </c>
      <c r="F111" s="475">
        <f>SUM(F107:F110)</f>
        <v>746901</v>
      </c>
      <c r="G111" s="485">
        <f>SUM(G107:G110)</f>
        <v>810240</v>
      </c>
    </row>
    <row r="112" spans="1:7" s="39" customFormat="1" ht="15" customHeight="1" x14ac:dyDescent="0.25">
      <c r="A112" s="894" t="s">
        <v>114</v>
      </c>
      <c r="B112" s="896" t="s">
        <v>555</v>
      </c>
      <c r="C112" s="492" t="s">
        <v>231</v>
      </c>
      <c r="D112" s="500">
        <v>4859687</v>
      </c>
      <c r="E112" s="476">
        <v>4858941</v>
      </c>
      <c r="F112" s="476">
        <v>4858941</v>
      </c>
      <c r="G112" s="487">
        <v>5207262</v>
      </c>
    </row>
    <row r="113" spans="1:7" s="39" customFormat="1" ht="15" customHeight="1" x14ac:dyDescent="0.25">
      <c r="A113" s="890"/>
      <c r="B113" s="892"/>
      <c r="C113" s="433" t="s">
        <v>232</v>
      </c>
      <c r="D113" s="499">
        <v>1336000</v>
      </c>
      <c r="E113" s="203">
        <v>1334845</v>
      </c>
      <c r="F113" s="203">
        <v>1334845</v>
      </c>
      <c r="G113" s="488">
        <v>1175527</v>
      </c>
    </row>
    <row r="114" spans="1:7" s="39" customFormat="1" ht="15" customHeight="1" x14ac:dyDescent="0.25">
      <c r="A114" s="890"/>
      <c r="B114" s="892"/>
      <c r="C114" s="433" t="s">
        <v>228</v>
      </c>
      <c r="D114" s="499">
        <v>5309000</v>
      </c>
      <c r="E114" s="203">
        <v>5199836</v>
      </c>
      <c r="F114" s="203">
        <v>5014799</v>
      </c>
      <c r="G114" s="488">
        <v>3935000</v>
      </c>
    </row>
    <row r="115" spans="1:7" s="39" customFormat="1" ht="15" customHeight="1" x14ac:dyDescent="0.25">
      <c r="A115" s="890"/>
      <c r="B115" s="892"/>
      <c r="C115" s="433" t="s">
        <v>83</v>
      </c>
      <c r="D115" s="499">
        <v>12899000</v>
      </c>
      <c r="E115" s="203">
        <v>13998000</v>
      </c>
      <c r="F115" s="203">
        <v>7646856</v>
      </c>
      <c r="G115" s="488">
        <v>6763000</v>
      </c>
    </row>
    <row r="116" spans="1:7" s="39" customFormat="1" ht="15" customHeight="1" x14ac:dyDescent="0.25">
      <c r="A116" s="890"/>
      <c r="B116" s="892"/>
      <c r="C116" s="433" t="s">
        <v>82</v>
      </c>
      <c r="D116" s="499">
        <v>0</v>
      </c>
      <c r="E116" s="203">
        <v>0</v>
      </c>
      <c r="F116" s="203">
        <v>0</v>
      </c>
      <c r="G116" s="488">
        <v>1200000</v>
      </c>
    </row>
    <row r="117" spans="1:7" s="39" customFormat="1" ht="15" customHeight="1" x14ac:dyDescent="0.25">
      <c r="A117" s="890"/>
      <c r="B117" s="892"/>
      <c r="C117" s="433" t="s">
        <v>230</v>
      </c>
      <c r="D117" s="499">
        <f>SUM(D112:D116)</f>
        <v>24403687</v>
      </c>
      <c r="E117" s="203">
        <f>SUM(E112:E116)</f>
        <v>25391622</v>
      </c>
      <c r="F117" s="203">
        <f>SUM(F112:F116)</f>
        <v>18855441</v>
      </c>
      <c r="G117" s="488">
        <f>SUM(G112:G116)</f>
        <v>18280789</v>
      </c>
    </row>
    <row r="118" spans="1:7" s="39" customFormat="1" ht="15" customHeight="1" x14ac:dyDescent="0.25">
      <c r="A118" s="891"/>
      <c r="B118" s="893"/>
      <c r="C118" s="491" t="s">
        <v>233</v>
      </c>
      <c r="D118" s="501">
        <v>2</v>
      </c>
      <c r="E118" s="475">
        <v>2</v>
      </c>
      <c r="F118" s="475">
        <v>2</v>
      </c>
      <c r="G118" s="485">
        <v>2</v>
      </c>
    </row>
    <row r="119" spans="1:7" s="39" customFormat="1" ht="15" customHeight="1" x14ac:dyDescent="0.25">
      <c r="A119" s="885" t="s">
        <v>115</v>
      </c>
      <c r="B119" s="888" t="s">
        <v>531</v>
      </c>
      <c r="C119" s="78" t="s">
        <v>228</v>
      </c>
      <c r="D119" s="573">
        <v>1270000</v>
      </c>
      <c r="E119" s="203">
        <v>1270000</v>
      </c>
      <c r="F119" s="203">
        <v>1240155</v>
      </c>
      <c r="G119" s="488">
        <v>1270000</v>
      </c>
    </row>
    <row r="120" spans="1:7" s="39" customFormat="1" ht="15" customHeight="1" x14ac:dyDescent="0.25">
      <c r="A120" s="886"/>
      <c r="B120" s="889"/>
      <c r="C120" s="423" t="s">
        <v>230</v>
      </c>
      <c r="D120" s="572">
        <f>SUM(D119)</f>
        <v>1270000</v>
      </c>
      <c r="E120" s="475">
        <f>SUM(E119)</f>
        <v>1270000</v>
      </c>
      <c r="F120" s="475">
        <f>SUM(F119)</f>
        <v>1240155</v>
      </c>
      <c r="G120" s="485">
        <f>SUM(G119)</f>
        <v>1270000</v>
      </c>
    </row>
    <row r="121" spans="1:7" s="39" customFormat="1" ht="15" customHeight="1" x14ac:dyDescent="0.25">
      <c r="A121" s="894" t="s">
        <v>116</v>
      </c>
      <c r="B121" s="896" t="s">
        <v>553</v>
      </c>
      <c r="C121" s="433" t="s">
        <v>229</v>
      </c>
      <c r="D121" s="573">
        <v>6739000</v>
      </c>
      <c r="E121" s="203">
        <v>6970000</v>
      </c>
      <c r="F121" s="203">
        <v>6564820</v>
      </c>
      <c r="G121" s="488">
        <v>7195000</v>
      </c>
    </row>
    <row r="122" spans="1:7" s="39" customFormat="1" ht="15" customHeight="1" x14ac:dyDescent="0.25">
      <c r="A122" s="891"/>
      <c r="B122" s="893"/>
      <c r="C122" s="491" t="s">
        <v>230</v>
      </c>
      <c r="D122" s="572">
        <f>SUM(D121)</f>
        <v>6739000</v>
      </c>
      <c r="E122" s="475">
        <f>SUM(E121)</f>
        <v>6970000</v>
      </c>
      <c r="F122" s="475">
        <f>SUM(F121)</f>
        <v>6564820</v>
      </c>
      <c r="G122" s="485">
        <f>SUM(G121)</f>
        <v>7195000</v>
      </c>
    </row>
    <row r="123" spans="1:7" s="39" customFormat="1" ht="15" customHeight="1" x14ac:dyDescent="0.25">
      <c r="A123" s="898" t="s">
        <v>117</v>
      </c>
      <c r="B123" s="904" t="s">
        <v>540</v>
      </c>
      <c r="C123" s="489" t="s">
        <v>231</v>
      </c>
      <c r="D123" s="574">
        <v>200000</v>
      </c>
      <c r="E123" s="476">
        <v>111496</v>
      </c>
      <c r="F123" s="476">
        <v>111496</v>
      </c>
      <c r="G123" s="487">
        <v>450000</v>
      </c>
    </row>
    <row r="124" spans="1:7" s="39" customFormat="1" ht="15" customHeight="1" x14ac:dyDescent="0.25">
      <c r="A124" s="899"/>
      <c r="B124" s="905"/>
      <c r="C124" s="78" t="s">
        <v>232</v>
      </c>
      <c r="D124" s="573">
        <v>127000</v>
      </c>
      <c r="E124" s="203">
        <v>0</v>
      </c>
      <c r="F124" s="203">
        <v>0</v>
      </c>
      <c r="G124" s="488">
        <v>249517</v>
      </c>
    </row>
    <row r="125" spans="1:7" s="39" customFormat="1" ht="15" customHeight="1" x14ac:dyDescent="0.25">
      <c r="A125" s="899"/>
      <c r="B125" s="905"/>
      <c r="C125" s="78" t="s">
        <v>228</v>
      </c>
      <c r="D125" s="573">
        <v>725000</v>
      </c>
      <c r="E125" s="203">
        <v>725000</v>
      </c>
      <c r="F125" s="203">
        <v>43999</v>
      </c>
      <c r="G125" s="488">
        <v>475000</v>
      </c>
    </row>
    <row r="126" spans="1:7" s="39" customFormat="1" ht="15" customHeight="1" x14ac:dyDescent="0.25">
      <c r="A126" s="902"/>
      <c r="B126" s="906"/>
      <c r="C126" s="423" t="s">
        <v>230</v>
      </c>
      <c r="D126" s="572">
        <f>SUM(D123:D125)</f>
        <v>1052000</v>
      </c>
      <c r="E126" s="475">
        <f>SUM(E123:E125)</f>
        <v>836496</v>
      </c>
      <c r="F126" s="475">
        <f>SUM(F123:F125)</f>
        <v>155495</v>
      </c>
      <c r="G126" s="485">
        <f>SUM(G123:G125)</f>
        <v>1174517</v>
      </c>
    </row>
    <row r="127" spans="1:7" s="39" customFormat="1" ht="15" customHeight="1" x14ac:dyDescent="0.25">
      <c r="A127" s="894" t="s">
        <v>118</v>
      </c>
      <c r="B127" s="896" t="s">
        <v>550</v>
      </c>
      <c r="C127" s="504" t="s">
        <v>231</v>
      </c>
      <c r="D127" s="574">
        <v>276</v>
      </c>
      <c r="E127" s="476">
        <v>23000</v>
      </c>
      <c r="F127" s="476">
        <v>23000</v>
      </c>
      <c r="G127" s="487">
        <v>0</v>
      </c>
    </row>
    <row r="128" spans="1:7" s="39" customFormat="1" ht="15" customHeight="1" x14ac:dyDescent="0.25">
      <c r="A128" s="890"/>
      <c r="B128" s="892"/>
      <c r="C128" s="204" t="s">
        <v>238</v>
      </c>
      <c r="D128" s="573">
        <v>67</v>
      </c>
      <c r="E128" s="203">
        <v>5589</v>
      </c>
      <c r="F128" s="203">
        <v>5589</v>
      </c>
      <c r="G128" s="488">
        <v>0</v>
      </c>
    </row>
    <row r="129" spans="1:7" s="39" customFormat="1" ht="15" customHeight="1" x14ac:dyDescent="0.25">
      <c r="A129" s="890"/>
      <c r="B129" s="892"/>
      <c r="C129" s="204" t="s">
        <v>229</v>
      </c>
      <c r="D129" s="573">
        <v>300000</v>
      </c>
      <c r="E129" s="203">
        <v>178000</v>
      </c>
      <c r="F129" s="203">
        <v>177805</v>
      </c>
      <c r="G129" s="488">
        <v>178000</v>
      </c>
    </row>
    <row r="130" spans="1:7" s="39" customFormat="1" ht="15" customHeight="1" x14ac:dyDescent="0.25">
      <c r="A130" s="891"/>
      <c r="B130" s="893"/>
      <c r="C130" s="505" t="s">
        <v>230</v>
      </c>
      <c r="D130" s="572">
        <f>SUM(D127:D129)</f>
        <v>300343</v>
      </c>
      <c r="E130" s="475">
        <f>SUM(E127:E129)</f>
        <v>206589</v>
      </c>
      <c r="F130" s="475">
        <f>SUM(F127:F129)</f>
        <v>206394</v>
      </c>
      <c r="G130" s="485">
        <f>SUM(G127:G129)</f>
        <v>178000</v>
      </c>
    </row>
    <row r="131" spans="1:7" s="39" customFormat="1" ht="15" customHeight="1" x14ac:dyDescent="0.25">
      <c r="A131" s="898" t="s">
        <v>119</v>
      </c>
      <c r="B131" s="900" t="s">
        <v>673</v>
      </c>
      <c r="C131" s="433" t="s">
        <v>237</v>
      </c>
      <c r="D131" s="573">
        <v>300000</v>
      </c>
      <c r="E131" s="203">
        <v>300000</v>
      </c>
      <c r="F131" s="203">
        <v>95120</v>
      </c>
      <c r="G131" s="488">
        <v>150000</v>
      </c>
    </row>
    <row r="132" spans="1:7" s="39" customFormat="1" ht="15" customHeight="1" x14ac:dyDescent="0.25">
      <c r="A132" s="902"/>
      <c r="B132" s="903"/>
      <c r="C132" s="491" t="s">
        <v>230</v>
      </c>
      <c r="D132" s="572">
        <f>SUM(D131)</f>
        <v>300000</v>
      </c>
      <c r="E132" s="475">
        <f>SUM(E131)</f>
        <v>300000</v>
      </c>
      <c r="F132" s="475">
        <f>SUM(F131)</f>
        <v>95120</v>
      </c>
      <c r="G132" s="485">
        <f>SUM(G131)</f>
        <v>150000</v>
      </c>
    </row>
    <row r="133" spans="1:7" s="39" customFormat="1" ht="15" customHeight="1" x14ac:dyDescent="0.25">
      <c r="A133" s="890" t="s">
        <v>120</v>
      </c>
      <c r="B133" s="892" t="s">
        <v>551</v>
      </c>
      <c r="C133" s="433" t="s">
        <v>237</v>
      </c>
      <c r="D133" s="573">
        <v>250000</v>
      </c>
      <c r="E133" s="203">
        <v>0</v>
      </c>
      <c r="F133" s="203">
        <v>0</v>
      </c>
      <c r="G133" s="488">
        <v>0</v>
      </c>
    </row>
    <row r="134" spans="1:7" s="39" customFormat="1" ht="15" customHeight="1" x14ac:dyDescent="0.25">
      <c r="A134" s="890"/>
      <c r="B134" s="892"/>
      <c r="C134" s="433" t="s">
        <v>211</v>
      </c>
      <c r="D134" s="573">
        <v>610000</v>
      </c>
      <c r="E134" s="203">
        <v>241000</v>
      </c>
      <c r="F134" s="203">
        <v>241463</v>
      </c>
      <c r="G134" s="488">
        <v>242000</v>
      </c>
    </row>
    <row r="135" spans="1:7" s="39" customFormat="1" ht="15" customHeight="1" x14ac:dyDescent="0.25">
      <c r="A135" s="891"/>
      <c r="B135" s="893"/>
      <c r="C135" s="491" t="s">
        <v>230</v>
      </c>
      <c r="D135" s="572">
        <f>SUM(D133:D134)</f>
        <v>860000</v>
      </c>
      <c r="E135" s="475">
        <f>SUM(E133:E134)</f>
        <v>241000</v>
      </c>
      <c r="F135" s="475">
        <f>SUM(F133:F134)</f>
        <v>241463</v>
      </c>
      <c r="G135" s="485">
        <f>SUM(G133:G134)</f>
        <v>242000</v>
      </c>
    </row>
    <row r="136" spans="1:7" s="39" customFormat="1" ht="15" customHeight="1" x14ac:dyDescent="0.25">
      <c r="A136" s="890" t="s">
        <v>121</v>
      </c>
      <c r="B136" s="892" t="s">
        <v>768</v>
      </c>
      <c r="C136" s="433" t="s">
        <v>211</v>
      </c>
      <c r="D136" s="573">
        <v>0</v>
      </c>
      <c r="E136" s="203">
        <v>340000</v>
      </c>
      <c r="F136" s="203">
        <v>339513</v>
      </c>
      <c r="G136" s="488">
        <v>340000</v>
      </c>
    </row>
    <row r="137" spans="1:7" s="39" customFormat="1" ht="15" customHeight="1" x14ac:dyDescent="0.25">
      <c r="A137" s="891"/>
      <c r="B137" s="893"/>
      <c r="C137" s="491" t="s">
        <v>230</v>
      </c>
      <c r="D137" s="572">
        <f>SUM(D136:D136)</f>
        <v>0</v>
      </c>
      <c r="E137" s="475">
        <f>SUM(E136:E136)</f>
        <v>340000</v>
      </c>
      <c r="F137" s="475">
        <f>SUM(F136:F136)</f>
        <v>339513</v>
      </c>
      <c r="G137" s="485">
        <f>SUM(G136:G136)</f>
        <v>340000</v>
      </c>
    </row>
    <row r="138" spans="1:7" s="39" customFormat="1" ht="15" customHeight="1" x14ac:dyDescent="0.25">
      <c r="A138" s="898" t="s">
        <v>122</v>
      </c>
      <c r="B138" s="900" t="s">
        <v>552</v>
      </c>
      <c r="C138" s="492" t="s">
        <v>237</v>
      </c>
      <c r="D138" s="574">
        <v>2700000</v>
      </c>
      <c r="E138" s="476">
        <v>4050000</v>
      </c>
      <c r="F138" s="476">
        <v>2944600</v>
      </c>
      <c r="G138" s="487">
        <v>3550000</v>
      </c>
    </row>
    <row r="139" spans="1:7" s="39" customFormat="1" ht="15" customHeight="1" x14ac:dyDescent="0.25">
      <c r="A139" s="899"/>
      <c r="B139" s="901"/>
      <c r="C139" s="433" t="s">
        <v>377</v>
      </c>
      <c r="D139" s="573">
        <v>250000</v>
      </c>
      <c r="E139" s="203">
        <v>250000</v>
      </c>
      <c r="F139" s="203">
        <v>60960</v>
      </c>
      <c r="G139" s="488">
        <v>63500</v>
      </c>
    </row>
    <row r="140" spans="1:7" s="39" customFormat="1" ht="15" customHeight="1" x14ac:dyDescent="0.25">
      <c r="A140" s="899"/>
      <c r="B140" s="901"/>
      <c r="C140" s="433" t="s">
        <v>231</v>
      </c>
      <c r="D140" s="573">
        <v>1444000</v>
      </c>
      <c r="E140" s="203">
        <v>294000</v>
      </c>
      <c r="F140" s="203">
        <v>294000</v>
      </c>
      <c r="G140" s="488">
        <v>200000</v>
      </c>
    </row>
    <row r="141" spans="1:7" s="39" customFormat="1" ht="15" customHeight="1" x14ac:dyDescent="0.25">
      <c r="A141" s="899"/>
      <c r="B141" s="901"/>
      <c r="C141" s="433" t="s">
        <v>232</v>
      </c>
      <c r="D141" s="573">
        <v>871000</v>
      </c>
      <c r="E141" s="203">
        <v>124855</v>
      </c>
      <c r="F141" s="203">
        <v>124855</v>
      </c>
      <c r="G141" s="488">
        <v>87320</v>
      </c>
    </row>
    <row r="142" spans="1:7" s="39" customFormat="1" ht="15" customHeight="1" x14ac:dyDescent="0.25">
      <c r="A142" s="899"/>
      <c r="B142" s="901"/>
      <c r="C142" s="433" t="s">
        <v>230</v>
      </c>
      <c r="D142" s="573">
        <f>SUM(D138:D141)</f>
        <v>5265000</v>
      </c>
      <c r="E142" s="203">
        <f>SUM(E138:E141)</f>
        <v>4718855</v>
      </c>
      <c r="F142" s="203">
        <f>SUM(F138:F141)</f>
        <v>3424415</v>
      </c>
      <c r="G142" s="488">
        <f>SUM(G138:G141)</f>
        <v>3900820</v>
      </c>
    </row>
    <row r="143" spans="1:7" s="39" customFormat="1" ht="15" customHeight="1" x14ac:dyDescent="0.25">
      <c r="A143" s="894" t="s">
        <v>123</v>
      </c>
      <c r="B143" s="896" t="s">
        <v>770</v>
      </c>
      <c r="C143" s="492" t="s">
        <v>211</v>
      </c>
      <c r="D143" s="574">
        <v>0</v>
      </c>
      <c r="E143" s="476">
        <v>100000000</v>
      </c>
      <c r="F143" s="476">
        <v>100000000</v>
      </c>
      <c r="G143" s="487">
        <v>0</v>
      </c>
    </row>
    <row r="144" spans="1:7" s="39" customFormat="1" ht="15" customHeight="1" thickBot="1" x14ac:dyDescent="0.3">
      <c r="A144" s="895"/>
      <c r="B144" s="897"/>
      <c r="C144" s="503" t="s">
        <v>230</v>
      </c>
      <c r="D144" s="575">
        <f>SUM(D143:D143)</f>
        <v>0</v>
      </c>
      <c r="E144" s="630">
        <f>SUM(E143:E143)</f>
        <v>100000000</v>
      </c>
      <c r="F144" s="630">
        <f>SUM(F143:F143)</f>
        <v>100000000</v>
      </c>
      <c r="G144" s="493">
        <f>SUM(G143:G143)</f>
        <v>0</v>
      </c>
    </row>
    <row r="145" spans="1:7" s="39" customFormat="1" ht="15" customHeight="1" thickTop="1" x14ac:dyDescent="0.25">
      <c r="A145" s="43"/>
      <c r="B145" s="494"/>
      <c r="C145" s="58"/>
      <c r="D145" s="444"/>
      <c r="E145" s="444"/>
      <c r="F145" s="444"/>
      <c r="G145" s="444"/>
    </row>
    <row r="146" spans="1:7" ht="15" customHeight="1" x14ac:dyDescent="0.25">
      <c r="B146" s="185"/>
      <c r="D146" s="186">
        <f>D62+D59+D57+D104+D120+D27+D70+D16+D32+D36+D65+D41+D126+D44+D47+D79+D81+D88+D84+D86+D142+D130+D135+D122+D39+D111+D117+D93+D100+D22+D50+D76+D144+D132+D137</f>
        <v>425186343</v>
      </c>
      <c r="E146" s="186">
        <f t="shared" ref="E146:F146" si="4">E62+E59+E57+E104+E120+E27+E70+E16+E32+E36+E65+E41+E126+E44+E47+E79+E81+E88+E84+E86+E142+E130+E135+E122+E39+E111+E117+E93+E100+E22+E50+E76+E144+E132+E137</f>
        <v>464874251</v>
      </c>
      <c r="F146" s="186">
        <f t="shared" si="4"/>
        <v>399510294</v>
      </c>
      <c r="G146" s="186">
        <f>G62+G59+G57+G104+G120+G27+G70+G16+G32+G36+G65+G41+G126+G44+G47+G79+G81+G88+G84+G86+G142+G130+G135+G122+G39+G111+G117+G93+G100+G22+G50+G76+G144+G132+G137</f>
        <v>421148000</v>
      </c>
    </row>
    <row r="147" spans="1:7" x14ac:dyDescent="0.25">
      <c r="D147" s="186"/>
      <c r="E147" s="186"/>
      <c r="F147" s="186"/>
      <c r="G147" s="186"/>
    </row>
  </sheetData>
  <sheetProtection selectLockedCells="1" selectUnlockedCells="1"/>
  <mergeCells count="72">
    <mergeCell ref="A60:A62"/>
    <mergeCell ref="B60:B62"/>
    <mergeCell ref="A58:A59"/>
    <mergeCell ref="B58:B59"/>
    <mergeCell ref="A54:A57"/>
    <mergeCell ref="B54:B57"/>
    <mergeCell ref="A42:A44"/>
    <mergeCell ref="B42:B44"/>
    <mergeCell ref="A48:A51"/>
    <mergeCell ref="B48:B51"/>
    <mergeCell ref="A10:A17"/>
    <mergeCell ref="B10:B17"/>
    <mergeCell ref="A33:A36"/>
    <mergeCell ref="B33:B36"/>
    <mergeCell ref="A40:A41"/>
    <mergeCell ref="B40:B41"/>
    <mergeCell ref="A37:A39"/>
    <mergeCell ref="B37:B39"/>
    <mergeCell ref="A4:G4"/>
    <mergeCell ref="A5:G5"/>
    <mergeCell ref="B18:B23"/>
    <mergeCell ref="A18:A23"/>
    <mergeCell ref="A78:A79"/>
    <mergeCell ref="B78:B79"/>
    <mergeCell ref="A24:A27"/>
    <mergeCell ref="B24:B27"/>
    <mergeCell ref="A66:A71"/>
    <mergeCell ref="B66:B71"/>
    <mergeCell ref="A45:A47"/>
    <mergeCell ref="B45:B47"/>
    <mergeCell ref="A63:A65"/>
    <mergeCell ref="B63:B65"/>
    <mergeCell ref="A28:A32"/>
    <mergeCell ref="B28:B32"/>
    <mergeCell ref="A102:A104"/>
    <mergeCell ref="B102:B104"/>
    <mergeCell ref="A112:A118"/>
    <mergeCell ref="B112:B118"/>
    <mergeCell ref="A107:A111"/>
    <mergeCell ref="B107:B111"/>
    <mergeCell ref="A94:A101"/>
    <mergeCell ref="B94:B101"/>
    <mergeCell ref="A89:A93"/>
    <mergeCell ref="B89:B93"/>
    <mergeCell ref="A80:A81"/>
    <mergeCell ref="B80:B81"/>
    <mergeCell ref="A87:A88"/>
    <mergeCell ref="B87:B88"/>
    <mergeCell ref="A133:A135"/>
    <mergeCell ref="B133:B135"/>
    <mergeCell ref="A121:A122"/>
    <mergeCell ref="B121:B122"/>
    <mergeCell ref="A127:A130"/>
    <mergeCell ref="B127:B130"/>
    <mergeCell ref="A131:A132"/>
    <mergeCell ref="B131:B132"/>
    <mergeCell ref="A72:A77"/>
    <mergeCell ref="B72:B77"/>
    <mergeCell ref="A136:A137"/>
    <mergeCell ref="B136:B137"/>
    <mergeCell ref="A143:A144"/>
    <mergeCell ref="B143:B144"/>
    <mergeCell ref="A138:A142"/>
    <mergeCell ref="B138:B142"/>
    <mergeCell ref="A82:A84"/>
    <mergeCell ref="B82:B84"/>
    <mergeCell ref="A85:A86"/>
    <mergeCell ref="B85:B86"/>
    <mergeCell ref="A123:A126"/>
    <mergeCell ref="B123:B126"/>
    <mergeCell ref="A119:A120"/>
    <mergeCell ref="B119:B120"/>
  </mergeCells>
  <phoneticPr fontId="17" type="noConversion"/>
  <pageMargins left="0.25" right="0.25" top="0.75" bottom="0.75" header="0.3" footer="0.3"/>
  <pageSetup paperSize="9" scale="93" firstPageNumber="0" orientation="portrait" r:id="rId1"/>
  <headerFooter alignWithMargins="0"/>
  <rowBreaks count="2" manualBreakCount="2">
    <brk id="52" max="5" man="1"/>
    <brk id="105" max="6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/>
  </sheetViews>
  <sheetFormatPr defaultRowHeight="13.2" x14ac:dyDescent="0.25"/>
  <cols>
    <col min="1" max="1" width="5.6640625" style="1" customWidth="1"/>
    <col min="2" max="3" width="25.6640625" style="1" customWidth="1"/>
    <col min="4" max="7" width="9.6640625" style="1" customWidth="1"/>
    <col min="8" max="8" width="9.109375" style="1"/>
  </cols>
  <sheetData>
    <row r="1" spans="1:11" s="39" customFormat="1" ht="15" customHeight="1" x14ac:dyDescent="0.25">
      <c r="G1" s="705" t="s">
        <v>624</v>
      </c>
      <c r="H1" s="2"/>
      <c r="I1" s="2"/>
      <c r="J1" s="2"/>
      <c r="K1" s="2"/>
    </row>
    <row r="2" spans="1:11" s="39" customFormat="1" ht="15" customHeight="1" x14ac:dyDescent="0.25">
      <c r="G2" s="2" t="str">
        <f>'2.sz. melléklet'!G2</f>
        <v>az 1/2017. (II.22.) önkormányzati rendelethez</v>
      </c>
      <c r="H2" s="3"/>
      <c r="I2" s="3"/>
      <c r="J2" s="3"/>
    </row>
    <row r="3" spans="1:11" s="39" customFormat="1" ht="15" customHeight="1" x14ac:dyDescent="0.25">
      <c r="A3" s="41"/>
      <c r="B3" s="42"/>
      <c r="C3" s="42"/>
      <c r="D3" s="42"/>
      <c r="E3" s="42"/>
      <c r="F3" s="42"/>
      <c r="G3" s="42"/>
      <c r="H3" s="42"/>
    </row>
    <row r="4" spans="1:11" s="39" customFormat="1" ht="15" customHeight="1" x14ac:dyDescent="0.25">
      <c r="A4" s="41"/>
      <c r="B4" s="42"/>
      <c r="C4" s="42"/>
      <c r="D4" s="42"/>
      <c r="E4" s="42"/>
      <c r="F4" s="42"/>
      <c r="G4" s="42"/>
      <c r="H4" s="42"/>
    </row>
    <row r="5" spans="1:11" s="39" customFormat="1" ht="15" customHeight="1" x14ac:dyDescent="0.25">
      <c r="A5" s="803" t="s">
        <v>666</v>
      </c>
      <c r="B5" s="803"/>
      <c r="C5" s="803"/>
      <c r="D5" s="803"/>
      <c r="E5" s="803"/>
      <c r="F5" s="803"/>
      <c r="G5" s="803"/>
      <c r="H5" s="42"/>
    </row>
    <row r="6" spans="1:11" s="39" customFormat="1" ht="15" customHeight="1" x14ac:dyDescent="0.25">
      <c r="A6" s="803" t="s">
        <v>710</v>
      </c>
      <c r="B6" s="803"/>
      <c r="C6" s="803"/>
      <c r="D6" s="803"/>
      <c r="E6" s="803"/>
      <c r="F6" s="803"/>
      <c r="G6" s="803"/>
      <c r="H6" s="42"/>
    </row>
    <row r="7" spans="1:11" s="39" customFormat="1" ht="15" customHeight="1" thickBot="1" x14ac:dyDescent="0.25">
      <c r="A7" s="41"/>
      <c r="B7" s="41"/>
      <c r="C7" s="41"/>
      <c r="D7" s="41"/>
      <c r="E7" s="41"/>
      <c r="F7" s="6"/>
      <c r="G7" s="6" t="s">
        <v>347</v>
      </c>
      <c r="H7" s="42"/>
      <c r="I7" s="42"/>
      <c r="J7" s="42"/>
    </row>
    <row r="8" spans="1:11" s="39" customFormat="1" ht="15" customHeight="1" thickTop="1" x14ac:dyDescent="0.25">
      <c r="A8" s="477" t="s">
        <v>594</v>
      </c>
      <c r="B8" s="136" t="s">
        <v>223</v>
      </c>
      <c r="C8" s="9" t="s">
        <v>224</v>
      </c>
      <c r="D8" s="555" t="s">
        <v>663</v>
      </c>
      <c r="E8" s="608" t="s">
        <v>663</v>
      </c>
      <c r="F8" s="608" t="s">
        <v>663</v>
      </c>
      <c r="G8" s="478" t="s">
        <v>711</v>
      </c>
      <c r="H8" s="42"/>
      <c r="I8" s="42"/>
      <c r="J8" s="42"/>
    </row>
    <row r="9" spans="1:11" s="39" customFormat="1" ht="24" x14ac:dyDescent="0.25">
      <c r="A9" s="479" t="s">
        <v>595</v>
      </c>
      <c r="B9" s="480" t="s">
        <v>225</v>
      </c>
      <c r="C9" s="183" t="s">
        <v>226</v>
      </c>
      <c r="D9" s="570" t="s">
        <v>227</v>
      </c>
      <c r="E9" s="624" t="s">
        <v>664</v>
      </c>
      <c r="F9" s="624" t="s">
        <v>665</v>
      </c>
      <c r="G9" s="481" t="s">
        <v>227</v>
      </c>
      <c r="H9" s="42"/>
      <c r="I9" s="42"/>
      <c r="J9" s="42"/>
    </row>
    <row r="10" spans="1:11" s="39" customFormat="1" ht="15" customHeight="1" thickBot="1" x14ac:dyDescent="0.3">
      <c r="A10" s="482" t="s">
        <v>3</v>
      </c>
      <c r="B10" s="104" t="s">
        <v>4</v>
      </c>
      <c r="C10" s="13" t="s">
        <v>5</v>
      </c>
      <c r="D10" s="571" t="s">
        <v>6</v>
      </c>
      <c r="E10" s="609" t="s">
        <v>7</v>
      </c>
      <c r="F10" s="609" t="s">
        <v>8</v>
      </c>
      <c r="G10" s="483" t="s">
        <v>9</v>
      </c>
      <c r="H10" s="42"/>
      <c r="I10" s="42"/>
      <c r="J10" s="42"/>
    </row>
    <row r="11" spans="1:11" s="39" customFormat="1" ht="15" customHeight="1" thickTop="1" x14ac:dyDescent="0.25">
      <c r="A11" s="913" t="s">
        <v>13</v>
      </c>
      <c r="B11" s="914" t="s">
        <v>530</v>
      </c>
      <c r="C11" s="370" t="s">
        <v>228</v>
      </c>
      <c r="D11" s="205">
        <v>1094000</v>
      </c>
      <c r="E11" s="205">
        <v>1109130</v>
      </c>
      <c r="F11" s="205">
        <v>1109130</v>
      </c>
      <c r="G11" s="561"/>
      <c r="H11" s="42"/>
      <c r="I11" s="42"/>
      <c r="J11" s="42"/>
    </row>
    <row r="12" spans="1:11" s="39" customFormat="1" ht="15" customHeight="1" x14ac:dyDescent="0.25">
      <c r="A12" s="902"/>
      <c r="B12" s="906"/>
      <c r="C12" s="484" t="s">
        <v>230</v>
      </c>
      <c r="D12" s="475">
        <f>SUM(D11)</f>
        <v>1094000</v>
      </c>
      <c r="E12" s="475">
        <f t="shared" ref="E12:F12" si="0">SUM(E11)</f>
        <v>1109130</v>
      </c>
      <c r="F12" s="475">
        <f t="shared" si="0"/>
        <v>1109130</v>
      </c>
      <c r="G12" s="485">
        <f>SUM(G11)</f>
        <v>0</v>
      </c>
      <c r="H12" s="42"/>
      <c r="I12" s="42"/>
      <c r="J12" s="42"/>
    </row>
    <row r="13" spans="1:11" s="39" customFormat="1" ht="15" customHeight="1" x14ac:dyDescent="0.25">
      <c r="A13" s="898" t="s">
        <v>14</v>
      </c>
      <c r="B13" s="904" t="s">
        <v>543</v>
      </c>
      <c r="C13" s="486" t="s">
        <v>239</v>
      </c>
      <c r="D13" s="476">
        <v>11300000</v>
      </c>
      <c r="E13" s="476">
        <v>11325590</v>
      </c>
      <c r="F13" s="476">
        <v>11325590</v>
      </c>
      <c r="G13" s="487"/>
      <c r="H13" s="42"/>
      <c r="I13" s="42"/>
      <c r="J13" s="42"/>
    </row>
    <row r="14" spans="1:11" s="39" customFormat="1" ht="15" customHeight="1" x14ac:dyDescent="0.25">
      <c r="A14" s="899"/>
      <c r="B14" s="905"/>
      <c r="C14" s="58" t="s">
        <v>240</v>
      </c>
      <c r="D14" s="203">
        <v>2991000</v>
      </c>
      <c r="E14" s="203">
        <v>2998934</v>
      </c>
      <c r="F14" s="203">
        <v>2998934</v>
      </c>
      <c r="G14" s="488"/>
      <c r="H14" s="42"/>
      <c r="I14" s="42"/>
      <c r="J14" s="42"/>
    </row>
    <row r="15" spans="1:11" s="39" customFormat="1" ht="15" customHeight="1" x14ac:dyDescent="0.25">
      <c r="A15" s="902"/>
      <c r="B15" s="906"/>
      <c r="C15" s="484" t="s">
        <v>230</v>
      </c>
      <c r="D15" s="475">
        <v>14291000</v>
      </c>
      <c r="E15" s="475">
        <f t="shared" ref="E15:F15" si="1">SUM(E13:E14)</f>
        <v>14324524</v>
      </c>
      <c r="F15" s="475">
        <f t="shared" si="1"/>
        <v>14324524</v>
      </c>
      <c r="G15" s="485">
        <f>SUM(G13:G14)</f>
        <v>0</v>
      </c>
      <c r="H15" s="42"/>
      <c r="I15" s="42"/>
      <c r="J15" s="42"/>
    </row>
    <row r="16" spans="1:11" s="39" customFormat="1" ht="15" customHeight="1" x14ac:dyDescent="0.25">
      <c r="A16" s="898" t="s">
        <v>52</v>
      </c>
      <c r="B16" s="905" t="s">
        <v>544</v>
      </c>
      <c r="C16" s="58" t="s">
        <v>228</v>
      </c>
      <c r="D16" s="203">
        <v>5460000</v>
      </c>
      <c r="E16" s="203">
        <v>4667206</v>
      </c>
      <c r="F16" s="203">
        <v>3717684</v>
      </c>
      <c r="G16" s="488"/>
      <c r="H16" s="42"/>
      <c r="I16" s="42"/>
      <c r="J16" s="42"/>
    </row>
    <row r="17" spans="1:10" ht="15" customHeight="1" thickBot="1" x14ac:dyDescent="0.3">
      <c r="A17" s="911"/>
      <c r="B17" s="912"/>
      <c r="C17" s="64" t="s">
        <v>230</v>
      </c>
      <c r="D17" s="206">
        <f>SUM(D16:D16)</f>
        <v>5460000</v>
      </c>
      <c r="E17" s="206">
        <f t="shared" ref="E17:F17" si="2">SUM(E16:E16)</f>
        <v>4667206</v>
      </c>
      <c r="F17" s="206">
        <f t="shared" si="2"/>
        <v>3717684</v>
      </c>
      <c r="G17" s="576">
        <f>SUM(G16:G16)</f>
        <v>0</v>
      </c>
      <c r="I17" s="1"/>
      <c r="J17" s="1"/>
    </row>
    <row r="18" spans="1:10" ht="13.8" thickTop="1" x14ac:dyDescent="0.25"/>
    <row r="19" spans="1:10" x14ac:dyDescent="0.25">
      <c r="D19" s="186"/>
      <c r="E19" s="186"/>
      <c r="F19" s="186"/>
      <c r="G19" s="186"/>
    </row>
  </sheetData>
  <sheetProtection selectLockedCells="1" selectUnlockedCells="1"/>
  <mergeCells count="8">
    <mergeCell ref="A5:G5"/>
    <mergeCell ref="A6:G6"/>
    <mergeCell ref="A16:A17"/>
    <mergeCell ref="B16:B17"/>
    <mergeCell ref="A11:A12"/>
    <mergeCell ref="B11:B12"/>
    <mergeCell ref="A13:A15"/>
    <mergeCell ref="B13:B15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/>
  </sheetViews>
  <sheetFormatPr defaultColWidth="11.5546875" defaultRowHeight="13.2" x14ac:dyDescent="0.25"/>
  <cols>
    <col min="1" max="1" width="4.6640625" style="1" customWidth="1"/>
    <col min="2" max="2" width="30.6640625" style="1" customWidth="1"/>
    <col min="3" max="6" width="10.5546875" style="1" bestFit="1" customWidth="1"/>
    <col min="7" max="7" width="4.6640625" style="1" customWidth="1"/>
    <col min="8" max="8" width="30.6640625" style="1" customWidth="1"/>
    <col min="9" max="10" width="10.5546875" style="1" bestFit="1" customWidth="1"/>
    <col min="11" max="11" width="10.5546875" bestFit="1" customWidth="1"/>
    <col min="12" max="12" width="9.5546875" customWidth="1"/>
    <col min="13" max="252" width="9.109375" customWidth="1"/>
  </cols>
  <sheetData>
    <row r="1" spans="1:12" s="39" customFormat="1" ht="15" customHeight="1" x14ac:dyDescent="0.25">
      <c r="B1" s="58"/>
      <c r="C1" s="58"/>
      <c r="D1" s="58"/>
      <c r="E1" s="58"/>
      <c r="F1" s="58"/>
      <c r="G1" s="58"/>
      <c r="H1" s="58"/>
      <c r="L1" s="2" t="s">
        <v>603</v>
      </c>
    </row>
    <row r="2" spans="1:12" s="39" customFormat="1" ht="15" customHeight="1" x14ac:dyDescent="0.25">
      <c r="A2" s="3"/>
      <c r="B2" s="3"/>
      <c r="C2" s="3"/>
      <c r="D2" s="3"/>
      <c r="E2" s="3"/>
      <c r="F2" s="3"/>
      <c r="G2" s="3"/>
      <c r="H2" s="3"/>
      <c r="L2" s="2" t="str">
        <f>'2.sz. melléklet'!G2</f>
        <v>az 1/2017. (II.22.) önkormányzati rendelethez</v>
      </c>
    </row>
    <row r="3" spans="1:12" s="39" customFormat="1" ht="6" customHeight="1" x14ac:dyDescent="0.25">
      <c r="A3" s="41"/>
      <c r="B3" s="42"/>
      <c r="C3" s="42"/>
      <c r="D3" s="42"/>
      <c r="E3" s="42"/>
      <c r="F3" s="42"/>
      <c r="G3" s="42"/>
      <c r="H3" s="42"/>
      <c r="I3" s="42"/>
      <c r="J3" s="42"/>
    </row>
    <row r="4" spans="1:12" s="39" customFormat="1" ht="15" customHeight="1" x14ac:dyDescent="0.25">
      <c r="A4" s="803" t="s">
        <v>755</v>
      </c>
      <c r="B4" s="803"/>
      <c r="C4" s="803"/>
      <c r="D4" s="803"/>
      <c r="E4" s="803"/>
      <c r="F4" s="803"/>
      <c r="G4" s="803"/>
      <c r="H4" s="803"/>
      <c r="I4" s="803"/>
      <c r="J4" s="803"/>
      <c r="K4" s="803"/>
      <c r="L4" s="803"/>
    </row>
    <row r="5" spans="1:12" s="39" customFormat="1" ht="6" customHeight="1" x14ac:dyDescent="0.25">
      <c r="A5" s="41"/>
      <c r="B5" s="42"/>
      <c r="C5" s="42"/>
      <c r="D5" s="42"/>
      <c r="E5" s="42"/>
      <c r="F5" s="42"/>
      <c r="G5" s="41"/>
      <c r="H5" s="41"/>
      <c r="I5" s="42"/>
      <c r="J5" s="42"/>
    </row>
    <row r="6" spans="1:12" s="39" customFormat="1" ht="15" customHeight="1" thickBot="1" x14ac:dyDescent="0.25">
      <c r="A6" s="41"/>
      <c r="B6" s="42"/>
      <c r="C6" s="42"/>
      <c r="D6" s="42"/>
      <c r="E6" s="42"/>
      <c r="F6" s="42"/>
      <c r="G6" s="41"/>
      <c r="H6" s="235"/>
      <c r="L6" s="553" t="s">
        <v>347</v>
      </c>
    </row>
    <row r="7" spans="1:12" s="39" customFormat="1" ht="58.5" customHeight="1" thickTop="1" thickBot="1" x14ac:dyDescent="0.3">
      <c r="A7" s="798" t="s">
        <v>12</v>
      </c>
      <c r="B7" s="798"/>
      <c r="C7" s="636" t="s">
        <v>649</v>
      </c>
      <c r="D7" s="636" t="s">
        <v>685</v>
      </c>
      <c r="E7" s="636" t="s">
        <v>686</v>
      </c>
      <c r="F7" s="636" t="s">
        <v>687</v>
      </c>
      <c r="G7" s="799" t="s">
        <v>42</v>
      </c>
      <c r="H7" s="800"/>
      <c r="I7" s="636" t="s">
        <v>649</v>
      </c>
      <c r="J7" s="636" t="s">
        <v>685</v>
      </c>
      <c r="K7" s="636" t="s">
        <v>686</v>
      </c>
      <c r="L7" s="747" t="s">
        <v>687</v>
      </c>
    </row>
    <row r="8" spans="1:12" s="39" customFormat="1" ht="15" customHeight="1" thickTop="1" thickBot="1" x14ac:dyDescent="0.3">
      <c r="A8" s="11" t="s">
        <v>3</v>
      </c>
      <c r="B8" s="577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578" t="s">
        <v>9</v>
      </c>
      <c r="H8" s="578" t="s">
        <v>65</v>
      </c>
      <c r="I8" s="13" t="s">
        <v>11</v>
      </c>
      <c r="J8" s="13" t="s">
        <v>202</v>
      </c>
      <c r="K8" s="13" t="s">
        <v>203</v>
      </c>
      <c r="L8" s="668" t="s">
        <v>204</v>
      </c>
    </row>
    <row r="9" spans="1:12" s="39" customFormat="1" ht="15" customHeight="1" thickTop="1" x14ac:dyDescent="0.25">
      <c r="A9" s="44" t="s">
        <v>13</v>
      </c>
      <c r="B9" s="45" t="s">
        <v>12</v>
      </c>
      <c r="C9" s="556">
        <f>'8.sz. melléklet'!D72+'9.sz. melléklet'!D34</f>
        <v>59683000</v>
      </c>
      <c r="D9" s="556">
        <f>'8.sz. melléklet'!E72+'9.sz. melléklet'!E34</f>
        <v>74670599</v>
      </c>
      <c r="E9" s="556">
        <f>'8.sz. melléklet'!F72+'9.sz. melléklet'!F34</f>
        <v>75098694</v>
      </c>
      <c r="F9" s="419">
        <f>'8.sz. melléklet'!G72+'9.sz. melléklet'!G34</f>
        <v>64409292</v>
      </c>
      <c r="G9" s="54" t="s">
        <v>13</v>
      </c>
      <c r="H9" s="45" t="s">
        <v>50</v>
      </c>
      <c r="I9" s="562">
        <f>'8.sz. melléklet'!D7+'9.sz. melléklet'!D8</f>
        <v>46674000</v>
      </c>
      <c r="J9" s="562">
        <f>'8.sz. melléklet'!E7+'9.sz. melléklet'!E8</f>
        <v>43524030</v>
      </c>
      <c r="K9" s="562">
        <f>'8.sz. melléklet'!F7+'9.sz. melléklet'!F8</f>
        <v>43524030</v>
      </c>
      <c r="L9" s="619">
        <f>'8.sz. melléklet'!G7+'9.sz. melléklet'!G8</f>
        <v>50203332</v>
      </c>
    </row>
    <row r="10" spans="1:12" s="39" customFormat="1" ht="15" customHeight="1" x14ac:dyDescent="0.25">
      <c r="A10" s="17" t="s">
        <v>14</v>
      </c>
      <c r="B10" s="416" t="s">
        <v>460</v>
      </c>
      <c r="C10" s="199">
        <f>'8.sz. melléklet'!D66</f>
        <v>48050000</v>
      </c>
      <c r="D10" s="199">
        <f>'8.sz. melléklet'!E66</f>
        <v>48028510</v>
      </c>
      <c r="E10" s="199">
        <f>'8.sz. melléklet'!F66</f>
        <v>52613334</v>
      </c>
      <c r="F10" s="31">
        <f>'8.sz. melléklet'!G66</f>
        <v>49000000</v>
      </c>
      <c r="G10" s="197" t="s">
        <v>14</v>
      </c>
      <c r="H10" s="18" t="s">
        <v>51</v>
      </c>
      <c r="I10" s="199">
        <f>'8.sz. melléklet'!D20+'9.sz. melléklet'!D17</f>
        <v>13708000</v>
      </c>
      <c r="J10" s="199">
        <f>'8.sz. melléklet'!E20+'9.sz. melléklet'!E17</f>
        <v>12179835</v>
      </c>
      <c r="K10" s="199">
        <f>'8.sz. melléklet'!F20+'9.sz. melléklet'!F17</f>
        <v>12179835</v>
      </c>
      <c r="L10" s="31">
        <f>'8.sz. melléklet'!G20+'9.sz. melléklet'!G17</f>
        <v>11907363</v>
      </c>
    </row>
    <row r="11" spans="1:12" s="39" customFormat="1" ht="15" customHeight="1" x14ac:dyDescent="0.25">
      <c r="A11" s="17" t="s">
        <v>52</v>
      </c>
      <c r="B11" s="416" t="s">
        <v>461</v>
      </c>
      <c r="C11" s="199">
        <f>'8.sz. melléklet'!D67</f>
        <v>29150000</v>
      </c>
      <c r="D11" s="199">
        <f>'8.sz. melléklet'!E67</f>
        <v>29150000</v>
      </c>
      <c r="E11" s="199">
        <f>'8.sz. melléklet'!F67</f>
        <v>38699203</v>
      </c>
      <c r="F11" s="31">
        <f>'8.sz. melléklet'!G67</f>
        <v>29100000</v>
      </c>
      <c r="G11" s="197" t="s">
        <v>52</v>
      </c>
      <c r="H11" s="18" t="s">
        <v>139</v>
      </c>
      <c r="I11" s="199">
        <f>'8.sz. melléklet'!D21+'9.sz. melléklet'!D18</f>
        <v>108058000</v>
      </c>
      <c r="J11" s="199">
        <f>'8.sz. melléklet'!E21+'9.sz. melléklet'!E18</f>
        <v>120984704</v>
      </c>
      <c r="K11" s="199">
        <f>'8.sz. melléklet'!F21+'9.sz. melléklet'!F18</f>
        <v>106989546</v>
      </c>
      <c r="L11" s="31">
        <f>'8.sz. melléklet'!G21+'9.sz. melléklet'!G18</f>
        <v>113724009</v>
      </c>
    </row>
    <row r="12" spans="1:12" s="39" customFormat="1" ht="15" customHeight="1" x14ac:dyDescent="0.25">
      <c r="A12" s="17" t="s">
        <v>53</v>
      </c>
      <c r="B12" s="416" t="s">
        <v>471</v>
      </c>
      <c r="C12" s="199">
        <f>'8.sz. melléklet'!D71</f>
        <v>300000</v>
      </c>
      <c r="D12" s="199">
        <f>'8.sz. melléklet'!E71</f>
        <v>158000</v>
      </c>
      <c r="E12" s="199">
        <f>'8.sz. melléklet'!F71</f>
        <v>158149</v>
      </c>
      <c r="F12" s="31">
        <f>'8.sz. melléklet'!G71</f>
        <v>200000</v>
      </c>
      <c r="G12" s="197" t="s">
        <v>53</v>
      </c>
      <c r="H12" s="18" t="s">
        <v>57</v>
      </c>
      <c r="I12" s="199">
        <f>'8.sz. melléklet'!D31</f>
        <v>3250000</v>
      </c>
      <c r="J12" s="199">
        <f>'8.sz. melléklet'!E31</f>
        <v>4350000</v>
      </c>
      <c r="K12" s="199">
        <f>'8.sz. melléklet'!F31</f>
        <v>3039720</v>
      </c>
      <c r="L12" s="31">
        <f>'8.sz. melléklet'!G31</f>
        <v>3700000</v>
      </c>
    </row>
    <row r="13" spans="1:12" s="39" customFormat="1" ht="15" customHeight="1" x14ac:dyDescent="0.25">
      <c r="A13" s="17" t="s">
        <v>55</v>
      </c>
      <c r="B13" s="50" t="s">
        <v>511</v>
      </c>
      <c r="C13" s="199">
        <f>'8.sz. melléklet'!D60</f>
        <v>63752000</v>
      </c>
      <c r="D13" s="199">
        <f>'8.sz. melléklet'!E60</f>
        <v>78437817</v>
      </c>
      <c r="E13" s="199">
        <f>'8.sz. melléklet'!F60</f>
        <v>78437817</v>
      </c>
      <c r="F13" s="31">
        <f>'8.sz. melléklet'!G60</f>
        <v>59999780</v>
      </c>
      <c r="G13" s="197" t="s">
        <v>55</v>
      </c>
      <c r="H13" s="18" t="s">
        <v>577</v>
      </c>
      <c r="I13" s="199">
        <f>'8.sz. melléklet'!D33</f>
        <v>420000</v>
      </c>
      <c r="J13" s="199">
        <f>'8.sz. melléklet'!E33</f>
        <v>1036613</v>
      </c>
      <c r="K13" s="199">
        <f>'8.sz. melléklet'!F33</f>
        <v>1036613</v>
      </c>
      <c r="L13" s="31">
        <f>'8.sz. melléklet'!G33</f>
        <v>880000</v>
      </c>
    </row>
    <row r="14" spans="1:12" s="39" customFormat="1" ht="15" customHeight="1" x14ac:dyDescent="0.25">
      <c r="A14" s="17" t="s">
        <v>58</v>
      </c>
      <c r="B14" s="18" t="s">
        <v>24</v>
      </c>
      <c r="C14" s="199">
        <f>'8.sz. melléklet'!D61</f>
        <v>734000</v>
      </c>
      <c r="D14" s="199">
        <f>'8.sz. melléklet'!E61</f>
        <v>3513380</v>
      </c>
      <c r="E14" s="199">
        <f>'8.sz. melléklet'!F61</f>
        <v>3513380</v>
      </c>
      <c r="F14" s="31">
        <f>'8.sz. melléklet'!G61</f>
        <v>654156</v>
      </c>
      <c r="G14" s="197" t="s">
        <v>56</v>
      </c>
      <c r="H14" s="18" t="s">
        <v>578</v>
      </c>
      <c r="I14" s="199">
        <f>'8.sz. melléklet'!D34</f>
        <v>13116000</v>
      </c>
      <c r="J14" s="199">
        <f>'8.sz. melléklet'!E34</f>
        <v>13817000</v>
      </c>
      <c r="K14" s="199">
        <f>'8.sz. melléklet'!F34</f>
        <v>13775549</v>
      </c>
      <c r="L14" s="31">
        <f>'8.sz. melléklet'!G34</f>
        <v>15804432</v>
      </c>
    </row>
    <row r="15" spans="1:12" s="39" customFormat="1" ht="15" customHeight="1" x14ac:dyDescent="0.25">
      <c r="A15" s="17" t="s">
        <v>79</v>
      </c>
      <c r="B15" s="18" t="s">
        <v>210</v>
      </c>
      <c r="C15" s="557">
        <f>'8.sz. melléklet'!D84</f>
        <v>0</v>
      </c>
      <c r="D15" s="557">
        <f>'8.sz. melléklet'!E84</f>
        <v>1100345</v>
      </c>
      <c r="E15" s="557">
        <f>'8.sz. melléklet'!F84</f>
        <v>1210345</v>
      </c>
      <c r="F15" s="450">
        <f>'8.sz. melléklet'!G84</f>
        <v>0</v>
      </c>
      <c r="G15" s="197" t="s">
        <v>79</v>
      </c>
      <c r="H15" s="18" t="s">
        <v>54</v>
      </c>
      <c r="I15" s="199">
        <f>'8.sz. melléklet'!D35</f>
        <v>6444000</v>
      </c>
      <c r="J15" s="199">
        <f>'8.sz. melléklet'!E35</f>
        <v>19469800</v>
      </c>
      <c r="K15" s="199">
        <f>'8.sz. melléklet'!F35</f>
        <v>19439620</v>
      </c>
      <c r="L15" s="31">
        <f>'8.sz. melléklet'!G35</f>
        <v>6975000</v>
      </c>
    </row>
    <row r="16" spans="1:12" s="39" customFormat="1" ht="15" customHeight="1" x14ac:dyDescent="0.25">
      <c r="A16" s="77"/>
      <c r="B16" s="58"/>
      <c r="C16" s="564"/>
      <c r="D16" s="564"/>
      <c r="E16" s="590"/>
      <c r="F16" s="471"/>
      <c r="G16" s="197" t="s">
        <v>97</v>
      </c>
      <c r="H16" s="18" t="s">
        <v>44</v>
      </c>
      <c r="I16" s="199">
        <f>'8.sz. melléklet'!D36</f>
        <v>83159000</v>
      </c>
      <c r="J16" s="199">
        <f>'8.sz. melléklet'!E36</f>
        <v>17911676</v>
      </c>
      <c r="K16" s="199">
        <f>'8.sz. melléklet'!F36</f>
        <v>0</v>
      </c>
      <c r="L16" s="31">
        <f>'8.sz. melléklet'!G36</f>
        <v>92341818</v>
      </c>
    </row>
    <row r="17" spans="1:12" s="39" customFormat="1" ht="15" customHeight="1" x14ac:dyDescent="0.25">
      <c r="A17" s="52"/>
      <c r="B17" s="448"/>
      <c r="C17" s="448"/>
      <c r="D17" s="448"/>
      <c r="E17" s="448"/>
      <c r="F17" s="449"/>
      <c r="G17" s="566"/>
      <c r="H17" s="51" t="s">
        <v>579</v>
      </c>
      <c r="I17" s="199"/>
      <c r="J17" s="199"/>
      <c r="K17" s="199"/>
      <c r="L17" s="31"/>
    </row>
    <row r="18" spans="1:12" s="39" customFormat="1" ht="15" customHeight="1" x14ac:dyDescent="0.25">
      <c r="A18" s="801" t="s">
        <v>59</v>
      </c>
      <c r="B18" s="801"/>
      <c r="C18" s="199">
        <f>SUM(C9:C17)</f>
        <v>201669000</v>
      </c>
      <c r="D18" s="611">
        <f>SUM(D9:D17)</f>
        <v>235058651</v>
      </c>
      <c r="E18" s="611">
        <f>SUM(E9:E17)</f>
        <v>249730922</v>
      </c>
      <c r="F18" s="49">
        <f>SUM(F9:F17)</f>
        <v>203363228</v>
      </c>
      <c r="G18" s="802"/>
      <c r="H18" s="802"/>
      <c r="I18" s="412"/>
      <c r="J18" s="412"/>
      <c r="K18" s="412"/>
      <c r="L18" s="610"/>
    </row>
    <row r="19" spans="1:12" s="39" customFormat="1" ht="15" customHeight="1" thickBot="1" x14ac:dyDescent="0.3">
      <c r="A19" s="796" t="s">
        <v>35</v>
      </c>
      <c r="B19" s="796"/>
      <c r="C19" s="558">
        <f>I20-C18</f>
        <v>73160000</v>
      </c>
      <c r="D19" s="558">
        <f>J20-D18</f>
        <v>-1784993</v>
      </c>
      <c r="E19" s="558">
        <f>K20-E18</f>
        <v>-49746009</v>
      </c>
      <c r="F19" s="610">
        <f>L20-F18</f>
        <v>92172726</v>
      </c>
      <c r="G19" s="64"/>
      <c r="H19" s="64"/>
      <c r="I19" s="64"/>
      <c r="J19" s="64"/>
      <c r="K19" s="64"/>
      <c r="L19" s="65"/>
    </row>
    <row r="20" spans="1:12" s="39" customFormat="1" ht="15" customHeight="1" thickTop="1" thickBot="1" x14ac:dyDescent="0.3">
      <c r="A20" s="792" t="s">
        <v>61</v>
      </c>
      <c r="B20" s="792"/>
      <c r="C20" s="559">
        <f>SUM(C18:C19)</f>
        <v>274829000</v>
      </c>
      <c r="D20" s="559">
        <f t="shared" ref="D20:E20" si="0">SUM(D18:D19)</f>
        <v>233273658</v>
      </c>
      <c r="E20" s="559">
        <f t="shared" si="0"/>
        <v>199984913</v>
      </c>
      <c r="F20" s="554">
        <f>SUM(F18:F19)</f>
        <v>295535954</v>
      </c>
      <c r="G20" s="794" t="s">
        <v>60</v>
      </c>
      <c r="H20" s="797"/>
      <c r="I20" s="559">
        <f>SUM(I9:I19)</f>
        <v>274829000</v>
      </c>
      <c r="J20" s="559">
        <f>SUM(J9:J19)</f>
        <v>233273658</v>
      </c>
      <c r="K20" s="559">
        <f>SUM(K9:K19)</f>
        <v>199984913</v>
      </c>
      <c r="L20" s="196">
        <f>SUM(L9:L19)</f>
        <v>295535954</v>
      </c>
    </row>
    <row r="21" spans="1:12" s="39" customFormat="1" ht="15" customHeight="1" thickTop="1" x14ac:dyDescent="0.25">
      <c r="A21" s="44" t="s">
        <v>13</v>
      </c>
      <c r="B21" s="45" t="s">
        <v>22</v>
      </c>
      <c r="C21" s="414">
        <f>'8.sz. melléklet'!D81</f>
        <v>2800000</v>
      </c>
      <c r="D21" s="563">
        <f>'8.sz. melléklet'!E81</f>
        <v>6429920</v>
      </c>
      <c r="E21" s="563">
        <f>'8.sz. melléklet'!F81</f>
        <v>6441731</v>
      </c>
      <c r="F21" s="615">
        <f>'8.sz. melléklet'!G81</f>
        <v>11529000</v>
      </c>
      <c r="G21" s="567" t="s">
        <v>13</v>
      </c>
      <c r="H21" s="451" t="s">
        <v>234</v>
      </c>
      <c r="I21" s="205">
        <f>'8.sz. melléklet'!D37+'9.sz. melléklet'!D26</f>
        <v>149476000</v>
      </c>
      <c r="J21" s="205">
        <f>'8.sz. melléklet'!E37+'9.sz. melléklet'!E26</f>
        <v>121766000</v>
      </c>
      <c r="K21" s="205">
        <f>'8.sz. melléklet'!F37+'9.sz. melléklet'!F26</f>
        <v>89136513</v>
      </c>
      <c r="L21" s="620">
        <f>'8.sz. melléklet'!G37+'9.sz. melléklet'!G26</f>
        <v>117503000</v>
      </c>
    </row>
    <row r="22" spans="1:12" s="39" customFormat="1" ht="15" customHeight="1" x14ac:dyDescent="0.25">
      <c r="A22" s="44" t="s">
        <v>14</v>
      </c>
      <c r="B22" s="18" t="s">
        <v>519</v>
      </c>
      <c r="C22" s="199">
        <f>'8.sz. melléklet'!D86</f>
        <v>3793000</v>
      </c>
      <c r="D22" s="611">
        <f>'8.sz. melléklet'!E86</f>
        <v>3781745</v>
      </c>
      <c r="E22" s="611">
        <f>'8.sz. melléklet'!F86</f>
        <v>3781765</v>
      </c>
      <c r="F22" s="616">
        <f>'8.sz. melléklet'!G86</f>
        <v>132000</v>
      </c>
      <c r="G22" s="568" t="s">
        <v>14</v>
      </c>
      <c r="H22" s="452" t="s">
        <v>437</v>
      </c>
      <c r="I22" s="189">
        <f>'8.sz. melléklet'!D43</f>
        <v>0</v>
      </c>
      <c r="J22" s="189">
        <f>'8.sz. melléklet'!E43</f>
        <v>8483000</v>
      </c>
      <c r="K22" s="189">
        <f>'8.sz. melléklet'!F43</f>
        <v>8462753</v>
      </c>
      <c r="L22" s="621">
        <f>'8.sz. melléklet'!G43</f>
        <v>7550000</v>
      </c>
    </row>
    <row r="23" spans="1:12" s="39" customFormat="1" ht="15" customHeight="1" x14ac:dyDescent="0.25">
      <c r="A23" s="44" t="s">
        <v>52</v>
      </c>
      <c r="B23" s="18" t="s">
        <v>520</v>
      </c>
      <c r="C23" s="199">
        <f>'8.sz. melléklet'!D64</f>
        <v>0</v>
      </c>
      <c r="D23" s="611">
        <f>'8.sz. melléklet'!E64</f>
        <v>0</v>
      </c>
      <c r="E23" s="611">
        <f>'8.sz. melléklet'!F64</f>
        <v>0</v>
      </c>
      <c r="F23" s="616">
        <f>'8.sz. melléklet'!G64</f>
        <v>0</v>
      </c>
      <c r="G23" s="569" t="s">
        <v>52</v>
      </c>
      <c r="H23" s="45" t="s">
        <v>580</v>
      </c>
      <c r="I23" s="563">
        <f>'8.sz. melléklet'!D46</f>
        <v>375000</v>
      </c>
      <c r="J23" s="563">
        <f>'8.sz. melléklet'!E46</f>
        <v>375000</v>
      </c>
      <c r="K23" s="563">
        <f>'8.sz. melléklet'!F46</f>
        <v>0</v>
      </c>
      <c r="L23" s="615">
        <f>'8.sz. melléklet'!G46</f>
        <v>300000</v>
      </c>
    </row>
    <row r="24" spans="1:12" s="39" customFormat="1" ht="15" customHeight="1" x14ac:dyDescent="0.25">
      <c r="A24" s="44" t="s">
        <v>53</v>
      </c>
      <c r="B24" s="50" t="s">
        <v>518</v>
      </c>
      <c r="C24" s="199">
        <f>'8.sz. melléklet'!D63</f>
        <v>0</v>
      </c>
      <c r="D24" s="611">
        <f>'8.sz. melléklet'!E63</f>
        <v>0</v>
      </c>
      <c r="E24" s="611">
        <f>'8.sz. melléklet'!F63</f>
        <v>0</v>
      </c>
      <c r="F24" s="616">
        <f>'8.sz. melléklet'!G63</f>
        <v>26600000</v>
      </c>
      <c r="G24" s="568" t="s">
        <v>53</v>
      </c>
      <c r="H24" s="45" t="s">
        <v>581</v>
      </c>
      <c r="I24" s="453"/>
      <c r="J24" s="453"/>
      <c r="K24" s="453"/>
      <c r="L24" s="49"/>
    </row>
    <row r="25" spans="1:12" s="39" customFormat="1" ht="15" customHeight="1" x14ac:dyDescent="0.25">
      <c r="A25" s="62" t="s">
        <v>62</v>
      </c>
      <c r="B25" s="51"/>
      <c r="C25" s="199">
        <f>SUM(C21:C24)</f>
        <v>6593000</v>
      </c>
      <c r="D25" s="611">
        <f>SUM(D21:D24)</f>
        <v>10211665</v>
      </c>
      <c r="E25" s="611">
        <f>SUM(E21:E24)</f>
        <v>10223496</v>
      </c>
      <c r="F25" s="616">
        <f>SUM(F21:F24)</f>
        <v>38261000</v>
      </c>
      <c r="G25" s="58"/>
      <c r="H25" s="58"/>
      <c r="I25" s="58"/>
      <c r="J25" s="58"/>
      <c r="K25" s="613"/>
      <c r="L25" s="61"/>
    </row>
    <row r="26" spans="1:12" s="39" customFormat="1" ht="15" customHeight="1" thickBot="1" x14ac:dyDescent="0.3">
      <c r="A26" s="63" t="s">
        <v>35</v>
      </c>
      <c r="B26" s="56"/>
      <c r="C26" s="560">
        <f>I27-C25</f>
        <v>143258000</v>
      </c>
      <c r="D26" s="560">
        <f>J27-D25</f>
        <v>120412335</v>
      </c>
      <c r="E26" s="560">
        <f>K27-E25</f>
        <v>87375770</v>
      </c>
      <c r="F26" s="617">
        <f>L27-F25</f>
        <v>87092000</v>
      </c>
      <c r="G26" s="64"/>
      <c r="H26" s="64"/>
      <c r="I26" s="64"/>
      <c r="J26" s="64"/>
      <c r="K26" s="64"/>
      <c r="L26" s="65"/>
    </row>
    <row r="27" spans="1:12" s="39" customFormat="1" ht="15" customHeight="1" thickTop="1" thickBot="1" x14ac:dyDescent="0.3">
      <c r="A27" s="792" t="s">
        <v>63</v>
      </c>
      <c r="B27" s="792"/>
      <c r="C27" s="559">
        <f>SUM(C25:C26)</f>
        <v>149851000</v>
      </c>
      <c r="D27" s="612">
        <f>SUM(D25:D26)</f>
        <v>130624000</v>
      </c>
      <c r="E27" s="612">
        <f>SUM(E25:E26)</f>
        <v>97599266</v>
      </c>
      <c r="F27" s="618">
        <f>SUM(F25:F26)</f>
        <v>125353000</v>
      </c>
      <c r="G27" s="794" t="s">
        <v>64</v>
      </c>
      <c r="H27" s="797"/>
      <c r="I27" s="559">
        <f>SUM(I21:I25)</f>
        <v>149851000</v>
      </c>
      <c r="J27" s="559">
        <f t="shared" ref="J27:K27" si="1">SUM(J21:J25)</f>
        <v>130624000</v>
      </c>
      <c r="K27" s="559">
        <f t="shared" si="1"/>
        <v>97599266</v>
      </c>
      <c r="L27" s="554">
        <f>SUM(L21:L25)</f>
        <v>125353000</v>
      </c>
    </row>
    <row r="28" spans="1:12" s="39" customFormat="1" ht="15" customHeight="1" thickTop="1" x14ac:dyDescent="0.25">
      <c r="A28" s="676" t="s">
        <v>13</v>
      </c>
      <c r="B28" s="686" t="s">
        <v>695</v>
      </c>
      <c r="C28" s="717">
        <f>'8.sz. melléklet'!D90+'8.sz. melléklet'!D92</f>
        <v>0</v>
      </c>
      <c r="D28" s="717">
        <f>'8.sz. melléklet'!E90+'8.sz. melléklet'!E92</f>
        <v>2539871</v>
      </c>
      <c r="E28" s="717">
        <f>'8.sz. melléklet'!F90+'8.sz. melléklet'!F92</f>
        <v>2539871</v>
      </c>
      <c r="F28" s="717">
        <f>'8.sz. melléklet'!G90+'8.sz. melléklet'!G92</f>
        <v>100000000</v>
      </c>
      <c r="G28" s="687" t="s">
        <v>13</v>
      </c>
      <c r="H28" s="686" t="s">
        <v>48</v>
      </c>
      <c r="I28" s="694">
        <f>'8.sz. melléklet'!D49+'8.sz. melléklet'!D50</f>
        <v>2365000</v>
      </c>
      <c r="J28" s="718">
        <f>'8.sz. melléklet'!E49+'8.sz. melléklet'!E50</f>
        <v>102695462</v>
      </c>
      <c r="K28" s="718">
        <f>'8.sz. melléklet'!F49+'8.sz. melléklet'!F50</f>
        <v>102695462</v>
      </c>
      <c r="L28" s="719">
        <f>'8.sz. melléklet'!G49+'8.sz. melléklet'!G50</f>
        <v>2209046</v>
      </c>
    </row>
    <row r="29" spans="1:12" s="39" customFormat="1" ht="15" customHeight="1" thickBot="1" x14ac:dyDescent="0.3">
      <c r="A29" s="52" t="s">
        <v>13</v>
      </c>
      <c r="B29" s="671" t="s">
        <v>35</v>
      </c>
      <c r="C29" s="693">
        <f>I28-C28</f>
        <v>2365000</v>
      </c>
      <c r="D29" s="693">
        <f t="shared" ref="D29:F29" si="2">J28-D28</f>
        <v>100155591</v>
      </c>
      <c r="E29" s="693">
        <f t="shared" si="2"/>
        <v>100155591</v>
      </c>
      <c r="F29" s="713">
        <f t="shared" si="2"/>
        <v>-97790954</v>
      </c>
      <c r="G29" s="677"/>
      <c r="H29" s="433"/>
      <c r="I29" s="58"/>
      <c r="J29" s="720"/>
      <c r="K29" s="444"/>
      <c r="L29" s="59"/>
    </row>
    <row r="30" spans="1:12" ht="14.4" thickTop="1" thickBot="1" x14ac:dyDescent="0.3">
      <c r="A30" s="792" t="s">
        <v>696</v>
      </c>
      <c r="B30" s="792"/>
      <c r="C30" s="688">
        <f>SUM(C28:C29)</f>
        <v>2365000</v>
      </c>
      <c r="D30" s="612">
        <f t="shared" ref="D30:F30" si="3">SUM(D28:D29)</f>
        <v>102695462</v>
      </c>
      <c r="E30" s="612">
        <f t="shared" si="3"/>
        <v>102695462</v>
      </c>
      <c r="F30" s="688">
        <f t="shared" si="3"/>
        <v>2209046</v>
      </c>
      <c r="G30" s="793" t="s">
        <v>697</v>
      </c>
      <c r="H30" s="794"/>
      <c r="I30" s="688">
        <f>SUM(I28:I29)</f>
        <v>2365000</v>
      </c>
      <c r="J30" s="559">
        <f>SUM(J28:J29)</f>
        <v>102695462</v>
      </c>
      <c r="K30" s="688">
        <f>SUM(K28:K29)</f>
        <v>102695462</v>
      </c>
      <c r="L30" s="196">
        <f>SUM(L28:L29)</f>
        <v>2209046</v>
      </c>
    </row>
    <row r="31" spans="1:12" ht="14.4" thickTop="1" thickBot="1" x14ac:dyDescent="0.3">
      <c r="A31" s="795" t="s">
        <v>128</v>
      </c>
      <c r="B31" s="795"/>
      <c r="C31" s="692">
        <f>C20+C27+C30</f>
        <v>427045000</v>
      </c>
      <c r="D31" s="714">
        <f t="shared" ref="D31:E31" si="4">D20+D27+D30</f>
        <v>466593120</v>
      </c>
      <c r="E31" s="692">
        <f t="shared" si="4"/>
        <v>400279641</v>
      </c>
      <c r="F31" s="689">
        <f>F20+F27+F30</f>
        <v>423098000</v>
      </c>
      <c r="G31" s="690" t="s">
        <v>128</v>
      </c>
      <c r="H31" s="691"/>
      <c r="I31" s="715">
        <f>I20+I27+I30</f>
        <v>427045000</v>
      </c>
      <c r="J31" s="715">
        <f t="shared" ref="J31:L31" si="5">J20+J27+J30</f>
        <v>466593120</v>
      </c>
      <c r="K31" s="715">
        <f t="shared" si="5"/>
        <v>400279641</v>
      </c>
      <c r="L31" s="716">
        <f t="shared" si="5"/>
        <v>423098000</v>
      </c>
    </row>
    <row r="32" spans="1:12" ht="13.8" thickTop="1" x14ac:dyDescent="0.25">
      <c r="G32"/>
      <c r="H32"/>
      <c r="I32"/>
      <c r="J32"/>
    </row>
    <row r="33" spans="7:10" x14ac:dyDescent="0.25">
      <c r="G33"/>
      <c r="H33"/>
      <c r="I33"/>
      <c r="J33"/>
    </row>
    <row r="34" spans="7:10" x14ac:dyDescent="0.25">
      <c r="G34"/>
      <c r="H34"/>
      <c r="I34"/>
      <c r="J34"/>
    </row>
    <row r="35" spans="7:10" x14ac:dyDescent="0.25">
      <c r="G35"/>
      <c r="H35"/>
      <c r="I35"/>
      <c r="J35"/>
    </row>
    <row r="36" spans="7:10" x14ac:dyDescent="0.25">
      <c r="G36"/>
      <c r="H36"/>
      <c r="I36"/>
      <c r="J36"/>
    </row>
    <row r="37" spans="7:10" x14ac:dyDescent="0.25">
      <c r="G37"/>
      <c r="H37"/>
      <c r="I37"/>
      <c r="J37"/>
    </row>
    <row r="38" spans="7:10" x14ac:dyDescent="0.25">
      <c r="G38"/>
      <c r="H38"/>
      <c r="I38"/>
      <c r="J38"/>
    </row>
    <row r="39" spans="7:10" x14ac:dyDescent="0.25">
      <c r="G39"/>
      <c r="H39"/>
      <c r="I39"/>
      <c r="J39"/>
    </row>
  </sheetData>
  <sheetProtection selectLockedCells="1" selectUnlockedCells="1"/>
  <mergeCells count="13">
    <mergeCell ref="A7:B7"/>
    <mergeCell ref="G7:H7"/>
    <mergeCell ref="A18:B18"/>
    <mergeCell ref="G18:H18"/>
    <mergeCell ref="A4:L4"/>
    <mergeCell ref="A30:B30"/>
    <mergeCell ref="G30:H30"/>
    <mergeCell ref="A31:B31"/>
    <mergeCell ref="A19:B19"/>
    <mergeCell ref="A20:B20"/>
    <mergeCell ref="G20:H20"/>
    <mergeCell ref="A27:B27"/>
    <mergeCell ref="G27:H27"/>
  </mergeCells>
  <phoneticPr fontId="17" type="noConversion"/>
  <pageMargins left="0.25" right="0.25" top="0.75" bottom="0.75" header="0.3" footer="0.3"/>
  <pageSetup paperSize="9" scale="90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/>
  </sheetViews>
  <sheetFormatPr defaultRowHeight="13.2" x14ac:dyDescent="0.25"/>
  <cols>
    <col min="1" max="1" width="5.6640625" style="1" customWidth="1"/>
    <col min="2" max="2" width="40.6640625" style="1" customWidth="1"/>
    <col min="3" max="7" width="9.6640625" style="1" customWidth="1"/>
  </cols>
  <sheetData>
    <row r="1" spans="1:8" s="39" customFormat="1" ht="15" customHeight="1" x14ac:dyDescent="0.25">
      <c r="B1" s="3"/>
      <c r="C1" s="3"/>
      <c r="D1" s="3"/>
      <c r="E1" s="3"/>
      <c r="F1" s="3"/>
      <c r="G1" s="3" t="s">
        <v>604</v>
      </c>
    </row>
    <row r="2" spans="1:8" s="39" customFormat="1" ht="15" customHeight="1" x14ac:dyDescent="0.25">
      <c r="B2" s="3"/>
      <c r="C2" s="2"/>
      <c r="D2" s="2"/>
      <c r="E2" s="2"/>
      <c r="F2" s="2"/>
      <c r="G2" s="2" t="str">
        <f>'2.sz. melléklet'!G2</f>
        <v>az 1/2017. (II.22.) önkormányzati rendelethez</v>
      </c>
    </row>
    <row r="3" spans="1:8" s="39" customFormat="1" ht="15" customHeight="1" x14ac:dyDescent="0.25">
      <c r="A3" s="41"/>
      <c r="B3" s="42"/>
      <c r="C3" s="42"/>
      <c r="D3" s="42"/>
      <c r="E3" s="42"/>
      <c r="F3" s="42"/>
    </row>
    <row r="4" spans="1:8" s="39" customFormat="1" ht="15" customHeight="1" x14ac:dyDescent="0.25">
      <c r="A4" s="805" t="s">
        <v>764</v>
      </c>
      <c r="B4" s="805"/>
      <c r="C4" s="805"/>
      <c r="D4" s="805"/>
      <c r="E4" s="805"/>
      <c r="F4" s="805"/>
      <c r="G4" s="805"/>
      <c r="H4" s="38"/>
    </row>
    <row r="5" spans="1:8" s="39" customFormat="1" ht="15" customHeight="1" x14ac:dyDescent="0.25">
      <c r="A5" s="69"/>
      <c r="B5" s="69"/>
      <c r="C5" s="69"/>
      <c r="D5" s="69"/>
      <c r="E5" s="69"/>
      <c r="F5" s="69"/>
      <c r="G5" s="69"/>
      <c r="H5" s="38"/>
    </row>
    <row r="6" spans="1:8" s="39" customFormat="1" ht="15" customHeight="1" thickBot="1" x14ac:dyDescent="0.25">
      <c r="A6" s="70"/>
      <c r="B6" s="70"/>
      <c r="C6" s="589"/>
      <c r="D6" s="589"/>
      <c r="E6" s="614"/>
      <c r="F6" s="614"/>
      <c r="G6" s="553" t="s">
        <v>347</v>
      </c>
      <c r="H6" s="38"/>
    </row>
    <row r="7" spans="1:8" s="39" customFormat="1" ht="31.2" thickTop="1" x14ac:dyDescent="0.25">
      <c r="A7" s="7" t="s">
        <v>1</v>
      </c>
      <c r="B7" s="8" t="s">
        <v>2</v>
      </c>
      <c r="C7" s="9" t="s">
        <v>649</v>
      </c>
      <c r="D7" s="9" t="s">
        <v>685</v>
      </c>
      <c r="E7" s="9" t="s">
        <v>686</v>
      </c>
      <c r="F7" s="9" t="s">
        <v>687</v>
      </c>
      <c r="G7" s="635" t="s">
        <v>688</v>
      </c>
      <c r="H7" s="38"/>
    </row>
    <row r="8" spans="1:8" s="39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4" t="s">
        <v>9</v>
      </c>
      <c r="H8" s="38"/>
    </row>
    <row r="9" spans="1:8" s="39" customFormat="1" ht="15" customHeight="1" thickTop="1" x14ac:dyDescent="0.25">
      <c r="A9" s="806" t="s">
        <v>10</v>
      </c>
      <c r="B9" s="806"/>
      <c r="C9" s="806"/>
      <c r="D9" s="806"/>
      <c r="E9" s="806"/>
      <c r="F9" s="806"/>
      <c r="G9" s="806"/>
      <c r="H9" s="38"/>
    </row>
    <row r="10" spans="1:8" s="403" customFormat="1" ht="15" customHeight="1" x14ac:dyDescent="0.25">
      <c r="A10" s="390" t="s">
        <v>66</v>
      </c>
      <c r="B10" s="391" t="s">
        <v>12</v>
      </c>
      <c r="C10" s="392">
        <f>'8.sz. melléklet'!D72+'9.sz. melléklet'!D34</f>
        <v>59683000</v>
      </c>
      <c r="D10" s="392">
        <f>'8.sz. melléklet'!E72+'9.sz. melléklet'!E34</f>
        <v>74670599</v>
      </c>
      <c r="E10" s="392">
        <f>'8.sz. melléklet'!F72+'9.sz. melléklet'!F34</f>
        <v>75098694</v>
      </c>
      <c r="F10" s="392">
        <f>'8.sz. melléklet'!G72+'9.sz. melléklet'!G34</f>
        <v>64409292</v>
      </c>
      <c r="G10" s="73">
        <f>F10/C10</f>
        <v>1.0791899200777442</v>
      </c>
      <c r="H10" s="402"/>
    </row>
    <row r="11" spans="1:8" s="39" customFormat="1" ht="15" customHeight="1" x14ac:dyDescent="0.25">
      <c r="A11" s="404" t="s">
        <v>19</v>
      </c>
      <c r="B11" s="405" t="s">
        <v>15</v>
      </c>
      <c r="C11" s="406">
        <f>SUM(C12:C14)</f>
        <v>77500000</v>
      </c>
      <c r="D11" s="406">
        <f>SUM(D12:D14)</f>
        <v>77336510</v>
      </c>
      <c r="E11" s="406">
        <f>SUM(E12:E14)</f>
        <v>91470686</v>
      </c>
      <c r="F11" s="406">
        <f>SUM(F12:F14)</f>
        <v>78300000</v>
      </c>
      <c r="G11" s="73">
        <f>F11/C11</f>
        <v>1.0103225806451612</v>
      </c>
      <c r="H11" s="38"/>
    </row>
    <row r="12" spans="1:8" s="39" customFormat="1" ht="15" customHeight="1" x14ac:dyDescent="0.25">
      <c r="A12" s="77"/>
      <c r="B12" s="84" t="s">
        <v>505</v>
      </c>
      <c r="C12" s="394">
        <f>'8.sz. melléklet'!D66</f>
        <v>48050000</v>
      </c>
      <c r="D12" s="394">
        <f>'8.sz. melléklet'!E66</f>
        <v>48028510</v>
      </c>
      <c r="E12" s="394">
        <f>'8.sz. melléklet'!F66</f>
        <v>52613334</v>
      </c>
      <c r="F12" s="394">
        <f>'8.sz. melléklet'!G66</f>
        <v>49000000</v>
      </c>
      <c r="G12" s="393"/>
      <c r="H12" s="38"/>
    </row>
    <row r="13" spans="1:8" s="39" customFormat="1" ht="15" customHeight="1" x14ac:dyDescent="0.25">
      <c r="A13" s="77"/>
      <c r="B13" s="84" t="s">
        <v>504</v>
      </c>
      <c r="C13" s="394">
        <f>'8.sz. melléklet'!D67</f>
        <v>29150000</v>
      </c>
      <c r="D13" s="394">
        <f>'8.sz. melléklet'!E67</f>
        <v>29150000</v>
      </c>
      <c r="E13" s="394">
        <f>'8.sz. melléklet'!F67</f>
        <v>38699203</v>
      </c>
      <c r="F13" s="394">
        <f>'8.sz. melléklet'!G67</f>
        <v>29100000</v>
      </c>
      <c r="G13" s="393"/>
      <c r="H13" s="38"/>
    </row>
    <row r="14" spans="1:8" s="39" customFormat="1" ht="15" customHeight="1" x14ac:dyDescent="0.25">
      <c r="A14" s="52"/>
      <c r="B14" s="89" t="s">
        <v>503</v>
      </c>
      <c r="C14" s="90">
        <f>'8.sz. melléklet'!D71</f>
        <v>300000</v>
      </c>
      <c r="D14" s="90">
        <f>'8.sz. melléklet'!E71</f>
        <v>158000</v>
      </c>
      <c r="E14" s="90">
        <f>'8.sz. melléklet'!F71</f>
        <v>158149</v>
      </c>
      <c r="F14" s="90">
        <f>'8.sz. melléklet'!G71</f>
        <v>200000</v>
      </c>
      <c r="G14" s="393"/>
      <c r="H14" s="38"/>
    </row>
    <row r="15" spans="1:8" s="39" customFormat="1" ht="15" customHeight="1" x14ac:dyDescent="0.25">
      <c r="A15" s="80" t="s">
        <v>68</v>
      </c>
      <c r="B15" s="81" t="s">
        <v>450</v>
      </c>
      <c r="C15" s="82">
        <f>C16+C32</f>
        <v>64486000</v>
      </c>
      <c r="D15" s="82">
        <f>D16+D32</f>
        <v>81951197</v>
      </c>
      <c r="E15" s="82">
        <f>E16+E32</f>
        <v>81951197</v>
      </c>
      <c r="F15" s="82">
        <f>F16+F32</f>
        <v>60653936</v>
      </c>
      <c r="G15" s="73">
        <f>F15/C15</f>
        <v>0.9405752566448532</v>
      </c>
      <c r="H15" s="38"/>
    </row>
    <row r="16" spans="1:8" s="39" customFormat="1" ht="15" customHeight="1" x14ac:dyDescent="0.25">
      <c r="A16" s="74"/>
      <c r="B16" s="75" t="s">
        <v>507</v>
      </c>
      <c r="C16" s="55">
        <f>SUM(C17:C29)</f>
        <v>63752000</v>
      </c>
      <c r="D16" s="55">
        <f>SUM(D17:D31)</f>
        <v>78437817</v>
      </c>
      <c r="E16" s="55">
        <f>SUM(E17:E31)</f>
        <v>78437817</v>
      </c>
      <c r="F16" s="55">
        <f>SUM(F17:F29)</f>
        <v>59999780</v>
      </c>
      <c r="G16" s="76">
        <f>F16/C16</f>
        <v>0.94114349353745763</v>
      </c>
      <c r="H16" s="38"/>
    </row>
    <row r="17" spans="1:9" s="39" customFormat="1" ht="15" customHeight="1" x14ac:dyDescent="0.25">
      <c r="A17" s="77"/>
      <c r="B17" s="84" t="s">
        <v>582</v>
      </c>
      <c r="C17" s="396"/>
      <c r="D17" s="396"/>
      <c r="E17" s="396"/>
      <c r="F17" s="396"/>
      <c r="G17" s="393"/>
      <c r="H17" s="38"/>
    </row>
    <row r="18" spans="1:9" s="39" customFormat="1" ht="15" customHeight="1" x14ac:dyDescent="0.25">
      <c r="A18" s="77"/>
      <c r="B18" s="84" t="s">
        <v>646</v>
      </c>
      <c r="C18" s="397">
        <v>16185000</v>
      </c>
      <c r="D18" s="397">
        <v>16868947</v>
      </c>
      <c r="E18" s="397">
        <v>16868947</v>
      </c>
      <c r="F18" s="397">
        <v>16218665</v>
      </c>
      <c r="G18" s="393"/>
      <c r="H18" s="38"/>
    </row>
    <row r="19" spans="1:9" s="39" customFormat="1" ht="15" customHeight="1" x14ac:dyDescent="0.25">
      <c r="A19" s="77"/>
      <c r="B19" s="84" t="s">
        <v>67</v>
      </c>
      <c r="C19" s="397">
        <v>3632000</v>
      </c>
      <c r="D19" s="397">
        <v>3632000</v>
      </c>
      <c r="E19" s="397">
        <v>3632000</v>
      </c>
      <c r="F19" s="397">
        <v>4222236</v>
      </c>
      <c r="G19" s="393"/>
      <c r="H19" s="38"/>
    </row>
    <row r="20" spans="1:9" s="39" customFormat="1" ht="15" customHeight="1" x14ac:dyDescent="0.25">
      <c r="A20" s="77"/>
      <c r="B20" s="84" t="s">
        <v>644</v>
      </c>
      <c r="C20" s="397">
        <v>24093000</v>
      </c>
      <c r="D20" s="397">
        <v>24093000</v>
      </c>
      <c r="E20" s="397">
        <v>24093000</v>
      </c>
      <c r="F20" s="397">
        <v>19046000</v>
      </c>
      <c r="G20" s="393"/>
      <c r="H20" s="622"/>
    </row>
    <row r="21" spans="1:9" s="39" customFormat="1" ht="15" customHeight="1" x14ac:dyDescent="0.25">
      <c r="A21" s="77"/>
      <c r="B21" s="399" t="s">
        <v>645</v>
      </c>
      <c r="C21" s="397">
        <v>135000</v>
      </c>
      <c r="D21" s="397">
        <v>135000</v>
      </c>
      <c r="E21" s="397">
        <v>135000</v>
      </c>
      <c r="F21" s="397">
        <v>135150</v>
      </c>
      <c r="G21" s="393"/>
      <c r="H21" s="622"/>
      <c r="I21" s="179"/>
    </row>
    <row r="22" spans="1:9" s="39" customFormat="1" ht="15" customHeight="1" x14ac:dyDescent="0.25">
      <c r="A22" s="77"/>
      <c r="B22" s="399" t="s">
        <v>658</v>
      </c>
      <c r="C22" s="397">
        <v>56000</v>
      </c>
      <c r="D22" s="397">
        <v>56000</v>
      </c>
      <c r="E22" s="397">
        <v>56000</v>
      </c>
      <c r="F22" s="397">
        <v>0</v>
      </c>
      <c r="G22" s="393"/>
      <c r="H22" s="622"/>
      <c r="I22" s="179"/>
    </row>
    <row r="23" spans="1:9" s="39" customFormat="1" ht="24" x14ac:dyDescent="0.25">
      <c r="A23" s="77"/>
      <c r="B23" s="398" t="s">
        <v>659</v>
      </c>
      <c r="C23" s="397">
        <v>11304000</v>
      </c>
      <c r="D23" s="397">
        <v>11304300</v>
      </c>
      <c r="E23" s="397">
        <v>11304300</v>
      </c>
      <c r="F23" s="397">
        <v>11685910</v>
      </c>
      <c r="G23" s="393"/>
      <c r="H23" s="38"/>
    </row>
    <row r="24" spans="1:9" s="39" customFormat="1" ht="24" x14ac:dyDescent="0.25">
      <c r="A24" s="77"/>
      <c r="B24" s="398" t="s">
        <v>660</v>
      </c>
      <c r="C24" s="397">
        <v>1520000</v>
      </c>
      <c r="D24" s="397">
        <v>1520000</v>
      </c>
      <c r="E24" s="397">
        <v>1520000</v>
      </c>
      <c r="F24" s="397">
        <v>1470600</v>
      </c>
      <c r="G24" s="393"/>
      <c r="H24" s="38"/>
    </row>
    <row r="25" spans="1:9" s="39" customFormat="1" ht="15" customHeight="1" x14ac:dyDescent="0.25">
      <c r="A25" s="77"/>
      <c r="B25" s="398" t="s">
        <v>661</v>
      </c>
      <c r="C25" s="397">
        <v>55000</v>
      </c>
      <c r="D25" s="397">
        <v>55360</v>
      </c>
      <c r="E25" s="397">
        <v>55360</v>
      </c>
      <c r="F25" s="397">
        <v>55360</v>
      </c>
      <c r="G25" s="393"/>
      <c r="H25" s="38"/>
    </row>
    <row r="26" spans="1:9" s="39" customFormat="1" ht="15" customHeight="1" x14ac:dyDescent="0.25">
      <c r="A26" s="77"/>
      <c r="B26" s="84" t="s">
        <v>757</v>
      </c>
      <c r="C26" s="397">
        <v>1094000</v>
      </c>
      <c r="D26" s="397">
        <v>1093951</v>
      </c>
      <c r="E26" s="397">
        <v>1093951</v>
      </c>
      <c r="F26" s="397">
        <v>1069859</v>
      </c>
      <c r="G26" s="393"/>
      <c r="H26" s="38"/>
    </row>
    <row r="27" spans="1:9" s="39" customFormat="1" ht="15" customHeight="1" x14ac:dyDescent="0.25">
      <c r="A27" s="77"/>
      <c r="B27" s="84" t="s">
        <v>756</v>
      </c>
      <c r="C27" s="397">
        <v>4478000</v>
      </c>
      <c r="D27" s="397">
        <v>4477440</v>
      </c>
      <c r="E27" s="397">
        <v>4477440</v>
      </c>
      <c r="F27" s="397">
        <v>4896000</v>
      </c>
      <c r="G27" s="393"/>
      <c r="H27" s="38"/>
    </row>
    <row r="28" spans="1:9" s="39" customFormat="1" ht="15" customHeight="1" x14ac:dyDescent="0.25">
      <c r="A28" s="77"/>
      <c r="B28" s="84" t="s">
        <v>758</v>
      </c>
      <c r="C28" s="397">
        <v>1200000</v>
      </c>
      <c r="D28" s="397">
        <v>1200000</v>
      </c>
      <c r="E28" s="397">
        <v>1200000</v>
      </c>
      <c r="F28" s="397">
        <v>1200000</v>
      </c>
      <c r="G28" s="393"/>
      <c r="H28" s="38"/>
    </row>
    <row r="29" spans="1:9" s="39" customFormat="1" ht="15" customHeight="1" x14ac:dyDescent="0.25">
      <c r="A29" s="77"/>
      <c r="B29" s="399" t="s">
        <v>759</v>
      </c>
      <c r="C29" s="623"/>
      <c r="D29" s="640">
        <v>1051179</v>
      </c>
      <c r="E29" s="640">
        <v>1051179</v>
      </c>
      <c r="F29" s="639">
        <v>0</v>
      </c>
      <c r="G29" s="393"/>
      <c r="H29" s="38"/>
    </row>
    <row r="30" spans="1:9" s="39" customFormat="1" ht="15" customHeight="1" x14ac:dyDescent="0.25">
      <c r="A30" s="77"/>
      <c r="B30" s="399" t="s">
        <v>760</v>
      </c>
      <c r="C30" s="640">
        <v>0</v>
      </c>
      <c r="D30" s="640">
        <v>12794800</v>
      </c>
      <c r="E30" s="640">
        <v>12794800</v>
      </c>
      <c r="F30" s="640">
        <v>0</v>
      </c>
      <c r="G30" s="638"/>
      <c r="H30" s="38"/>
    </row>
    <row r="31" spans="1:9" s="39" customFormat="1" ht="15" customHeight="1" x14ac:dyDescent="0.25">
      <c r="A31" s="77"/>
      <c r="B31" s="399" t="s">
        <v>761</v>
      </c>
      <c r="C31" s="641"/>
      <c r="D31" s="641">
        <v>155840</v>
      </c>
      <c r="E31" s="641">
        <v>155840</v>
      </c>
      <c r="F31" s="640">
        <v>0</v>
      </c>
      <c r="G31" s="638"/>
      <c r="H31" s="38"/>
    </row>
    <row r="32" spans="1:9" s="39" customFormat="1" ht="15" customHeight="1" x14ac:dyDescent="0.25">
      <c r="A32" s="52"/>
      <c r="B32" s="45" t="s">
        <v>508</v>
      </c>
      <c r="C32" s="79">
        <f>'8.sz. melléklet'!D61</f>
        <v>734000</v>
      </c>
      <c r="D32" s="79">
        <f>'8.sz. melléklet'!E61</f>
        <v>3513380</v>
      </c>
      <c r="E32" s="79">
        <f>'8.sz. melléklet'!F61</f>
        <v>3513380</v>
      </c>
      <c r="F32" s="79">
        <f>'8.sz. melléklet'!G61</f>
        <v>654156</v>
      </c>
      <c r="G32" s="129">
        <f t="shared" ref="G32:G37" si="0">F32/C32</f>
        <v>0.89122070844686652</v>
      </c>
      <c r="H32" s="38"/>
    </row>
    <row r="33" spans="1:8" s="395" customFormat="1" ht="15" customHeight="1" x14ac:dyDescent="0.25">
      <c r="A33" s="85" t="s">
        <v>69</v>
      </c>
      <c r="B33" s="26" t="s">
        <v>495</v>
      </c>
      <c r="C33" s="27">
        <f>'8.sz. melléklet'!D84</f>
        <v>0</v>
      </c>
      <c r="D33" s="27">
        <f>'8.sz. melléklet'!E84</f>
        <v>1100345</v>
      </c>
      <c r="E33" s="27">
        <f>'8.sz. melléklet'!F84</f>
        <v>1210345</v>
      </c>
      <c r="F33" s="27">
        <f>'8.sz. melléklet'!G84</f>
        <v>0</v>
      </c>
      <c r="G33" s="86"/>
      <c r="H33" s="38"/>
    </row>
    <row r="34" spans="1:8" s="39" customFormat="1" ht="15" customHeight="1" x14ac:dyDescent="0.25">
      <c r="A34" s="779" t="s">
        <v>70</v>
      </c>
      <c r="B34" s="779"/>
      <c r="C34" s="29">
        <f>C10+C11+C15+C33</f>
        <v>201669000</v>
      </c>
      <c r="D34" s="29">
        <f>D10+D11+D15+D33</f>
        <v>235058651</v>
      </c>
      <c r="E34" s="29">
        <f>E10+E11+E15+E33</f>
        <v>249730922</v>
      </c>
      <c r="F34" s="29">
        <f>F10+F11+F15+F33</f>
        <v>203363228</v>
      </c>
      <c r="G34" s="87">
        <f t="shared" si="0"/>
        <v>1.0084010333764732</v>
      </c>
      <c r="H34" s="38"/>
    </row>
    <row r="35" spans="1:8" s="39" customFormat="1" ht="15" customHeight="1" x14ac:dyDescent="0.25">
      <c r="A35" s="74" t="s">
        <v>27</v>
      </c>
      <c r="B35" s="75" t="s">
        <v>71</v>
      </c>
      <c r="C35" s="55">
        <f>SUM(C36)</f>
        <v>73160000</v>
      </c>
      <c r="D35" s="55">
        <f>SUM(D36)</f>
        <v>-1784993</v>
      </c>
      <c r="E35" s="55">
        <f>SUM(E36)</f>
        <v>-49746009</v>
      </c>
      <c r="F35" s="55">
        <f>SUM(F36)</f>
        <v>92172726</v>
      </c>
      <c r="G35" s="88">
        <f t="shared" si="0"/>
        <v>1.2598787042099509</v>
      </c>
      <c r="H35" s="38"/>
    </row>
    <row r="36" spans="1:8" s="39" customFormat="1" ht="15" customHeight="1" thickBot="1" x14ac:dyDescent="0.3">
      <c r="A36" s="407"/>
      <c r="B36" s="408" t="s">
        <v>72</v>
      </c>
      <c r="C36" s="409">
        <f>'3.sz. melléklet'!C19</f>
        <v>73160000</v>
      </c>
      <c r="D36" s="409">
        <f>'3.sz. melléklet'!D19</f>
        <v>-1784993</v>
      </c>
      <c r="E36" s="409">
        <f>'3.sz. melléklet'!E19</f>
        <v>-49746009</v>
      </c>
      <c r="F36" s="409">
        <f>'3.sz. melléklet'!F19</f>
        <v>92172726</v>
      </c>
      <c r="G36" s="660">
        <f t="shared" si="0"/>
        <v>1.2598787042099509</v>
      </c>
      <c r="H36" s="38"/>
    </row>
    <row r="37" spans="1:8" s="39" customFormat="1" ht="15" customHeight="1" thickTop="1" thickBot="1" x14ac:dyDescent="0.3">
      <c r="A37" s="804" t="s">
        <v>73</v>
      </c>
      <c r="B37" s="804"/>
      <c r="C37" s="66">
        <f>C35+C34</f>
        <v>274829000</v>
      </c>
      <c r="D37" s="66">
        <f>D35+D34</f>
        <v>233273658</v>
      </c>
      <c r="E37" s="66">
        <f>E35+E34</f>
        <v>199984913</v>
      </c>
      <c r="F37" s="66">
        <f>F35+F34</f>
        <v>295535954</v>
      </c>
      <c r="G37" s="94">
        <f t="shared" si="0"/>
        <v>1.0753448653526374</v>
      </c>
      <c r="H37" s="38"/>
    </row>
    <row r="38" spans="1:8" ht="13.8" thickTop="1" x14ac:dyDescent="0.25"/>
  </sheetData>
  <sheetProtection selectLockedCells="1" selectUnlockedCells="1"/>
  <mergeCells count="4">
    <mergeCell ref="A34:B34"/>
    <mergeCell ref="A37:B37"/>
    <mergeCell ref="A4:G4"/>
    <mergeCell ref="A9:G9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K8" sqref="K8"/>
    </sheetView>
  </sheetViews>
  <sheetFormatPr defaultRowHeight="13.2" x14ac:dyDescent="0.25"/>
  <cols>
    <col min="1" max="1" width="5.6640625" customWidth="1"/>
    <col min="2" max="2" width="30.6640625" customWidth="1"/>
    <col min="3" max="3" width="5.6640625" customWidth="1"/>
    <col min="4" max="8" width="9.6640625" customWidth="1"/>
  </cols>
  <sheetData>
    <row r="1" spans="1:8" s="39" customFormat="1" ht="15" customHeight="1" x14ac:dyDescent="0.25">
      <c r="B1" s="3"/>
      <c r="C1" s="3"/>
      <c r="D1" s="3"/>
      <c r="E1" s="3"/>
      <c r="F1" s="3"/>
      <c r="G1" s="3"/>
      <c r="H1" s="769" t="s">
        <v>605</v>
      </c>
    </row>
    <row r="2" spans="1:8" s="39" customFormat="1" ht="15" customHeight="1" x14ac:dyDescent="0.25">
      <c r="A2" s="3"/>
      <c r="B2" s="3"/>
      <c r="C2" s="3"/>
      <c r="D2" s="3"/>
      <c r="E2" s="3"/>
      <c r="F2" s="3"/>
      <c r="G2" s="3"/>
      <c r="H2" s="2" t="str">
        <f>'2.sz. melléklet'!G2</f>
        <v>az 1/2017. (II.22.) önkormányzati rendelethez</v>
      </c>
    </row>
    <row r="3" spans="1:8" s="39" customFormat="1" ht="15" customHeight="1" x14ac:dyDescent="0.25">
      <c r="A3" s="41"/>
      <c r="B3" s="42"/>
      <c r="C3" s="42"/>
      <c r="D3" s="42"/>
      <c r="E3" s="42"/>
      <c r="F3" s="42"/>
      <c r="G3" s="42"/>
    </row>
    <row r="4" spans="1:8" s="39" customFormat="1" ht="15" customHeight="1" x14ac:dyDescent="0.25">
      <c r="A4" s="805" t="s">
        <v>765</v>
      </c>
      <c r="B4" s="805"/>
      <c r="C4" s="805"/>
      <c r="D4" s="805"/>
      <c r="E4" s="805"/>
      <c r="F4" s="805"/>
      <c r="G4" s="805"/>
      <c r="H4" s="805"/>
    </row>
    <row r="5" spans="1:8" s="39" customFormat="1" ht="15" customHeight="1" x14ac:dyDescent="0.25">
      <c r="A5" s="805" t="s">
        <v>74</v>
      </c>
      <c r="B5" s="805"/>
      <c r="C5" s="805"/>
      <c r="D5" s="805"/>
      <c r="E5" s="805"/>
      <c r="F5" s="805"/>
      <c r="G5" s="805"/>
      <c r="H5" s="805"/>
    </row>
    <row r="6" spans="1:8" s="39" customFormat="1" ht="15" customHeight="1" x14ac:dyDescent="0.25">
      <c r="A6" s="42"/>
      <c r="B6" s="70"/>
      <c r="C6" s="70"/>
      <c r="D6" s="70"/>
      <c r="E6" s="70"/>
      <c r="F6" s="70"/>
      <c r="G6" s="70"/>
      <c r="H6" s="70"/>
    </row>
    <row r="7" spans="1:8" s="39" customFormat="1" ht="15" customHeight="1" thickBot="1" x14ac:dyDescent="0.25">
      <c r="A7" s="42"/>
      <c r="B7" s="42"/>
      <c r="C7" s="42"/>
      <c r="D7" s="42"/>
      <c r="E7" s="42"/>
      <c r="F7" s="42"/>
      <c r="G7" s="42"/>
      <c r="H7" s="553" t="s">
        <v>347</v>
      </c>
    </row>
    <row r="8" spans="1:8" s="39" customFormat="1" ht="31.2" thickTop="1" x14ac:dyDescent="0.25">
      <c r="A8" s="7" t="s">
        <v>1</v>
      </c>
      <c r="B8" s="8" t="s">
        <v>2</v>
      </c>
      <c r="C8" s="9" t="s">
        <v>378</v>
      </c>
      <c r="D8" s="9" t="s">
        <v>649</v>
      </c>
      <c r="E8" s="9" t="s">
        <v>685</v>
      </c>
      <c r="F8" s="9" t="s">
        <v>686</v>
      </c>
      <c r="G8" s="9" t="s">
        <v>687</v>
      </c>
      <c r="H8" s="635" t="s">
        <v>688</v>
      </c>
    </row>
    <row r="9" spans="1:8" s="39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05" t="s">
        <v>65</v>
      </c>
    </row>
    <row r="10" spans="1:8" s="39" customFormat="1" ht="15" customHeight="1" thickTop="1" x14ac:dyDescent="0.25">
      <c r="A10" s="808" t="s">
        <v>41</v>
      </c>
      <c r="B10" s="808"/>
      <c r="C10" s="808"/>
      <c r="D10" s="808"/>
      <c r="E10" s="808"/>
      <c r="F10" s="808"/>
      <c r="G10" s="808"/>
      <c r="H10" s="808"/>
    </row>
    <row r="11" spans="1:8" s="39" customFormat="1" ht="15" customHeight="1" x14ac:dyDescent="0.25">
      <c r="A11" s="77" t="s">
        <v>13</v>
      </c>
      <c r="B11" s="60" t="s">
        <v>133</v>
      </c>
      <c r="C11" s="60" t="s">
        <v>379</v>
      </c>
      <c r="D11" s="79">
        <f>'8.sz. melléklet'!D7+'9.sz. melléklet'!D8</f>
        <v>46674000</v>
      </c>
      <c r="E11" s="79">
        <f>'8.sz. melléklet'!E7+'9.sz. melléklet'!E8</f>
        <v>43524030</v>
      </c>
      <c r="F11" s="79">
        <f>'8.sz. melléklet'!F7+'9.sz. melléklet'!F8</f>
        <v>43524030</v>
      </c>
      <c r="G11" s="79">
        <f>'8.sz. melléklet'!G7+'9.sz. melléklet'!G8</f>
        <v>50203332</v>
      </c>
      <c r="H11" s="76">
        <f>G11/D11</f>
        <v>1.0756166602391053</v>
      </c>
    </row>
    <row r="12" spans="1:8" s="39" customFormat="1" ht="15" customHeight="1" x14ac:dyDescent="0.25">
      <c r="A12" s="77" t="s">
        <v>14</v>
      </c>
      <c r="B12" s="60" t="s">
        <v>51</v>
      </c>
      <c r="C12" s="60" t="s">
        <v>389</v>
      </c>
      <c r="D12" s="79">
        <f>'8.sz. melléklet'!D20+'9.sz. melléklet'!D17</f>
        <v>13708000</v>
      </c>
      <c r="E12" s="79">
        <f>'8.sz. melléklet'!E20+'9.sz. melléklet'!E17</f>
        <v>12179835</v>
      </c>
      <c r="F12" s="79">
        <f>'8.sz. melléklet'!F20+'9.sz. melléklet'!F17</f>
        <v>12179835</v>
      </c>
      <c r="G12" s="79">
        <f>'8.sz. melléklet'!G20+'9.sz. melléklet'!G17</f>
        <v>11907363</v>
      </c>
      <c r="H12" s="76">
        <f>G12/D12</f>
        <v>0.86864334695068568</v>
      </c>
    </row>
    <row r="13" spans="1:8" s="39" customFormat="1" ht="15" customHeight="1" x14ac:dyDescent="0.25">
      <c r="A13" s="77" t="s">
        <v>52</v>
      </c>
      <c r="B13" s="60" t="s">
        <v>139</v>
      </c>
      <c r="C13" s="60" t="s">
        <v>390</v>
      </c>
      <c r="D13" s="79">
        <f>'8.sz. melléklet'!D21+'9.sz. melléklet'!D18</f>
        <v>108058000</v>
      </c>
      <c r="E13" s="79">
        <f>'8.sz. melléklet'!E21+'9.sz. melléklet'!E18</f>
        <v>120984704</v>
      </c>
      <c r="F13" s="79">
        <f>'8.sz. melléklet'!F21+'9.sz. melléklet'!F18</f>
        <v>106989546</v>
      </c>
      <c r="G13" s="79">
        <f>'8.sz. melléklet'!G21+'9.sz. melléklet'!G18</f>
        <v>113724009</v>
      </c>
      <c r="H13" s="76">
        <f t="shared" ref="H13:H16" si="0">G13/D13</f>
        <v>1.052434886820041</v>
      </c>
    </row>
    <row r="14" spans="1:8" s="39" customFormat="1" ht="15" customHeight="1" x14ac:dyDescent="0.25">
      <c r="A14" s="77" t="s">
        <v>53</v>
      </c>
      <c r="B14" s="60" t="s">
        <v>512</v>
      </c>
      <c r="C14" s="60" t="s">
        <v>413</v>
      </c>
      <c r="D14" s="79">
        <f>'8.sz. melléklet'!D31</f>
        <v>3250000</v>
      </c>
      <c r="E14" s="79">
        <f>'8.sz. melléklet'!E31</f>
        <v>4350000</v>
      </c>
      <c r="F14" s="79">
        <f>'8.sz. melléklet'!F31</f>
        <v>3039720</v>
      </c>
      <c r="G14" s="79">
        <f>'8.sz. melléklet'!G31</f>
        <v>3700000</v>
      </c>
      <c r="H14" s="76">
        <f t="shared" si="0"/>
        <v>1.1384615384615384</v>
      </c>
    </row>
    <row r="15" spans="1:8" s="39" customFormat="1" ht="15" customHeight="1" x14ac:dyDescent="0.25">
      <c r="A15" s="77" t="s">
        <v>55</v>
      </c>
      <c r="B15" s="78" t="s">
        <v>577</v>
      </c>
      <c r="C15" s="447" t="s">
        <v>568</v>
      </c>
      <c r="D15" s="79">
        <f>'8.sz. melléklet'!D33</f>
        <v>420000</v>
      </c>
      <c r="E15" s="79">
        <f>'8.sz. melléklet'!E33</f>
        <v>1036613</v>
      </c>
      <c r="F15" s="79">
        <f>'8.sz. melléklet'!F33</f>
        <v>1036613</v>
      </c>
      <c r="G15" s="79">
        <f>'8.sz. melléklet'!G33</f>
        <v>880000</v>
      </c>
      <c r="H15" s="76">
        <f t="shared" si="0"/>
        <v>2.0952380952380953</v>
      </c>
    </row>
    <row r="16" spans="1:8" s="39" customFormat="1" ht="15" customHeight="1" x14ac:dyDescent="0.25">
      <c r="A16" s="77" t="s">
        <v>56</v>
      </c>
      <c r="B16" s="60" t="s">
        <v>516</v>
      </c>
      <c r="C16" s="60" t="s">
        <v>418</v>
      </c>
      <c r="D16" s="79">
        <f>'8.sz. melléklet'!D34</f>
        <v>13116000</v>
      </c>
      <c r="E16" s="79">
        <f>'8.sz. melléklet'!E34</f>
        <v>13817000</v>
      </c>
      <c r="F16" s="79">
        <f>'8.sz. melléklet'!F34</f>
        <v>13775549</v>
      </c>
      <c r="G16" s="79">
        <f>'8.sz. melléklet'!G34</f>
        <v>15804432</v>
      </c>
      <c r="H16" s="76">
        <f t="shared" si="0"/>
        <v>1.2049734675205857</v>
      </c>
    </row>
    <row r="17" spans="1:8" s="39" customFormat="1" ht="15" customHeight="1" x14ac:dyDescent="0.25">
      <c r="A17" s="77" t="s">
        <v>79</v>
      </c>
      <c r="B17" s="60" t="s">
        <v>76</v>
      </c>
      <c r="C17" s="60" t="s">
        <v>419</v>
      </c>
      <c r="D17" s="79">
        <f>'8.sz. melléklet'!D35</f>
        <v>6444000</v>
      </c>
      <c r="E17" s="79">
        <f>'8.sz. melléklet'!E35</f>
        <v>19469800</v>
      </c>
      <c r="F17" s="79">
        <f>'8.sz. melléklet'!F35</f>
        <v>19439620</v>
      </c>
      <c r="G17" s="79">
        <f>'8.sz. melléklet'!G35</f>
        <v>6975000</v>
      </c>
      <c r="H17" s="76">
        <f>G17/D17</f>
        <v>1.0824022346368716</v>
      </c>
    </row>
    <row r="18" spans="1:8" s="39" customFormat="1" ht="15" customHeight="1" x14ac:dyDescent="0.25">
      <c r="A18" s="780" t="s">
        <v>77</v>
      </c>
      <c r="B18" s="780"/>
      <c r="C18" s="420"/>
      <c r="D18" s="194">
        <f>SUM(D11:D17)</f>
        <v>191670000</v>
      </c>
      <c r="E18" s="194">
        <f>SUM(E11:E17)</f>
        <v>215361982</v>
      </c>
      <c r="F18" s="194">
        <f>SUM(F11:F17)</f>
        <v>199984913</v>
      </c>
      <c r="G18" s="194">
        <f>SUM(G11:G17)</f>
        <v>203194136</v>
      </c>
      <c r="H18" s="363">
        <f>G18/D18</f>
        <v>1.0601248813064121</v>
      </c>
    </row>
    <row r="19" spans="1:8" s="39" customFormat="1" ht="15" customHeight="1" x14ac:dyDescent="0.25">
      <c r="A19" s="77" t="s">
        <v>97</v>
      </c>
      <c r="B19" s="60" t="s">
        <v>45</v>
      </c>
      <c r="C19" s="60" t="s">
        <v>600</v>
      </c>
      <c r="D19" s="79">
        <f>'8.sz. melléklet'!D36</f>
        <v>83159000</v>
      </c>
      <c r="E19" s="79">
        <f>'8.sz. melléklet'!E36</f>
        <v>17911676</v>
      </c>
      <c r="F19" s="79">
        <f>'8.sz. melléklet'!F36</f>
        <v>0</v>
      </c>
      <c r="G19" s="79">
        <f>'8.sz. melléklet'!G36</f>
        <v>92341818</v>
      </c>
      <c r="H19" s="76">
        <f>G19/D19</f>
        <v>1.1104248247333421</v>
      </c>
    </row>
    <row r="20" spans="1:8" s="39" customFormat="1" ht="15" customHeight="1" x14ac:dyDescent="0.25">
      <c r="A20" s="52"/>
      <c r="B20" s="95" t="s">
        <v>78</v>
      </c>
      <c r="C20" s="95"/>
      <c r="D20" s="195"/>
      <c r="E20" s="195"/>
      <c r="F20" s="195"/>
      <c r="G20" s="195"/>
      <c r="H20" s="96"/>
    </row>
    <row r="21" spans="1:8" s="39" customFormat="1" ht="15" customHeight="1" thickBot="1" x14ac:dyDescent="0.3">
      <c r="A21" s="97" t="s">
        <v>98</v>
      </c>
      <c r="B21" s="64" t="s">
        <v>80</v>
      </c>
      <c r="C21" s="64"/>
      <c r="D21" s="748">
        <v>22</v>
      </c>
      <c r="E21" s="748">
        <v>22</v>
      </c>
      <c r="F21" s="748">
        <v>22</v>
      </c>
      <c r="G21" s="748">
        <v>26</v>
      </c>
      <c r="H21" s="65"/>
    </row>
    <row r="22" spans="1:8" ht="15" customHeight="1" thickTop="1" thickBot="1" x14ac:dyDescent="0.3">
      <c r="A22" s="807" t="s">
        <v>81</v>
      </c>
      <c r="B22" s="807"/>
      <c r="C22" s="388"/>
      <c r="D22" s="417">
        <f>SUM(D18:D19)</f>
        <v>274829000</v>
      </c>
      <c r="E22" s="417">
        <f>SUM(E18:E19)</f>
        <v>233273658</v>
      </c>
      <c r="F22" s="417">
        <f>SUM(F18:F19)</f>
        <v>199984913</v>
      </c>
      <c r="G22" s="417">
        <f>SUM(G18:G19)</f>
        <v>295535954</v>
      </c>
      <c r="H22" s="418">
        <f>G22/D22</f>
        <v>1.0753448653526374</v>
      </c>
    </row>
    <row r="23" spans="1:8" ht="15" customHeight="1" thickTop="1" x14ac:dyDescent="0.25"/>
  </sheetData>
  <sheetProtection selectLockedCells="1" selectUnlockedCells="1"/>
  <mergeCells count="5">
    <mergeCell ref="A18:B18"/>
    <mergeCell ref="A22:B22"/>
    <mergeCell ref="A4:H4"/>
    <mergeCell ref="A5:H5"/>
    <mergeCell ref="A10:H10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H1" sqref="H1"/>
    </sheetView>
  </sheetViews>
  <sheetFormatPr defaultRowHeight="13.2" x14ac:dyDescent="0.25"/>
  <cols>
    <col min="1" max="1" width="5.6640625" customWidth="1"/>
    <col min="2" max="2" width="27.6640625" customWidth="1"/>
    <col min="3" max="3" width="5.6640625" customWidth="1"/>
    <col min="4" max="7" width="9.6640625" customWidth="1"/>
    <col min="8" max="8" width="9.109375" customWidth="1"/>
  </cols>
  <sheetData>
    <row r="1" spans="1:10" s="39" customFormat="1" ht="15" customHeight="1" x14ac:dyDescent="0.25">
      <c r="B1" s="3"/>
      <c r="C1" s="3"/>
      <c r="D1" s="3"/>
      <c r="E1" s="3"/>
      <c r="F1" s="3"/>
      <c r="H1" s="769" t="s">
        <v>606</v>
      </c>
    </row>
    <row r="2" spans="1:10" s="39" customFormat="1" ht="15" customHeight="1" x14ac:dyDescent="0.25">
      <c r="A2" s="3"/>
      <c r="B2" s="3"/>
      <c r="C2" s="3"/>
      <c r="D2" s="3"/>
      <c r="E2" s="3"/>
      <c r="F2" s="3"/>
      <c r="H2" s="2" t="str">
        <f>'2.sz. melléklet'!G2</f>
        <v>az 1/2017. (II.22.) önkormányzati rendelethez</v>
      </c>
    </row>
    <row r="3" spans="1:10" s="39" customFormat="1" ht="15" customHeight="1" x14ac:dyDescent="0.25">
      <c r="A3" s="41"/>
      <c r="B3" s="42"/>
      <c r="C3" s="42"/>
      <c r="D3" s="42"/>
      <c r="E3" s="42"/>
      <c r="F3" s="42"/>
    </row>
    <row r="4" spans="1:10" s="39" customFormat="1" ht="15" customHeight="1" x14ac:dyDescent="0.25">
      <c r="A4" s="803" t="s">
        <v>698</v>
      </c>
      <c r="B4" s="803"/>
      <c r="C4" s="803"/>
      <c r="D4" s="803"/>
      <c r="E4" s="803"/>
      <c r="F4" s="803"/>
      <c r="G4" s="803"/>
      <c r="H4" s="803"/>
    </row>
    <row r="5" spans="1:10" s="39" customFormat="1" ht="15" customHeight="1" x14ac:dyDescent="0.25">
      <c r="A5" s="42"/>
      <c r="B5" s="42"/>
      <c r="C5" s="42"/>
      <c r="D5" s="42"/>
      <c r="E5" s="42"/>
      <c r="F5" s="42"/>
      <c r="G5" s="42"/>
    </row>
    <row r="6" spans="1:10" s="39" customFormat="1" ht="15" customHeight="1" thickBot="1" x14ac:dyDescent="0.25">
      <c r="A6" s="41"/>
      <c r="B6" s="41"/>
      <c r="C6" s="41"/>
      <c r="D6" s="98"/>
      <c r="E6" s="98"/>
      <c r="F6" s="98"/>
      <c r="G6" s="98"/>
      <c r="H6" s="6" t="s">
        <v>347</v>
      </c>
    </row>
    <row r="7" spans="1:10" s="39" customFormat="1" ht="41.4" thickTop="1" x14ac:dyDescent="0.25">
      <c r="A7" s="7" t="s">
        <v>1</v>
      </c>
      <c r="B7" s="8" t="s">
        <v>2</v>
      </c>
      <c r="C7" s="9" t="s">
        <v>378</v>
      </c>
      <c r="D7" s="9" t="s">
        <v>649</v>
      </c>
      <c r="E7" s="9" t="s">
        <v>685</v>
      </c>
      <c r="F7" s="9" t="s">
        <v>686</v>
      </c>
      <c r="G7" s="9" t="s">
        <v>687</v>
      </c>
      <c r="H7" s="635" t="s">
        <v>688</v>
      </c>
    </row>
    <row r="8" spans="1:10" s="39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3" t="s">
        <v>9</v>
      </c>
      <c r="H8" s="105" t="s">
        <v>65</v>
      </c>
    </row>
    <row r="9" spans="1:10" s="39" customFormat="1" ht="15" customHeight="1" thickTop="1" x14ac:dyDescent="0.25">
      <c r="A9" s="52" t="s">
        <v>13</v>
      </c>
      <c r="B9" s="45" t="s">
        <v>437</v>
      </c>
      <c r="C9" s="45" t="s">
        <v>438</v>
      </c>
      <c r="D9" s="46">
        <f>'8.sz. melléklet'!D43</f>
        <v>0</v>
      </c>
      <c r="E9" s="46">
        <f>'8.sz. melléklet'!E43</f>
        <v>8483000</v>
      </c>
      <c r="F9" s="46">
        <f>'8.sz. melléklet'!F43</f>
        <v>8462753</v>
      </c>
      <c r="G9" s="46">
        <f>'8.sz. melléklet'!G43</f>
        <v>7550000</v>
      </c>
      <c r="H9" s="20"/>
    </row>
    <row r="10" spans="1:10" s="39" customFormat="1" ht="15" customHeight="1" x14ac:dyDescent="0.25">
      <c r="A10" s="371" t="s">
        <v>14</v>
      </c>
      <c r="B10" s="421" t="s">
        <v>234</v>
      </c>
      <c r="C10" s="421" t="s">
        <v>421</v>
      </c>
      <c r="D10" s="422">
        <f>'8.sz. melléklet'!D37+'9.sz. melléklet'!D26</f>
        <v>149476000</v>
      </c>
      <c r="E10" s="422">
        <f>'8.sz. melléklet'!E37+'9.sz. melléklet'!E26</f>
        <v>121766000</v>
      </c>
      <c r="F10" s="422">
        <f>'8.sz. melléklet'!F37+'9.sz. melléklet'!F26</f>
        <v>89136513</v>
      </c>
      <c r="G10" s="422">
        <f>'8.sz. melléklet'!G37+'9.sz. melléklet'!G26</f>
        <v>117503000</v>
      </c>
      <c r="H10" s="20">
        <f>G10/D10</f>
        <v>0.7860994407128904</v>
      </c>
      <c r="J10" s="179"/>
    </row>
    <row r="11" spans="1:10" s="39" customFormat="1" ht="15" customHeight="1" x14ac:dyDescent="0.25">
      <c r="A11" s="77" t="s">
        <v>52</v>
      </c>
      <c r="B11" s="423" t="s">
        <v>151</v>
      </c>
      <c r="C11" s="423" t="s">
        <v>445</v>
      </c>
      <c r="D11" s="424">
        <f>'8.sz. melléklet'!D46</f>
        <v>375000</v>
      </c>
      <c r="E11" s="424">
        <f>'8.sz. melléklet'!E46</f>
        <v>375000</v>
      </c>
      <c r="F11" s="424">
        <f>'8.sz. melléklet'!F46</f>
        <v>0</v>
      </c>
      <c r="G11" s="424">
        <f>'8.sz. melléklet'!G46</f>
        <v>300000</v>
      </c>
      <c r="H11" s="20">
        <f>G11/D11</f>
        <v>0.8</v>
      </c>
      <c r="I11" s="179"/>
    </row>
    <row r="12" spans="1:10" s="39" customFormat="1" ht="15" customHeight="1" thickBot="1" x14ac:dyDescent="0.3">
      <c r="A12" s="33" t="s">
        <v>53</v>
      </c>
      <c r="B12" s="45" t="s">
        <v>46</v>
      </c>
      <c r="C12" s="78"/>
      <c r="D12" s="454"/>
      <c r="E12" s="454"/>
      <c r="F12" s="454"/>
      <c r="G12" s="454"/>
      <c r="H12" s="455"/>
    </row>
    <row r="13" spans="1:10" s="39" customFormat="1" ht="15" customHeight="1" thickTop="1" thickBot="1" x14ac:dyDescent="0.3">
      <c r="A13" s="807" t="s">
        <v>84</v>
      </c>
      <c r="B13" s="807"/>
      <c r="C13" s="372"/>
      <c r="D13" s="66">
        <f>SUM(D9:D12)</f>
        <v>149851000</v>
      </c>
      <c r="E13" s="66">
        <f>SUM(E9:E12)</f>
        <v>130624000</v>
      </c>
      <c r="F13" s="66">
        <f t="shared" ref="F13:G13" si="0">SUM(F9:F12)</f>
        <v>97599266</v>
      </c>
      <c r="G13" s="66">
        <f t="shared" si="0"/>
        <v>125353000</v>
      </c>
      <c r="H13" s="94">
        <f>G13/D13</f>
        <v>0.83651760749010684</v>
      </c>
    </row>
    <row r="14" spans="1:10" ht="13.8" thickTop="1" x14ac:dyDescent="0.25"/>
  </sheetData>
  <sheetProtection selectLockedCells="1" selectUnlockedCells="1"/>
  <mergeCells count="2">
    <mergeCell ref="A13:B13"/>
    <mergeCell ref="A4:H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zoomScaleSheetLayoutView="75" workbookViewId="0"/>
  </sheetViews>
  <sheetFormatPr defaultRowHeight="13.2" x14ac:dyDescent="0.25"/>
  <cols>
    <col min="1" max="1" width="5.6640625" customWidth="1"/>
    <col min="2" max="2" width="35.33203125" customWidth="1"/>
    <col min="3" max="10" width="9.5546875" customWidth="1"/>
    <col min="11" max="12" width="8.33203125" customWidth="1"/>
    <col min="13" max="14" width="7.6640625" customWidth="1"/>
  </cols>
  <sheetData>
    <row r="1" spans="1:14" s="42" customFormat="1" ht="12" x14ac:dyDescent="0.25">
      <c r="B1" s="58"/>
      <c r="C1" s="58"/>
      <c r="D1" s="58"/>
      <c r="E1" s="58"/>
      <c r="F1" s="58"/>
      <c r="G1" s="58"/>
      <c r="H1" s="58"/>
      <c r="L1" s="40" t="s">
        <v>607</v>
      </c>
    </row>
    <row r="2" spans="1:14" s="42" customFormat="1" ht="12" x14ac:dyDescent="0.25">
      <c r="A2" s="3"/>
      <c r="B2" s="3"/>
      <c r="C2" s="3"/>
      <c r="D2" s="3"/>
      <c r="E2" s="3"/>
      <c r="F2" s="3"/>
      <c r="G2" s="3"/>
      <c r="H2" s="3"/>
      <c r="L2" s="2" t="str">
        <f>'2.sz. melléklet'!G2</f>
        <v>az 1/2017. (II.22.) önkormányzati rendelethez</v>
      </c>
    </row>
    <row r="3" spans="1:14" s="42" customFormat="1" ht="6.75" customHeight="1" x14ac:dyDescent="0.25">
      <c r="A3" s="41"/>
    </row>
    <row r="4" spans="1:14" s="42" customFormat="1" ht="12" x14ac:dyDescent="0.25">
      <c r="A4" s="803" t="s">
        <v>766</v>
      </c>
      <c r="B4" s="803"/>
      <c r="C4" s="803"/>
      <c r="D4" s="803"/>
      <c r="E4" s="803"/>
      <c r="F4" s="803"/>
      <c r="G4" s="803"/>
      <c r="H4" s="803"/>
      <c r="I4" s="803"/>
      <c r="J4" s="803"/>
      <c r="K4" s="803"/>
      <c r="L4" s="803"/>
    </row>
    <row r="5" spans="1:14" s="42" customFormat="1" ht="12.6" thickBot="1" x14ac:dyDescent="0.25">
      <c r="L5" s="6" t="s">
        <v>347</v>
      </c>
      <c r="N5" s="6"/>
    </row>
    <row r="6" spans="1:14" s="42" customFormat="1" ht="41.4" thickTop="1" x14ac:dyDescent="0.25">
      <c r="A6" s="508" t="s">
        <v>85</v>
      </c>
      <c r="B6" s="509" t="s">
        <v>86</v>
      </c>
      <c r="C6" s="637" t="s">
        <v>689</v>
      </c>
      <c r="D6" s="510" t="s">
        <v>690</v>
      </c>
      <c r="E6" s="511" t="s">
        <v>691</v>
      </c>
      <c r="F6" s="635" t="s">
        <v>688</v>
      </c>
      <c r="G6" s="513" t="s">
        <v>692</v>
      </c>
      <c r="H6" s="513" t="s">
        <v>693</v>
      </c>
      <c r="I6" s="513" t="s">
        <v>694</v>
      </c>
      <c r="J6" s="635" t="s">
        <v>688</v>
      </c>
      <c r="K6" s="514" t="s">
        <v>251</v>
      </c>
      <c r="L6" s="512" t="s">
        <v>252</v>
      </c>
    </row>
    <row r="7" spans="1:14" s="42" customFormat="1" ht="12.6" thickBot="1" x14ac:dyDescent="0.3">
      <c r="A7" s="515" t="s">
        <v>3</v>
      </c>
      <c r="B7" s="516" t="s">
        <v>4</v>
      </c>
      <c r="C7" s="517" t="s">
        <v>5</v>
      </c>
      <c r="D7" s="517" t="s">
        <v>6</v>
      </c>
      <c r="E7" s="517" t="s">
        <v>7</v>
      </c>
      <c r="F7" s="518" t="s">
        <v>8</v>
      </c>
      <c r="G7" s="519" t="s">
        <v>9</v>
      </c>
      <c r="H7" s="519" t="s">
        <v>65</v>
      </c>
      <c r="I7" s="519" t="s">
        <v>11</v>
      </c>
      <c r="J7" s="520" t="s">
        <v>202</v>
      </c>
      <c r="K7" s="521" t="s">
        <v>203</v>
      </c>
      <c r="L7" s="522" t="s">
        <v>204</v>
      </c>
    </row>
    <row r="8" spans="1:14" s="42" customFormat="1" ht="21" thickTop="1" x14ac:dyDescent="0.25">
      <c r="A8" s="106" t="s">
        <v>13</v>
      </c>
      <c r="B8" s="107" t="s">
        <v>534</v>
      </c>
      <c r="C8" s="116">
        <v>0</v>
      </c>
      <c r="D8" s="116">
        <v>541129</v>
      </c>
      <c r="E8" s="116">
        <v>2212815</v>
      </c>
      <c r="F8" s="523"/>
      <c r="G8" s="108">
        <v>21975000</v>
      </c>
      <c r="H8" s="108">
        <v>21388161</v>
      </c>
      <c r="I8" s="108">
        <v>48483617</v>
      </c>
      <c r="J8" s="524">
        <f>I8/G8</f>
        <v>2.2063079408418655</v>
      </c>
      <c r="K8" s="238" t="s">
        <v>253</v>
      </c>
      <c r="L8" s="239"/>
    </row>
    <row r="9" spans="1:14" s="42" customFormat="1" ht="12" x14ac:dyDescent="0.25">
      <c r="A9" s="109" t="s">
        <v>14</v>
      </c>
      <c r="B9" s="117" t="s">
        <v>558</v>
      </c>
      <c r="C9" s="111">
        <v>127000</v>
      </c>
      <c r="D9" s="111">
        <v>127000</v>
      </c>
      <c r="E9" s="111">
        <v>127000</v>
      </c>
      <c r="F9" s="525">
        <f>E9/C9</f>
        <v>1</v>
      </c>
      <c r="G9" s="111">
        <v>1512344</v>
      </c>
      <c r="H9" s="111">
        <v>1522313</v>
      </c>
      <c r="I9" s="111">
        <v>3023783</v>
      </c>
      <c r="J9" s="526">
        <f t="shared" ref="J9:J16" si="0">I9/G9</f>
        <v>1.9994015911723788</v>
      </c>
      <c r="K9" s="240" t="s">
        <v>253</v>
      </c>
      <c r="L9" s="241"/>
    </row>
    <row r="10" spans="1:14" s="42" customFormat="1" ht="20.399999999999999" x14ac:dyDescent="0.25">
      <c r="A10" s="109" t="s">
        <v>52</v>
      </c>
      <c r="B10" s="430" t="s">
        <v>532</v>
      </c>
      <c r="C10" s="111">
        <v>7018000</v>
      </c>
      <c r="D10" s="111">
        <v>13696999</v>
      </c>
      <c r="E10" s="111">
        <v>18421000</v>
      </c>
      <c r="F10" s="525">
        <f>E10/C10</f>
        <v>2.6248218865773723</v>
      </c>
      <c r="G10" s="111">
        <v>81398000</v>
      </c>
      <c r="H10" s="111">
        <v>56601048</v>
      </c>
      <c r="I10" s="111">
        <v>58328000</v>
      </c>
      <c r="J10" s="526">
        <f t="shared" si="0"/>
        <v>0.71657780289441997</v>
      </c>
      <c r="K10" s="240" t="s">
        <v>253</v>
      </c>
      <c r="L10" s="241"/>
    </row>
    <row r="11" spans="1:14" s="42" customFormat="1" ht="12.75" customHeight="1" x14ac:dyDescent="0.25">
      <c r="A11" s="109" t="s">
        <v>53</v>
      </c>
      <c r="B11" s="430" t="s">
        <v>535</v>
      </c>
      <c r="C11" s="111">
        <v>1944000</v>
      </c>
      <c r="D11" s="111">
        <v>3542000</v>
      </c>
      <c r="E11" s="111">
        <v>0</v>
      </c>
      <c r="F11" s="525">
        <f>E11/C11</f>
        <v>0</v>
      </c>
      <c r="G11" s="111">
        <v>11259000</v>
      </c>
      <c r="H11" s="111">
        <v>10286000</v>
      </c>
      <c r="I11" s="111">
        <v>0</v>
      </c>
      <c r="J11" s="526">
        <f t="shared" si="0"/>
        <v>0</v>
      </c>
      <c r="K11" s="240" t="s">
        <v>253</v>
      </c>
      <c r="L11" s="241"/>
    </row>
    <row r="12" spans="1:14" s="42" customFormat="1" ht="12" x14ac:dyDescent="0.25">
      <c r="A12" s="109" t="s">
        <v>55</v>
      </c>
      <c r="B12" s="430" t="s">
        <v>536</v>
      </c>
      <c r="C12" s="111">
        <v>1905000</v>
      </c>
      <c r="D12" s="111">
        <v>4187712</v>
      </c>
      <c r="E12" s="111">
        <v>1905000</v>
      </c>
      <c r="F12" s="525">
        <f>E12/C12</f>
        <v>1</v>
      </c>
      <c r="G12" s="111">
        <v>11899700</v>
      </c>
      <c r="H12" s="111">
        <v>12040509</v>
      </c>
      <c r="I12" s="111">
        <v>11638749</v>
      </c>
      <c r="J12" s="526">
        <f t="shared" si="0"/>
        <v>0.97807079170063116</v>
      </c>
      <c r="K12" s="240" t="s">
        <v>253</v>
      </c>
      <c r="L12" s="241"/>
    </row>
    <row r="13" spans="1:14" s="42" customFormat="1" ht="20.399999999999999" x14ac:dyDescent="0.25">
      <c r="A13" s="109" t="s">
        <v>56</v>
      </c>
      <c r="B13" s="110" t="s">
        <v>538</v>
      </c>
      <c r="C13" s="111">
        <v>63752000</v>
      </c>
      <c r="D13" s="111">
        <v>80985106</v>
      </c>
      <c r="E13" s="111">
        <v>86599780</v>
      </c>
      <c r="F13" s="525">
        <f>E13/C13</f>
        <v>1.3583853055590414</v>
      </c>
      <c r="G13" s="111">
        <v>2815000</v>
      </c>
      <c r="H13" s="111">
        <v>3762075</v>
      </c>
      <c r="I13" s="111">
        <v>3109046</v>
      </c>
      <c r="J13" s="526">
        <f t="shared" si="0"/>
        <v>1.104456838365897</v>
      </c>
      <c r="K13" s="240" t="s">
        <v>253</v>
      </c>
      <c r="L13" s="241"/>
    </row>
    <row r="14" spans="1:14" s="42" customFormat="1" ht="12" x14ac:dyDescent="0.25">
      <c r="A14" s="109" t="s">
        <v>58</v>
      </c>
      <c r="B14" s="110" t="s">
        <v>539</v>
      </c>
      <c r="C14" s="722"/>
      <c r="D14" s="722"/>
      <c r="E14" s="722"/>
      <c r="F14" s="723"/>
      <c r="G14" s="111">
        <v>10612000</v>
      </c>
      <c r="H14" s="111">
        <v>11365000</v>
      </c>
      <c r="I14" s="111">
        <v>13068432</v>
      </c>
      <c r="J14" s="526">
        <f t="shared" si="0"/>
        <v>1.231476818695816</v>
      </c>
      <c r="K14" s="240" t="s">
        <v>253</v>
      </c>
      <c r="L14" s="241"/>
    </row>
    <row r="15" spans="1:14" s="42" customFormat="1" ht="12.75" customHeight="1" x14ac:dyDescent="0.25">
      <c r="A15" s="109" t="s">
        <v>79</v>
      </c>
      <c r="B15" s="110" t="s">
        <v>541</v>
      </c>
      <c r="C15" s="722"/>
      <c r="D15" s="722"/>
      <c r="E15" s="722"/>
      <c r="F15" s="724"/>
      <c r="G15" s="111">
        <v>270000</v>
      </c>
      <c r="H15" s="111">
        <v>235519</v>
      </c>
      <c r="I15" s="111">
        <v>270000</v>
      </c>
      <c r="J15" s="526">
        <f t="shared" si="0"/>
        <v>1</v>
      </c>
      <c r="K15" s="240" t="s">
        <v>253</v>
      </c>
      <c r="L15" s="241"/>
    </row>
    <row r="16" spans="1:14" s="42" customFormat="1" ht="12.75" customHeight="1" x14ac:dyDescent="0.25">
      <c r="A16" s="109" t="s">
        <v>97</v>
      </c>
      <c r="B16" s="110" t="s">
        <v>542</v>
      </c>
      <c r="C16" s="722"/>
      <c r="D16" s="722"/>
      <c r="E16" s="722"/>
      <c r="F16" s="724"/>
      <c r="G16" s="111">
        <v>730000</v>
      </c>
      <c r="H16" s="111">
        <v>794000</v>
      </c>
      <c r="I16" s="111">
        <v>978000</v>
      </c>
      <c r="J16" s="526">
        <f t="shared" si="0"/>
        <v>1.3397260273972602</v>
      </c>
      <c r="K16" s="240" t="s">
        <v>253</v>
      </c>
      <c r="L16" s="241"/>
    </row>
    <row r="17" spans="1:12" s="42" customFormat="1" ht="12" x14ac:dyDescent="0.25">
      <c r="A17" s="109" t="s">
        <v>98</v>
      </c>
      <c r="B17" s="117" t="s">
        <v>596</v>
      </c>
      <c r="C17" s="111">
        <v>0</v>
      </c>
      <c r="D17" s="111">
        <v>433803</v>
      </c>
      <c r="E17" s="111">
        <v>91156</v>
      </c>
      <c r="F17" s="367"/>
      <c r="G17" s="111">
        <v>808000</v>
      </c>
      <c r="H17" s="111">
        <v>793166</v>
      </c>
      <c r="I17" s="111">
        <v>270838</v>
      </c>
      <c r="J17" s="526">
        <f>I17/G17</f>
        <v>0.33519554455445544</v>
      </c>
      <c r="K17" s="240" t="s">
        <v>253</v>
      </c>
      <c r="L17" s="241"/>
    </row>
    <row r="18" spans="1:12" s="42" customFormat="1" ht="20.399999999999999" x14ac:dyDescent="0.25">
      <c r="A18" s="109" t="s">
        <v>99</v>
      </c>
      <c r="B18" s="430" t="s">
        <v>528</v>
      </c>
      <c r="C18" s="111">
        <v>0</v>
      </c>
      <c r="D18" s="111">
        <v>474745</v>
      </c>
      <c r="E18" s="111">
        <v>0</v>
      </c>
      <c r="F18" s="527"/>
      <c r="G18" s="111">
        <v>43722000</v>
      </c>
      <c r="H18" s="111">
        <v>54387000</v>
      </c>
      <c r="I18" s="111">
        <v>38500000</v>
      </c>
      <c r="J18" s="526">
        <f>I18/G18</f>
        <v>0.88056356067883446</v>
      </c>
      <c r="K18" s="240" t="s">
        <v>253</v>
      </c>
      <c r="L18" s="241"/>
    </row>
    <row r="19" spans="1:12" s="42" customFormat="1" ht="20.399999999999999" x14ac:dyDescent="0.25">
      <c r="A19" s="109" t="s">
        <v>100</v>
      </c>
      <c r="B19" s="430" t="s">
        <v>527</v>
      </c>
      <c r="C19" s="722"/>
      <c r="D19" s="722"/>
      <c r="E19" s="722"/>
      <c r="F19" s="725"/>
      <c r="G19" s="111">
        <v>1400000</v>
      </c>
      <c r="H19" s="111">
        <v>1400000</v>
      </c>
      <c r="I19" s="111">
        <v>2540000</v>
      </c>
      <c r="J19" s="526">
        <f t="shared" ref="J19:J25" si="1">I19/G19</f>
        <v>1.8142857142857143</v>
      </c>
      <c r="K19" s="240" t="s">
        <v>253</v>
      </c>
      <c r="L19" s="241"/>
    </row>
    <row r="20" spans="1:12" s="42" customFormat="1" ht="12.75" customHeight="1" x14ac:dyDescent="0.25">
      <c r="A20" s="109" t="s">
        <v>101</v>
      </c>
      <c r="B20" s="430" t="s">
        <v>526</v>
      </c>
      <c r="C20" s="528">
        <v>7620000</v>
      </c>
      <c r="D20" s="528">
        <v>10441600</v>
      </c>
      <c r="E20" s="528">
        <v>7620000</v>
      </c>
      <c r="F20" s="525">
        <f>E20/C20</f>
        <v>1</v>
      </c>
      <c r="G20" s="111">
        <v>1620000</v>
      </c>
      <c r="H20" s="111">
        <v>12794800</v>
      </c>
      <c r="I20" s="111">
        <v>0</v>
      </c>
      <c r="J20" s="526">
        <f t="shared" si="1"/>
        <v>0</v>
      </c>
      <c r="K20" s="240" t="s">
        <v>253</v>
      </c>
      <c r="L20" s="241"/>
    </row>
    <row r="21" spans="1:12" s="42" customFormat="1" ht="12.75" customHeight="1" x14ac:dyDescent="0.25">
      <c r="A21" s="109" t="s">
        <v>102</v>
      </c>
      <c r="B21" s="110" t="s">
        <v>537</v>
      </c>
      <c r="C21" s="722"/>
      <c r="D21" s="722"/>
      <c r="E21" s="722"/>
      <c r="F21" s="724"/>
      <c r="G21" s="111">
        <v>12708000</v>
      </c>
      <c r="H21" s="111">
        <v>12672839</v>
      </c>
      <c r="I21" s="111">
        <v>4890000</v>
      </c>
      <c r="J21" s="526">
        <f t="shared" si="1"/>
        <v>0.38479697828139753</v>
      </c>
      <c r="K21" s="240" t="s">
        <v>253</v>
      </c>
      <c r="L21" s="241"/>
    </row>
    <row r="22" spans="1:12" s="42" customFormat="1" ht="12.75" customHeight="1" x14ac:dyDescent="0.25">
      <c r="A22" s="109" t="s">
        <v>103</v>
      </c>
      <c r="B22" s="430" t="s">
        <v>533</v>
      </c>
      <c r="C22" s="111">
        <v>0</v>
      </c>
      <c r="D22" s="111">
        <v>859000</v>
      </c>
      <c r="E22" s="111">
        <v>0</v>
      </c>
      <c r="F22" s="525"/>
      <c r="G22" s="111">
        <v>32336669</v>
      </c>
      <c r="H22" s="111">
        <v>30529027</v>
      </c>
      <c r="I22" s="111">
        <v>26611217</v>
      </c>
      <c r="J22" s="526">
        <f t="shared" si="1"/>
        <v>0.82294243108342424</v>
      </c>
      <c r="K22" s="240" t="s">
        <v>253</v>
      </c>
      <c r="L22" s="241"/>
    </row>
    <row r="23" spans="1:12" s="42" customFormat="1" ht="12.75" customHeight="1" x14ac:dyDescent="0.25">
      <c r="A23" s="109" t="s">
        <v>104</v>
      </c>
      <c r="B23" s="430" t="s">
        <v>767</v>
      </c>
      <c r="C23" s="722"/>
      <c r="D23" s="722"/>
      <c r="E23" s="722"/>
      <c r="F23" s="724"/>
      <c r="G23" s="111">
        <v>0</v>
      </c>
      <c r="H23" s="111">
        <v>224000</v>
      </c>
      <c r="I23" s="111">
        <v>9372240</v>
      </c>
      <c r="J23" s="526"/>
      <c r="K23" s="240" t="s">
        <v>253</v>
      </c>
      <c r="L23" s="241"/>
    </row>
    <row r="24" spans="1:12" s="42" customFormat="1" ht="12.75" customHeight="1" x14ac:dyDescent="0.25">
      <c r="A24" s="109" t="s">
        <v>105</v>
      </c>
      <c r="B24" s="110" t="s">
        <v>545</v>
      </c>
      <c r="C24" s="722"/>
      <c r="D24" s="722"/>
      <c r="E24" s="722"/>
      <c r="F24" s="724"/>
      <c r="G24" s="111">
        <v>750000</v>
      </c>
      <c r="H24" s="111">
        <v>732940</v>
      </c>
      <c r="I24" s="111">
        <v>730000</v>
      </c>
      <c r="J24" s="526">
        <f t="shared" si="1"/>
        <v>0.97333333333333338</v>
      </c>
      <c r="K24" s="240" t="s">
        <v>253</v>
      </c>
      <c r="L24" s="241"/>
    </row>
    <row r="25" spans="1:12" s="42" customFormat="1" ht="12.75" customHeight="1" thickBot="1" x14ac:dyDescent="0.3">
      <c r="A25" s="529" t="s">
        <v>106</v>
      </c>
      <c r="B25" s="530" t="s">
        <v>546</v>
      </c>
      <c r="C25" s="726"/>
      <c r="D25" s="726"/>
      <c r="E25" s="726"/>
      <c r="F25" s="727"/>
      <c r="G25" s="119">
        <v>805000</v>
      </c>
      <c r="H25" s="119">
        <v>805000</v>
      </c>
      <c r="I25" s="119">
        <v>900000</v>
      </c>
      <c r="J25" s="531">
        <f t="shared" si="1"/>
        <v>1.1180124223602483</v>
      </c>
      <c r="K25" s="497" t="s">
        <v>253</v>
      </c>
      <c r="L25" s="532"/>
    </row>
    <row r="26" spans="1:12" s="42" customFormat="1" ht="6.75" customHeight="1" thickTop="1" x14ac:dyDescent="0.25">
      <c r="A26" s="102"/>
      <c r="B26" s="533"/>
      <c r="C26" s="534"/>
      <c r="D26" s="534"/>
      <c r="E26" s="534"/>
      <c r="F26" s="535"/>
      <c r="G26" s="534"/>
      <c r="H26" s="534"/>
      <c r="I26" s="534"/>
      <c r="J26" s="536"/>
      <c r="K26" s="537"/>
      <c r="L26" s="537"/>
    </row>
    <row r="27" spans="1:12" s="42" customFormat="1" ht="6.75" customHeight="1" thickBot="1" x14ac:dyDescent="0.3">
      <c r="A27" s="459"/>
      <c r="B27" s="538"/>
      <c r="C27" s="539"/>
      <c r="D27" s="539"/>
      <c r="E27" s="539"/>
      <c r="F27" s="113"/>
      <c r="G27" s="539"/>
      <c r="H27" s="539"/>
      <c r="I27" s="539"/>
      <c r="J27" s="540"/>
      <c r="K27" s="541"/>
      <c r="L27" s="541"/>
    </row>
    <row r="28" spans="1:12" s="42" customFormat="1" ht="12.6" thickTop="1" x14ac:dyDescent="0.25">
      <c r="A28" s="114" t="s">
        <v>107</v>
      </c>
      <c r="B28" s="115" t="s">
        <v>548</v>
      </c>
      <c r="C28" s="728"/>
      <c r="D28" s="728"/>
      <c r="E28" s="728"/>
      <c r="F28" s="729"/>
      <c r="G28" s="116">
        <v>825000</v>
      </c>
      <c r="H28" s="116">
        <v>782762</v>
      </c>
      <c r="I28" s="116">
        <v>874000</v>
      </c>
      <c r="J28" s="543">
        <f>I28/G28</f>
        <v>1.0593939393939393</v>
      </c>
      <c r="K28" s="244" t="s">
        <v>253</v>
      </c>
      <c r="L28" s="245"/>
    </row>
    <row r="29" spans="1:12" s="42" customFormat="1" ht="12.75" customHeight="1" x14ac:dyDescent="0.25">
      <c r="A29" s="109" t="s">
        <v>108</v>
      </c>
      <c r="B29" s="110" t="s">
        <v>549</v>
      </c>
      <c r="C29" s="111">
        <v>563000</v>
      </c>
      <c r="D29" s="111">
        <v>1124736</v>
      </c>
      <c r="E29" s="111">
        <v>563000</v>
      </c>
      <c r="F29" s="525">
        <f>E29/C29</f>
        <v>1</v>
      </c>
      <c r="G29" s="111">
        <v>1989000</v>
      </c>
      <c r="H29" s="111">
        <v>1989000</v>
      </c>
      <c r="I29" s="111">
        <v>2552000</v>
      </c>
      <c r="J29" s="526">
        <f>I29/G29</f>
        <v>1.2830568124685773</v>
      </c>
      <c r="K29" s="240" t="s">
        <v>253</v>
      </c>
      <c r="L29" s="241"/>
    </row>
    <row r="30" spans="1:12" s="42" customFormat="1" ht="12.75" customHeight="1" x14ac:dyDescent="0.25">
      <c r="A30" s="109" t="s">
        <v>109</v>
      </c>
      <c r="B30" s="110" t="s">
        <v>547</v>
      </c>
      <c r="C30" s="722"/>
      <c r="D30" s="722"/>
      <c r="E30" s="722"/>
      <c r="F30" s="724"/>
      <c r="G30" s="111">
        <v>150000</v>
      </c>
      <c r="H30" s="111">
        <v>150000</v>
      </c>
      <c r="I30" s="111">
        <v>150000</v>
      </c>
      <c r="J30" s="526">
        <f>I30/G30</f>
        <v>1</v>
      </c>
      <c r="K30" s="240" t="s">
        <v>253</v>
      </c>
      <c r="L30" s="241"/>
    </row>
    <row r="31" spans="1:12" s="42" customFormat="1" ht="12.75" customHeight="1" x14ac:dyDescent="0.25">
      <c r="A31" s="109" t="s">
        <v>110</v>
      </c>
      <c r="B31" s="117" t="s">
        <v>556</v>
      </c>
      <c r="C31" s="722"/>
      <c r="D31" s="722"/>
      <c r="E31" s="722"/>
      <c r="F31" s="724"/>
      <c r="G31" s="111">
        <v>951000</v>
      </c>
      <c r="H31" s="111">
        <v>1126867</v>
      </c>
      <c r="I31" s="111">
        <v>1327000</v>
      </c>
      <c r="J31" s="526">
        <f t="shared" ref="J31:J41" si="2">I31/G31</f>
        <v>1.3953732912723449</v>
      </c>
      <c r="K31" s="240" t="s">
        <v>253</v>
      </c>
      <c r="L31" s="241"/>
    </row>
    <row r="32" spans="1:12" s="42" customFormat="1" ht="12.75" customHeight="1" x14ac:dyDescent="0.25">
      <c r="A32" s="109" t="s">
        <v>111</v>
      </c>
      <c r="B32" s="544" t="s">
        <v>557</v>
      </c>
      <c r="C32" s="432">
        <v>41487000</v>
      </c>
      <c r="D32" s="432">
        <v>47466000</v>
      </c>
      <c r="E32" s="432">
        <v>43120000</v>
      </c>
      <c r="F32" s="542">
        <f>E32/C32</f>
        <v>1.0393617277701448</v>
      </c>
      <c r="G32" s="432">
        <v>41051600</v>
      </c>
      <c r="H32" s="432">
        <v>50797863</v>
      </c>
      <c r="I32" s="432">
        <v>48075894</v>
      </c>
      <c r="J32" s="526">
        <f t="shared" si="2"/>
        <v>1.1711088970953629</v>
      </c>
      <c r="K32" s="240"/>
      <c r="L32" s="241" t="s">
        <v>253</v>
      </c>
    </row>
    <row r="33" spans="1:12" s="42" customFormat="1" ht="12.75" customHeight="1" x14ac:dyDescent="0.25">
      <c r="A33" s="109" t="s">
        <v>112</v>
      </c>
      <c r="B33" s="431" t="s">
        <v>529</v>
      </c>
      <c r="C33" s="116">
        <v>707000</v>
      </c>
      <c r="D33" s="116">
        <v>1095000</v>
      </c>
      <c r="E33" s="116">
        <v>889000</v>
      </c>
      <c r="F33" s="542">
        <f>E33/C33</f>
        <v>1.2574257425742574</v>
      </c>
      <c r="G33" s="116">
        <v>540000</v>
      </c>
      <c r="H33" s="116">
        <v>315000</v>
      </c>
      <c r="I33" s="116">
        <v>500000</v>
      </c>
      <c r="J33" s="526">
        <f t="shared" si="2"/>
        <v>0.92592592592592593</v>
      </c>
      <c r="K33" s="244"/>
      <c r="L33" s="245" t="s">
        <v>253</v>
      </c>
    </row>
    <row r="34" spans="1:12" s="42" customFormat="1" ht="12.75" customHeight="1" x14ac:dyDescent="0.25">
      <c r="A34" s="109" t="s">
        <v>113</v>
      </c>
      <c r="B34" s="544" t="s">
        <v>554</v>
      </c>
      <c r="C34" s="730"/>
      <c r="D34" s="730"/>
      <c r="E34" s="730"/>
      <c r="F34" s="731"/>
      <c r="G34" s="432">
        <v>724000</v>
      </c>
      <c r="H34" s="432">
        <v>811133</v>
      </c>
      <c r="I34" s="432">
        <v>810240</v>
      </c>
      <c r="J34" s="526">
        <f t="shared" si="2"/>
        <v>1.1191160220994476</v>
      </c>
      <c r="K34" s="240" t="s">
        <v>253</v>
      </c>
      <c r="L34" s="241"/>
    </row>
    <row r="35" spans="1:12" s="42" customFormat="1" ht="20.399999999999999" x14ac:dyDescent="0.25">
      <c r="A35" s="109" t="s">
        <v>114</v>
      </c>
      <c r="B35" s="118" t="s">
        <v>555</v>
      </c>
      <c r="C35" s="116">
        <v>140000</v>
      </c>
      <c r="D35" s="116">
        <v>140000</v>
      </c>
      <c r="E35" s="116">
        <v>140000</v>
      </c>
      <c r="F35" s="545">
        <f>E35/C35</f>
        <v>1</v>
      </c>
      <c r="G35" s="116">
        <v>24403687</v>
      </c>
      <c r="H35" s="116">
        <v>25391622</v>
      </c>
      <c r="I35" s="116">
        <v>18280789</v>
      </c>
      <c r="J35" s="526">
        <f t="shared" si="2"/>
        <v>0.74909947009236755</v>
      </c>
      <c r="K35" s="240" t="s">
        <v>253</v>
      </c>
      <c r="L35" s="245"/>
    </row>
    <row r="36" spans="1:12" s="42" customFormat="1" ht="12" x14ac:dyDescent="0.25">
      <c r="A36" s="109" t="s">
        <v>115</v>
      </c>
      <c r="B36" s="115" t="s">
        <v>531</v>
      </c>
      <c r="C36" s="116">
        <v>635000</v>
      </c>
      <c r="D36" s="116">
        <v>635000</v>
      </c>
      <c r="E36" s="116">
        <v>635000</v>
      </c>
      <c r="F36" s="545">
        <f>E36/C36</f>
        <v>1</v>
      </c>
      <c r="G36" s="116">
        <v>1270000</v>
      </c>
      <c r="H36" s="116">
        <v>1270000</v>
      </c>
      <c r="I36" s="116">
        <v>1270000</v>
      </c>
      <c r="J36" s="526">
        <f t="shared" si="2"/>
        <v>1</v>
      </c>
      <c r="K36" s="240"/>
      <c r="L36" s="245" t="s">
        <v>253</v>
      </c>
    </row>
    <row r="37" spans="1:12" s="42" customFormat="1" ht="12" x14ac:dyDescent="0.25">
      <c r="A37" s="109" t="s">
        <v>116</v>
      </c>
      <c r="B37" s="117" t="s">
        <v>553</v>
      </c>
      <c r="C37" s="708">
        <v>3661000</v>
      </c>
      <c r="D37" s="708">
        <v>3660745</v>
      </c>
      <c r="E37" s="18">
        <v>0</v>
      </c>
      <c r="F37" s="525">
        <f>E37/C37</f>
        <v>0</v>
      </c>
      <c r="G37" s="111">
        <v>6739000</v>
      </c>
      <c r="H37" s="111">
        <v>6970000</v>
      </c>
      <c r="I37" s="111">
        <v>7195000</v>
      </c>
      <c r="J37" s="526">
        <f t="shared" si="2"/>
        <v>1.0676658257901765</v>
      </c>
      <c r="K37" s="240"/>
      <c r="L37" s="245" t="s">
        <v>253</v>
      </c>
    </row>
    <row r="38" spans="1:12" s="42" customFormat="1" ht="12.75" customHeight="1" x14ac:dyDescent="0.25">
      <c r="A38" s="109" t="s">
        <v>117</v>
      </c>
      <c r="B38" s="110" t="s">
        <v>540</v>
      </c>
      <c r="C38" s="722"/>
      <c r="D38" s="722"/>
      <c r="E38" s="722"/>
      <c r="F38" s="724"/>
      <c r="G38" s="111">
        <v>1052000</v>
      </c>
      <c r="H38" s="111">
        <v>836496</v>
      </c>
      <c r="I38" s="111">
        <v>1174517</v>
      </c>
      <c r="J38" s="526">
        <f t="shared" si="2"/>
        <v>1.1164610266159696</v>
      </c>
      <c r="K38" s="240"/>
      <c r="L38" s="241" t="s">
        <v>253</v>
      </c>
    </row>
    <row r="39" spans="1:12" s="42" customFormat="1" ht="12.75" customHeight="1" x14ac:dyDescent="0.25">
      <c r="A39" s="109" t="s">
        <v>118</v>
      </c>
      <c r="B39" s="110" t="s">
        <v>543</v>
      </c>
      <c r="C39" s="722"/>
      <c r="D39" s="722"/>
      <c r="E39" s="722"/>
      <c r="F39" s="724"/>
      <c r="G39" s="111">
        <v>14291000</v>
      </c>
      <c r="H39" s="111">
        <v>14324524</v>
      </c>
      <c r="I39" s="111">
        <v>14432491</v>
      </c>
      <c r="J39" s="526">
        <f t="shared" si="2"/>
        <v>1.0099007067385068</v>
      </c>
      <c r="K39" s="240" t="s">
        <v>253</v>
      </c>
      <c r="L39" s="241"/>
    </row>
    <row r="40" spans="1:12" s="42" customFormat="1" ht="12" x14ac:dyDescent="0.25">
      <c r="A40" s="109" t="s">
        <v>119</v>
      </c>
      <c r="B40" s="430" t="s">
        <v>544</v>
      </c>
      <c r="C40" s="111">
        <v>1203000</v>
      </c>
      <c r="D40" s="111">
        <v>1048252</v>
      </c>
      <c r="E40" s="111">
        <v>1000477</v>
      </c>
      <c r="F40" s="525">
        <f>E40/C40</f>
        <v>0.83165170407315048</v>
      </c>
      <c r="G40" s="111">
        <v>5460000</v>
      </c>
      <c r="H40" s="111">
        <v>4667206</v>
      </c>
      <c r="I40" s="111">
        <v>5495509</v>
      </c>
      <c r="J40" s="526">
        <f t="shared" si="2"/>
        <v>1.0065034798534798</v>
      </c>
      <c r="K40" s="240" t="s">
        <v>253</v>
      </c>
      <c r="L40" s="241"/>
    </row>
    <row r="41" spans="1:12" s="42" customFormat="1" ht="12.75" customHeight="1" x14ac:dyDescent="0.25">
      <c r="A41" s="109" t="s">
        <v>120</v>
      </c>
      <c r="B41" s="110" t="s">
        <v>530</v>
      </c>
      <c r="C41" s="111">
        <v>0</v>
      </c>
      <c r="D41" s="111">
        <v>14850</v>
      </c>
      <c r="E41" s="111">
        <v>0</v>
      </c>
      <c r="F41" s="525"/>
      <c r="G41" s="111">
        <v>1094000</v>
      </c>
      <c r="H41" s="111">
        <v>1109130</v>
      </c>
      <c r="I41" s="111">
        <v>1094000</v>
      </c>
      <c r="J41" s="526">
        <f t="shared" si="2"/>
        <v>1</v>
      </c>
      <c r="K41" s="240" t="s">
        <v>253</v>
      </c>
      <c r="L41" s="241"/>
    </row>
    <row r="42" spans="1:12" s="42" customFormat="1" ht="12.75" customHeight="1" x14ac:dyDescent="0.25">
      <c r="A42" s="109" t="s">
        <v>121</v>
      </c>
      <c r="B42" s="110" t="s">
        <v>550</v>
      </c>
      <c r="C42" s="732"/>
      <c r="D42" s="732"/>
      <c r="E42" s="732"/>
      <c r="F42" s="724"/>
      <c r="G42" s="111">
        <v>300000</v>
      </c>
      <c r="H42" s="111">
        <v>206589</v>
      </c>
      <c r="I42" s="111">
        <v>178000</v>
      </c>
      <c r="J42" s="526">
        <f t="shared" ref="J42:J51" si="3">I42/G42</f>
        <v>0.59333333333333338</v>
      </c>
      <c r="K42" s="240" t="s">
        <v>253</v>
      </c>
      <c r="L42" s="241"/>
    </row>
    <row r="43" spans="1:12" s="42" customFormat="1" ht="12.75" customHeight="1" x14ac:dyDescent="0.25">
      <c r="A43" s="109" t="s">
        <v>122</v>
      </c>
      <c r="B43" s="110" t="s">
        <v>673</v>
      </c>
      <c r="C43" s="732"/>
      <c r="D43" s="732"/>
      <c r="E43" s="732"/>
      <c r="F43" s="731"/>
      <c r="G43" s="111">
        <v>300000</v>
      </c>
      <c r="H43" s="111"/>
      <c r="I43" s="111">
        <v>150000</v>
      </c>
      <c r="J43" s="526">
        <f t="shared" si="3"/>
        <v>0.5</v>
      </c>
      <c r="K43" s="240" t="s">
        <v>253</v>
      </c>
      <c r="L43" s="241"/>
    </row>
    <row r="44" spans="1:12" s="42" customFormat="1" ht="12.75" customHeight="1" x14ac:dyDescent="0.25">
      <c r="A44" s="109" t="s">
        <v>123</v>
      </c>
      <c r="B44" s="115" t="s">
        <v>551</v>
      </c>
      <c r="C44" s="732"/>
      <c r="D44" s="732"/>
      <c r="E44" s="732"/>
      <c r="F44" s="724"/>
      <c r="G44" s="116">
        <v>860000</v>
      </c>
      <c r="H44" s="116">
        <v>241000</v>
      </c>
      <c r="I44" s="116">
        <v>242000</v>
      </c>
      <c r="J44" s="526">
        <f t="shared" si="3"/>
        <v>0.28139534883720929</v>
      </c>
      <c r="K44" s="240" t="s">
        <v>253</v>
      </c>
      <c r="L44" s="241"/>
    </row>
    <row r="45" spans="1:12" s="42" customFormat="1" ht="12.75" customHeight="1" x14ac:dyDescent="0.25">
      <c r="A45" s="109" t="s">
        <v>124</v>
      </c>
      <c r="B45" s="733" t="s">
        <v>768</v>
      </c>
      <c r="C45" s="732"/>
      <c r="D45" s="732"/>
      <c r="E45" s="732"/>
      <c r="F45" s="724"/>
      <c r="G45" s="108">
        <v>0</v>
      </c>
      <c r="H45" s="108">
        <v>340000</v>
      </c>
      <c r="I45" s="108">
        <v>340000</v>
      </c>
      <c r="J45" s="526"/>
      <c r="K45" s="240" t="s">
        <v>253</v>
      </c>
      <c r="L45" s="532"/>
    </row>
    <row r="46" spans="1:12" s="42" customFormat="1" ht="20.399999999999999" x14ac:dyDescent="0.25">
      <c r="A46" s="109" t="s">
        <v>125</v>
      </c>
      <c r="B46" s="736" t="s">
        <v>552</v>
      </c>
      <c r="C46" s="732"/>
      <c r="D46" s="732"/>
      <c r="E46" s="732"/>
      <c r="F46" s="724"/>
      <c r="G46" s="735">
        <v>5265000</v>
      </c>
      <c r="H46" s="432">
        <v>5018855</v>
      </c>
      <c r="I46" s="432">
        <v>3900820</v>
      </c>
      <c r="J46" s="526">
        <f t="shared" si="3"/>
        <v>0.74089648622981952</v>
      </c>
      <c r="K46" s="240" t="s">
        <v>253</v>
      </c>
      <c r="L46" s="241"/>
    </row>
    <row r="47" spans="1:12" s="42" customFormat="1" ht="20.399999999999999" x14ac:dyDescent="0.25">
      <c r="A47" s="109" t="s">
        <v>126</v>
      </c>
      <c r="B47" s="733" t="s">
        <v>769</v>
      </c>
      <c r="C47" s="708">
        <v>77500000</v>
      </c>
      <c r="D47" s="708">
        <v>77336510</v>
      </c>
      <c r="E47" s="708">
        <v>78300000</v>
      </c>
      <c r="F47" s="525">
        <f>E47/C47</f>
        <v>1.0103225806451612</v>
      </c>
      <c r="G47" s="739"/>
      <c r="H47" s="740"/>
      <c r="I47" s="740"/>
      <c r="J47" s="741"/>
      <c r="K47" s="706" t="s">
        <v>253</v>
      </c>
      <c r="L47" s="734"/>
    </row>
    <row r="48" spans="1:12" s="42" customFormat="1" ht="21" thickBot="1" x14ac:dyDescent="0.3">
      <c r="A48" s="109" t="s">
        <v>127</v>
      </c>
      <c r="B48" s="546" t="s">
        <v>770</v>
      </c>
      <c r="C48" s="738">
        <v>0</v>
      </c>
      <c r="D48" s="738">
        <v>0</v>
      </c>
      <c r="E48" s="738">
        <v>100000000</v>
      </c>
      <c r="F48" s="737"/>
      <c r="G48" s="742">
        <v>0</v>
      </c>
      <c r="H48" s="112">
        <v>100000000</v>
      </c>
      <c r="I48" s="112">
        <v>0</v>
      </c>
      <c r="J48" s="743"/>
      <c r="K48" s="242"/>
      <c r="L48" s="243" t="s">
        <v>253</v>
      </c>
    </row>
    <row r="49" spans="1:12" s="42" customFormat="1" ht="12.75" customHeight="1" thickTop="1" x14ac:dyDescent="0.25">
      <c r="A49" s="809" t="s">
        <v>128</v>
      </c>
      <c r="B49" s="809"/>
      <c r="C49" s="120">
        <f>SUM(C8:C48)</f>
        <v>208262000</v>
      </c>
      <c r="D49" s="120">
        <f t="shared" ref="D49:E49" si="4">SUM(D8:D48)</f>
        <v>247810187</v>
      </c>
      <c r="E49" s="120">
        <f t="shared" si="4"/>
        <v>341624228</v>
      </c>
      <c r="F49" s="547">
        <f>E49/C49</f>
        <v>1.6403579529630945</v>
      </c>
      <c r="G49" s="120">
        <f>SUM(G8:G48)</f>
        <v>343886000</v>
      </c>
      <c r="H49" s="120">
        <f>SUM(H8:H48)</f>
        <v>448681444</v>
      </c>
      <c r="I49" s="120">
        <f>SUM(I8:I48)</f>
        <v>330756182</v>
      </c>
      <c r="J49" s="121">
        <f t="shared" si="3"/>
        <v>0.96181927150276547</v>
      </c>
      <c r="K49" s="244"/>
      <c r="L49" s="245"/>
    </row>
    <row r="50" spans="1:12" s="42" customFormat="1" ht="12.75" customHeight="1" thickBot="1" x14ac:dyDescent="0.3">
      <c r="A50" s="810" t="s">
        <v>129</v>
      </c>
      <c r="B50" s="810"/>
      <c r="C50" s="122">
        <f>'8.sz. melléklet'!D89+'9.sz. melléklet'!D40</f>
        <v>218783000</v>
      </c>
      <c r="D50" s="122">
        <f>'8.sz. melléklet'!E91+'9.sz. melléklet'!E40</f>
        <v>218782933</v>
      </c>
      <c r="E50" s="122">
        <f>'8.sz. melléklet'!G91+'9.sz. melléklet'!G40</f>
        <v>81473772</v>
      </c>
      <c r="F50" s="548">
        <f>E50/C50</f>
        <v>0.37239535064424567</v>
      </c>
      <c r="G50" s="549">
        <f>'8.sz. melléklet'!D36</f>
        <v>83159000</v>
      </c>
      <c r="H50" s="549">
        <f>'8.sz. melléklet'!E36</f>
        <v>17911676</v>
      </c>
      <c r="I50" s="549">
        <f>'8.sz. melléklet'!G36</f>
        <v>92341818</v>
      </c>
      <c r="J50" s="565">
        <f t="shared" si="3"/>
        <v>1.1104248247333421</v>
      </c>
      <c r="K50" s="242"/>
      <c r="L50" s="243"/>
    </row>
    <row r="51" spans="1:12" s="42" customFormat="1" ht="12.75" customHeight="1" thickTop="1" thickBot="1" x14ac:dyDescent="0.3">
      <c r="A51" s="811" t="s">
        <v>130</v>
      </c>
      <c r="B51" s="811"/>
      <c r="C51" s="123">
        <f>SUM(C49:C50)</f>
        <v>427045000</v>
      </c>
      <c r="D51" s="123">
        <f>SUM(D49:D50)</f>
        <v>466593120</v>
      </c>
      <c r="E51" s="123">
        <f>SUM(E49:E50)</f>
        <v>423098000</v>
      </c>
      <c r="F51" s="550">
        <f>E51/C51</f>
        <v>0.99075741432401743</v>
      </c>
      <c r="G51" s="123">
        <f>SUM(G49:G50)</f>
        <v>427045000</v>
      </c>
      <c r="H51" s="123">
        <f>SUM(H49:H50)</f>
        <v>466593120</v>
      </c>
      <c r="I51" s="123">
        <f>SUM(I49:I50)</f>
        <v>423098000</v>
      </c>
      <c r="J51" s="124">
        <f t="shared" si="3"/>
        <v>0.99075741432401743</v>
      </c>
      <c r="K51" s="236"/>
      <c r="L51" s="237"/>
    </row>
    <row r="52" spans="1:12" s="39" customFormat="1" ht="13.8" thickTop="1" x14ac:dyDescent="0.25"/>
    <row r="53" spans="1:12" s="39" customFormat="1" x14ac:dyDescent="0.25"/>
    <row r="54" spans="1:12" s="39" customFormat="1" x14ac:dyDescent="0.25"/>
    <row r="55" spans="1:12" s="39" customFormat="1" x14ac:dyDescent="0.25"/>
    <row r="56" spans="1:12" s="39" customFormat="1" x14ac:dyDescent="0.25"/>
    <row r="57" spans="1:12" s="39" customFormat="1" x14ac:dyDescent="0.25"/>
    <row r="58" spans="1:12" s="39" customFormat="1" x14ac:dyDescent="0.25"/>
    <row r="59" spans="1:12" s="39" customFormat="1" x14ac:dyDescent="0.25"/>
    <row r="60" spans="1:12" s="39" customFormat="1" x14ac:dyDescent="0.25"/>
    <row r="61" spans="1:12" s="39" customFormat="1" x14ac:dyDescent="0.25"/>
    <row r="62" spans="1:12" s="39" customFormat="1" x14ac:dyDescent="0.25"/>
    <row r="63" spans="1:12" s="39" customFormat="1" x14ac:dyDescent="0.25"/>
    <row r="64" spans="1:12" s="39" customFormat="1" x14ac:dyDescent="0.25"/>
    <row r="65" s="39" customFormat="1" x14ac:dyDescent="0.25"/>
    <row r="66" s="39" customFormat="1" x14ac:dyDescent="0.25"/>
    <row r="67" s="39" customFormat="1" x14ac:dyDescent="0.25"/>
    <row r="68" s="39" customFormat="1" x14ac:dyDescent="0.25"/>
    <row r="69" s="39" customFormat="1" x14ac:dyDescent="0.25"/>
    <row r="70" s="39" customFormat="1" x14ac:dyDescent="0.25"/>
    <row r="71" s="39" customFormat="1" x14ac:dyDescent="0.25"/>
    <row r="72" s="39" customFormat="1" x14ac:dyDescent="0.25"/>
    <row r="73" s="39" customFormat="1" x14ac:dyDescent="0.25"/>
    <row r="74" s="39" customFormat="1" x14ac:dyDescent="0.25"/>
    <row r="75" s="39" customFormat="1" x14ac:dyDescent="0.25"/>
    <row r="76" s="39" customFormat="1" x14ac:dyDescent="0.25"/>
    <row r="77" s="39" customFormat="1" x14ac:dyDescent="0.25"/>
    <row r="78" s="39" customFormat="1" x14ac:dyDescent="0.25"/>
    <row r="79" s="39" customFormat="1" x14ac:dyDescent="0.25"/>
    <row r="80" s="39" customFormat="1" x14ac:dyDescent="0.25"/>
    <row r="81" s="39" customFormat="1" x14ac:dyDescent="0.25"/>
    <row r="82" s="39" customFormat="1" x14ac:dyDescent="0.25"/>
    <row r="83" s="39" customFormat="1" x14ac:dyDescent="0.25"/>
    <row r="84" s="39" customFormat="1" x14ac:dyDescent="0.25"/>
    <row r="85" s="39" customFormat="1" x14ac:dyDescent="0.25"/>
    <row r="86" s="39" customFormat="1" x14ac:dyDescent="0.25"/>
    <row r="87" s="39" customFormat="1" x14ac:dyDescent="0.25"/>
    <row r="88" s="39" customFormat="1" x14ac:dyDescent="0.25"/>
    <row r="89" s="39" customFormat="1" x14ac:dyDescent="0.25"/>
    <row r="90" s="39" customFormat="1" x14ac:dyDescent="0.25"/>
    <row r="91" s="39" customFormat="1" x14ac:dyDescent="0.25"/>
    <row r="92" s="39" customFormat="1" x14ac:dyDescent="0.25"/>
    <row r="93" s="39" customFormat="1" x14ac:dyDescent="0.25"/>
    <row r="94" s="39" customFormat="1" x14ac:dyDescent="0.25"/>
    <row r="95" s="39" customFormat="1" x14ac:dyDescent="0.25"/>
    <row r="96" s="39" customFormat="1" x14ac:dyDescent="0.25"/>
    <row r="97" s="39" customFormat="1" x14ac:dyDescent="0.25"/>
    <row r="98" s="39" customFormat="1" x14ac:dyDescent="0.25"/>
    <row r="99" s="39" customFormat="1" x14ac:dyDescent="0.25"/>
    <row r="100" s="39" customFormat="1" x14ac:dyDescent="0.25"/>
    <row r="101" s="39" customFormat="1" x14ac:dyDescent="0.25"/>
  </sheetData>
  <sheetProtection selectLockedCells="1" selectUnlockedCells="1"/>
  <mergeCells count="4">
    <mergeCell ref="A4:L4"/>
    <mergeCell ref="A49:B49"/>
    <mergeCell ref="A50:B50"/>
    <mergeCell ref="A51:B51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landscape" r:id="rId1"/>
  <headerFooter alignWithMargins="0"/>
  <rowBreaks count="1" manualBreakCount="1">
    <brk id="2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6" width="9.6640625" style="1" customWidth="1"/>
    <col min="7" max="7" width="9.6640625" customWidth="1"/>
    <col min="10" max="12" width="11.109375" bestFit="1" customWidth="1"/>
  </cols>
  <sheetData>
    <row r="1" spans="1:8" ht="15" customHeight="1" x14ac:dyDescent="0.25">
      <c r="B1" s="3"/>
      <c r="C1" s="3"/>
      <c r="D1" s="3"/>
      <c r="E1" s="3"/>
      <c r="F1" s="3"/>
      <c r="G1" s="3"/>
      <c r="H1" s="2" t="s">
        <v>608</v>
      </c>
    </row>
    <row r="2" spans="1:8" ht="15" customHeight="1" x14ac:dyDescent="0.25">
      <c r="A2" s="3"/>
      <c r="B2" s="3"/>
      <c r="C2" s="3"/>
      <c r="D2" s="3"/>
      <c r="E2" s="3"/>
      <c r="F2" s="3"/>
      <c r="H2" s="2" t="str">
        <f>'2.sz. melléklet'!G2</f>
        <v>az 1/2017. (II.22.) önkormányzati rendelethez</v>
      </c>
    </row>
    <row r="3" spans="1:8" ht="15" customHeight="1" x14ac:dyDescent="0.25">
      <c r="A3" s="803" t="s">
        <v>131</v>
      </c>
      <c r="B3" s="803"/>
      <c r="C3" s="803"/>
      <c r="D3" s="803"/>
      <c r="E3" s="803"/>
      <c r="F3" s="803"/>
      <c r="G3" s="803"/>
      <c r="H3" s="803"/>
    </row>
    <row r="4" spans="1:8" ht="12.75" customHeight="1" thickBot="1" x14ac:dyDescent="0.3">
      <c r="A4" s="41"/>
      <c r="B4" s="98"/>
      <c r="C4" s="98"/>
      <c r="D4" s="40"/>
      <c r="E4" s="40"/>
      <c r="F4" s="40"/>
      <c r="G4" s="40"/>
      <c r="H4" s="6" t="s">
        <v>347</v>
      </c>
    </row>
    <row r="5" spans="1:8" ht="41.4" thickTop="1" x14ac:dyDescent="0.25">
      <c r="A5" s="7" t="s">
        <v>1</v>
      </c>
      <c r="B5" s="8" t="s">
        <v>2</v>
      </c>
      <c r="C5" s="9" t="s">
        <v>378</v>
      </c>
      <c r="D5" s="9" t="s">
        <v>649</v>
      </c>
      <c r="E5" s="9" t="s">
        <v>685</v>
      </c>
      <c r="F5" s="9" t="s">
        <v>686</v>
      </c>
      <c r="G5" s="9" t="s">
        <v>687</v>
      </c>
      <c r="H5" s="635" t="s">
        <v>688</v>
      </c>
    </row>
    <row r="6" spans="1:8" ht="15" customHeight="1" thickBot="1" x14ac:dyDescent="0.3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05" t="s">
        <v>65</v>
      </c>
    </row>
    <row r="7" spans="1:8" ht="15" customHeight="1" thickTop="1" x14ac:dyDescent="0.25">
      <c r="A7" s="125" t="s">
        <v>13</v>
      </c>
      <c r="B7" s="126" t="s">
        <v>133</v>
      </c>
      <c r="C7" s="126" t="s">
        <v>379</v>
      </c>
      <c r="D7" s="127">
        <f>D8+D16</f>
        <v>35374000</v>
      </c>
      <c r="E7" s="127">
        <f>E8+E16</f>
        <v>32198440</v>
      </c>
      <c r="F7" s="127">
        <f>F8+F16</f>
        <v>32198440</v>
      </c>
      <c r="G7" s="127">
        <f>G8+G16</f>
        <v>38158551</v>
      </c>
      <c r="H7" s="128">
        <f>G7/D7</f>
        <v>1.0787174478430486</v>
      </c>
    </row>
    <row r="8" spans="1:8" ht="15" customHeight="1" x14ac:dyDescent="0.25">
      <c r="A8" s="21" t="s">
        <v>134</v>
      </c>
      <c r="B8" s="18" t="s">
        <v>380</v>
      </c>
      <c r="C8" s="18" t="s">
        <v>381</v>
      </c>
      <c r="D8" s="19">
        <f>SUM(D9:D15)</f>
        <v>23576000</v>
      </c>
      <c r="E8" s="19">
        <f>SUM(E9:E15)</f>
        <v>22262697</v>
      </c>
      <c r="F8" s="19">
        <f>SUM(F9:F15)</f>
        <v>22262697</v>
      </c>
      <c r="G8" s="19">
        <f>SUM(G9:G15)</f>
        <v>25620810</v>
      </c>
      <c r="H8" s="129">
        <f t="shared" ref="H8:H29" si="0">G8/D8</f>
        <v>1.0867326942653546</v>
      </c>
    </row>
    <row r="9" spans="1:8" ht="15" customHeight="1" x14ac:dyDescent="0.25">
      <c r="A9" s="130"/>
      <c r="B9" s="22" t="s">
        <v>382</v>
      </c>
      <c r="C9" s="22" t="s">
        <v>383</v>
      </c>
      <c r="D9" s="23">
        <v>20509000</v>
      </c>
      <c r="E9" s="23">
        <v>19134223</v>
      </c>
      <c r="F9" s="23">
        <v>19134223</v>
      </c>
      <c r="G9" s="23">
        <v>22270340</v>
      </c>
      <c r="H9" s="91">
        <f t="shared" si="0"/>
        <v>1.0858813203959237</v>
      </c>
    </row>
    <row r="10" spans="1:8" ht="15" customHeight="1" x14ac:dyDescent="0.25">
      <c r="A10" s="130"/>
      <c r="B10" s="22" t="s">
        <v>669</v>
      </c>
      <c r="C10" s="22" t="s">
        <v>670</v>
      </c>
      <c r="D10" s="23">
        <v>744000</v>
      </c>
      <c r="E10" s="23">
        <v>744000</v>
      </c>
      <c r="F10" s="23">
        <v>744000</v>
      </c>
      <c r="G10" s="23">
        <v>873400</v>
      </c>
      <c r="H10" s="91">
        <f t="shared" si="0"/>
        <v>1.1739247311827956</v>
      </c>
    </row>
    <row r="11" spans="1:8" ht="15" customHeight="1" x14ac:dyDescent="0.25">
      <c r="A11" s="130"/>
      <c r="B11" s="22" t="s">
        <v>671</v>
      </c>
      <c r="C11" s="22" t="s">
        <v>565</v>
      </c>
      <c r="D11" s="23">
        <v>62000</v>
      </c>
      <c r="E11" s="23">
        <v>62000</v>
      </c>
      <c r="F11" s="23">
        <v>62000</v>
      </c>
      <c r="G11" s="23">
        <v>62000</v>
      </c>
      <c r="H11" s="91">
        <f t="shared" si="0"/>
        <v>1</v>
      </c>
    </row>
    <row r="12" spans="1:8" ht="15" customHeight="1" x14ac:dyDescent="0.25">
      <c r="A12" s="130"/>
      <c r="B12" s="22" t="s">
        <v>672</v>
      </c>
      <c r="C12" s="22" t="s">
        <v>384</v>
      </c>
      <c r="D12" s="23">
        <v>1742000</v>
      </c>
      <c r="E12" s="23">
        <v>1591693</v>
      </c>
      <c r="F12" s="23">
        <v>1591693</v>
      </c>
      <c r="G12" s="23">
        <v>1764630</v>
      </c>
      <c r="H12" s="91">
        <f t="shared" si="0"/>
        <v>1.0129908151549942</v>
      </c>
    </row>
    <row r="13" spans="1:8" ht="15" customHeight="1" x14ac:dyDescent="0.25">
      <c r="A13" s="130"/>
      <c r="B13" s="22" t="s">
        <v>717</v>
      </c>
      <c r="C13" s="22" t="s">
        <v>560</v>
      </c>
      <c r="D13" s="23">
        <v>0</v>
      </c>
      <c r="E13" s="23">
        <v>37044</v>
      </c>
      <c r="F13" s="23">
        <v>37044</v>
      </c>
      <c r="G13" s="23">
        <v>93240</v>
      </c>
      <c r="H13" s="91"/>
    </row>
    <row r="14" spans="1:8" ht="15" customHeight="1" x14ac:dyDescent="0.25">
      <c r="A14" s="130"/>
      <c r="B14" s="22" t="s">
        <v>748</v>
      </c>
      <c r="C14" s="22" t="s">
        <v>750</v>
      </c>
      <c r="D14" s="23">
        <v>0</v>
      </c>
      <c r="E14" s="23">
        <v>0</v>
      </c>
      <c r="F14" s="23">
        <v>0</v>
      </c>
      <c r="G14" s="23">
        <v>100000</v>
      </c>
      <c r="H14" s="91"/>
    </row>
    <row r="15" spans="1:8" ht="15" customHeight="1" x14ac:dyDescent="0.25">
      <c r="A15" s="130"/>
      <c r="B15" s="22" t="s">
        <v>749</v>
      </c>
      <c r="C15" s="22" t="s">
        <v>566</v>
      </c>
      <c r="D15" s="23">
        <v>519000</v>
      </c>
      <c r="E15" s="23">
        <v>693737</v>
      </c>
      <c r="F15" s="23">
        <v>693737</v>
      </c>
      <c r="G15" s="23">
        <v>457200</v>
      </c>
      <c r="H15" s="91">
        <f t="shared" si="0"/>
        <v>0.88092485549132948</v>
      </c>
    </row>
    <row r="16" spans="1:8" ht="15" customHeight="1" x14ac:dyDescent="0.25">
      <c r="A16" s="21" t="s">
        <v>135</v>
      </c>
      <c r="B16" s="18" t="s">
        <v>137</v>
      </c>
      <c r="C16" s="18" t="s">
        <v>385</v>
      </c>
      <c r="D16" s="19">
        <f>SUM(D17:D19)</f>
        <v>11798000</v>
      </c>
      <c r="E16" s="19">
        <f>SUM(E17:E19)</f>
        <v>9935743</v>
      </c>
      <c r="F16" s="19">
        <f>SUM(F17:F19)</f>
        <v>9935743</v>
      </c>
      <c r="G16" s="19">
        <f>SUM(G17:G19)</f>
        <v>12537741</v>
      </c>
      <c r="H16" s="129">
        <f t="shared" si="0"/>
        <v>1.0627005424648246</v>
      </c>
    </row>
    <row r="17" spans="1:8" ht="15" customHeight="1" x14ac:dyDescent="0.25">
      <c r="A17" s="130"/>
      <c r="B17" s="22" t="s">
        <v>406</v>
      </c>
      <c r="C17" s="22" t="s">
        <v>386</v>
      </c>
      <c r="D17" s="23">
        <v>6564000</v>
      </c>
      <c r="E17" s="23">
        <v>6616235</v>
      </c>
      <c r="F17" s="23">
        <v>6616235</v>
      </c>
      <c r="G17" s="23">
        <v>8239978</v>
      </c>
      <c r="H17" s="91">
        <f t="shared" si="0"/>
        <v>1.2553287629494212</v>
      </c>
    </row>
    <row r="18" spans="1:8" ht="15" customHeight="1" x14ac:dyDescent="0.25">
      <c r="A18" s="130"/>
      <c r="B18" s="22" t="s">
        <v>407</v>
      </c>
      <c r="C18" s="22" t="s">
        <v>387</v>
      </c>
      <c r="D18" s="23">
        <v>2505000</v>
      </c>
      <c r="E18" s="23">
        <v>1839095</v>
      </c>
      <c r="F18" s="23">
        <v>1839095</v>
      </c>
      <c r="G18" s="23">
        <v>1993763</v>
      </c>
      <c r="H18" s="83">
        <f t="shared" si="0"/>
        <v>0.79591337325349298</v>
      </c>
    </row>
    <row r="19" spans="1:8" ht="15" customHeight="1" x14ac:dyDescent="0.25">
      <c r="A19" s="130"/>
      <c r="B19" s="22" t="s">
        <v>408</v>
      </c>
      <c r="C19" s="22" t="s">
        <v>388</v>
      </c>
      <c r="D19" s="23">
        <v>2729000</v>
      </c>
      <c r="E19" s="23">
        <v>1480413</v>
      </c>
      <c r="F19" s="23">
        <v>1480413</v>
      </c>
      <c r="G19" s="23">
        <v>2304000</v>
      </c>
      <c r="H19" s="83">
        <f t="shared" si="0"/>
        <v>0.84426529864419197</v>
      </c>
    </row>
    <row r="20" spans="1:8" ht="15" customHeight="1" x14ac:dyDescent="0.25">
      <c r="A20" s="28" t="s">
        <v>14</v>
      </c>
      <c r="B20" s="131" t="s">
        <v>232</v>
      </c>
      <c r="C20" s="131" t="s">
        <v>389</v>
      </c>
      <c r="D20" s="29">
        <v>10717000</v>
      </c>
      <c r="E20" s="29">
        <v>9180901</v>
      </c>
      <c r="F20" s="29">
        <v>9180901</v>
      </c>
      <c r="G20" s="29">
        <v>9519653</v>
      </c>
      <c r="H20" s="128">
        <f t="shared" si="0"/>
        <v>0.88827591676775219</v>
      </c>
    </row>
    <row r="21" spans="1:8" ht="15" customHeight="1" x14ac:dyDescent="0.25">
      <c r="A21" s="28" t="s">
        <v>52</v>
      </c>
      <c r="B21" s="131" t="s">
        <v>139</v>
      </c>
      <c r="C21" s="131" t="s">
        <v>390</v>
      </c>
      <c r="D21" s="29">
        <f>SUM(D22:D26)</f>
        <v>101504000</v>
      </c>
      <c r="E21" s="29">
        <f>SUM(E22:E26)</f>
        <v>115208368</v>
      </c>
      <c r="F21" s="29">
        <f>SUM(F22:F26)</f>
        <v>102162732</v>
      </c>
      <c r="G21" s="29">
        <f>SUM(G22:G26)</f>
        <v>107134500</v>
      </c>
      <c r="H21" s="128">
        <f t="shared" si="0"/>
        <v>1.0554707203656999</v>
      </c>
    </row>
    <row r="22" spans="1:8" ht="15" customHeight="1" x14ac:dyDescent="0.25">
      <c r="A22" s="21" t="s">
        <v>138</v>
      </c>
      <c r="B22" s="18" t="s">
        <v>391</v>
      </c>
      <c r="C22" s="18" t="s">
        <v>397</v>
      </c>
      <c r="D22" s="19">
        <v>13496000</v>
      </c>
      <c r="E22" s="19">
        <v>13296000</v>
      </c>
      <c r="F22" s="19">
        <v>10617711</v>
      </c>
      <c r="G22" s="19">
        <v>13770000</v>
      </c>
      <c r="H22" s="129">
        <f t="shared" si="0"/>
        <v>1.0203023117960877</v>
      </c>
    </row>
    <row r="23" spans="1:8" ht="15" customHeight="1" x14ac:dyDescent="0.25">
      <c r="A23" s="21" t="s">
        <v>140</v>
      </c>
      <c r="B23" s="18" t="s">
        <v>392</v>
      </c>
      <c r="C23" s="18" t="s">
        <v>398</v>
      </c>
      <c r="D23" s="19">
        <v>2065000</v>
      </c>
      <c r="E23" s="19">
        <v>2917000</v>
      </c>
      <c r="F23" s="19">
        <v>2776164</v>
      </c>
      <c r="G23" s="19">
        <v>2700000</v>
      </c>
      <c r="H23" s="129">
        <f t="shared" si="0"/>
        <v>1.3075060532687652</v>
      </c>
    </row>
    <row r="24" spans="1:8" ht="15" customHeight="1" x14ac:dyDescent="0.25">
      <c r="A24" s="21" t="s">
        <v>393</v>
      </c>
      <c r="B24" s="18" t="s">
        <v>394</v>
      </c>
      <c r="C24" s="18" t="s">
        <v>399</v>
      </c>
      <c r="D24" s="19">
        <v>59766000</v>
      </c>
      <c r="E24" s="19">
        <v>67566168</v>
      </c>
      <c r="F24" s="19">
        <v>60947685</v>
      </c>
      <c r="G24" s="19">
        <v>62412000</v>
      </c>
      <c r="H24" s="129">
        <f t="shared" si="0"/>
        <v>1.0442726633872101</v>
      </c>
    </row>
    <row r="25" spans="1:8" ht="15" customHeight="1" x14ac:dyDescent="0.25">
      <c r="A25" s="21" t="s">
        <v>395</v>
      </c>
      <c r="B25" s="18" t="s">
        <v>396</v>
      </c>
      <c r="C25" s="18" t="s">
        <v>400</v>
      </c>
      <c r="D25" s="19">
        <v>315000</v>
      </c>
      <c r="E25" s="19">
        <v>315000</v>
      </c>
      <c r="F25" s="19">
        <v>148580</v>
      </c>
      <c r="G25" s="19">
        <v>365000</v>
      </c>
      <c r="H25" s="129">
        <f t="shared" si="0"/>
        <v>1.1587301587301588</v>
      </c>
    </row>
    <row r="26" spans="1:8" ht="15" customHeight="1" x14ac:dyDescent="0.25">
      <c r="A26" s="21" t="s">
        <v>401</v>
      </c>
      <c r="B26" s="18" t="s">
        <v>402</v>
      </c>
      <c r="C26" s="18" t="s">
        <v>403</v>
      </c>
      <c r="D26" s="19">
        <f>SUM(D27:D30)</f>
        <v>25862000</v>
      </c>
      <c r="E26" s="19">
        <f>SUM(E27:E30)</f>
        <v>31114200</v>
      </c>
      <c r="F26" s="19">
        <f>SUM(F27:F30)</f>
        <v>27672592</v>
      </c>
      <c r="G26" s="19">
        <f>SUM(G27:G30)</f>
        <v>27887500</v>
      </c>
      <c r="H26" s="129">
        <f t="shared" si="0"/>
        <v>1.0783195421854459</v>
      </c>
    </row>
    <row r="27" spans="1:8" ht="15" customHeight="1" x14ac:dyDescent="0.25">
      <c r="A27" s="130"/>
      <c r="B27" s="22" t="s">
        <v>404</v>
      </c>
      <c r="C27" s="22" t="s">
        <v>405</v>
      </c>
      <c r="D27" s="23">
        <v>16732000</v>
      </c>
      <c r="E27" s="23">
        <v>17959000</v>
      </c>
      <c r="F27" s="23">
        <v>14539950</v>
      </c>
      <c r="G27" s="23">
        <v>17207500</v>
      </c>
      <c r="H27" s="91">
        <f t="shared" si="0"/>
        <v>1.0284185990915611</v>
      </c>
    </row>
    <row r="28" spans="1:8" ht="15" customHeight="1" x14ac:dyDescent="0.25">
      <c r="A28" s="130"/>
      <c r="B28" s="380" t="s">
        <v>409</v>
      </c>
      <c r="C28" s="22" t="s">
        <v>410</v>
      </c>
      <c r="D28" s="23">
        <v>8620000</v>
      </c>
      <c r="E28" s="23">
        <v>12479000</v>
      </c>
      <c r="F28" s="23">
        <v>12479000</v>
      </c>
      <c r="G28" s="23">
        <v>10000000</v>
      </c>
      <c r="H28" s="91">
        <f t="shared" si="0"/>
        <v>1.160092807424594</v>
      </c>
    </row>
    <row r="29" spans="1:8" ht="15" customHeight="1" x14ac:dyDescent="0.25">
      <c r="A29" s="130"/>
      <c r="B29" s="380" t="s">
        <v>642</v>
      </c>
      <c r="C29" s="22" t="s">
        <v>643</v>
      </c>
      <c r="D29" s="23">
        <v>30000</v>
      </c>
      <c r="E29" s="23">
        <v>30000</v>
      </c>
      <c r="F29" s="23">
        <v>8840</v>
      </c>
      <c r="G29" s="23">
        <v>20000</v>
      </c>
      <c r="H29" s="91">
        <f t="shared" si="0"/>
        <v>0.66666666666666663</v>
      </c>
    </row>
    <row r="30" spans="1:8" ht="15" customHeight="1" x14ac:dyDescent="0.25">
      <c r="A30" s="130"/>
      <c r="B30" s="380" t="s">
        <v>641</v>
      </c>
      <c r="C30" s="22" t="s">
        <v>411</v>
      </c>
      <c r="D30" s="23">
        <v>480000</v>
      </c>
      <c r="E30" s="23">
        <v>646200</v>
      </c>
      <c r="F30" s="23">
        <v>644802</v>
      </c>
      <c r="G30" s="23">
        <v>660000</v>
      </c>
      <c r="H30" s="91">
        <f t="shared" ref="H30:H37" si="1">G30/D30</f>
        <v>1.375</v>
      </c>
    </row>
    <row r="31" spans="1:8" ht="15" customHeight="1" x14ac:dyDescent="0.25">
      <c r="A31" s="28" t="s">
        <v>53</v>
      </c>
      <c r="B31" s="131" t="s">
        <v>412</v>
      </c>
      <c r="C31" s="131" t="s">
        <v>413</v>
      </c>
      <c r="D31" s="29">
        <v>3250000</v>
      </c>
      <c r="E31" s="29">
        <v>4350000</v>
      </c>
      <c r="F31" s="29">
        <v>3039720</v>
      </c>
      <c r="G31" s="29">
        <v>3700000</v>
      </c>
      <c r="H31" s="128">
        <f t="shared" si="1"/>
        <v>1.1384615384615384</v>
      </c>
    </row>
    <row r="32" spans="1:8" s="381" customFormat="1" ht="15" customHeight="1" x14ac:dyDescent="0.25">
      <c r="A32" s="28" t="s">
        <v>55</v>
      </c>
      <c r="B32" s="131" t="s">
        <v>414</v>
      </c>
      <c r="C32" s="131" t="s">
        <v>415</v>
      </c>
      <c r="D32" s="29">
        <f>SUM(D33:D36)</f>
        <v>103139000</v>
      </c>
      <c r="E32" s="29">
        <f>SUM(E33:E36)</f>
        <v>52235089</v>
      </c>
      <c r="F32" s="29">
        <f>SUM(F33:F36)</f>
        <v>34251782</v>
      </c>
      <c r="G32" s="29">
        <f>SUM(G33:G36)</f>
        <v>116001250</v>
      </c>
      <c r="H32" s="128">
        <f t="shared" si="1"/>
        <v>1.1247079184401634</v>
      </c>
    </row>
    <row r="33" spans="1:12" s="381" customFormat="1" ht="15" customHeight="1" x14ac:dyDescent="0.25">
      <c r="A33" s="21" t="s">
        <v>370</v>
      </c>
      <c r="B33" s="18" t="s">
        <v>567</v>
      </c>
      <c r="C33" s="18" t="s">
        <v>568</v>
      </c>
      <c r="D33" s="19">
        <v>420000</v>
      </c>
      <c r="E33" s="19">
        <v>1036613</v>
      </c>
      <c r="F33" s="19">
        <v>1036613</v>
      </c>
      <c r="G33" s="19">
        <v>880000</v>
      </c>
      <c r="H33" s="128">
        <f t="shared" si="1"/>
        <v>2.0952380952380953</v>
      </c>
    </row>
    <row r="34" spans="1:12" s="381" customFormat="1" ht="15" customHeight="1" x14ac:dyDescent="0.25">
      <c r="A34" s="21" t="s">
        <v>372</v>
      </c>
      <c r="B34" s="18" t="s">
        <v>416</v>
      </c>
      <c r="C34" s="18" t="s">
        <v>418</v>
      </c>
      <c r="D34" s="19">
        <v>13116000</v>
      </c>
      <c r="E34" s="19">
        <v>13817000</v>
      </c>
      <c r="F34" s="19">
        <v>13775549</v>
      </c>
      <c r="G34" s="19">
        <v>15804432</v>
      </c>
      <c r="H34" s="129">
        <f t="shared" si="1"/>
        <v>1.2049734675205857</v>
      </c>
    </row>
    <row r="35" spans="1:12" s="381" customFormat="1" ht="15" customHeight="1" x14ac:dyDescent="0.25">
      <c r="A35" s="21" t="s">
        <v>420</v>
      </c>
      <c r="B35" s="18" t="s">
        <v>417</v>
      </c>
      <c r="C35" s="18" t="s">
        <v>419</v>
      </c>
      <c r="D35" s="19">
        <v>6444000</v>
      </c>
      <c r="E35" s="19">
        <v>19469800</v>
      </c>
      <c r="F35" s="19">
        <v>19439620</v>
      </c>
      <c r="G35" s="19">
        <v>6975000</v>
      </c>
      <c r="H35" s="129">
        <f t="shared" si="1"/>
        <v>1.0824022346368716</v>
      </c>
    </row>
    <row r="36" spans="1:12" s="381" customFormat="1" ht="15" customHeight="1" x14ac:dyDescent="0.25">
      <c r="A36" s="21" t="s">
        <v>569</v>
      </c>
      <c r="B36" s="18" t="s">
        <v>44</v>
      </c>
      <c r="C36" s="18" t="s">
        <v>600</v>
      </c>
      <c r="D36" s="19">
        <v>83159000</v>
      </c>
      <c r="E36" s="19">
        <v>17911676</v>
      </c>
      <c r="F36" s="19">
        <v>0</v>
      </c>
      <c r="G36" s="19">
        <v>92341818</v>
      </c>
      <c r="H36" s="129">
        <f t="shared" si="1"/>
        <v>1.1104248247333421</v>
      </c>
    </row>
    <row r="37" spans="1:12" s="381" customFormat="1" ht="15" customHeight="1" x14ac:dyDescent="0.25">
      <c r="A37" s="28" t="s">
        <v>56</v>
      </c>
      <c r="B37" s="131" t="s">
        <v>234</v>
      </c>
      <c r="C37" s="131" t="s">
        <v>421</v>
      </c>
      <c r="D37" s="29">
        <f>SUM(D38:D42)</f>
        <v>149476000</v>
      </c>
      <c r="E37" s="29">
        <f>SUM(E38:E42)</f>
        <v>121766000</v>
      </c>
      <c r="F37" s="29">
        <f>SUM(F38:F42)</f>
        <v>89136513</v>
      </c>
      <c r="G37" s="29">
        <f>SUM(G38:G42)</f>
        <v>117503000</v>
      </c>
      <c r="H37" s="128">
        <f t="shared" si="1"/>
        <v>0.7860994407128904</v>
      </c>
    </row>
    <row r="38" spans="1:12" s="381" customFormat="1" ht="15" customHeight="1" x14ac:dyDescent="0.25">
      <c r="A38" s="385" t="s">
        <v>422</v>
      </c>
      <c r="B38" s="75" t="s">
        <v>424</v>
      </c>
      <c r="C38" s="75" t="s">
        <v>425</v>
      </c>
      <c r="D38" s="55">
        <v>90759000</v>
      </c>
      <c r="E38" s="55">
        <v>81040000</v>
      </c>
      <c r="F38" s="55">
        <v>60702248</v>
      </c>
      <c r="G38" s="55">
        <v>72542000</v>
      </c>
      <c r="H38" s="129">
        <f t="shared" ref="H38:H46" si="2">G38/D38</f>
        <v>0.7992816139446226</v>
      </c>
    </row>
    <row r="39" spans="1:12" s="381" customFormat="1" ht="15" customHeight="1" x14ac:dyDescent="0.25">
      <c r="A39" s="385" t="s">
        <v>423</v>
      </c>
      <c r="B39" s="75" t="s">
        <v>427</v>
      </c>
      <c r="C39" s="75" t="s">
        <v>428</v>
      </c>
      <c r="D39" s="55">
        <v>412000</v>
      </c>
      <c r="E39" s="55">
        <v>1185000</v>
      </c>
      <c r="F39" s="55">
        <v>1183544</v>
      </c>
      <c r="G39" s="55">
        <v>247000</v>
      </c>
      <c r="H39" s="129">
        <f t="shared" si="2"/>
        <v>0.59951456310679607</v>
      </c>
    </row>
    <row r="40" spans="1:12" s="387" customFormat="1" ht="15" customHeight="1" x14ac:dyDescent="0.25">
      <c r="A40" s="385" t="s">
        <v>426</v>
      </c>
      <c r="B40" s="75" t="s">
        <v>430</v>
      </c>
      <c r="C40" s="75" t="s">
        <v>431</v>
      </c>
      <c r="D40" s="55">
        <v>16709000</v>
      </c>
      <c r="E40" s="55">
        <v>16402000</v>
      </c>
      <c r="F40" s="55">
        <v>11261865</v>
      </c>
      <c r="G40" s="55">
        <v>8809000</v>
      </c>
      <c r="H40" s="129">
        <f t="shared" si="2"/>
        <v>0.52720090968938893</v>
      </c>
    </row>
    <row r="41" spans="1:12" s="381" customFormat="1" ht="15" customHeight="1" x14ac:dyDescent="0.25">
      <c r="A41" s="385" t="s">
        <v>429</v>
      </c>
      <c r="B41" s="75" t="s">
        <v>433</v>
      </c>
      <c r="C41" s="75" t="s">
        <v>434</v>
      </c>
      <c r="D41" s="55">
        <v>14500000</v>
      </c>
      <c r="E41" s="55">
        <v>0</v>
      </c>
      <c r="F41" s="55">
        <v>0</v>
      </c>
      <c r="G41" s="55">
        <v>14220000</v>
      </c>
      <c r="H41" s="129">
        <f t="shared" si="2"/>
        <v>0.9806896551724138</v>
      </c>
    </row>
    <row r="42" spans="1:12" s="381" customFormat="1" ht="15" customHeight="1" x14ac:dyDescent="0.25">
      <c r="A42" s="385" t="s">
        <v>432</v>
      </c>
      <c r="B42" s="75" t="s">
        <v>435</v>
      </c>
      <c r="C42" s="75" t="s">
        <v>436</v>
      </c>
      <c r="D42" s="55">
        <v>27096000</v>
      </c>
      <c r="E42" s="55">
        <v>23139000</v>
      </c>
      <c r="F42" s="55">
        <v>15988856</v>
      </c>
      <c r="G42" s="55">
        <v>21685000</v>
      </c>
      <c r="H42" s="129">
        <f t="shared" si="2"/>
        <v>0.80030262769412464</v>
      </c>
    </row>
    <row r="43" spans="1:12" s="387" customFormat="1" ht="15" customHeight="1" x14ac:dyDescent="0.25">
      <c r="A43" s="386" t="s">
        <v>58</v>
      </c>
      <c r="B43" s="383" t="s">
        <v>437</v>
      </c>
      <c r="C43" s="383" t="s">
        <v>438</v>
      </c>
      <c r="D43" s="384">
        <f>SUM(D44:D45)</f>
        <v>0</v>
      </c>
      <c r="E43" s="384">
        <f>SUM(E44:E45)</f>
        <v>8483000</v>
      </c>
      <c r="F43" s="384">
        <f>SUM(F44:F45)</f>
        <v>8462753</v>
      </c>
      <c r="G43" s="384">
        <f>SUM(G44:G45)</f>
        <v>7550000</v>
      </c>
      <c r="H43" s="128"/>
    </row>
    <row r="44" spans="1:12" s="381" customFormat="1" ht="15" customHeight="1" x14ac:dyDescent="0.25">
      <c r="A44" s="385" t="s">
        <v>439</v>
      </c>
      <c r="B44" s="75" t="s">
        <v>440</v>
      </c>
      <c r="C44" s="75" t="s">
        <v>441</v>
      </c>
      <c r="D44" s="55">
        <v>0</v>
      </c>
      <c r="E44" s="55">
        <v>6679000</v>
      </c>
      <c r="F44" s="55">
        <v>6663585</v>
      </c>
      <c r="G44" s="55">
        <v>5945000</v>
      </c>
      <c r="H44" s="129"/>
    </row>
    <row r="45" spans="1:12" s="381" customFormat="1" ht="15" customHeight="1" x14ac:dyDescent="0.25">
      <c r="A45" s="385" t="s">
        <v>442</v>
      </c>
      <c r="B45" s="75" t="s">
        <v>443</v>
      </c>
      <c r="C45" s="75" t="s">
        <v>444</v>
      </c>
      <c r="D45" s="55">
        <v>0</v>
      </c>
      <c r="E45" s="55">
        <v>1804000</v>
      </c>
      <c r="F45" s="55">
        <v>1799168</v>
      </c>
      <c r="G45" s="55">
        <v>1605000</v>
      </c>
      <c r="H45" s="129"/>
    </row>
    <row r="46" spans="1:12" s="381" customFormat="1" ht="15" customHeight="1" x14ac:dyDescent="0.25">
      <c r="A46" s="382" t="s">
        <v>79</v>
      </c>
      <c r="B46" s="383" t="s">
        <v>151</v>
      </c>
      <c r="C46" s="383" t="s">
        <v>445</v>
      </c>
      <c r="D46" s="384">
        <f>SUM(D47:D47)</f>
        <v>375000</v>
      </c>
      <c r="E46" s="384">
        <f>SUM(E47:E47)</f>
        <v>375000</v>
      </c>
      <c r="F46" s="384">
        <f>SUM(F47:F47)</f>
        <v>0</v>
      </c>
      <c r="G46" s="384">
        <f>SUM(G47:G47)</f>
        <v>300000</v>
      </c>
      <c r="H46" s="128">
        <f t="shared" si="2"/>
        <v>0.8</v>
      </c>
    </row>
    <row r="47" spans="1:12" s="381" customFormat="1" ht="15" customHeight="1" x14ac:dyDescent="0.25">
      <c r="A47" s="439" t="s">
        <v>446</v>
      </c>
      <c r="B47" s="421" t="s">
        <v>447</v>
      </c>
      <c r="C47" s="421" t="s">
        <v>448</v>
      </c>
      <c r="D47" s="422">
        <v>375000</v>
      </c>
      <c r="E47" s="422">
        <v>375000</v>
      </c>
      <c r="F47" s="422">
        <v>0</v>
      </c>
      <c r="G47" s="422">
        <v>300000</v>
      </c>
      <c r="H47" s="129">
        <f>G47/D47</f>
        <v>0.8</v>
      </c>
    </row>
    <row r="48" spans="1:12" s="381" customFormat="1" ht="15" customHeight="1" x14ac:dyDescent="0.25">
      <c r="A48" s="698" t="s">
        <v>97</v>
      </c>
      <c r="B48" s="699" t="s">
        <v>48</v>
      </c>
      <c r="C48" s="699" t="s">
        <v>630</v>
      </c>
      <c r="D48" s="700">
        <f>SUM(D49:D51)</f>
        <v>21351000</v>
      </c>
      <c r="E48" s="700">
        <f t="shared" ref="E48:G48" si="3">SUM(E49:E51)</f>
        <v>121077453</v>
      </c>
      <c r="F48" s="700">
        <f t="shared" si="3"/>
        <v>121077453</v>
      </c>
      <c r="G48" s="700">
        <f t="shared" si="3"/>
        <v>21281046</v>
      </c>
      <c r="H48" s="128">
        <f>G48/D48</f>
        <v>0.99672361950259936</v>
      </c>
      <c r="J48" s="701"/>
      <c r="K48" s="701"/>
      <c r="L48" s="701"/>
    </row>
    <row r="49" spans="1:8" s="381" customFormat="1" ht="15" customHeight="1" x14ac:dyDescent="0.25">
      <c r="A49" s="362" t="s">
        <v>626</v>
      </c>
      <c r="B49" s="433" t="s">
        <v>719</v>
      </c>
      <c r="C49" s="433" t="s">
        <v>720</v>
      </c>
      <c r="D49" s="79">
        <v>0</v>
      </c>
      <c r="E49" s="79">
        <v>100000000</v>
      </c>
      <c r="F49" s="79">
        <v>100000000</v>
      </c>
      <c r="G49" s="79"/>
      <c r="H49" s="129"/>
    </row>
    <row r="50" spans="1:8" s="381" customFormat="1" ht="15" customHeight="1" x14ac:dyDescent="0.25">
      <c r="A50" s="581" t="s">
        <v>628</v>
      </c>
      <c r="B50" s="582" t="s">
        <v>627</v>
      </c>
      <c r="C50" s="582" t="s">
        <v>629</v>
      </c>
      <c r="D50" s="583">
        <v>2365000</v>
      </c>
      <c r="E50" s="583">
        <v>2695462</v>
      </c>
      <c r="F50" s="583">
        <v>2695462</v>
      </c>
      <c r="G50" s="583">
        <v>2209046</v>
      </c>
      <c r="H50" s="129">
        <f>G50/D50</f>
        <v>0.93405750528541232</v>
      </c>
    </row>
    <row r="51" spans="1:8" ht="15" customHeight="1" thickBot="1" x14ac:dyDescent="0.3">
      <c r="A51" s="362" t="s">
        <v>718</v>
      </c>
      <c r="B51" s="579" t="s">
        <v>562</v>
      </c>
      <c r="C51" s="579" t="s">
        <v>563</v>
      </c>
      <c r="D51" s="580">
        <v>18986000</v>
      </c>
      <c r="E51" s="580">
        <v>18381991</v>
      </c>
      <c r="F51" s="580">
        <v>18381991</v>
      </c>
      <c r="G51" s="580">
        <v>19072000</v>
      </c>
      <c r="H51" s="129">
        <f>G51/D51</f>
        <v>1.0045296534288424</v>
      </c>
    </row>
    <row r="52" spans="1:8" ht="15" customHeight="1" thickTop="1" thickBot="1" x14ac:dyDescent="0.3">
      <c r="A52" s="807" t="s">
        <v>141</v>
      </c>
      <c r="B52" s="807"/>
      <c r="C52" s="372"/>
      <c r="D52" s="100">
        <f>D7+D20+D21+D31+D32+D37+D43+D46+D48</f>
        <v>425186000</v>
      </c>
      <c r="E52" s="100">
        <f>E7+E20+E21+E31+E32+E37+E43+E46+E48</f>
        <v>464874251</v>
      </c>
      <c r="F52" s="100">
        <f>F7+F20+F21+F31+F32+F37+F43+F46+F48</f>
        <v>399510294</v>
      </c>
      <c r="G52" s="100">
        <f>G7+G20+G21+G31+G32+G37+G43+G46+G48</f>
        <v>421148000</v>
      </c>
      <c r="H52" s="134">
        <f>G52/D52</f>
        <v>0.99050297987233826</v>
      </c>
    </row>
    <row r="53" spans="1:8" ht="15" customHeight="1" thickTop="1" x14ac:dyDescent="0.25">
      <c r="A53" s="42"/>
      <c r="B53" s="42"/>
      <c r="C53" s="42"/>
      <c r="D53" s="42"/>
      <c r="E53" s="42"/>
      <c r="F53" s="42"/>
      <c r="G53" s="68"/>
      <c r="H53" s="2" t="s">
        <v>625</v>
      </c>
    </row>
    <row r="54" spans="1:8" ht="15" customHeight="1" x14ac:dyDescent="0.25">
      <c r="B54" s="40"/>
      <c r="C54" s="40"/>
      <c r="D54" s="40"/>
      <c r="E54" s="40"/>
      <c r="F54" s="40"/>
      <c r="H54" s="2" t="str">
        <f>'2.sz. melléklet'!G2</f>
        <v>az 1/2017. (II.22.) önkormányzati rendelethez</v>
      </c>
    </row>
    <row r="55" spans="1:8" ht="15" customHeight="1" x14ac:dyDescent="0.25">
      <c r="A55" s="803" t="s">
        <v>142</v>
      </c>
      <c r="B55" s="803"/>
      <c r="C55" s="803"/>
      <c r="D55" s="803"/>
      <c r="E55" s="803"/>
      <c r="F55" s="803"/>
      <c r="G55" s="803"/>
      <c r="H55" s="803"/>
    </row>
    <row r="56" spans="1:8" ht="13.8" thickBot="1" x14ac:dyDescent="0.3">
      <c r="A56" s="42"/>
      <c r="B56" s="135"/>
      <c r="C56" s="135"/>
      <c r="D56" s="40"/>
      <c r="E56" s="40"/>
      <c r="F56" s="40"/>
      <c r="G56" s="40"/>
      <c r="H56" s="6" t="s">
        <v>347</v>
      </c>
    </row>
    <row r="57" spans="1:8" ht="41.4" thickTop="1" x14ac:dyDescent="0.25">
      <c r="A57" s="7" t="s">
        <v>1</v>
      </c>
      <c r="B57" s="8" t="s">
        <v>2</v>
      </c>
      <c r="C57" s="9" t="s">
        <v>378</v>
      </c>
      <c r="D57" s="9" t="s">
        <v>649</v>
      </c>
      <c r="E57" s="9" t="s">
        <v>685</v>
      </c>
      <c r="F57" s="9" t="s">
        <v>686</v>
      </c>
      <c r="G57" s="9" t="s">
        <v>687</v>
      </c>
      <c r="H57" s="635" t="s">
        <v>688</v>
      </c>
    </row>
    <row r="58" spans="1:8" ht="15" customHeight="1" thickBot="1" x14ac:dyDescent="0.3">
      <c r="A58" s="11" t="s">
        <v>3</v>
      </c>
      <c r="B58" s="12" t="s">
        <v>4</v>
      </c>
      <c r="C58" s="13" t="s">
        <v>5</v>
      </c>
      <c r="D58" s="13" t="s">
        <v>6</v>
      </c>
      <c r="E58" s="13" t="s">
        <v>7</v>
      </c>
      <c r="F58" s="13" t="s">
        <v>8</v>
      </c>
      <c r="G58" s="13" t="s">
        <v>9</v>
      </c>
      <c r="H58" s="105" t="s">
        <v>65</v>
      </c>
    </row>
    <row r="59" spans="1:8" ht="15" customHeight="1" thickTop="1" x14ac:dyDescent="0.25">
      <c r="A59" s="125" t="s">
        <v>449</v>
      </c>
      <c r="B59" s="126" t="s">
        <v>450</v>
      </c>
      <c r="C59" s="373" t="s">
        <v>451</v>
      </c>
      <c r="D59" s="198">
        <f>SUM(D60:D61)</f>
        <v>64486000</v>
      </c>
      <c r="E59" s="198">
        <f>SUM(E60:E61)</f>
        <v>81951197</v>
      </c>
      <c r="F59" s="198">
        <f>SUM(F60:F61)</f>
        <v>81951197</v>
      </c>
      <c r="G59" s="198">
        <f>SUM(G60:G61)</f>
        <v>60653936</v>
      </c>
      <c r="H59" s="30">
        <f t="shared" ref="H59:H93" si="4">G59/D59</f>
        <v>0.9405752566448532</v>
      </c>
    </row>
    <row r="60" spans="1:8" ht="15" customHeight="1" x14ac:dyDescent="0.25">
      <c r="A60" s="21" t="s">
        <v>134</v>
      </c>
      <c r="B60" s="18" t="s">
        <v>452</v>
      </c>
      <c r="C60" s="374" t="s">
        <v>453</v>
      </c>
      <c r="D60" s="55">
        <v>63752000</v>
      </c>
      <c r="E60" s="55">
        <v>78437817</v>
      </c>
      <c r="F60" s="55">
        <v>78437817</v>
      </c>
      <c r="G60" s="55">
        <v>59999780</v>
      </c>
      <c r="H60" s="20">
        <f t="shared" si="4"/>
        <v>0.94114349353745763</v>
      </c>
    </row>
    <row r="61" spans="1:8" ht="15" customHeight="1" x14ac:dyDescent="0.25">
      <c r="A61" s="21" t="s">
        <v>135</v>
      </c>
      <c r="B61" s="18" t="s">
        <v>455</v>
      </c>
      <c r="C61" s="411" t="s">
        <v>454</v>
      </c>
      <c r="D61" s="189">
        <v>734000</v>
      </c>
      <c r="E61" s="189">
        <v>3513380</v>
      </c>
      <c r="F61" s="189">
        <v>3513380</v>
      </c>
      <c r="G61" s="189">
        <v>654156</v>
      </c>
      <c r="H61" s="20">
        <f t="shared" si="4"/>
        <v>0.89122070844686652</v>
      </c>
    </row>
    <row r="62" spans="1:8" ht="15" customHeight="1" x14ac:dyDescent="0.25">
      <c r="A62" s="28" t="s">
        <v>14</v>
      </c>
      <c r="B62" s="375" t="s">
        <v>456</v>
      </c>
      <c r="C62" s="415" t="s">
        <v>457</v>
      </c>
      <c r="D62" s="192">
        <f>SUM(D63:D64)</f>
        <v>0</v>
      </c>
      <c r="E62" s="192">
        <f>SUM(E63:E64)</f>
        <v>0</v>
      </c>
      <c r="F62" s="192">
        <f>SUM(F63:F64)</f>
        <v>0</v>
      </c>
      <c r="G62" s="192">
        <f>SUM(G63:G64)</f>
        <v>26600000</v>
      </c>
      <c r="H62" s="128"/>
    </row>
    <row r="63" spans="1:8" s="410" customFormat="1" ht="15" customHeight="1" x14ac:dyDescent="0.25">
      <c r="A63" s="21" t="s">
        <v>16</v>
      </c>
      <c r="B63" s="18" t="s">
        <v>510</v>
      </c>
      <c r="C63" s="413" t="s">
        <v>509</v>
      </c>
      <c r="D63" s="46">
        <v>0</v>
      </c>
      <c r="E63" s="46">
        <v>0</v>
      </c>
      <c r="F63" s="46">
        <v>0</v>
      </c>
      <c r="G63" s="46">
        <v>26600000</v>
      </c>
      <c r="H63" s="20"/>
    </row>
    <row r="64" spans="1:8" ht="15" customHeight="1" x14ac:dyDescent="0.25">
      <c r="A64" s="21" t="s">
        <v>17</v>
      </c>
      <c r="B64" s="18" t="s">
        <v>458</v>
      </c>
      <c r="C64" s="374" t="s">
        <v>459</v>
      </c>
      <c r="D64" s="19">
        <v>0</v>
      </c>
      <c r="E64" s="19">
        <v>0</v>
      </c>
      <c r="F64" s="19">
        <v>0</v>
      </c>
      <c r="G64" s="19">
        <v>0</v>
      </c>
      <c r="H64" s="20"/>
    </row>
    <row r="65" spans="1:8" ht="15" customHeight="1" x14ac:dyDescent="0.25">
      <c r="A65" s="28" t="s">
        <v>52</v>
      </c>
      <c r="B65" s="131" t="s">
        <v>15</v>
      </c>
      <c r="C65" s="375" t="s">
        <v>462</v>
      </c>
      <c r="D65" s="200">
        <f>D66+D67+D71</f>
        <v>77500000</v>
      </c>
      <c r="E65" s="200">
        <f>E66+E67+E71</f>
        <v>77336510</v>
      </c>
      <c r="F65" s="200">
        <f>F66+F67+F71</f>
        <v>91470686</v>
      </c>
      <c r="G65" s="200">
        <f>G66+G67+G71</f>
        <v>78300000</v>
      </c>
      <c r="H65" s="30">
        <f t="shared" si="4"/>
        <v>1.0103225806451612</v>
      </c>
    </row>
    <row r="66" spans="1:8" ht="15" customHeight="1" x14ac:dyDescent="0.25">
      <c r="A66" s="21" t="s">
        <v>138</v>
      </c>
      <c r="B66" s="18" t="s">
        <v>460</v>
      </c>
      <c r="C66" s="374" t="s">
        <v>463</v>
      </c>
      <c r="D66" s="19">
        <v>48050000</v>
      </c>
      <c r="E66" s="19">
        <v>48028510</v>
      </c>
      <c r="F66" s="19">
        <v>52613334</v>
      </c>
      <c r="G66" s="19">
        <v>49000000</v>
      </c>
      <c r="H66" s="20">
        <f t="shared" si="4"/>
        <v>1.0197710718002082</v>
      </c>
    </row>
    <row r="67" spans="1:8" ht="15" customHeight="1" x14ac:dyDescent="0.25">
      <c r="A67" s="21" t="s">
        <v>140</v>
      </c>
      <c r="B67" s="18" t="s">
        <v>461</v>
      </c>
      <c r="C67" s="374" t="s">
        <v>464</v>
      </c>
      <c r="D67" s="199">
        <f>SUM(D68:D70)</f>
        <v>29150000</v>
      </c>
      <c r="E67" s="199">
        <f t="shared" ref="E67:G67" si="5">SUM(E68:E70)</f>
        <v>29150000</v>
      </c>
      <c r="F67" s="199">
        <f t="shared" si="5"/>
        <v>38699203</v>
      </c>
      <c r="G67" s="199">
        <f t="shared" si="5"/>
        <v>29100000</v>
      </c>
      <c r="H67" s="20">
        <f t="shared" si="4"/>
        <v>0.99828473413379071</v>
      </c>
    </row>
    <row r="68" spans="1:8" ht="15" customHeight="1" x14ac:dyDescent="0.25">
      <c r="A68" s="37"/>
      <c r="B68" s="22" t="s">
        <v>465</v>
      </c>
      <c r="C68" s="376" t="s">
        <v>466</v>
      </c>
      <c r="D68" s="23">
        <v>13000000</v>
      </c>
      <c r="E68" s="23">
        <v>13000000</v>
      </c>
      <c r="F68" s="23">
        <v>17239744</v>
      </c>
      <c r="G68" s="23">
        <v>13000000</v>
      </c>
      <c r="H68" s="24">
        <f t="shared" si="4"/>
        <v>1</v>
      </c>
    </row>
    <row r="69" spans="1:8" ht="15" customHeight="1" x14ac:dyDescent="0.25">
      <c r="A69" s="37"/>
      <c r="B69" s="22" t="s">
        <v>467</v>
      </c>
      <c r="C69" s="376" t="s">
        <v>468</v>
      </c>
      <c r="D69" s="23">
        <v>1600000</v>
      </c>
      <c r="E69" s="23">
        <v>1600000</v>
      </c>
      <c r="F69" s="23">
        <v>1913833</v>
      </c>
      <c r="G69" s="23">
        <v>1600000</v>
      </c>
      <c r="H69" s="24">
        <f t="shared" si="4"/>
        <v>1</v>
      </c>
    </row>
    <row r="70" spans="1:8" ht="15" customHeight="1" x14ac:dyDescent="0.25">
      <c r="A70" s="37"/>
      <c r="B70" s="22" t="s">
        <v>469</v>
      </c>
      <c r="C70" s="376" t="s">
        <v>470</v>
      </c>
      <c r="D70" s="23">
        <v>14550000</v>
      </c>
      <c r="E70" s="23">
        <v>14550000</v>
      </c>
      <c r="F70" s="23">
        <v>19545626</v>
      </c>
      <c r="G70" s="23">
        <v>14500000</v>
      </c>
      <c r="H70" s="24">
        <f t="shared" si="4"/>
        <v>0.99656357388316152</v>
      </c>
    </row>
    <row r="71" spans="1:8" s="381" customFormat="1" ht="15" customHeight="1" x14ac:dyDescent="0.25">
      <c r="A71" s="21" t="s">
        <v>393</v>
      </c>
      <c r="B71" s="18" t="s">
        <v>471</v>
      </c>
      <c r="C71" s="374" t="s">
        <v>472</v>
      </c>
      <c r="D71" s="19">
        <v>300000</v>
      </c>
      <c r="E71" s="19">
        <v>158000</v>
      </c>
      <c r="F71" s="19">
        <v>158149</v>
      </c>
      <c r="G71" s="19">
        <v>200000</v>
      </c>
      <c r="H71" s="20">
        <f t="shared" si="4"/>
        <v>0.66666666666666663</v>
      </c>
    </row>
    <row r="72" spans="1:8" ht="15" customHeight="1" x14ac:dyDescent="0.25">
      <c r="A72" s="28" t="s">
        <v>53</v>
      </c>
      <c r="B72" s="131" t="s">
        <v>12</v>
      </c>
      <c r="C72" s="375" t="s">
        <v>474</v>
      </c>
      <c r="D72" s="200">
        <f>SUM(D73:D80)</f>
        <v>58480000</v>
      </c>
      <c r="E72" s="200">
        <f>SUM(E73:E80)</f>
        <v>73607497</v>
      </c>
      <c r="F72" s="200">
        <f>SUM(F73:F80)</f>
        <v>74035592</v>
      </c>
      <c r="G72" s="200">
        <f>SUM(G73:G80)</f>
        <v>63408815</v>
      </c>
      <c r="H72" s="30">
        <f t="shared" si="4"/>
        <v>1.0842820622435021</v>
      </c>
    </row>
    <row r="73" spans="1:8" s="381" customFormat="1" ht="15" customHeight="1" x14ac:dyDescent="0.25">
      <c r="A73" s="21" t="s">
        <v>366</v>
      </c>
      <c r="B73" s="18" t="s">
        <v>473</v>
      </c>
      <c r="C73" s="374" t="s">
        <v>475</v>
      </c>
      <c r="D73" s="19">
        <v>300000</v>
      </c>
      <c r="E73" s="19">
        <v>315000</v>
      </c>
      <c r="F73" s="19">
        <v>323071</v>
      </c>
      <c r="G73" s="19">
        <v>300000</v>
      </c>
      <c r="H73" s="20">
        <f t="shared" si="4"/>
        <v>1</v>
      </c>
    </row>
    <row r="74" spans="1:8" s="381" customFormat="1" ht="15" customHeight="1" x14ac:dyDescent="0.25">
      <c r="A74" s="21" t="s">
        <v>367</v>
      </c>
      <c r="B74" s="18" t="s">
        <v>476</v>
      </c>
      <c r="C74" s="374" t="s">
        <v>477</v>
      </c>
      <c r="D74" s="19">
        <v>33353000</v>
      </c>
      <c r="E74" s="19">
        <v>41942000</v>
      </c>
      <c r="F74" s="19">
        <v>42041895</v>
      </c>
      <c r="G74" s="19">
        <v>35586000</v>
      </c>
      <c r="H74" s="20">
        <f t="shared" si="4"/>
        <v>1.0669504992054688</v>
      </c>
    </row>
    <row r="75" spans="1:8" s="381" customFormat="1" ht="15" customHeight="1" x14ac:dyDescent="0.25">
      <c r="A75" s="21" t="s">
        <v>368</v>
      </c>
      <c r="B75" s="18" t="s">
        <v>479</v>
      </c>
      <c r="C75" s="374" t="s">
        <v>478</v>
      </c>
      <c r="D75" s="19">
        <v>4700000</v>
      </c>
      <c r="E75" s="19">
        <v>4760000</v>
      </c>
      <c r="F75" s="19">
        <v>4908581</v>
      </c>
      <c r="G75" s="19">
        <v>4800000</v>
      </c>
      <c r="H75" s="20">
        <f t="shared" si="4"/>
        <v>1.0212765957446808</v>
      </c>
    </row>
    <row r="76" spans="1:8" s="381" customFormat="1" ht="15" customHeight="1" x14ac:dyDescent="0.25">
      <c r="A76" s="21" t="s">
        <v>481</v>
      </c>
      <c r="B76" s="18" t="s">
        <v>480</v>
      </c>
      <c r="C76" s="374" t="s">
        <v>494</v>
      </c>
      <c r="D76" s="19">
        <v>6000000</v>
      </c>
      <c r="E76" s="19">
        <v>7780000</v>
      </c>
      <c r="F76" s="19">
        <v>7780422</v>
      </c>
      <c r="G76" s="19">
        <v>6000000</v>
      </c>
      <c r="H76" s="20">
        <f t="shared" si="4"/>
        <v>1</v>
      </c>
    </row>
    <row r="77" spans="1:8" s="381" customFormat="1" ht="15" customHeight="1" x14ac:dyDescent="0.25">
      <c r="A77" s="21" t="s">
        <v>482</v>
      </c>
      <c r="B77" s="18" t="s">
        <v>485</v>
      </c>
      <c r="C77" s="374" t="s">
        <v>492</v>
      </c>
      <c r="D77" s="19">
        <v>12677000</v>
      </c>
      <c r="E77" s="19">
        <v>16353079</v>
      </c>
      <c r="F77" s="19">
        <v>16437066</v>
      </c>
      <c r="G77" s="19">
        <v>15722000</v>
      </c>
      <c r="H77" s="20">
        <f t="shared" si="4"/>
        <v>1.2401987852015461</v>
      </c>
    </row>
    <row r="78" spans="1:8" s="381" customFormat="1" ht="15" customHeight="1" x14ac:dyDescent="0.25">
      <c r="A78" s="21" t="s">
        <v>484</v>
      </c>
      <c r="B78" s="18" t="s">
        <v>487</v>
      </c>
      <c r="C78" s="374" t="s">
        <v>491</v>
      </c>
      <c r="D78" s="19">
        <v>1450000</v>
      </c>
      <c r="E78" s="19">
        <v>1257418</v>
      </c>
      <c r="F78" s="19">
        <v>1268169</v>
      </c>
      <c r="G78" s="19">
        <v>1000000</v>
      </c>
      <c r="H78" s="20">
        <f t="shared" si="4"/>
        <v>0.68965517241379315</v>
      </c>
    </row>
    <row r="79" spans="1:8" s="381" customFormat="1" ht="15" customHeight="1" x14ac:dyDescent="0.25">
      <c r="A79" s="21" t="s">
        <v>486</v>
      </c>
      <c r="B79" s="18" t="s">
        <v>723</v>
      </c>
      <c r="C79" s="374" t="s">
        <v>490</v>
      </c>
      <c r="D79" s="19">
        <v>0</v>
      </c>
      <c r="E79" s="19">
        <v>741000</v>
      </c>
      <c r="F79" s="19">
        <v>741100</v>
      </c>
      <c r="G79" s="19">
        <v>0</v>
      </c>
      <c r="H79" s="20"/>
    </row>
    <row r="80" spans="1:8" s="381" customFormat="1" ht="15" customHeight="1" x14ac:dyDescent="0.25">
      <c r="A80" s="21" t="s">
        <v>488</v>
      </c>
      <c r="B80" s="18" t="s">
        <v>489</v>
      </c>
      <c r="C80" s="374" t="s">
        <v>716</v>
      </c>
      <c r="D80" s="19">
        <v>0</v>
      </c>
      <c r="E80" s="19">
        <v>459000</v>
      </c>
      <c r="F80" s="19">
        <v>535288</v>
      </c>
      <c r="G80" s="19">
        <v>815</v>
      </c>
      <c r="H80" s="20"/>
    </row>
    <row r="81" spans="1:12" ht="15" customHeight="1" x14ac:dyDescent="0.25">
      <c r="A81" s="28" t="s">
        <v>55</v>
      </c>
      <c r="B81" s="131" t="s">
        <v>571</v>
      </c>
      <c r="C81" s="375" t="s">
        <v>572</v>
      </c>
      <c r="D81" s="445">
        <f>SUM(D82:D83)</f>
        <v>2800000</v>
      </c>
      <c r="E81" s="445">
        <f t="shared" ref="E81:G81" si="6">SUM(E82:E83)</f>
        <v>6429920</v>
      </c>
      <c r="F81" s="445">
        <f t="shared" si="6"/>
        <v>6441731</v>
      </c>
      <c r="G81" s="445">
        <f t="shared" si="6"/>
        <v>11529000</v>
      </c>
      <c r="H81" s="30"/>
    </row>
    <row r="82" spans="1:12" ht="15" customHeight="1" x14ac:dyDescent="0.25">
      <c r="A82" s="21" t="s">
        <v>370</v>
      </c>
      <c r="B82" s="42" t="s">
        <v>573</v>
      </c>
      <c r="C82" s="374" t="s">
        <v>574</v>
      </c>
      <c r="D82" s="48">
        <v>2800000</v>
      </c>
      <c r="E82" s="48">
        <v>5799999</v>
      </c>
      <c r="F82" s="708">
        <v>5799999</v>
      </c>
      <c r="G82" s="48">
        <v>11529000</v>
      </c>
      <c r="H82" s="20"/>
    </row>
    <row r="83" spans="1:12" ht="15" customHeight="1" x14ac:dyDescent="0.25">
      <c r="A83" s="21" t="s">
        <v>372</v>
      </c>
      <c r="B83" s="18" t="s">
        <v>722</v>
      </c>
      <c r="C83" s="374" t="s">
        <v>721</v>
      </c>
      <c r="D83" s="48">
        <v>0</v>
      </c>
      <c r="E83" s="48">
        <v>629921</v>
      </c>
      <c r="F83" s="48">
        <v>641732</v>
      </c>
      <c r="G83" s="48">
        <v>0</v>
      </c>
      <c r="H83" s="30"/>
    </row>
    <row r="84" spans="1:12" s="387" customFormat="1" ht="15" customHeight="1" x14ac:dyDescent="0.25">
      <c r="A84" s="28" t="s">
        <v>56</v>
      </c>
      <c r="B84" s="137" t="s">
        <v>495</v>
      </c>
      <c r="C84" s="377" t="s">
        <v>496</v>
      </c>
      <c r="D84" s="200">
        <f>SUM(D85:D85)</f>
        <v>0</v>
      </c>
      <c r="E84" s="200">
        <f>SUM(E85:E85)</f>
        <v>1100345</v>
      </c>
      <c r="F84" s="200">
        <f>SUM(F85:F85)</f>
        <v>1210345</v>
      </c>
      <c r="G84" s="200">
        <f>SUM(G85:G85)</f>
        <v>0</v>
      </c>
      <c r="H84" s="30"/>
    </row>
    <row r="85" spans="1:12" ht="15" customHeight="1" x14ac:dyDescent="0.25">
      <c r="A85" s="21" t="s">
        <v>422</v>
      </c>
      <c r="B85" s="50" t="s">
        <v>497</v>
      </c>
      <c r="C85" s="378" t="s">
        <v>498</v>
      </c>
      <c r="D85" s="19">
        <v>0</v>
      </c>
      <c r="E85" s="19">
        <v>1100345</v>
      </c>
      <c r="F85" s="19">
        <v>1210345</v>
      </c>
      <c r="G85" s="19">
        <v>0</v>
      </c>
      <c r="H85" s="20"/>
    </row>
    <row r="86" spans="1:12" ht="15" customHeight="1" x14ac:dyDescent="0.25">
      <c r="A86" s="28" t="s">
        <v>58</v>
      </c>
      <c r="B86" s="137" t="s">
        <v>499</v>
      </c>
      <c r="C86" s="377" t="s">
        <v>501</v>
      </c>
      <c r="D86" s="200">
        <f>SUM(D87:D88)</f>
        <v>3793000</v>
      </c>
      <c r="E86" s="200">
        <f>SUM(E87:E88)</f>
        <v>3781745</v>
      </c>
      <c r="F86" s="200">
        <f>SUM(F87:F88)</f>
        <v>3781765</v>
      </c>
      <c r="G86" s="200">
        <f>SUM(G87:G88)</f>
        <v>132000</v>
      </c>
      <c r="H86" s="30">
        <f t="shared" si="4"/>
        <v>3.4800949116794093E-2</v>
      </c>
    </row>
    <row r="87" spans="1:12" ht="24" x14ac:dyDescent="0.25">
      <c r="A87" s="21" t="s">
        <v>439</v>
      </c>
      <c r="B87" s="50" t="s">
        <v>587</v>
      </c>
      <c r="C87" s="378" t="s">
        <v>586</v>
      </c>
      <c r="D87" s="19">
        <v>3661000</v>
      </c>
      <c r="E87" s="19">
        <v>3660745</v>
      </c>
      <c r="F87" s="19">
        <v>3660745</v>
      </c>
      <c r="G87" s="19">
        <v>0</v>
      </c>
      <c r="H87" s="20">
        <f t="shared" si="4"/>
        <v>0</v>
      </c>
    </row>
    <row r="88" spans="1:12" ht="15" customHeight="1" x14ac:dyDescent="0.25">
      <c r="A88" s="21" t="s">
        <v>442</v>
      </c>
      <c r="B88" s="50" t="s">
        <v>500</v>
      </c>
      <c r="C88" s="378" t="s">
        <v>502</v>
      </c>
      <c r="D88" s="19">
        <v>132000</v>
      </c>
      <c r="E88" s="19">
        <v>121000</v>
      </c>
      <c r="F88" s="19">
        <v>121020</v>
      </c>
      <c r="G88" s="19">
        <v>132000</v>
      </c>
      <c r="H88" s="20">
        <f t="shared" si="4"/>
        <v>1</v>
      </c>
    </row>
    <row r="89" spans="1:12" ht="15" customHeight="1" x14ac:dyDescent="0.25">
      <c r="A89" s="460" t="s">
        <v>79</v>
      </c>
      <c r="B89" s="461" t="s">
        <v>588</v>
      </c>
      <c r="C89" s="462" t="s">
        <v>589</v>
      </c>
      <c r="D89" s="463">
        <f>SUM(D90:D92)</f>
        <v>218127000</v>
      </c>
      <c r="E89" s="463">
        <f t="shared" ref="E89:G89" si="7">SUM(E90:E92)</f>
        <v>220667037</v>
      </c>
      <c r="F89" s="463">
        <f t="shared" si="7"/>
        <v>220667037</v>
      </c>
      <c r="G89" s="463">
        <f t="shared" si="7"/>
        <v>180524249</v>
      </c>
      <c r="H89" s="464">
        <f t="shared" si="4"/>
        <v>0.82761074511637711</v>
      </c>
      <c r="J89" s="202"/>
      <c r="K89" s="202"/>
      <c r="L89" s="202"/>
    </row>
    <row r="90" spans="1:12" ht="15" customHeight="1" x14ac:dyDescent="0.25">
      <c r="A90" s="21" t="s">
        <v>446</v>
      </c>
      <c r="B90" s="702" t="s">
        <v>751</v>
      </c>
      <c r="C90" s="703" t="s">
        <v>753</v>
      </c>
      <c r="D90" s="704">
        <v>0</v>
      </c>
      <c r="E90" s="704">
        <v>0</v>
      </c>
      <c r="F90" s="704">
        <v>0</v>
      </c>
      <c r="G90" s="704">
        <v>100000000</v>
      </c>
      <c r="H90" s="474"/>
      <c r="J90" s="202"/>
      <c r="K90" s="202"/>
      <c r="L90" s="202"/>
    </row>
    <row r="91" spans="1:12" ht="15" customHeight="1" x14ac:dyDescent="0.25">
      <c r="A91" s="21" t="s">
        <v>570</v>
      </c>
      <c r="B91" s="468" t="s">
        <v>590</v>
      </c>
      <c r="C91" s="469" t="s">
        <v>515</v>
      </c>
      <c r="D91" s="470">
        <v>218127000</v>
      </c>
      <c r="E91" s="470">
        <v>218127166</v>
      </c>
      <c r="F91" s="470">
        <v>218127166</v>
      </c>
      <c r="G91" s="470">
        <v>80524249</v>
      </c>
      <c r="H91" s="474">
        <f t="shared" si="4"/>
        <v>0.36916222659276476</v>
      </c>
    </row>
    <row r="92" spans="1:12" ht="15" customHeight="1" thickBot="1" x14ac:dyDescent="0.3">
      <c r="A92" s="21" t="s">
        <v>752</v>
      </c>
      <c r="B92" s="466" t="s">
        <v>591</v>
      </c>
      <c r="C92" s="467" t="s">
        <v>592</v>
      </c>
      <c r="D92" s="184">
        <v>0</v>
      </c>
      <c r="E92" s="184">
        <v>2539871</v>
      </c>
      <c r="F92" s="184">
        <v>2539871</v>
      </c>
      <c r="G92" s="184">
        <v>0</v>
      </c>
      <c r="H92" s="465"/>
    </row>
    <row r="93" spans="1:12" ht="15" customHeight="1" thickTop="1" thickBot="1" x14ac:dyDescent="0.3">
      <c r="A93" s="807" t="s">
        <v>145</v>
      </c>
      <c r="B93" s="807"/>
      <c r="C93" s="379"/>
      <c r="D93" s="201">
        <f>D59+D62+D65+D72+D84+D86+D89+D81</f>
        <v>425186000</v>
      </c>
      <c r="E93" s="201">
        <f>E59+E62+E65+E72+E84+E86+E89+E81</f>
        <v>464874251</v>
      </c>
      <c r="F93" s="201">
        <f>F59+F62+F65+F72+F84+F86+F89+F81</f>
        <v>479558353</v>
      </c>
      <c r="G93" s="201">
        <f>G59+G62+G65+G72+G84+G86+G89+G81</f>
        <v>421148000</v>
      </c>
      <c r="H93" s="134">
        <f t="shared" si="4"/>
        <v>0.99050297987233826</v>
      </c>
    </row>
    <row r="94" spans="1:12" ht="15" customHeight="1" thickTop="1" x14ac:dyDescent="0.25"/>
  </sheetData>
  <sheetProtection selectLockedCells="1" selectUnlockedCells="1"/>
  <mergeCells count="4">
    <mergeCell ref="A93:B93"/>
    <mergeCell ref="A52:B52"/>
    <mergeCell ref="A3:H3"/>
    <mergeCell ref="A55:H5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5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/>
  </sheetViews>
  <sheetFormatPr defaultRowHeight="13.2" x14ac:dyDescent="0.25"/>
  <cols>
    <col min="1" max="1" width="5.6640625" customWidth="1"/>
    <col min="2" max="2" width="35.6640625" customWidth="1"/>
    <col min="3" max="3" width="5.6640625" customWidth="1"/>
    <col min="4" max="7" width="9.6640625" customWidth="1"/>
    <col min="10" max="10" width="10.109375" bestFit="1" customWidth="1"/>
  </cols>
  <sheetData>
    <row r="1" spans="1:8" s="139" customFormat="1" ht="15" customHeight="1" x14ac:dyDescent="0.25">
      <c r="A1" s="3"/>
      <c r="B1" s="3"/>
      <c r="C1" s="3"/>
      <c r="D1" s="3"/>
      <c r="E1" s="3"/>
      <c r="F1" s="3"/>
      <c r="H1" s="2" t="s">
        <v>609</v>
      </c>
    </row>
    <row r="2" spans="1:8" s="139" customFormat="1" ht="15" customHeight="1" x14ac:dyDescent="0.25">
      <c r="A2" s="3"/>
      <c r="B2" s="3"/>
      <c r="C2" s="3"/>
      <c r="D2" s="3"/>
      <c r="E2" s="3"/>
      <c r="F2" s="3"/>
      <c r="H2" s="2" t="str">
        <f>'2.sz. melléklet'!G2</f>
        <v>az 1/2017. (II.22.) önkormányzati rendelethez</v>
      </c>
    </row>
    <row r="3" spans="1:8" s="39" customFormat="1" ht="15" customHeight="1" x14ac:dyDescent="0.25">
      <c r="A3" s="41"/>
      <c r="B3" s="42"/>
      <c r="C3" s="42"/>
      <c r="D3" s="42"/>
      <c r="E3" s="42"/>
      <c r="F3" s="42"/>
      <c r="G3" s="42"/>
    </row>
    <row r="4" spans="1:8" s="39" customFormat="1" ht="15" customHeight="1" x14ac:dyDescent="0.25">
      <c r="A4" s="803" t="s">
        <v>146</v>
      </c>
      <c r="B4" s="803"/>
      <c r="C4" s="803"/>
      <c r="D4" s="803"/>
      <c r="E4" s="803"/>
      <c r="F4" s="803"/>
      <c r="G4" s="803"/>
      <c r="H4" s="803"/>
    </row>
    <row r="5" spans="1:8" ht="15" customHeight="1" thickBot="1" x14ac:dyDescent="0.3">
      <c r="A5" s="140"/>
      <c r="B5" s="141"/>
      <c r="C5" s="141"/>
      <c r="H5" s="6" t="s">
        <v>347</v>
      </c>
    </row>
    <row r="6" spans="1:8" ht="41.4" thickTop="1" x14ac:dyDescent="0.25">
      <c r="A6" s="7" t="s">
        <v>1</v>
      </c>
      <c r="B6" s="8" t="s">
        <v>2</v>
      </c>
      <c r="C6" s="9" t="s">
        <v>378</v>
      </c>
      <c r="D6" s="9" t="s">
        <v>649</v>
      </c>
      <c r="E6" s="9" t="s">
        <v>685</v>
      </c>
      <c r="F6" s="9" t="s">
        <v>686</v>
      </c>
      <c r="G6" s="9" t="s">
        <v>687</v>
      </c>
      <c r="H6" s="635" t="s">
        <v>688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105" t="s">
        <v>65</v>
      </c>
    </row>
    <row r="8" spans="1:8" s="39" customFormat="1" ht="15" customHeight="1" thickTop="1" x14ac:dyDescent="0.25">
      <c r="A8" s="125" t="s">
        <v>13</v>
      </c>
      <c r="B8" s="126" t="s">
        <v>133</v>
      </c>
      <c r="C8" s="126" t="s">
        <v>379</v>
      </c>
      <c r="D8" s="29">
        <f>D9+D14</f>
        <v>11300000</v>
      </c>
      <c r="E8" s="29">
        <f>E9+E14</f>
        <v>11325590</v>
      </c>
      <c r="F8" s="29">
        <f>F9+F14</f>
        <v>11325590</v>
      </c>
      <c r="G8" s="29">
        <f>G9+G14</f>
        <v>12044781</v>
      </c>
      <c r="H8" s="128">
        <f>G8/D8</f>
        <v>1.0659098230088495</v>
      </c>
    </row>
    <row r="9" spans="1:8" s="39" customFormat="1" ht="15" customHeight="1" x14ac:dyDescent="0.25">
      <c r="A9" s="21" t="s">
        <v>134</v>
      </c>
      <c r="B9" s="18" t="s">
        <v>380</v>
      </c>
      <c r="C9" s="18" t="s">
        <v>381</v>
      </c>
      <c r="D9" s="19">
        <f>SUM(D10:D13)</f>
        <v>10994000</v>
      </c>
      <c r="E9" s="19">
        <f>SUM(E10:E13)</f>
        <v>11044590</v>
      </c>
      <c r="F9" s="19">
        <f>SUM(F10:F13)</f>
        <v>11044590</v>
      </c>
      <c r="G9" s="19">
        <f>SUM(G10:G13)</f>
        <v>11640181</v>
      </c>
      <c r="H9" s="129">
        <f t="shared" ref="H9:H27" si="0">G9/D9</f>
        <v>1.058775786792796</v>
      </c>
    </row>
    <row r="10" spans="1:8" s="39" customFormat="1" ht="15" customHeight="1" x14ac:dyDescent="0.25">
      <c r="A10" s="130"/>
      <c r="B10" s="22" t="s">
        <v>382</v>
      </c>
      <c r="C10" s="22" t="s">
        <v>383</v>
      </c>
      <c r="D10" s="23">
        <v>10194000</v>
      </c>
      <c r="E10" s="23">
        <v>9961600</v>
      </c>
      <c r="F10" s="23">
        <v>9961600</v>
      </c>
      <c r="G10" s="23">
        <v>10536800</v>
      </c>
      <c r="H10" s="91">
        <f t="shared" si="0"/>
        <v>1.0336276240926034</v>
      </c>
    </row>
    <row r="11" spans="1:8" s="39" customFormat="1" ht="15" customHeight="1" x14ac:dyDescent="0.25">
      <c r="A11" s="130"/>
      <c r="B11" s="22" t="s">
        <v>669</v>
      </c>
      <c r="C11" s="22" t="s">
        <v>670</v>
      </c>
      <c r="D11" s="23">
        <v>0</v>
      </c>
      <c r="E11" s="23">
        <v>300000</v>
      </c>
      <c r="F11" s="23">
        <v>300000</v>
      </c>
      <c r="G11" s="23">
        <v>300000</v>
      </c>
      <c r="H11" s="91"/>
    </row>
    <row r="12" spans="1:8" s="39" customFormat="1" ht="15" customHeight="1" x14ac:dyDescent="0.25">
      <c r="A12" s="130"/>
      <c r="B12" s="22" t="s">
        <v>712</v>
      </c>
      <c r="C12" s="22" t="s">
        <v>384</v>
      </c>
      <c r="D12" s="23">
        <v>440000</v>
      </c>
      <c r="E12" s="23">
        <v>440074</v>
      </c>
      <c r="F12" s="23">
        <v>440074</v>
      </c>
      <c r="G12" s="23">
        <v>443381</v>
      </c>
      <c r="H12" s="91">
        <f t="shared" si="0"/>
        <v>1.0076840909090909</v>
      </c>
    </row>
    <row r="13" spans="1:8" s="39" customFormat="1" ht="15" customHeight="1" x14ac:dyDescent="0.25">
      <c r="A13" s="130"/>
      <c r="B13" s="22" t="s">
        <v>713</v>
      </c>
      <c r="C13" s="22" t="s">
        <v>560</v>
      </c>
      <c r="D13" s="23">
        <v>360000</v>
      </c>
      <c r="E13" s="23">
        <v>342916</v>
      </c>
      <c r="F13" s="23">
        <v>342916</v>
      </c>
      <c r="G13" s="23">
        <v>360000</v>
      </c>
      <c r="H13" s="91">
        <f t="shared" si="0"/>
        <v>1</v>
      </c>
    </row>
    <row r="14" spans="1:8" s="39" customFormat="1" ht="15" customHeight="1" x14ac:dyDescent="0.25">
      <c r="A14" s="21" t="s">
        <v>135</v>
      </c>
      <c r="B14" s="18" t="s">
        <v>137</v>
      </c>
      <c r="C14" s="18" t="s">
        <v>385</v>
      </c>
      <c r="D14" s="19">
        <f>SUM(D15:D16)</f>
        <v>306000</v>
      </c>
      <c r="E14" s="19">
        <f>SUM(E15:E16)</f>
        <v>281000</v>
      </c>
      <c r="F14" s="19">
        <f>SUM(F15:F16)</f>
        <v>281000</v>
      </c>
      <c r="G14" s="19">
        <f>SUM(G15:G16)</f>
        <v>404600</v>
      </c>
      <c r="H14" s="91">
        <f t="shared" si="0"/>
        <v>1.3222222222222222</v>
      </c>
    </row>
    <row r="15" spans="1:8" s="39" customFormat="1" ht="36" x14ac:dyDescent="0.25">
      <c r="A15" s="130"/>
      <c r="B15" s="446" t="s">
        <v>575</v>
      </c>
      <c r="C15" s="22" t="s">
        <v>387</v>
      </c>
      <c r="D15" s="23">
        <v>281000</v>
      </c>
      <c r="E15" s="23">
        <v>281000</v>
      </c>
      <c r="F15" s="23">
        <v>281000</v>
      </c>
      <c r="G15" s="23">
        <v>344600</v>
      </c>
      <c r="H15" s="91">
        <f t="shared" si="0"/>
        <v>1.2263345195729538</v>
      </c>
    </row>
    <row r="16" spans="1:8" s="39" customFormat="1" ht="15" customHeight="1" x14ac:dyDescent="0.25">
      <c r="A16" s="130"/>
      <c r="B16" s="22" t="s">
        <v>576</v>
      </c>
      <c r="C16" s="22" t="s">
        <v>388</v>
      </c>
      <c r="D16" s="23">
        <v>25000</v>
      </c>
      <c r="E16" s="23">
        <v>0</v>
      </c>
      <c r="F16" s="23">
        <v>0</v>
      </c>
      <c r="G16" s="23">
        <v>60000</v>
      </c>
      <c r="H16" s="91">
        <f t="shared" si="0"/>
        <v>2.4</v>
      </c>
    </row>
    <row r="17" spans="1:9" s="39" customFormat="1" ht="15" customHeight="1" x14ac:dyDescent="0.25">
      <c r="A17" s="28" t="s">
        <v>14</v>
      </c>
      <c r="B17" s="131" t="s">
        <v>232</v>
      </c>
      <c r="C17" s="131" t="s">
        <v>389</v>
      </c>
      <c r="D17" s="29">
        <v>2991000</v>
      </c>
      <c r="E17" s="29">
        <v>2998934</v>
      </c>
      <c r="F17" s="29">
        <v>2998934</v>
      </c>
      <c r="G17" s="29">
        <v>2387710</v>
      </c>
      <c r="H17" s="128">
        <f t="shared" si="0"/>
        <v>0.79829822801738548</v>
      </c>
    </row>
    <row r="18" spans="1:9" s="39" customFormat="1" ht="15" customHeight="1" x14ac:dyDescent="0.25">
      <c r="A18" s="28" t="s">
        <v>52</v>
      </c>
      <c r="B18" s="131" t="s">
        <v>139</v>
      </c>
      <c r="C18" s="131" t="s">
        <v>390</v>
      </c>
      <c r="D18" s="29">
        <f>SUM(D19:D23)</f>
        <v>6554000</v>
      </c>
      <c r="E18" s="29">
        <f>SUM(E19:E23)</f>
        <v>5776336</v>
      </c>
      <c r="F18" s="29">
        <f>SUM(F19:F23)</f>
        <v>4826814</v>
      </c>
      <c r="G18" s="29">
        <f>SUM(G19:G23)</f>
        <v>6589509</v>
      </c>
      <c r="H18" s="128">
        <f t="shared" si="0"/>
        <v>1.0054179127250533</v>
      </c>
    </row>
    <row r="19" spans="1:9" s="39" customFormat="1" ht="15" customHeight="1" x14ac:dyDescent="0.25">
      <c r="A19" s="21" t="s">
        <v>138</v>
      </c>
      <c r="B19" s="18" t="s">
        <v>391</v>
      </c>
      <c r="C19" s="18" t="s">
        <v>397</v>
      </c>
      <c r="D19" s="19">
        <v>730000</v>
      </c>
      <c r="E19" s="19">
        <v>730000</v>
      </c>
      <c r="F19" s="19">
        <v>520074</v>
      </c>
      <c r="G19" s="19">
        <v>735000</v>
      </c>
      <c r="H19" s="129">
        <f t="shared" si="0"/>
        <v>1.0068493150684932</v>
      </c>
    </row>
    <row r="20" spans="1:9" s="39" customFormat="1" ht="15" customHeight="1" x14ac:dyDescent="0.25">
      <c r="A20" s="21" t="s">
        <v>140</v>
      </c>
      <c r="B20" s="18" t="s">
        <v>392</v>
      </c>
      <c r="C20" s="18" t="s">
        <v>398</v>
      </c>
      <c r="D20" s="19">
        <v>160000</v>
      </c>
      <c r="E20" s="19">
        <v>160000</v>
      </c>
      <c r="F20" s="19">
        <v>142029</v>
      </c>
      <c r="G20" s="19">
        <v>150000</v>
      </c>
      <c r="H20" s="129">
        <f t="shared" si="0"/>
        <v>0.9375</v>
      </c>
    </row>
    <row r="21" spans="1:9" s="39" customFormat="1" ht="15" customHeight="1" x14ac:dyDescent="0.25">
      <c r="A21" s="21" t="s">
        <v>393</v>
      </c>
      <c r="B21" s="18" t="s">
        <v>394</v>
      </c>
      <c r="C21" s="18" t="s">
        <v>399</v>
      </c>
      <c r="D21" s="19">
        <v>4644000</v>
      </c>
      <c r="E21" s="19">
        <v>4166236</v>
      </c>
      <c r="F21" s="19">
        <v>3527167</v>
      </c>
      <c r="G21" s="19">
        <v>4694000</v>
      </c>
      <c r="H21" s="129">
        <f t="shared" si="0"/>
        <v>1.0107665805340225</v>
      </c>
    </row>
    <row r="22" spans="1:9" s="39" customFormat="1" ht="15" customHeight="1" x14ac:dyDescent="0.25">
      <c r="A22" s="21" t="s">
        <v>395</v>
      </c>
      <c r="B22" s="18" t="s">
        <v>396</v>
      </c>
      <c r="C22" s="18" t="s">
        <v>400</v>
      </c>
      <c r="D22" s="19">
        <v>20000</v>
      </c>
      <c r="E22" s="19">
        <v>20000</v>
      </c>
      <c r="F22" s="19">
        <v>6447</v>
      </c>
      <c r="G22" s="19">
        <v>10000</v>
      </c>
      <c r="H22" s="129">
        <f t="shared" si="0"/>
        <v>0.5</v>
      </c>
    </row>
    <row r="23" spans="1:9" s="42" customFormat="1" ht="15" customHeight="1" x14ac:dyDescent="0.25">
      <c r="A23" s="21" t="s">
        <v>401</v>
      </c>
      <c r="B23" s="18" t="s">
        <v>402</v>
      </c>
      <c r="C23" s="18" t="s">
        <v>403</v>
      </c>
      <c r="D23" s="19">
        <f>SUM(D24:D25)</f>
        <v>1000000</v>
      </c>
      <c r="E23" s="19">
        <f t="shared" ref="E23:G23" si="1">SUM(E24:E25)</f>
        <v>700100</v>
      </c>
      <c r="F23" s="19">
        <f t="shared" si="1"/>
        <v>631097</v>
      </c>
      <c r="G23" s="19">
        <f t="shared" si="1"/>
        <v>1000509</v>
      </c>
      <c r="H23" s="129">
        <f t="shared" si="0"/>
        <v>1.0005090000000001</v>
      </c>
    </row>
    <row r="24" spans="1:9" s="39" customFormat="1" ht="15" customHeight="1" x14ac:dyDescent="0.25">
      <c r="A24" s="130"/>
      <c r="B24" s="22" t="s">
        <v>404</v>
      </c>
      <c r="C24" s="22" t="s">
        <v>405</v>
      </c>
      <c r="D24" s="23">
        <v>1000000</v>
      </c>
      <c r="E24" s="23">
        <v>700000</v>
      </c>
      <c r="F24" s="23">
        <v>631066</v>
      </c>
      <c r="G24" s="23">
        <v>1000000</v>
      </c>
      <c r="H24" s="91">
        <f t="shared" si="0"/>
        <v>1</v>
      </c>
    </row>
    <row r="25" spans="1:9" s="39" customFormat="1" ht="15" customHeight="1" x14ac:dyDescent="0.25">
      <c r="A25" s="695"/>
      <c r="B25" s="696" t="s">
        <v>714</v>
      </c>
      <c r="C25" s="696" t="s">
        <v>411</v>
      </c>
      <c r="D25" s="697">
        <v>0</v>
      </c>
      <c r="E25" s="697">
        <v>100</v>
      </c>
      <c r="F25" s="697">
        <v>31</v>
      </c>
      <c r="G25" s="697">
        <v>509</v>
      </c>
      <c r="H25" s="393"/>
    </row>
    <row r="26" spans="1:9" ht="15" customHeight="1" thickBot="1" x14ac:dyDescent="0.3">
      <c r="A26" s="132" t="s">
        <v>53</v>
      </c>
      <c r="B26" s="389" t="s">
        <v>234</v>
      </c>
      <c r="C26" s="389" t="s">
        <v>421</v>
      </c>
      <c r="D26" s="193">
        <v>0</v>
      </c>
      <c r="E26" s="193">
        <v>0</v>
      </c>
      <c r="F26" s="193">
        <v>0</v>
      </c>
      <c r="G26" s="193">
        <v>0</v>
      </c>
      <c r="H26" s="142"/>
      <c r="I26" s="144"/>
    </row>
    <row r="27" spans="1:9" ht="15" customHeight="1" thickTop="1" thickBot="1" x14ac:dyDescent="0.3">
      <c r="A27" s="804" t="s">
        <v>141</v>
      </c>
      <c r="B27" s="804"/>
      <c r="C27" s="388"/>
      <c r="D27" s="66">
        <f>D8+D17+D18+D26</f>
        <v>20845000</v>
      </c>
      <c r="E27" s="66">
        <f>E8+E17+E18+E26</f>
        <v>20100860</v>
      </c>
      <c r="F27" s="66">
        <f>F8+F17+F18+F26</f>
        <v>19151338</v>
      </c>
      <c r="G27" s="66">
        <f>G8+G17+G18+G26</f>
        <v>21022000</v>
      </c>
      <c r="H27" s="143">
        <f t="shared" si="0"/>
        <v>1.0084912449028545</v>
      </c>
      <c r="I27" s="144"/>
    </row>
    <row r="28" spans="1:9" s="39" customFormat="1" ht="15" customHeight="1" thickTop="1" x14ac:dyDescent="0.25">
      <c r="A28" s="1"/>
      <c r="B28" s="1"/>
      <c r="C28" s="1"/>
      <c r="D28" s="144"/>
      <c r="E28" s="144"/>
      <c r="F28" s="144"/>
      <c r="G28" s="144"/>
    </row>
    <row r="29" spans="1:9" s="39" customFormat="1" ht="15" customHeight="1" x14ac:dyDescent="0.25">
      <c r="A29" s="1"/>
      <c r="B29" s="1"/>
      <c r="C29" s="1"/>
      <c r="D29" s="144"/>
      <c r="E29" s="144"/>
      <c r="F29" s="144"/>
      <c r="G29" s="144"/>
      <c r="H29" s="145"/>
    </row>
    <row r="30" spans="1:9" s="39" customFormat="1" ht="15" customHeight="1" x14ac:dyDescent="0.25">
      <c r="A30" s="803" t="s">
        <v>148</v>
      </c>
      <c r="B30" s="803"/>
      <c r="C30" s="803"/>
      <c r="D30" s="803"/>
      <c r="E30" s="803"/>
      <c r="F30" s="803"/>
      <c r="G30" s="803"/>
      <c r="H30" s="803"/>
    </row>
    <row r="31" spans="1:9" s="39" customFormat="1" ht="15" customHeight="1" thickBot="1" x14ac:dyDescent="0.25">
      <c r="A31" s="41"/>
      <c r="B31" s="99"/>
      <c r="C31" s="98"/>
      <c r="H31" s="6" t="s">
        <v>347</v>
      </c>
      <c r="I31" s="145"/>
    </row>
    <row r="32" spans="1:9" s="39" customFormat="1" ht="41.4" thickTop="1" x14ac:dyDescent="0.25">
      <c r="A32" s="7" t="s">
        <v>1</v>
      </c>
      <c r="B32" s="8" t="s">
        <v>2</v>
      </c>
      <c r="C32" s="9" t="s">
        <v>378</v>
      </c>
      <c r="D32" s="9" t="s">
        <v>649</v>
      </c>
      <c r="E32" s="9" t="s">
        <v>685</v>
      </c>
      <c r="F32" s="9" t="s">
        <v>686</v>
      </c>
      <c r="G32" s="9" t="s">
        <v>687</v>
      </c>
      <c r="H32" s="635" t="s">
        <v>688</v>
      </c>
      <c r="I32" s="145"/>
    </row>
    <row r="33" spans="1:10" s="395" customFormat="1" ht="15" customHeight="1" thickBot="1" x14ac:dyDescent="0.3">
      <c r="A33" s="11" t="s">
        <v>3</v>
      </c>
      <c r="B33" s="12" t="s">
        <v>4</v>
      </c>
      <c r="C33" s="13" t="s">
        <v>5</v>
      </c>
      <c r="D33" s="13" t="s">
        <v>6</v>
      </c>
      <c r="E33" s="13" t="s">
        <v>7</v>
      </c>
      <c r="F33" s="13" t="s">
        <v>8</v>
      </c>
      <c r="G33" s="13" t="s">
        <v>9</v>
      </c>
      <c r="H33" s="105" t="s">
        <v>65</v>
      </c>
      <c r="I33" s="145"/>
    </row>
    <row r="34" spans="1:10" s="395" customFormat="1" ht="15" customHeight="1" thickTop="1" x14ac:dyDescent="0.25">
      <c r="A34" s="125" t="s">
        <v>13</v>
      </c>
      <c r="B34" s="131" t="s">
        <v>12</v>
      </c>
      <c r="C34" s="375" t="s">
        <v>474</v>
      </c>
      <c r="D34" s="127">
        <f>SUM(D35:D38)</f>
        <v>1203000</v>
      </c>
      <c r="E34" s="127">
        <f t="shared" ref="E34:G34" si="2">SUM(E35:E38)</f>
        <v>1063102</v>
      </c>
      <c r="F34" s="127">
        <f t="shared" si="2"/>
        <v>1063102</v>
      </c>
      <c r="G34" s="127">
        <f t="shared" si="2"/>
        <v>1000477</v>
      </c>
      <c r="H34" s="128">
        <f t="shared" ref="H34:H41" si="3">G34/D34</f>
        <v>0.83165170407315048</v>
      </c>
      <c r="I34" s="145"/>
    </row>
    <row r="35" spans="1:10" s="395" customFormat="1" ht="15" customHeight="1" x14ac:dyDescent="0.25">
      <c r="A35" s="425" t="s">
        <v>134</v>
      </c>
      <c r="B35" s="18" t="s">
        <v>479</v>
      </c>
      <c r="C35" s="374" t="s">
        <v>478</v>
      </c>
      <c r="D35" s="46">
        <v>1200000</v>
      </c>
      <c r="E35" s="46">
        <v>1042487</v>
      </c>
      <c r="F35" s="46">
        <v>1042487</v>
      </c>
      <c r="G35" s="46">
        <v>1000477</v>
      </c>
      <c r="H35" s="129">
        <f t="shared" si="3"/>
        <v>0.83373083333333331</v>
      </c>
      <c r="I35" s="145"/>
    </row>
    <row r="36" spans="1:10" s="395" customFormat="1" ht="15" customHeight="1" x14ac:dyDescent="0.25">
      <c r="A36" s="425" t="s">
        <v>135</v>
      </c>
      <c r="B36" s="18" t="s">
        <v>483</v>
      </c>
      <c r="C36" s="374" t="s">
        <v>493</v>
      </c>
      <c r="D36" s="46">
        <v>0</v>
      </c>
      <c r="E36" s="46">
        <v>14850</v>
      </c>
      <c r="F36" s="46">
        <v>14850</v>
      </c>
      <c r="G36" s="46">
        <v>0</v>
      </c>
      <c r="H36" s="129"/>
      <c r="I36" s="145"/>
    </row>
    <row r="37" spans="1:10" s="39" customFormat="1" ht="15" customHeight="1" x14ac:dyDescent="0.25">
      <c r="A37" s="425" t="s">
        <v>136</v>
      </c>
      <c r="B37" s="18" t="s">
        <v>487</v>
      </c>
      <c r="C37" s="374" t="s">
        <v>491</v>
      </c>
      <c r="D37" s="46">
        <v>3000</v>
      </c>
      <c r="E37" s="46">
        <v>0</v>
      </c>
      <c r="F37" s="46">
        <v>0</v>
      </c>
      <c r="G37" s="46">
        <v>0</v>
      </c>
      <c r="H37" s="129">
        <f t="shared" si="3"/>
        <v>0</v>
      </c>
      <c r="I37" s="145"/>
    </row>
    <row r="38" spans="1:10" s="39" customFormat="1" ht="15" customHeight="1" x14ac:dyDescent="0.25">
      <c r="A38" s="425" t="s">
        <v>715</v>
      </c>
      <c r="B38" s="18" t="s">
        <v>489</v>
      </c>
      <c r="C38" s="374" t="s">
        <v>716</v>
      </c>
      <c r="D38" s="46">
        <v>0</v>
      </c>
      <c r="E38" s="46">
        <v>5765</v>
      </c>
      <c r="F38" s="46">
        <v>5765</v>
      </c>
      <c r="G38" s="46">
        <v>0</v>
      </c>
      <c r="H38" s="129"/>
      <c r="I38" s="145"/>
    </row>
    <row r="39" spans="1:10" s="39" customFormat="1" ht="15" customHeight="1" x14ac:dyDescent="0.25">
      <c r="A39" s="28" t="s">
        <v>14</v>
      </c>
      <c r="B39" s="131" t="s">
        <v>513</v>
      </c>
      <c r="C39" s="131" t="s">
        <v>514</v>
      </c>
      <c r="D39" s="29">
        <v>18986000</v>
      </c>
      <c r="E39" s="29">
        <v>18381991</v>
      </c>
      <c r="F39" s="29">
        <v>18381991</v>
      </c>
      <c r="G39" s="29">
        <v>19072000</v>
      </c>
      <c r="H39" s="128">
        <f t="shared" si="3"/>
        <v>1.0045296534288424</v>
      </c>
      <c r="I39" s="145"/>
    </row>
    <row r="40" spans="1:10" ht="13.8" thickBot="1" x14ac:dyDescent="0.3">
      <c r="A40" s="132" t="s">
        <v>52</v>
      </c>
      <c r="B40" s="138" t="s">
        <v>144</v>
      </c>
      <c r="C40" s="138" t="s">
        <v>515</v>
      </c>
      <c r="D40" s="133">
        <v>656000</v>
      </c>
      <c r="E40" s="133">
        <v>655767</v>
      </c>
      <c r="F40" s="133">
        <v>655767</v>
      </c>
      <c r="G40" s="133">
        <v>949523</v>
      </c>
      <c r="H40" s="142">
        <f t="shared" si="3"/>
        <v>1.4474435975609756</v>
      </c>
    </row>
    <row r="41" spans="1:10" ht="14.4" thickTop="1" thickBot="1" x14ac:dyDescent="0.3">
      <c r="A41" s="807" t="s">
        <v>241</v>
      </c>
      <c r="B41" s="807"/>
      <c r="C41" s="388"/>
      <c r="D41" s="66">
        <f>D34+D39+D40</f>
        <v>20845000</v>
      </c>
      <c r="E41" s="66">
        <f>E34+E39+E40</f>
        <v>20100860</v>
      </c>
      <c r="F41" s="66">
        <f>F34+F39+F40</f>
        <v>20100860</v>
      </c>
      <c r="G41" s="66">
        <f>G34+G39+G40</f>
        <v>21022000</v>
      </c>
      <c r="H41" s="134">
        <f t="shared" si="3"/>
        <v>1.0084912449028545</v>
      </c>
      <c r="J41" s="202"/>
    </row>
    <row r="42" spans="1:10" ht="13.8" thickTop="1" x14ac:dyDescent="0.25">
      <c r="G42" s="146"/>
    </row>
    <row r="43" spans="1:10" x14ac:dyDescent="0.25">
      <c r="G43" s="147"/>
    </row>
  </sheetData>
  <sheetProtection selectLockedCells="1" selectUnlockedCells="1"/>
  <mergeCells count="4">
    <mergeCell ref="A27:B27"/>
    <mergeCell ref="A41:B41"/>
    <mergeCell ref="A4:H4"/>
    <mergeCell ref="A30:H30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25</vt:i4>
      </vt:variant>
      <vt:variant>
        <vt:lpstr>Névvel ellátott tartományok</vt:lpstr>
      </vt:variant>
      <vt:variant>
        <vt:i4>4</vt:i4>
      </vt:variant>
    </vt:vector>
  </HeadingPairs>
  <TitlesOfParts>
    <vt:vector size="29" baseType="lpstr">
      <vt:lpstr>1.sz melléklet</vt:lpstr>
      <vt:lpstr>2.sz. melléklet</vt:lpstr>
      <vt:lpstr>3.sz. melléklet</vt:lpstr>
      <vt:lpstr>4. sz. melléklet</vt:lpstr>
      <vt:lpstr>5.sz. melléklet</vt:lpstr>
      <vt:lpstr>6.sz. melléklet</vt:lpstr>
      <vt:lpstr>7. sz. melléklet 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15.sz. melléklet</vt:lpstr>
      <vt:lpstr>16.sz. melléklet</vt:lpstr>
      <vt:lpstr>17.sz. melléklet</vt:lpstr>
      <vt:lpstr>18.sz. melléklet</vt:lpstr>
      <vt:lpstr>19.sz. melléklet</vt:lpstr>
      <vt:lpstr>20.sz melléklet</vt:lpstr>
      <vt:lpstr>21.sz. melléklet</vt:lpstr>
      <vt:lpstr>22.sz. melléklet</vt:lpstr>
      <vt:lpstr>23.sz. melléklet</vt:lpstr>
      <vt:lpstr>24.sz. melléklet</vt:lpstr>
      <vt:lpstr>25.sz. melléklet</vt:lpstr>
      <vt:lpstr>'13.sz. melléklet'!Nyomtatási_terület</vt:lpstr>
      <vt:lpstr>'2.sz. melléklet'!Nyomtatási_terület</vt:lpstr>
      <vt:lpstr>'21.sz. melléklet'!Nyomtatási_terület</vt:lpstr>
      <vt:lpstr>'24.sz.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2017-02-13T10:33:32Z</cp:lastPrinted>
  <dcterms:created xsi:type="dcterms:W3CDTF">2014-02-03T15:00:44Z</dcterms:created>
  <dcterms:modified xsi:type="dcterms:W3CDTF">2017-02-23T14:17:27Z</dcterms:modified>
</cp:coreProperties>
</file>