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8712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18" r:id="rId8"/>
    <sheet name="9.sz. melléklet" sheetId="9" r:id="rId9"/>
    <sheet name="10.sz. melléklet" sheetId="19" r:id="rId10"/>
    <sheet name="11.sz. melléklet" sheetId="10" r:id="rId11"/>
    <sheet name="12.sz. melléklet" sheetId="11" r:id="rId12"/>
    <sheet name="13.sz melléklet" sheetId="13" r:id="rId13"/>
    <sheet name="14.sz. melléklet" sheetId="14" r:id="rId14"/>
    <sheet name="15.sz. melléklet" sheetId="29" r:id="rId15"/>
  </sheets>
  <definedNames>
    <definedName name="_xlnm.Print_Area" localSheetId="0">'1.sz. melléklet'!$A$1:$G$44</definedName>
    <definedName name="_xlnm.Print_Area" localSheetId="10">'11.sz. melléklet'!$A$1:$H$41</definedName>
    <definedName name="_xlnm.Print_Area" localSheetId="13">'14.sz. melléklet'!$A$1:$O$26</definedName>
    <definedName name="_xlnm.Print_Area" localSheetId="14">'15.sz. melléklet'!$A$1:$G$142</definedName>
  </definedNames>
  <calcPr calcId="162913"/>
</workbook>
</file>

<file path=xl/calcChain.xml><?xml version="1.0" encoding="utf-8"?>
<calcChain xmlns="http://schemas.openxmlformats.org/spreadsheetml/2006/main">
  <c r="D13" i="13" l="1"/>
  <c r="C13" i="13"/>
  <c r="D21" i="13"/>
  <c r="C21" i="13"/>
  <c r="D9" i="1"/>
  <c r="C9" i="1"/>
  <c r="D37" i="1"/>
  <c r="C37" i="1"/>
  <c r="F10" i="5"/>
  <c r="E11" i="5"/>
  <c r="D11" i="5"/>
  <c r="H21" i="2"/>
  <c r="G21" i="2"/>
  <c r="E143" i="29" l="1"/>
  <c r="D143" i="29"/>
  <c r="E61" i="29"/>
  <c r="D61" i="29"/>
  <c r="E47" i="29"/>
  <c r="D47" i="29"/>
  <c r="E141" i="29"/>
  <c r="E136" i="29"/>
  <c r="E134" i="29"/>
  <c r="E132" i="29"/>
  <c r="E130" i="29"/>
  <c r="E128" i="29"/>
  <c r="E124" i="29"/>
  <c r="E122" i="29"/>
  <c r="E119" i="29"/>
  <c r="E113" i="29"/>
  <c r="E108" i="29"/>
  <c r="E102" i="29"/>
  <c r="E95" i="29"/>
  <c r="E90" i="29"/>
  <c r="E88" i="29"/>
  <c r="E86" i="29"/>
  <c r="E83" i="29"/>
  <c r="E81" i="29"/>
  <c r="E78" i="29"/>
  <c r="E72" i="29"/>
  <c r="E67" i="29"/>
  <c r="E65" i="29"/>
  <c r="E63" i="29"/>
  <c r="E57" i="29"/>
  <c r="E50" i="29"/>
  <c r="E42" i="29"/>
  <c r="E39" i="29"/>
  <c r="E36" i="29"/>
  <c r="E34" i="29"/>
  <c r="E31" i="29"/>
  <c r="E27" i="29"/>
  <c r="E22" i="29"/>
  <c r="E16" i="29"/>
  <c r="D141" i="29"/>
  <c r="D136" i="29"/>
  <c r="D134" i="29"/>
  <c r="D132" i="29"/>
  <c r="D130" i="29"/>
  <c r="D128" i="29"/>
  <c r="D124" i="29"/>
  <c r="D122" i="29"/>
  <c r="D119" i="29"/>
  <c r="D113" i="29"/>
  <c r="D108" i="29"/>
  <c r="D102" i="29"/>
  <c r="D95" i="29"/>
  <c r="D90" i="29"/>
  <c r="D88" i="29"/>
  <c r="D86" i="29"/>
  <c r="D83" i="29"/>
  <c r="D81" i="29"/>
  <c r="D78" i="29"/>
  <c r="D72" i="29"/>
  <c r="D67" i="29"/>
  <c r="D65" i="29"/>
  <c r="D63" i="29"/>
  <c r="D57" i="29"/>
  <c r="D50" i="29"/>
  <c r="D42" i="29"/>
  <c r="D39" i="29"/>
  <c r="D36" i="29"/>
  <c r="D34" i="29"/>
  <c r="D31" i="29"/>
  <c r="D27" i="29"/>
  <c r="D22" i="29"/>
  <c r="D16" i="29"/>
  <c r="O23" i="14" l="1"/>
  <c r="O22" i="14"/>
  <c r="O21" i="14"/>
  <c r="O20" i="14"/>
  <c r="O19" i="14"/>
  <c r="O18" i="14"/>
  <c r="O15" i="14"/>
  <c r="O14" i="14"/>
  <c r="O13" i="14"/>
  <c r="O12" i="14"/>
  <c r="O11" i="14"/>
  <c r="O10" i="14"/>
  <c r="D11" i="13"/>
  <c r="D25" i="13" l="1"/>
  <c r="D22" i="13"/>
  <c r="D23" i="13"/>
  <c r="D24" i="13"/>
  <c r="C24" i="13"/>
  <c r="C23" i="13"/>
  <c r="C22" i="13"/>
  <c r="D10" i="13"/>
  <c r="D12" i="13"/>
  <c r="D14" i="13"/>
  <c r="D15" i="13"/>
  <c r="D16" i="13"/>
  <c r="D18" i="13"/>
  <c r="C18" i="13"/>
  <c r="C16" i="13"/>
  <c r="C15" i="13"/>
  <c r="C14" i="13"/>
  <c r="C12" i="13"/>
  <c r="C11" i="13"/>
  <c r="C10" i="13"/>
  <c r="D35" i="11"/>
  <c r="C35" i="11"/>
  <c r="E30" i="11"/>
  <c r="E31" i="11"/>
  <c r="E32" i="11"/>
  <c r="D19" i="13" l="1"/>
  <c r="C19" i="13"/>
  <c r="H40" i="10" l="1"/>
  <c r="C50" i="30" l="1"/>
  <c r="E49" i="30"/>
  <c r="E48" i="30"/>
  <c r="H24" i="30"/>
  <c r="E8" i="30" l="1"/>
  <c r="D29" i="2" l="1"/>
  <c r="D31" i="2" s="1"/>
  <c r="C31" i="2"/>
  <c r="H29" i="2"/>
  <c r="H31" i="2" s="1"/>
  <c r="G29" i="2"/>
  <c r="G31" i="2"/>
  <c r="G12" i="2"/>
  <c r="H12" i="2"/>
  <c r="G13" i="2"/>
  <c r="H13" i="2"/>
  <c r="G14" i="2"/>
  <c r="H14" i="2"/>
  <c r="G15" i="2"/>
  <c r="H15" i="2"/>
  <c r="C16" i="3"/>
  <c r="C32" i="3"/>
  <c r="E14" i="4" l="1"/>
  <c r="E15" i="4"/>
  <c r="E16" i="4"/>
  <c r="E17" i="4"/>
  <c r="D17" i="4"/>
  <c r="D16" i="4"/>
  <c r="D15" i="4"/>
  <c r="D14" i="4"/>
  <c r="D42" i="1"/>
  <c r="C32" i="1"/>
  <c r="C30" i="1"/>
  <c r="C28" i="1" s="1"/>
  <c r="D16" i="1"/>
  <c r="F10" i="9" l="1"/>
  <c r="F11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56" i="9"/>
  <c r="E9" i="9" l="1"/>
  <c r="D9" i="9"/>
  <c r="F9" i="9" l="1"/>
  <c r="E72" i="7"/>
  <c r="D72" i="7"/>
  <c r="F90" i="7" l="1"/>
  <c r="F83" i="7"/>
  <c r="F81" i="7"/>
  <c r="F79" i="7"/>
  <c r="F63" i="7"/>
  <c r="F51" i="7"/>
  <c r="F50" i="7"/>
  <c r="F46" i="7"/>
  <c r="F45" i="7"/>
  <c r="F13" i="7"/>
  <c r="F14" i="7"/>
  <c r="F15" i="7"/>
  <c r="E89" i="7" l="1"/>
  <c r="D89" i="7"/>
  <c r="E8" i="7"/>
  <c r="D8" i="7"/>
  <c r="E15" i="11" l="1"/>
  <c r="E16" i="11"/>
  <c r="E39" i="11"/>
  <c r="D39" i="11"/>
  <c r="C39" i="11"/>
  <c r="D18" i="11"/>
  <c r="C18" i="11"/>
  <c r="E35" i="11" l="1"/>
  <c r="E29" i="11"/>
  <c r="E28" i="11"/>
  <c r="E27" i="11"/>
  <c r="E26" i="11"/>
  <c r="E25" i="11"/>
  <c r="E24" i="11"/>
  <c r="E23" i="11"/>
  <c r="E22" i="11"/>
  <c r="E21" i="11"/>
  <c r="E18" i="11"/>
  <c r="E17" i="11"/>
  <c r="E14" i="11"/>
  <c r="E13" i="11"/>
  <c r="E12" i="11"/>
  <c r="E11" i="11"/>
  <c r="E10" i="11"/>
  <c r="E9" i="11"/>
  <c r="H45" i="30"/>
  <c r="G50" i="30"/>
  <c r="G51" i="30"/>
  <c r="F51" i="30"/>
  <c r="D50" i="30"/>
  <c r="H47" i="30"/>
  <c r="H46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6" i="30"/>
  <c r="H25" i="30"/>
  <c r="H23" i="30"/>
  <c r="H22" i="30"/>
  <c r="H20" i="30"/>
  <c r="H18" i="30"/>
  <c r="H17" i="30"/>
  <c r="H15" i="30"/>
  <c r="H14" i="30"/>
  <c r="H13" i="30"/>
  <c r="H12" i="30"/>
  <c r="H11" i="30"/>
  <c r="H10" i="30"/>
  <c r="H9" i="30"/>
  <c r="H8" i="30"/>
  <c r="E41" i="30"/>
  <c r="E37" i="30"/>
  <c r="E36" i="30"/>
  <c r="E34" i="30"/>
  <c r="E33" i="30"/>
  <c r="E30" i="30"/>
  <c r="E21" i="30"/>
  <c r="E12" i="30"/>
  <c r="E11" i="30"/>
  <c r="E10" i="30"/>
  <c r="E9" i="30"/>
  <c r="G52" i="30" l="1"/>
  <c r="D52" i="30"/>
  <c r="E22" i="9" l="1"/>
  <c r="D22" i="9"/>
  <c r="H35" i="10" l="1"/>
  <c r="H16" i="10"/>
  <c r="H11" i="10"/>
  <c r="H41" i="10"/>
  <c r="H28" i="10"/>
  <c r="H26" i="10"/>
  <c r="G40" i="10"/>
  <c r="H21" i="10" l="1"/>
  <c r="F76" i="9" l="1"/>
  <c r="F75" i="9"/>
  <c r="F64" i="9"/>
  <c r="F63" i="9"/>
  <c r="F62" i="9"/>
  <c r="F61" i="9"/>
  <c r="F60" i="9"/>
  <c r="F59" i="9"/>
  <c r="F58" i="9"/>
  <c r="F57" i="9"/>
  <c r="E74" i="9"/>
  <c r="C42" i="1"/>
  <c r="C41" i="1" s="1"/>
  <c r="D41" i="1"/>
  <c r="D27" i="1"/>
  <c r="D30" i="1"/>
  <c r="D28" i="1" s="1"/>
  <c r="D39" i="1"/>
  <c r="D19" i="1"/>
  <c r="D20" i="1"/>
  <c r="D15" i="1"/>
  <c r="D11" i="1"/>
  <c r="D13" i="1"/>
  <c r="C10" i="2"/>
  <c r="C12" i="2"/>
  <c r="C13" i="2"/>
  <c r="C14" i="2"/>
  <c r="C23" i="2"/>
  <c r="C24" i="2"/>
  <c r="D32" i="1" l="1"/>
  <c r="E77" i="9"/>
  <c r="F22" i="9"/>
  <c r="D16" i="3" l="1"/>
  <c r="C12" i="3"/>
  <c r="C14" i="3"/>
  <c r="C15" i="3" l="1"/>
  <c r="E49" i="7" l="1"/>
  <c r="F29" i="7"/>
  <c r="F10" i="7"/>
  <c r="D87" i="7"/>
  <c r="D85" i="7"/>
  <c r="D82" i="7"/>
  <c r="C21" i="2" s="1"/>
  <c r="D67" i="7"/>
  <c r="D65" i="7" s="1"/>
  <c r="D62" i="7"/>
  <c r="D59" i="7"/>
  <c r="D49" i="7"/>
  <c r="D47" i="7"/>
  <c r="D44" i="7"/>
  <c r="D37" i="7"/>
  <c r="D32" i="7"/>
  <c r="D26" i="7"/>
  <c r="D21" i="7" s="1"/>
  <c r="D16" i="7"/>
  <c r="E26" i="1"/>
  <c r="C11" i="1"/>
  <c r="C13" i="1"/>
  <c r="C15" i="1"/>
  <c r="C16" i="1"/>
  <c r="C19" i="1"/>
  <c r="C20" i="1"/>
  <c r="C22" i="1" l="1"/>
  <c r="C15" i="2"/>
  <c r="C33" i="3"/>
  <c r="C17" i="1"/>
  <c r="C12" i="1"/>
  <c r="C11" i="2"/>
  <c r="C13" i="3"/>
  <c r="C11" i="3" s="1"/>
  <c r="C23" i="1"/>
  <c r="C21" i="1" s="1"/>
  <c r="C22" i="2"/>
  <c r="C25" i="2" s="1"/>
  <c r="E51" i="30"/>
  <c r="D7" i="7"/>
  <c r="D52" i="7" s="1"/>
  <c r="D93" i="7"/>
  <c r="C18" i="1"/>
  <c r="C10" i="1"/>
  <c r="C14" i="1"/>
  <c r="C34" i="3" l="1"/>
  <c r="C18" i="2"/>
  <c r="E25" i="1" l="1"/>
  <c r="E62" i="7" l="1"/>
  <c r="F62" i="7" s="1"/>
  <c r="E82" i="7"/>
  <c r="D74" i="9"/>
  <c r="H51" i="30"/>
  <c r="D32" i="3"/>
  <c r="E44" i="7"/>
  <c r="E37" i="7"/>
  <c r="E47" i="7"/>
  <c r="E12" i="5" s="1"/>
  <c r="E16" i="7"/>
  <c r="E26" i="7"/>
  <c r="E21" i="7" s="1"/>
  <c r="E19" i="4"/>
  <c r="D12" i="3"/>
  <c r="E67" i="7"/>
  <c r="D14" i="3"/>
  <c r="F61" i="7"/>
  <c r="H16" i="2"/>
  <c r="E87" i="7"/>
  <c r="D23" i="1" s="1"/>
  <c r="E23" i="1" s="1"/>
  <c r="D23" i="2"/>
  <c r="D24" i="2"/>
  <c r="D10" i="2"/>
  <c r="D12" i="2"/>
  <c r="D13" i="2"/>
  <c r="D14" i="2"/>
  <c r="E85" i="7"/>
  <c r="E59" i="7"/>
  <c r="F91" i="7"/>
  <c r="F88" i="7"/>
  <c r="F77" i="7"/>
  <c r="F76" i="7"/>
  <c r="F75" i="7"/>
  <c r="F74" i="7"/>
  <c r="F73" i="7"/>
  <c r="F71" i="7"/>
  <c r="F70" i="7"/>
  <c r="F69" i="7"/>
  <c r="F68" i="7"/>
  <c r="F66" i="7"/>
  <c r="F60" i="7"/>
  <c r="E32" i="7"/>
  <c r="F49" i="7"/>
  <c r="G22" i="2"/>
  <c r="F48" i="7"/>
  <c r="F43" i="7"/>
  <c r="F42" i="7"/>
  <c r="F41" i="7"/>
  <c r="F40" i="7"/>
  <c r="F39" i="7"/>
  <c r="F36" i="7"/>
  <c r="F35" i="7"/>
  <c r="F34" i="7"/>
  <c r="F33" i="7"/>
  <c r="F31" i="7"/>
  <c r="F30" i="7"/>
  <c r="F28" i="7"/>
  <c r="F27" i="7"/>
  <c r="F25" i="7"/>
  <c r="F24" i="7"/>
  <c r="F23" i="7"/>
  <c r="F22" i="7"/>
  <c r="F20" i="7"/>
  <c r="F19" i="7"/>
  <c r="F18" i="7"/>
  <c r="F17" i="7"/>
  <c r="F12" i="7"/>
  <c r="F11" i="7"/>
  <c r="F9" i="7"/>
  <c r="C24" i="1"/>
  <c r="C33" i="1" s="1"/>
  <c r="F50" i="30"/>
  <c r="H50" i="30" s="1"/>
  <c r="E50" i="30"/>
  <c r="D10" i="5"/>
  <c r="D19" i="4"/>
  <c r="G16" i="2"/>
  <c r="C39" i="1"/>
  <c r="G11" i="10"/>
  <c r="G16" i="10"/>
  <c r="G2" i="9"/>
  <c r="G51" i="9" s="1"/>
  <c r="D38" i="1"/>
  <c r="E34" i="10"/>
  <c r="F34" i="10"/>
  <c r="E32" i="1"/>
  <c r="E11" i="1"/>
  <c r="E13" i="1"/>
  <c r="E15" i="1"/>
  <c r="E19" i="1"/>
  <c r="J2" i="30"/>
  <c r="G2" i="29"/>
  <c r="D34" i="10"/>
  <c r="G26" i="10"/>
  <c r="G28" i="10"/>
  <c r="G35" i="10"/>
  <c r="K2" i="2"/>
  <c r="G2" i="3"/>
  <c r="H2" i="4"/>
  <c r="H2" i="5"/>
  <c r="H54" i="7"/>
  <c r="H2" i="7"/>
  <c r="F2" i="18"/>
  <c r="E2" i="19"/>
  <c r="H2" i="10"/>
  <c r="G2" i="11"/>
  <c r="O2" i="14"/>
  <c r="G2" i="13"/>
  <c r="F19" i="13"/>
  <c r="G19" i="13"/>
  <c r="F25" i="13"/>
  <c r="G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N25" i="14" l="1"/>
  <c r="H29" i="10"/>
  <c r="H37" i="10" s="1"/>
  <c r="E10" i="5"/>
  <c r="F44" i="7"/>
  <c r="D12" i="1"/>
  <c r="D22" i="1"/>
  <c r="E9" i="1"/>
  <c r="F82" i="7"/>
  <c r="D17" i="1"/>
  <c r="E17" i="1" s="1"/>
  <c r="D77" i="9"/>
  <c r="F74" i="9"/>
  <c r="F16" i="4"/>
  <c r="D21" i="2"/>
  <c r="E41" i="1"/>
  <c r="E39" i="1"/>
  <c r="J25" i="14"/>
  <c r="E25" i="14"/>
  <c r="I25" i="14"/>
  <c r="F25" i="14"/>
  <c r="K25" i="14"/>
  <c r="H25" i="14"/>
  <c r="G25" i="14"/>
  <c r="M25" i="14"/>
  <c r="E16" i="3"/>
  <c r="O24" i="14"/>
  <c r="L25" i="14"/>
  <c r="D25" i="14"/>
  <c r="H23" i="2"/>
  <c r="F19" i="4"/>
  <c r="F87" i="7"/>
  <c r="F16" i="7"/>
  <c r="F8" i="7"/>
  <c r="D12" i="5"/>
  <c r="F12" i="5" s="1"/>
  <c r="F47" i="7"/>
  <c r="G23" i="2"/>
  <c r="G27" i="2" s="1"/>
  <c r="C26" i="2" s="1"/>
  <c r="C27" i="2" s="1"/>
  <c r="D15" i="2"/>
  <c r="F17" i="4"/>
  <c r="F14" i="4"/>
  <c r="D13" i="3"/>
  <c r="D11" i="3" s="1"/>
  <c r="C52" i="30"/>
  <c r="E52" i="30" s="1"/>
  <c r="F32" i="7"/>
  <c r="D33" i="3"/>
  <c r="D22" i="2"/>
  <c r="F12" i="4"/>
  <c r="E32" i="3"/>
  <c r="F52" i="30"/>
  <c r="H52" i="30" s="1"/>
  <c r="G21" i="10"/>
  <c r="G29" i="10"/>
  <c r="G37" i="10" s="1"/>
  <c r="F89" i="7"/>
  <c r="F59" i="7"/>
  <c r="E65" i="7"/>
  <c r="D11" i="2"/>
  <c r="D18" i="1"/>
  <c r="E18" i="1" s="1"/>
  <c r="H22" i="2"/>
  <c r="E7" i="7"/>
  <c r="C9" i="18"/>
  <c r="C38" i="1"/>
  <c r="E38" i="1" s="1"/>
  <c r="F15" i="4"/>
  <c r="D9" i="18"/>
  <c r="D14" i="1"/>
  <c r="E14" i="1" s="1"/>
  <c r="F21" i="7"/>
  <c r="F72" i="7"/>
  <c r="F26" i="7"/>
  <c r="F67" i="7"/>
  <c r="D15" i="3"/>
  <c r="E15" i="3" s="1"/>
  <c r="F37" i="7"/>
  <c r="G41" i="10" l="1"/>
  <c r="D25" i="2"/>
  <c r="F13" i="4"/>
  <c r="D18" i="2"/>
  <c r="H20" i="2"/>
  <c r="F11" i="4"/>
  <c r="E52" i="7"/>
  <c r="F11" i="5"/>
  <c r="E9" i="18"/>
  <c r="F77" i="9"/>
  <c r="D10" i="1"/>
  <c r="E10" i="1" s="1"/>
  <c r="E12" i="1"/>
  <c r="D21" i="1"/>
  <c r="E21" i="1" s="1"/>
  <c r="E10" i="3"/>
  <c r="G20" i="2"/>
  <c r="E37" i="1"/>
  <c r="E19" i="13"/>
  <c r="D14" i="5"/>
  <c r="D18" i="4"/>
  <c r="C36" i="1" s="1"/>
  <c r="E11" i="3"/>
  <c r="H27" i="2"/>
  <c r="D27" i="2" s="1"/>
  <c r="C11" i="18"/>
  <c r="O16" i="14"/>
  <c r="C16" i="14"/>
  <c r="C25" i="14" s="1"/>
  <c r="O25" i="14" s="1"/>
  <c r="F7" i="7"/>
  <c r="E93" i="7"/>
  <c r="E14" i="5"/>
  <c r="D11" i="18"/>
  <c r="F65" i="7"/>
  <c r="D34" i="3"/>
  <c r="F14" i="5" l="1"/>
  <c r="F52" i="7"/>
  <c r="E11" i="18"/>
  <c r="G28" i="2"/>
  <c r="G32" i="2" s="1"/>
  <c r="C19" i="2"/>
  <c r="D24" i="1"/>
  <c r="D33" i="1" s="1"/>
  <c r="E33" i="1" s="1"/>
  <c r="D22" i="4"/>
  <c r="E18" i="4"/>
  <c r="E34" i="3"/>
  <c r="F93" i="7"/>
  <c r="C40" i="1"/>
  <c r="C44" i="1" s="1"/>
  <c r="C25" i="13"/>
  <c r="H28" i="2"/>
  <c r="H32" i="2" s="1"/>
  <c r="D36" i="3"/>
  <c r="D35" i="3" s="1"/>
  <c r="E22" i="4" l="1"/>
  <c r="F22" i="4" s="1"/>
  <c r="D36" i="1"/>
  <c r="E36" i="1" s="1"/>
  <c r="E24" i="1"/>
  <c r="C20" i="2"/>
  <c r="C28" i="2" s="1"/>
  <c r="C32" i="2" s="1"/>
  <c r="C36" i="3"/>
  <c r="C35" i="3" s="1"/>
  <c r="C37" i="3" s="1"/>
  <c r="F18" i="4"/>
  <c r="D20" i="2"/>
  <c r="D28" i="2" s="1"/>
  <c r="D32" i="2" s="1"/>
  <c r="E25" i="13" l="1"/>
  <c r="D40" i="1"/>
  <c r="D44" i="1" s="1"/>
  <c r="E44" i="1" s="1"/>
  <c r="E36" i="3"/>
  <c r="E35" i="3"/>
  <c r="E40" i="1" l="1"/>
  <c r="D37" i="3"/>
  <c r="E37" i="3" s="1"/>
</calcChain>
</file>

<file path=xl/sharedStrings.xml><?xml version="1.0" encoding="utf-8"?>
<sst xmlns="http://schemas.openxmlformats.org/spreadsheetml/2006/main" count="1333" uniqueCount="660">
  <si>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</si>
  <si>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</si>
  <si>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</si>
  <si>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</si>
  <si>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</si>
  <si>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</si>
  <si>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</si>
  <si>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</si>
  <si>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</si>
  <si>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</si>
  <si>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</si>
  <si>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</si>
  <si>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</si>
  <si>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</si>
  <si>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</si>
  <si>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</si>
  <si>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</si>
  <si>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</si>
  <si>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</si>
  <si>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</si>
  <si>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</si>
  <si>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</si>
  <si>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</si>
  <si>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</si>
  <si>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</si>
  <si>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</si>
  <si>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</si>
  <si>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</si>
  <si>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</si>
  <si>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</si>
  <si>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</si>
  <si>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</si>
  <si>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</si>
  <si>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</si>
  <si>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</si>
  <si>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</si>
  <si>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</si>
  <si>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</si>
  <si>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</si>
  <si>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</si>
  <si>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</si>
  <si>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</si>
  <si>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</si>
  <si>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</si>
  <si>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</si>
  <si>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</si>
  <si>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</si>
  <si>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</si>
  <si>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</si>
  <si>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</si>
  <si>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</si>
  <si>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</si>
  <si>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</si>
  <si>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</si>
  <si>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</si>
  <si>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</si>
  <si>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</si>
  <si>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</si>
  <si>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</si>
  <si>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</si>
  <si>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</si>
  <si>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</si>
  <si>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</si>
  <si>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</si>
  <si>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</si>
  <si>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</si>
  <si>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</si>
  <si>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</si>
  <si>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</si>
  <si>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</si>
  <si>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</si>
  <si>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</si>
  <si>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</si>
  <si>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</si>
  <si>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</si>
  <si>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</si>
  <si>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</si>
  <si>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</si>
  <si>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</si>
  <si>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</si>
  <si>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</si>
  <si>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</si>
  <si>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</si>
  <si>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</si>
  <si>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</si>
  <si>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</si>
  <si>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A</t>
  </si>
  <si>
    <t>C</t>
  </si>
  <si>
    <t>D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</si>
  <si>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</si>
  <si>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</si>
  <si>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</si>
  <si>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</si>
  <si>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</si>
  <si>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</si>
  <si>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</si>
  <si>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</si>
  <si>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</si>
  <si>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</si>
  <si>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</si>
  <si>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</si>
  <si>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</si>
  <si>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</si>
  <si>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</si>
  <si>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</si>
  <si>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</si>
  <si>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</si>
  <si>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</si>
  <si>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</si>
  <si>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</si>
  <si>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</si>
  <si>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</si>
  <si>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</si>
  <si>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</si>
  <si>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</si>
  <si>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</si>
  <si>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</si>
  <si>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</si>
  <si>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</si>
  <si>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</si>
  <si>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</si>
  <si>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</si>
  <si>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</si>
  <si>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</si>
  <si>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</si>
  <si>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</si>
  <si>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</si>
  <si>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</si>
  <si>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</si>
  <si>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</si>
  <si>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</si>
  <si>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</si>
  <si>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</si>
  <si>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</si>
  <si>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</si>
  <si>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</si>
  <si>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</si>
  <si>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</si>
  <si>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</si>
  <si>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</si>
  <si>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</si>
  <si>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</si>
  <si>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</si>
  <si>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</si>
  <si>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</si>
  <si>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</si>
  <si>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</si>
  <si>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</si>
  <si>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</si>
  <si>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</si>
  <si>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</si>
  <si>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</si>
  <si>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</si>
  <si>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</si>
  <si>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</si>
  <si>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</si>
  <si>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</si>
  <si>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</si>
  <si>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</si>
  <si>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</si>
  <si>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</si>
  <si>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</si>
  <si>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</si>
  <si>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</si>
  <si>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</si>
  <si>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</si>
  <si>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</si>
  <si>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</si>
  <si>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</si>
  <si>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</si>
  <si>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</si>
  <si>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</si>
  <si>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</si>
  <si>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</si>
  <si>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</si>
  <si>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</si>
  <si>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</si>
  <si>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</si>
  <si>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</si>
  <si>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</si>
  <si>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</si>
  <si>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</si>
  <si>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</si>
  <si>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</si>
  <si>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</si>
  <si>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</si>
  <si>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</si>
  <si>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</si>
  <si>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</si>
  <si>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</si>
  <si>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</si>
  <si>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</si>
  <si>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</si>
  <si>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</si>
  <si>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</si>
  <si>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</si>
  <si>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</si>
  <si>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</si>
  <si>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</si>
  <si>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</si>
  <si>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</si>
  <si>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</si>
  <si>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</si>
  <si>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</si>
  <si>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</si>
  <si>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</si>
  <si>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</si>
  <si>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</si>
  <si>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</si>
  <si>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Ellátottak juttatás</t>
  </si>
  <si>
    <t>Kötelező feladat</t>
  </si>
  <si>
    <t>Önként vállalt feladat</t>
  </si>
  <si>
    <t>X</t>
  </si>
  <si>
    <t>2. </t>
  </si>
  <si>
    <t>folyamatban lévő programjai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</si>
  <si>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</si>
  <si>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</si>
  <si>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</si>
  <si>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</si>
  <si>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</si>
  <si>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</si>
  <si>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</si>
  <si>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</si>
  <si>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</si>
  <si>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</si>
  <si>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</si>
  <si>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</si>
  <si>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</si>
  <si>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</si>
  <si>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</si>
  <si>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</si>
  <si>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</si>
  <si>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</si>
  <si>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</si>
  <si>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</si>
  <si>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</si>
  <si>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</si>
  <si>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</si>
  <si>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</si>
  <si>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</si>
  <si>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</si>
  <si>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</si>
  <si>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</si>
  <si>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</si>
  <si>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</si>
  <si>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</si>
  <si>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</si>
  <si>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</si>
  <si>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</si>
  <si>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</si>
  <si>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</si>
  <si>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</si>
  <si>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</si>
  <si>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</si>
  <si>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</si>
  <si>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</si>
  <si>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</si>
  <si>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</si>
  <si>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</si>
  <si>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</si>
  <si>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</si>
  <si>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</si>
  <si>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</si>
  <si>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</si>
  <si>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</si>
  <si>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</si>
  <si>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</si>
  <si>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</si>
  <si>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</si>
  <si>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</si>
  <si>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</si>
  <si>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</si>
  <si>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</si>
  <si>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</si>
  <si>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</si>
  <si>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</si>
  <si>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</si>
  <si>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</si>
  <si>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</si>
  <si>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</si>
  <si>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</si>
  <si>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</si>
  <si>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</si>
  <si>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</si>
  <si>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</si>
  <si>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</si>
  <si>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</si>
  <si>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</si>
  <si>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</si>
  <si>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</si>
  <si>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</si>
  <si>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</si>
  <si>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</si>
  <si>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</si>
  <si>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</si>
  <si>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</si>
  <si>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</si>
  <si>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</si>
  <si>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</si>
  <si>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</si>
  <si>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</si>
  <si>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</si>
  <si>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</si>
  <si>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</si>
  <si>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</si>
  <si>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</si>
  <si>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</si>
  <si>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</si>
  <si>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</si>
  <si>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</si>
  <si>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</si>
  <si>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</si>
  <si>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</si>
  <si>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</si>
  <si>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</si>
  <si>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</si>
  <si>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</si>
  <si>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</si>
  <si>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</si>
  <si>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</si>
  <si>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</si>
  <si>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</si>
  <si>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</si>
  <si>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</si>
  <si>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</si>
  <si>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</si>
  <si>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</si>
  <si>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</si>
  <si>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</si>
  <si>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</si>
  <si>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</si>
  <si>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</si>
  <si>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</si>
  <si>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</si>
  <si>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</si>
  <si>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</si>
  <si>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</si>
  <si>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</si>
  <si>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</si>
  <si>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</si>
  <si>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</si>
  <si>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</si>
  <si>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</si>
  <si>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</si>
  <si>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</si>
  <si>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</si>
  <si>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</si>
  <si>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</si>
  <si>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</si>
  <si>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</si>
  <si>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</si>
  <si>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</si>
  <si>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</si>
  <si>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</si>
  <si>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4.8</t>
  </si>
  <si>
    <t>B410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</si>
  <si>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</si>
  <si>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</si>
  <si>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</si>
  <si>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</si>
  <si>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</si>
  <si>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</si>
  <si>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</si>
  <si>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</si>
  <si>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</si>
  <si>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</si>
  <si>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</si>
  <si>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</si>
  <si>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</si>
  <si>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</si>
  <si>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</si>
  <si>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</si>
  <si>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</si>
  <si>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</si>
  <si>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</si>
  <si>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</si>
  <si>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</si>
  <si>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</si>
  <si>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</si>
  <si>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</si>
  <si>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</si>
  <si>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</si>
  <si>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</si>
  <si>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</si>
  <si>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</si>
  <si>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</si>
  <si>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</si>
  <si>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</si>
  <si>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</si>
  <si>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</si>
  <si>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</si>
  <si>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</si>
  <si>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</si>
  <si>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</si>
  <si>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</si>
  <si>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</si>
  <si>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</si>
  <si>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</si>
  <si>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</si>
  <si>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</si>
  <si>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</si>
  <si>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</si>
  <si>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</si>
  <si>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</si>
  <si>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</si>
  <si>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</si>
  <si>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</si>
  <si>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</si>
  <si>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</si>
  <si>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</si>
  <si>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</si>
  <si>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</si>
  <si>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</si>
  <si>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</si>
  <si>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</si>
  <si>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</si>
  <si>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</si>
  <si>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</si>
  <si>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</si>
  <si>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</si>
  <si>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</si>
  <si>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</si>
  <si>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</si>
  <si>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</si>
  <si>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</si>
  <si>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</si>
  <si>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</si>
  <si>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</si>
  <si>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</si>
  <si>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</si>
  <si>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</si>
  <si>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</si>
  <si>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</si>
  <si>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</si>
  <si>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</si>
  <si>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</si>
  <si>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</si>
  <si>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B62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</si>
  <si>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</si>
  <si>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</si>
  <si>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</si>
  <si>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</si>
  <si>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</si>
  <si>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</si>
  <si>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</si>
  <si>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</si>
  <si>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</si>
  <si>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</si>
  <si>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</si>
  <si>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</si>
  <si>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</si>
  <si>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</si>
  <si>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</si>
  <si>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</si>
  <si>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</si>
  <si>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</si>
  <si>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</si>
  <si>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</si>
  <si>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</si>
  <si>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</si>
  <si>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</si>
  <si>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</si>
  <si>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</si>
  <si>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</si>
  <si>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</si>
  <si>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</si>
  <si>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</si>
  <si>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</si>
  <si>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</si>
  <si>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</si>
  <si>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</si>
  <si>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</si>
  <si>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</si>
  <si>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</si>
  <si>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9.1</t>
  </si>
  <si>
    <t>ÁH-n belüli megelőlegezések visszafizetése</t>
  </si>
  <si>
    <t>9.2</t>
  </si>
  <si>
    <t>K914</t>
  </si>
  <si>
    <t>K91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</si>
  <si>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</si>
  <si>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</si>
  <si>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</si>
  <si>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</si>
  <si>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</si>
  <si>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</si>
  <si>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</si>
  <si>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</si>
  <si>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</si>
  <si>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</si>
  <si>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</si>
  <si>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</si>
  <si>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</si>
  <si>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</si>
  <si>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>2.4</t>
  </si>
  <si>
    <t>Egyes jövedelem pótló támogatások kiegészítése</t>
  </si>
  <si>
    <t>B51</t>
  </si>
  <si>
    <t>Kistelepülések szociális feladatainak támogatása</t>
  </si>
  <si>
    <t>1.6</t>
  </si>
  <si>
    <t>2015. évről áthúzódó bérkompenzáció</t>
  </si>
  <si>
    <t>Szociális étkeztetés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</si>
  <si>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</si>
  <si>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</si>
  <si>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</si>
  <si>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</si>
  <si>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</si>
  <si>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</si>
  <si>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107051 Szociális étkeztetés</t>
  </si>
  <si>
    <t>Gyermekjóléti szolgáltatás</t>
  </si>
  <si>
    <t>Lépcső - temető</t>
  </si>
  <si>
    <t>Csapadékvíz elvezetés - Fő tér</t>
  </si>
  <si>
    <t>Üdülő u. ivóvízhálózat tervezése</t>
  </si>
  <si>
    <t>Keleti lakópark út- és vízelvezetés tervezése</t>
  </si>
  <si>
    <t>PH tervezése</t>
  </si>
  <si>
    <t>Öntöző berendezés - strand sportpálya</t>
  </si>
  <si>
    <t>41.</t>
  </si>
  <si>
    <t>42.</t>
  </si>
  <si>
    <t>43.</t>
  </si>
  <si>
    <t>Molinó állvány</t>
  </si>
  <si>
    <t>Kossuth u. Fő tér kialakítása</t>
  </si>
  <si>
    <t>Balatonakali Önkormányzat 2016. évi előirányzat felhasználási (likviditási) ütemterve</t>
  </si>
  <si>
    <t>mód./eredeti előirány. (%)</t>
  </si>
  <si>
    <t>1.1.5. Közlekedési költségtérítés</t>
  </si>
  <si>
    <t>Belföldi értékpapírok kiadásai</t>
  </si>
  <si>
    <t>8.3</t>
  </si>
  <si>
    <t>B812</t>
  </si>
  <si>
    <t xml:space="preserve">G. </t>
  </si>
  <si>
    <t>Államháztartáson belüli megelőlegezések visszafizetése</t>
  </si>
  <si>
    <t>Helyi önkormányzatok kiegészítő támogatásai (bérkompenzáció)</t>
  </si>
  <si>
    <t>Működési célú költségvetési támogatások és kiegészítő támogatások</t>
  </si>
  <si>
    <t>900020 Önkormányzatok funkcióira nem sorolható bevételei államháztartáson kívülről</t>
  </si>
  <si>
    <t>900060 Forgatási és befektetési célú finanszírozási műveletek</t>
  </si>
  <si>
    <t>107053 Jelzőrendszeres házi segítségnyújtás</t>
  </si>
  <si>
    <t>Házi segítségnyújtás</t>
  </si>
  <si>
    <t>Finanszírozási bevétel</t>
  </si>
  <si>
    <t>Összes finanszírozási bevétel</t>
  </si>
  <si>
    <t>Összes finanszírozási kiadás</t>
  </si>
  <si>
    <t>2017. évi előirányzat</t>
  </si>
  <si>
    <t>1.1.6 Egyéb költségtérítések</t>
  </si>
  <si>
    <t>K1110</t>
  </si>
  <si>
    <t>1.1.7. Foglalkoztatottak egyéb személyi juttatásai</t>
  </si>
  <si>
    <t>Biztosító által fizetett kártérítés</t>
  </si>
  <si>
    <t>Egyéb tárgyi eszközök értékesítése</t>
  </si>
  <si>
    <t>Forgatási célú belföldi értékpapírok beváltása</t>
  </si>
  <si>
    <t>B411</t>
  </si>
  <si>
    <t>3.2.3 Egyéb áruhasználati és szolgáltatási adók</t>
  </si>
  <si>
    <t xml:space="preserve">Általános forgalmi adó visszatérítése </t>
  </si>
  <si>
    <t>B407</t>
  </si>
  <si>
    <t xml:space="preserve">Kamatbevételek </t>
  </si>
  <si>
    <t xml:space="preserve">Egyéb működési bevételek </t>
  </si>
  <si>
    <t>4.9</t>
  </si>
  <si>
    <t>Utak felújítása</t>
  </si>
  <si>
    <t>Konyhai vizesblokk felújítása</t>
  </si>
  <si>
    <t>3 db strandi öltöző felújítása</t>
  </si>
  <si>
    <t>Parti sétány összekötő szakasz felújítása</t>
  </si>
  <si>
    <t>műszaki kiszolgáló út melleti kerítés csere</t>
  </si>
  <si>
    <t>műszaki kapu főbejárat, belső kapu</t>
  </si>
  <si>
    <t>sétaút burkolása, pormentesítése</t>
  </si>
  <si>
    <t>vízi eszköz kölcsönző stég, horgász stég</t>
  </si>
  <si>
    <t>pormentesítő locsoló telepítése</t>
  </si>
  <si>
    <t>virágos felületek bővítése</t>
  </si>
  <si>
    <t>párakapuk telepítése</t>
  </si>
  <si>
    <t>parti sétány</t>
  </si>
  <si>
    <t>Balatonakali Önkormányzat 2017. évi felhalmozási kiadásai feladatonként/célonként</t>
  </si>
  <si>
    <t>Monitor</t>
  </si>
  <si>
    <t>Szkenner</t>
  </si>
  <si>
    <t>Nyomtató (adó)</t>
  </si>
  <si>
    <t>Kossuth szobor térburkolat</t>
  </si>
  <si>
    <t>Petőfi út járda</t>
  </si>
  <si>
    <t>Sport öltöző</t>
  </si>
  <si>
    <t>kisteherautó</t>
  </si>
  <si>
    <t>Mandulás gondozása</t>
  </si>
  <si>
    <t>szeméttároló fém betéttel 6 db</t>
  </si>
  <si>
    <t>szeméttároló csikktartós 2 db</t>
  </si>
  <si>
    <t>mérőkerék, lézeres mérő</t>
  </si>
  <si>
    <t xml:space="preserve">Forgószék 2 db </t>
  </si>
  <si>
    <t>Kétfunkciós lábgép</t>
  </si>
  <si>
    <t>Elektromos lombfújó</t>
  </si>
  <si>
    <t>Szelektív hulladékgyűjtő 4 db</t>
  </si>
  <si>
    <t>Parti sétány szélesítése</t>
  </si>
  <si>
    <t>Villamos mérési hely kiépítése strandi átemelő</t>
  </si>
  <si>
    <t>könyvtári eszközök</t>
  </si>
  <si>
    <t>Hang- és fénytechnika Fő tér</t>
  </si>
  <si>
    <t>Kültéri dohányzó asztal</t>
  </si>
  <si>
    <t>Mini led projektor</t>
  </si>
  <si>
    <t>Dobogó rendezvényekhez</t>
  </si>
  <si>
    <t>Mikrofon</t>
  </si>
  <si>
    <t>Talajvédelmi terv</t>
  </si>
  <si>
    <t>Település arculati kézikönyv</t>
  </si>
  <si>
    <t>Terület előkészítés költsége TOP-2.1.3-15-VE1-2016-00011</t>
  </si>
  <si>
    <t>Blackview A8 Dual SIM okostelefon</t>
  </si>
  <si>
    <t>kézikocsi</t>
  </si>
  <si>
    <t>hűtőszekrény (hátsó pénztár)</t>
  </si>
  <si>
    <t xml:space="preserve">napernyő, napozóágy </t>
  </si>
  <si>
    <t>vízibicikli, túrakenu, kajak</t>
  </si>
  <si>
    <t>vízre segítő kerekesszék</t>
  </si>
  <si>
    <r>
      <t xml:space="preserve">2017. évi mód.előir. </t>
    </r>
    <r>
      <rPr>
        <sz val="7"/>
        <rFont val="Times New Roman"/>
        <family val="1"/>
        <charset val="238"/>
      </rPr>
      <t>(2017.IX.)</t>
    </r>
  </si>
  <si>
    <t>Balatonakali Önkormányzat 2017. évi költségvetési összevont főösszesítő</t>
  </si>
  <si>
    <t>Balatonakali Önkormányzat 2017. évi összevont működési kiadásai,</t>
  </si>
  <si>
    <t>Balatonakali Önkormányzat 2017. évi összevont működési bevételei</t>
  </si>
  <si>
    <t>3.1 Önkormányzati hivatal működési támogatása</t>
  </si>
  <si>
    <t xml:space="preserve">3.2 Településüzemeltetés támogatása </t>
  </si>
  <si>
    <t>3.3 Egyéb kötelező feladat ellátása</t>
  </si>
  <si>
    <t>3.4 Üdülőhelyi feladatok</t>
  </si>
  <si>
    <t>3.5 Lakott külterülettel kapcsolatos feladatok támogatása</t>
  </si>
  <si>
    <t>3.6 Bérkompenzáció</t>
  </si>
  <si>
    <t>3.7 Önkormányzat egyes köznevelési feladatainak támogatása - óvodapedagógusok bértámogatása</t>
  </si>
  <si>
    <t>3.8 Önkormányzat egyes köznevelési feladatainak támogatása - óvodaműködtetés támogatása</t>
  </si>
  <si>
    <t>3.9 Szociális étkeztetés</t>
  </si>
  <si>
    <t>3.10 Gyermekétkeztetés támogatása</t>
  </si>
  <si>
    <t>3.11 Hozzájárulás a pénzbeli szociális ellátáshoz</t>
  </si>
  <si>
    <t>3.12 Könyvtári,közművelődési feladatok támogatása</t>
  </si>
  <si>
    <t>3.13 Helyi önkormányzatok kiegészítő támogatásai</t>
  </si>
  <si>
    <t>3.14 Lakossági víz- és csatornaszolgáltatás támogatása</t>
  </si>
  <si>
    <t>3.15 Elszámolásból származó bevétel</t>
  </si>
  <si>
    <t>Finanszírozási bevételek</t>
  </si>
  <si>
    <t>Balatonakali Önkormányzat 2017. évi összevont költségvetés kormányzati funkciónként</t>
  </si>
  <si>
    <t>Bevétel 2017. évi előirányzat</t>
  </si>
  <si>
    <t>Bevétel 2017. évi mód. előir.</t>
  </si>
  <si>
    <t>Kiadás 2017. évi előirányzat</t>
  </si>
  <si>
    <t>Kiadás 2017. évi mód. előir.</t>
  </si>
  <si>
    <t>066020 Város és községgazdálkodási egyéb szolgáltatások</t>
  </si>
  <si>
    <t>Balatonakali Önkormányzat 2017. évi összevont általános és céltartaléka</t>
  </si>
  <si>
    <t>Sor-  szám</t>
  </si>
  <si>
    <t>Projekt megnevezése</t>
  </si>
  <si>
    <t>Megítélt támogatás összege</t>
  </si>
  <si>
    <t xml:space="preserve">B </t>
  </si>
  <si>
    <t>01</t>
  </si>
  <si>
    <t>02</t>
  </si>
  <si>
    <t>Balatonakali vízkár-elhárítási tervének végrehajtása keretében - a sorozatos elöntések miatt halaszthatatlanná vált csapadékvíz elvezetés fejlesztése</t>
  </si>
  <si>
    <t>Porjekt azonosító száma</t>
  </si>
  <si>
    <t>TOP-2.1.3-15-VE1-2016-00011</t>
  </si>
  <si>
    <t xml:space="preserve">Balatonakali Önkormányzat Európai Uniós és hazai forrásból megvalósított, </t>
  </si>
  <si>
    <t>Balatonakali civilek, generációk MAG-TÁR-HÁZA</t>
  </si>
  <si>
    <t>03</t>
  </si>
  <si>
    <t>04</t>
  </si>
  <si>
    <t>Sportöltöző létesítése</t>
  </si>
  <si>
    <t>Balatonakali Községi Strand fejlesztése</t>
  </si>
  <si>
    <t>BTSP-1.1-2016</t>
  </si>
  <si>
    <t>2017. évi támogatása</t>
  </si>
  <si>
    <t>Működési célú költségvetési támogatások (béremelésből származó kompenzáció)</t>
  </si>
  <si>
    <t>Rákóczi Szövetség</t>
  </si>
  <si>
    <t>Kommandói Általános Iskola</t>
  </si>
  <si>
    <t>Veszprém a Kereszténységért Alapítvány</t>
  </si>
  <si>
    <t>Civil szervezetek tagdíjai</t>
  </si>
  <si>
    <t>Országos Mentőszolgálat Alapítvány</t>
  </si>
  <si>
    <t>BÜTE</t>
  </si>
  <si>
    <t>2017. évi eredeti előirányzat</t>
  </si>
  <si>
    <t xml:space="preserve">2019. évi eredeti előirányzat </t>
  </si>
  <si>
    <t>2020. évi eredeti előirányzat</t>
  </si>
  <si>
    <t xml:space="preserve">2018. évi eredeti előirányzat </t>
  </si>
  <si>
    <t xml:space="preserve">III. </t>
  </si>
  <si>
    <t>2017. évi</t>
  </si>
  <si>
    <t>2017. évi kiadásai kiemelt előirányzatonként</t>
  </si>
  <si>
    <t>Tartalék</t>
  </si>
  <si>
    <t>066020 Város és községgazdálkodás</t>
  </si>
  <si>
    <r>
      <t xml:space="preserve">mód.előir. </t>
    </r>
    <r>
      <rPr>
        <sz val="8"/>
        <rFont val="Times New Roman"/>
        <family val="1"/>
        <charset val="238"/>
      </rPr>
      <t>(2017.IX.)</t>
    </r>
  </si>
  <si>
    <t>041140 Területfejlesztési és területrendezési helyi feladatok</t>
  </si>
  <si>
    <t>7. melléklet folytatása</t>
  </si>
  <si>
    <t>9. melléklet folytatása</t>
  </si>
  <si>
    <t>a 7/2017. (X.4.)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</si>
</sst>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name val="Times New Roman"/>
      <family val="1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24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double">
        <color indexed="8"/>
      </left>
      <right style="thin">
        <color indexed="8"/>
      </right>
      <top/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/>
      <bottom style="double">
        <color indexed="8"/>
      </bottom>
      <diagonal style="thin">
        <color indexed="8"/>
      </diagonal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78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0" fontId="1" fillId="0" borderId="0" xfId="1"/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64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/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0" fontId="2" fillId="0" borderId="58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3" fontId="2" fillId="0" borderId="67" xfId="0" applyNumberFormat="1" applyFont="1" applyBorder="1" applyAlignment="1">
      <alignment vertical="center"/>
    </xf>
    <xf numFmtId="3" fontId="2" fillId="0" borderId="120" xfId="0" applyNumberFormat="1" applyFont="1" applyBorder="1" applyAlignment="1">
      <alignment vertical="center"/>
    </xf>
    <xf numFmtId="0" fontId="5" fillId="0" borderId="121" xfId="0" applyFont="1" applyBorder="1" applyAlignment="1">
      <alignment horizontal="center" vertical="center"/>
    </xf>
    <xf numFmtId="3" fontId="5" fillId="0" borderId="122" xfId="0" applyNumberFormat="1" applyFont="1" applyBorder="1" applyAlignment="1">
      <alignment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4" xfId="0" applyFont="1" applyBorder="1" applyAlignment="1">
      <alignment horizontal="left" vertical="center" wrapText="1"/>
    </xf>
    <xf numFmtId="49" fontId="2" fillId="0" borderId="121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2" fillId="2" borderId="126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" fontId="2" fillId="0" borderId="10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0" fontId="2" fillId="0" borderId="133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5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6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0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7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vertical="center"/>
    </xf>
    <xf numFmtId="3" fontId="2" fillId="0" borderId="12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149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horizontal="center" vertical="center"/>
    </xf>
    <xf numFmtId="0" fontId="2" fillId="0" borderId="150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0" fontId="12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justify"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0" fontId="3" fillId="0" borderId="135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 vertical="center"/>
    </xf>
    <xf numFmtId="0" fontId="2" fillId="0" borderId="152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0" fontId="2" fillId="0" borderId="1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6" xfId="0" applyNumberFormat="1" applyFont="1" applyBorder="1" applyAlignment="1">
      <alignment horizontal="right" vertical="center"/>
    </xf>
    <xf numFmtId="0" fontId="2" fillId="0" borderId="167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69" xfId="0" applyNumberFormat="1" applyFont="1" applyBorder="1" applyAlignment="1">
      <alignment horizontal="center" vertical="center"/>
    </xf>
    <xf numFmtId="0" fontId="2" fillId="0" borderId="163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2" fillId="0" borderId="120" xfId="0" applyNumberFormat="1" applyFont="1" applyBorder="1" applyAlignment="1">
      <alignment horizontal="right" vertical="center"/>
    </xf>
    <xf numFmtId="3" fontId="2" fillId="0" borderId="174" xfId="0" applyNumberFormat="1" applyFont="1" applyBorder="1" applyAlignment="1">
      <alignment horizontal="right" vertical="center"/>
    </xf>
    <xf numFmtId="3" fontId="2" fillId="0" borderId="175" xfId="0" applyNumberFormat="1" applyFont="1" applyBorder="1" applyAlignment="1">
      <alignment horizontal="right" vertical="center"/>
    </xf>
    <xf numFmtId="3" fontId="7" fillId="0" borderId="176" xfId="0" applyNumberFormat="1" applyFont="1" applyBorder="1" applyAlignment="1">
      <alignment horizontal="right" vertical="center"/>
    </xf>
    <xf numFmtId="3" fontId="7" fillId="2" borderId="177" xfId="0" applyNumberFormat="1" applyFont="1" applyFill="1" applyBorder="1" applyAlignment="1">
      <alignment horizontal="right" vertical="center"/>
    </xf>
    <xf numFmtId="3" fontId="2" fillId="0" borderId="10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78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193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7" fillId="0" borderId="130" xfId="0" applyFont="1" applyBorder="1" applyAlignment="1">
      <alignment vertical="center"/>
    </xf>
    <xf numFmtId="3" fontId="7" fillId="0" borderId="130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vertical="center" wrapText="1"/>
    </xf>
    <xf numFmtId="3" fontId="2" fillId="0" borderId="171" xfId="0" applyNumberFormat="1" applyFont="1" applyBorder="1" applyAlignment="1">
      <alignment horizontal="right" vertical="center"/>
    </xf>
    <xf numFmtId="3" fontId="2" fillId="0" borderId="197" xfId="0" applyNumberFormat="1" applyFont="1" applyBorder="1" applyAlignment="1">
      <alignment horizontal="right" vertical="center"/>
    </xf>
    <xf numFmtId="3" fontId="2" fillId="0" borderId="198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vertical="center"/>
    </xf>
    <xf numFmtId="9" fontId="2" fillId="0" borderId="122" xfId="0" applyNumberFormat="1" applyFont="1" applyBorder="1" applyAlignment="1">
      <alignment horizontal="right" vertical="center"/>
    </xf>
    <xf numFmtId="0" fontId="2" fillId="0" borderId="199" xfId="0" applyFont="1" applyBorder="1" applyAlignment="1">
      <alignment horizontal="center" vertical="center" wrapText="1"/>
    </xf>
    <xf numFmtId="3" fontId="12" fillId="2" borderId="54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vertical="center"/>
    </xf>
    <xf numFmtId="3" fontId="12" fillId="2" borderId="54" xfId="0" applyNumberFormat="1" applyFont="1" applyFill="1" applyBorder="1" applyAlignment="1">
      <alignment vertical="center"/>
    </xf>
    <xf numFmtId="3" fontId="8" fillId="0" borderId="54" xfId="0" applyNumberFormat="1" applyFont="1" applyBorder="1" applyAlignment="1">
      <alignment horizontal="right" vertical="center"/>
    </xf>
    <xf numFmtId="3" fontId="12" fillId="2" borderId="201" xfId="0" applyNumberFormat="1" applyFont="1" applyFill="1" applyBorder="1" applyAlignment="1">
      <alignment horizontal="right" vertical="center"/>
    </xf>
    <xf numFmtId="9" fontId="12" fillId="2" borderId="14" xfId="0" applyNumberFormat="1" applyFont="1" applyFill="1" applyBorder="1" applyAlignment="1">
      <alignment vertical="center"/>
    </xf>
    <xf numFmtId="9" fontId="8" fillId="0" borderId="14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9" fontId="8" fillId="0" borderId="14" xfId="0" applyNumberFormat="1" applyFont="1" applyFill="1" applyBorder="1" applyAlignment="1">
      <alignment vertical="center"/>
    </xf>
    <xf numFmtId="9" fontId="5" fillId="4" borderId="14" xfId="0" applyNumberFormat="1" applyFont="1" applyFill="1" applyBorder="1" applyAlignment="1">
      <alignment vertical="center"/>
    </xf>
    <xf numFmtId="9" fontId="5" fillId="4" borderId="200" xfId="0" applyNumberFormat="1" applyFont="1" applyFill="1" applyBorder="1" applyAlignment="1">
      <alignment vertical="center"/>
    </xf>
    <xf numFmtId="3" fontId="12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2" fillId="2" borderId="20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7" fillId="2" borderId="89" xfId="0" applyNumberFormat="1" applyFont="1" applyFill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3" fontId="2" fillId="0" borderId="194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82" xfId="0" applyNumberFormat="1" applyFont="1" applyBorder="1" applyAlignment="1">
      <alignment horizontal="right" vertical="center"/>
    </xf>
    <xf numFmtId="3" fontId="3" fillId="0" borderId="85" xfId="0" applyNumberFormat="1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" fontId="16" fillId="0" borderId="8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147" xfId="0" applyFont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3" fontId="2" fillId="0" borderId="195" xfId="0" applyNumberFormat="1" applyFont="1" applyBorder="1" applyAlignment="1">
      <alignment horizontal="right" vertical="center"/>
    </xf>
    <xf numFmtId="0" fontId="2" fillId="0" borderId="171" xfId="0" applyFont="1" applyFill="1" applyBorder="1" applyAlignment="1">
      <alignment vertical="center"/>
    </xf>
    <xf numFmtId="0" fontId="7" fillId="2" borderId="90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3" fontId="16" fillId="3" borderId="90" xfId="0" applyNumberFormat="1" applyFont="1" applyFill="1" applyBorder="1" applyAlignment="1">
      <alignment vertical="center"/>
    </xf>
    <xf numFmtId="0" fontId="2" fillId="3" borderId="95" xfId="0" applyFont="1" applyFill="1" applyBorder="1" applyAlignment="1">
      <alignment vertical="center"/>
    </xf>
    <xf numFmtId="3" fontId="2" fillId="3" borderId="196" xfId="0" applyNumberFormat="1" applyFont="1" applyFill="1" applyBorder="1" applyAlignment="1">
      <alignment vertical="center"/>
    </xf>
    <xf numFmtId="49" fontId="2" fillId="0" borderId="127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90" xfId="0" applyFont="1" applyFill="1" applyBorder="1" applyAlignment="1">
      <alignment vertical="center"/>
    </xf>
    <xf numFmtId="3" fontId="2" fillId="3" borderId="196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92" xfId="0" applyFont="1" applyBorder="1" applyAlignment="1">
      <alignment vertical="center"/>
    </xf>
    <xf numFmtId="3" fontId="16" fillId="0" borderId="92" xfId="0" applyNumberFormat="1" applyFont="1" applyBorder="1" applyAlignment="1">
      <alignment vertical="center"/>
    </xf>
    <xf numFmtId="3" fontId="16" fillId="0" borderId="94" xfId="0" applyNumberFormat="1" applyFont="1" applyBorder="1" applyAlignment="1">
      <alignment vertical="center"/>
    </xf>
    <xf numFmtId="3" fontId="16" fillId="0" borderId="88" xfId="0" applyNumberFormat="1" applyFont="1" applyBorder="1" applyAlignment="1">
      <alignment horizontal="right" vertical="center"/>
    </xf>
    <xf numFmtId="3" fontId="16" fillId="0" borderId="129" xfId="0" applyNumberFormat="1" applyFont="1" applyBorder="1" applyAlignment="1">
      <alignment horizontal="right" vertical="center"/>
    </xf>
    <xf numFmtId="0" fontId="16" fillId="0" borderId="82" xfId="0" applyFont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203" xfId="0" applyNumberFormat="1" applyFont="1" applyFill="1" applyBorder="1" applyAlignment="1">
      <alignment horizontal="right" vertical="center"/>
    </xf>
    <xf numFmtId="0" fontId="8" fillId="0" borderId="164" xfId="0" applyFont="1" applyBorder="1" applyAlignment="1">
      <alignment horizontal="center" vertical="center"/>
    </xf>
    <xf numFmtId="0" fontId="8" fillId="0" borderId="165" xfId="0" applyFont="1" applyBorder="1" applyAlignment="1">
      <alignment horizontal="center" vertical="center"/>
    </xf>
    <xf numFmtId="3" fontId="2" fillId="0" borderId="91" xfId="0" applyNumberFormat="1" applyFont="1" applyBorder="1" applyAlignment="1">
      <alignment horizontal="right" vertical="center"/>
    </xf>
    <xf numFmtId="3" fontId="2" fillId="0" borderId="129" xfId="0" applyNumberFormat="1" applyFont="1" applyBorder="1" applyAlignment="1">
      <alignment horizontal="right" vertical="center"/>
    </xf>
    <xf numFmtId="3" fontId="2" fillId="3" borderId="95" xfId="0" applyNumberFormat="1" applyFont="1" applyFill="1" applyBorder="1" applyAlignment="1">
      <alignment vertical="center"/>
    </xf>
    <xf numFmtId="3" fontId="2" fillId="3" borderId="95" xfId="0" applyNumberFormat="1" applyFont="1" applyFill="1" applyBorder="1" applyAlignment="1">
      <alignment horizontal="right" vertical="center"/>
    </xf>
    <xf numFmtId="3" fontId="2" fillId="0" borderId="9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3" fontId="20" fillId="0" borderId="0" xfId="0" applyNumberFormat="1" applyFont="1" applyAlignment="1">
      <alignment vertical="center"/>
    </xf>
    <xf numFmtId="9" fontId="2" fillId="0" borderId="14" xfId="0" applyNumberFormat="1" applyFont="1" applyFill="1" applyBorder="1" applyAlignment="1">
      <alignment horizontal="right" vertical="center"/>
    </xf>
    <xf numFmtId="0" fontId="2" fillId="0" borderId="126" xfId="0" applyFont="1" applyBorder="1" applyAlignment="1">
      <alignment horizontal="center" vertical="center"/>
    </xf>
    <xf numFmtId="3" fontId="2" fillId="0" borderId="201" xfId="0" applyNumberFormat="1" applyFont="1" applyBorder="1" applyAlignment="1">
      <alignment vertical="center"/>
    </xf>
    <xf numFmtId="0" fontId="9" fillId="5" borderId="39" xfId="0" applyFont="1" applyFill="1" applyBorder="1" applyAlignment="1">
      <alignment horizontal="left" vertical="center"/>
    </xf>
    <xf numFmtId="3" fontId="9" fillId="5" borderId="55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9" fontId="7" fillId="6" borderId="24" xfId="0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3" fontId="2" fillId="0" borderId="130" xfId="0" applyNumberFormat="1" applyFont="1" applyBorder="1" applyAlignment="1">
      <alignment horizontal="right" vertical="center" wrapText="1"/>
    </xf>
    <xf numFmtId="9" fontId="2" fillId="0" borderId="204" xfId="0" applyNumberFormat="1" applyFont="1" applyBorder="1" applyAlignment="1">
      <alignment horizontal="right" vertical="center" wrapText="1"/>
    </xf>
    <xf numFmtId="0" fontId="2" fillId="0" borderId="141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right" vertical="center" wrapText="1"/>
    </xf>
    <xf numFmtId="9" fontId="7" fillId="6" borderId="6" xfId="0" applyNumberFormat="1" applyFont="1" applyFill="1" applyBorder="1" applyAlignment="1">
      <alignment horizontal="right" vertical="center" wrapText="1"/>
    </xf>
    <xf numFmtId="0" fontId="2" fillId="0" borderId="205" xfId="0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0" fontId="2" fillId="0" borderId="169" xfId="0" applyFont="1" applyBorder="1" applyAlignment="1">
      <alignment horizontal="center" vertical="center"/>
    </xf>
    <xf numFmtId="0" fontId="2" fillId="0" borderId="206" xfId="0" applyFont="1" applyBorder="1" applyAlignment="1">
      <alignment horizontal="center" vertical="center" wrapText="1"/>
    </xf>
    <xf numFmtId="0" fontId="2" fillId="0" borderId="1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9" fontId="7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top" wrapText="1"/>
    </xf>
    <xf numFmtId="3" fontId="4" fillId="0" borderId="5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3" fontId="2" fillId="0" borderId="131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36" xfId="0" applyFont="1" applyBorder="1" applyAlignment="1">
      <alignment horizontal="center" vertical="center" wrapText="1"/>
    </xf>
    <xf numFmtId="0" fontId="22" fillId="0" borderId="111" xfId="0" applyFont="1" applyBorder="1"/>
    <xf numFmtId="3" fontId="2" fillId="0" borderId="208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209" xfId="0" applyNumberFormat="1" applyFont="1" applyBorder="1" applyAlignment="1">
      <alignment horizontal="right" vertical="center"/>
    </xf>
    <xf numFmtId="3" fontId="2" fillId="0" borderId="210" xfId="0" applyNumberFormat="1" applyFont="1" applyBorder="1" applyAlignment="1">
      <alignment horizontal="right" vertical="center"/>
    </xf>
    <xf numFmtId="3" fontId="2" fillId="0" borderId="7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186" xfId="0" applyFont="1" applyBorder="1" applyAlignment="1">
      <alignment vertical="center"/>
    </xf>
    <xf numFmtId="3" fontId="2" fillId="0" borderId="211" xfId="0" applyNumberFormat="1" applyFont="1" applyBorder="1" applyAlignment="1">
      <alignment horizontal="right" vertical="center"/>
    </xf>
    <xf numFmtId="0" fontId="2" fillId="0" borderId="213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right" vertical="center"/>
    </xf>
    <xf numFmtId="0" fontId="2" fillId="0" borderId="214" xfId="0" applyFont="1" applyBorder="1" applyAlignment="1">
      <alignment horizontal="center" vertical="center"/>
    </xf>
    <xf numFmtId="0" fontId="2" fillId="0" borderId="207" xfId="0" applyFont="1" applyBorder="1" applyAlignment="1">
      <alignment vertical="center"/>
    </xf>
    <xf numFmtId="3" fontId="2" fillId="0" borderId="212" xfId="0" applyNumberFormat="1" applyFont="1" applyBorder="1" applyAlignment="1">
      <alignment horizontal="right" vertical="center"/>
    </xf>
    <xf numFmtId="3" fontId="2" fillId="0" borderId="215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40" xfId="0" applyFont="1" applyBorder="1" applyAlignment="1">
      <alignment horizontal="center" vertical="center"/>
    </xf>
    <xf numFmtId="9" fontId="2" fillId="0" borderId="153" xfId="0" applyNumberFormat="1" applyFont="1" applyBorder="1" applyAlignment="1">
      <alignment vertical="center" wrapText="1"/>
    </xf>
    <xf numFmtId="9" fontId="2" fillId="0" borderId="154" xfId="0" applyNumberFormat="1" applyFont="1" applyBorder="1" applyAlignment="1">
      <alignment vertical="center" wrapText="1"/>
    </xf>
    <xf numFmtId="9" fontId="2" fillId="0" borderId="155" xfId="0" applyNumberFormat="1" applyFont="1" applyBorder="1" applyAlignment="1">
      <alignment vertical="center" wrapText="1"/>
    </xf>
    <xf numFmtId="9" fontId="2" fillId="0" borderId="38" xfId="0" applyNumberFormat="1" applyFont="1" applyBorder="1" applyAlignment="1">
      <alignment vertical="center" wrapText="1"/>
    </xf>
    <xf numFmtId="9" fontId="2" fillId="0" borderId="27" xfId="0" applyNumberFormat="1" applyFont="1" applyBorder="1" applyAlignment="1">
      <alignment vertical="center" wrapText="1"/>
    </xf>
    <xf numFmtId="9" fontId="2" fillId="0" borderId="157" xfId="0" applyNumberFormat="1" applyFont="1" applyBorder="1" applyAlignment="1">
      <alignment vertical="center" wrapText="1"/>
    </xf>
    <xf numFmtId="9" fontId="6" fillId="0" borderId="42" xfId="0" applyNumberFormat="1" applyFont="1" applyBorder="1" applyAlignment="1">
      <alignment vertical="center" wrapText="1"/>
    </xf>
    <xf numFmtId="9" fontId="2" fillId="0" borderId="6" xfId="0" applyNumberFormat="1" applyFont="1" applyBorder="1" applyAlignment="1">
      <alignment vertical="center" wrapText="1"/>
    </xf>
    <xf numFmtId="9" fontId="7" fillId="7" borderId="28" xfId="0" applyNumberFormat="1" applyFont="1" applyFill="1" applyBorder="1" applyAlignment="1">
      <alignment vertical="center" wrapText="1"/>
    </xf>
    <xf numFmtId="3" fontId="2" fillId="0" borderId="217" xfId="0" applyNumberFormat="1" applyFont="1" applyBorder="1" applyAlignment="1">
      <alignment horizontal="right" vertical="center" wrapText="1"/>
    </xf>
    <xf numFmtId="9" fontId="2" fillId="0" borderId="218" xfId="0" applyNumberFormat="1" applyFont="1" applyBorder="1" applyAlignment="1">
      <alignment horizontal="right" vertical="center" wrapText="1"/>
    </xf>
    <xf numFmtId="9" fontId="2" fillId="0" borderId="216" xfId="0" applyNumberFormat="1" applyFont="1" applyBorder="1" applyAlignment="1">
      <alignment horizontal="right" vertical="center" wrapText="1"/>
    </xf>
    <xf numFmtId="3" fontId="2" fillId="0" borderId="216" xfId="0" applyNumberFormat="1" applyFont="1" applyBorder="1" applyAlignment="1">
      <alignment horizontal="right" vertical="center" wrapText="1"/>
    </xf>
    <xf numFmtId="3" fontId="2" fillId="0" borderId="219" xfId="0" applyNumberFormat="1" applyFont="1" applyBorder="1" applyAlignment="1">
      <alignment horizontal="right" vertical="center" wrapText="1"/>
    </xf>
    <xf numFmtId="9" fontId="2" fillId="0" borderId="220" xfId="0" applyNumberFormat="1" applyFont="1" applyBorder="1" applyAlignment="1">
      <alignment vertical="center" wrapText="1"/>
    </xf>
    <xf numFmtId="3" fontId="2" fillId="0" borderId="222" xfId="0" applyNumberFormat="1" applyFont="1" applyBorder="1" applyAlignment="1">
      <alignment horizontal="right" vertical="center" wrapText="1"/>
    </xf>
    <xf numFmtId="9" fontId="2" fillId="0" borderId="221" xfId="0" applyNumberFormat="1" applyFont="1" applyBorder="1" applyAlignment="1">
      <alignment horizontal="right" vertical="center" wrapText="1"/>
    </xf>
    <xf numFmtId="3" fontId="2" fillId="0" borderId="224" xfId="0" applyNumberFormat="1" applyFont="1" applyBorder="1" applyAlignment="1">
      <alignment horizontal="right" vertical="center" wrapText="1"/>
    </xf>
    <xf numFmtId="9" fontId="2" fillId="0" borderId="223" xfId="0" applyNumberFormat="1" applyFont="1" applyBorder="1" applyAlignment="1">
      <alignment horizontal="right" vertical="center" wrapText="1"/>
    </xf>
    <xf numFmtId="3" fontId="2" fillId="0" borderId="225" xfId="0" applyNumberFormat="1" applyFont="1" applyBorder="1" applyAlignment="1">
      <alignment horizontal="right" vertical="center" wrapText="1"/>
    </xf>
    <xf numFmtId="9" fontId="2" fillId="0" borderId="226" xfId="0" applyNumberFormat="1" applyFont="1" applyBorder="1" applyAlignment="1">
      <alignment horizontal="right" vertical="center" wrapText="1"/>
    </xf>
    <xf numFmtId="0" fontId="2" fillId="0" borderId="217" xfId="0" applyFont="1" applyBorder="1" applyAlignment="1">
      <alignment vertical="center"/>
    </xf>
    <xf numFmtId="3" fontId="2" fillId="0" borderId="227" xfId="0" applyNumberFormat="1" applyFont="1" applyBorder="1" applyAlignment="1">
      <alignment horizontal="right" vertical="center" wrapText="1"/>
    </xf>
    <xf numFmtId="3" fontId="2" fillId="0" borderId="228" xfId="0" applyNumberFormat="1" applyFont="1" applyBorder="1" applyAlignment="1">
      <alignment horizontal="right" vertical="center" wrapText="1"/>
    </xf>
    <xf numFmtId="3" fontId="2" fillId="0" borderId="229" xfId="0" applyNumberFormat="1" applyFont="1" applyBorder="1" applyAlignment="1">
      <alignment horizontal="right" vertical="center" wrapText="1"/>
    </xf>
    <xf numFmtId="3" fontId="2" fillId="0" borderId="230" xfId="0" applyNumberFormat="1" applyFont="1" applyBorder="1" applyAlignment="1">
      <alignment horizontal="right" vertical="center" wrapText="1"/>
    </xf>
    <xf numFmtId="9" fontId="2" fillId="0" borderId="231" xfId="0" applyNumberFormat="1" applyFont="1" applyBorder="1" applyAlignment="1">
      <alignment vertical="center" wrapText="1"/>
    </xf>
    <xf numFmtId="3" fontId="2" fillId="0" borderId="117" xfId="0" applyNumberFormat="1" applyFont="1" applyBorder="1" applyAlignment="1">
      <alignment vertical="center"/>
    </xf>
    <xf numFmtId="9" fontId="2" fillId="0" borderId="32" xfId="0" applyNumberFormat="1" applyFont="1" applyFill="1" applyBorder="1" applyAlignment="1">
      <alignment vertical="center"/>
    </xf>
    <xf numFmtId="0" fontId="2" fillId="0" borderId="96" xfId="0" applyFont="1" applyBorder="1" applyAlignment="1">
      <alignment horizontal="center" vertical="center"/>
    </xf>
    <xf numFmtId="3" fontId="2" fillId="0" borderId="211" xfId="0" applyNumberFormat="1" applyFont="1" applyBorder="1" applyAlignment="1">
      <alignment vertical="center"/>
    </xf>
    <xf numFmtId="9" fontId="2" fillId="0" borderId="183" xfId="0" applyNumberFormat="1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9" fontId="2" fillId="0" borderId="200" xfId="0" applyNumberFormat="1" applyFont="1" applyBorder="1" applyAlignment="1">
      <alignment vertical="center"/>
    </xf>
    <xf numFmtId="0" fontId="8" fillId="0" borderId="236" xfId="3" applyFont="1" applyBorder="1" applyAlignment="1">
      <alignment horizontal="center" vertical="center" wrapText="1"/>
    </xf>
    <xf numFmtId="0" fontId="8" fillId="0" borderId="104" xfId="3" applyFont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wrapText="1"/>
    </xf>
    <xf numFmtId="0" fontId="2" fillId="0" borderId="193" xfId="3" applyFont="1" applyBorder="1" applyAlignment="1">
      <alignment horizontal="center" vertical="center" wrapText="1"/>
    </xf>
    <xf numFmtId="3" fontId="2" fillId="0" borderId="204" xfId="3" applyNumberFormat="1" applyFont="1" applyFill="1" applyBorder="1" applyAlignment="1">
      <alignment vertical="center"/>
    </xf>
    <xf numFmtId="3" fontId="2" fillId="0" borderId="193" xfId="3" applyNumberFormat="1" applyFont="1" applyFill="1" applyBorder="1" applyAlignment="1">
      <alignment vertical="center"/>
    </xf>
    <xf numFmtId="0" fontId="8" fillId="0" borderId="238" xfId="3" applyFont="1" applyBorder="1" applyAlignment="1">
      <alignment horizontal="center" vertical="center"/>
    </xf>
    <xf numFmtId="0" fontId="2" fillId="0" borderId="173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3" fontId="2" fillId="0" borderId="136" xfId="3" applyNumberFormat="1" applyFont="1" applyFill="1" applyBorder="1" applyAlignment="1">
      <alignment vertical="center"/>
    </xf>
    <xf numFmtId="0" fontId="2" fillId="0" borderId="63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4" xfId="0" applyFont="1" applyBorder="1" applyAlignment="1">
      <alignment horizontal="center" vertical="center" wrapText="1"/>
    </xf>
    <xf numFmtId="3" fontId="2" fillId="0" borderId="241" xfId="0" applyNumberFormat="1" applyFont="1" applyBorder="1" applyAlignment="1">
      <alignment horizontal="right" vertical="center"/>
    </xf>
    <xf numFmtId="3" fontId="2" fillId="0" borderId="242" xfId="0" applyNumberFormat="1" applyFont="1" applyBorder="1" applyAlignment="1">
      <alignment horizontal="right" vertical="center"/>
    </xf>
    <xf numFmtId="0" fontId="2" fillId="0" borderId="128" xfId="0" applyFont="1" applyBorder="1" applyAlignment="1">
      <alignment vertical="center"/>
    </xf>
    <xf numFmtId="3" fontId="2" fillId="0" borderId="128" xfId="0" applyNumberFormat="1" applyFont="1" applyBorder="1" applyAlignment="1">
      <alignment horizontal="right" vertical="center"/>
    </xf>
    <xf numFmtId="3" fontId="2" fillId="0" borderId="243" xfId="0" applyNumberFormat="1" applyFont="1" applyBorder="1" applyAlignment="1">
      <alignment horizontal="right" vertical="center"/>
    </xf>
    <xf numFmtId="0" fontId="2" fillId="0" borderId="100" xfId="0" applyFont="1" applyFill="1" applyBorder="1" applyAlignment="1">
      <alignment vertical="center"/>
    </xf>
    <xf numFmtId="9" fontId="2" fillId="0" borderId="193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9" fontId="2" fillId="0" borderId="244" xfId="0" applyNumberFormat="1" applyFont="1" applyBorder="1" applyAlignment="1">
      <alignment horizontal="right" vertical="center"/>
    </xf>
    <xf numFmtId="9" fontId="2" fillId="0" borderId="204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50" xfId="0" applyNumberFormat="1" applyFont="1" applyBorder="1" applyAlignment="1">
      <alignment vertical="center"/>
    </xf>
    <xf numFmtId="4" fontId="2" fillId="0" borderId="83" xfId="0" applyNumberFormat="1" applyFont="1" applyBorder="1" applyAlignment="1">
      <alignment horizontal="right" vertical="center"/>
    </xf>
    <xf numFmtId="165" fontId="2" fillId="0" borderId="101" xfId="0" applyNumberFormat="1" applyFont="1" applyBorder="1" applyAlignment="1">
      <alignment horizontal="right" vertical="center"/>
    </xf>
    <xf numFmtId="4" fontId="2" fillId="0" borderId="149" xfId="0" applyNumberFormat="1" applyFont="1" applyBorder="1" applyAlignment="1">
      <alignment horizontal="right" vertical="center"/>
    </xf>
    <xf numFmtId="165" fontId="2" fillId="0" borderId="165" xfId="0" applyNumberFormat="1" applyFont="1" applyBorder="1" applyAlignment="1">
      <alignment horizontal="right" vertical="center"/>
    </xf>
    <xf numFmtId="0" fontId="2" fillId="0" borderId="245" xfId="0" applyFont="1" applyBorder="1" applyAlignment="1">
      <alignment vertical="center"/>
    </xf>
    <xf numFmtId="3" fontId="2" fillId="0" borderId="234" xfId="0" applyNumberFormat="1" applyFont="1" applyBorder="1" applyAlignment="1">
      <alignment horizontal="right" vertical="center"/>
    </xf>
    <xf numFmtId="0" fontId="2" fillId="0" borderId="125" xfId="0" applyFont="1" applyBorder="1" applyAlignment="1">
      <alignment horizontal="center" vertical="center"/>
    </xf>
    <xf numFmtId="0" fontId="2" fillId="0" borderId="125" xfId="0" applyFont="1" applyBorder="1" applyAlignment="1">
      <alignment horizontal="left" vertical="center" wrapText="1"/>
    </xf>
    <xf numFmtId="0" fontId="2" fillId="0" borderId="125" xfId="0" applyFont="1" applyBorder="1" applyAlignment="1">
      <alignment vertical="center"/>
    </xf>
    <xf numFmtId="165" fontId="2" fillId="0" borderId="125" xfId="0" applyNumberFormat="1" applyFont="1" applyBorder="1" applyAlignment="1">
      <alignment horizontal="right" vertical="center"/>
    </xf>
    <xf numFmtId="3" fontId="2" fillId="0" borderId="125" xfId="0" applyNumberFormat="1" applyFont="1" applyBorder="1" applyAlignment="1">
      <alignment horizontal="right" vertical="center"/>
    </xf>
    <xf numFmtId="0" fontId="2" fillId="0" borderId="233" xfId="0" applyFont="1" applyBorder="1" applyAlignment="1">
      <alignment vertical="center"/>
    </xf>
    <xf numFmtId="3" fontId="2" fillId="0" borderId="24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84" xfId="0" applyFont="1" applyBorder="1" applyAlignment="1">
      <alignment horizontal="center" vertical="center"/>
    </xf>
    <xf numFmtId="0" fontId="2" fillId="0" borderId="185" xfId="0" applyFont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3" fontId="5" fillId="0" borderId="160" xfId="0" applyNumberFormat="1" applyFont="1" applyBorder="1" applyAlignment="1">
      <alignment horizontal="right" vertical="center"/>
    </xf>
    <xf numFmtId="3" fontId="5" fillId="0" borderId="149" xfId="0" applyNumberFormat="1" applyFont="1" applyBorder="1" applyAlignment="1">
      <alignment horizontal="right" vertical="center"/>
    </xf>
    <xf numFmtId="0" fontId="2" fillId="0" borderId="186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81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08" xfId="0" applyFont="1" applyBorder="1" applyAlignment="1">
      <alignment horizontal="right" vertical="center"/>
    </xf>
    <xf numFmtId="0" fontId="7" fillId="0" borderId="181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181" xfId="0" applyFont="1" applyFill="1" applyBorder="1" applyAlignment="1">
      <alignment horizontal="right" vertical="center"/>
    </xf>
    <xf numFmtId="0" fontId="7" fillId="2" borderId="107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7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81" xfId="0" applyFont="1" applyFill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5" fillId="0" borderId="18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8" fillId="0" borderId="232" xfId="3" applyFont="1" applyBorder="1" applyAlignment="1">
      <alignment horizontal="center" vertical="center" wrapText="1"/>
    </xf>
    <xf numFmtId="0" fontId="8" fillId="0" borderId="235" xfId="3" applyFont="1" applyBorder="1" applyAlignment="1">
      <alignment horizontal="center" vertical="center" wrapText="1"/>
    </xf>
    <xf numFmtId="0" fontId="8" fillId="0" borderId="233" xfId="3" applyFont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2" fillId="0" borderId="237" xfId="3" applyFont="1" applyBorder="1" applyAlignment="1">
      <alignment horizontal="center" vertical="center" wrapText="1"/>
    </xf>
    <xf numFmtId="0" fontId="2" fillId="0" borderId="136" xfId="3" applyFont="1" applyBorder="1" applyAlignment="1">
      <alignment horizontal="center" vertical="center" wrapText="1"/>
    </xf>
    <xf numFmtId="0" fontId="8" fillId="0" borderId="124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239" xfId="0" applyFont="1" applyBorder="1" applyAlignment="1">
      <alignment horizontal="left" vertical="center"/>
    </xf>
    <xf numFmtId="0" fontId="5" fillId="0" borderId="240" xfId="0" applyFont="1" applyBorder="1" applyAlignment="1">
      <alignment horizontal="left" vertical="center"/>
    </xf>
    <xf numFmtId="0" fontId="5" fillId="0" borderId="24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2" borderId="181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87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88" xfId="0" applyFont="1" applyBorder="1" applyAlignment="1">
      <alignment horizontal="center" vertical="center"/>
    </xf>
    <xf numFmtId="0" fontId="2" fillId="0" borderId="189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43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5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19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91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192" xfId="0" applyFont="1" applyBorder="1" applyAlignment="1">
      <alignment horizontal="center" vertical="center"/>
    </xf>
    <xf numFmtId="0" fontId="2" fillId="0" borderId="146" xfId="0" applyFont="1" applyBorder="1" applyAlignment="1">
      <alignment horizontal="left" vertical="center" wrapText="1"/>
    </xf>
    <xf numFmtId="0" fontId="2" fillId="0" borderId="148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49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 wrapText="1"/>
    </xf>
    <xf numFmtId="0" fontId="2" fillId="0" borderId="246" xfId="0" applyFont="1" applyBorder="1" applyAlignment="1">
      <alignment horizontal="center" vertical="center"/>
    </xf>
    <xf numFmtId="0" fontId="2" fillId="0" borderId="247" xfId="0" applyFont="1" applyBorder="1" applyAlignment="1">
      <alignment horizontal="left" vertical="center" wrapText="1"/>
    </xf>
    <xf numFmtId="0" fontId="2" fillId="0" borderId="172" xfId="0" applyFont="1" applyBorder="1" applyAlignment="1">
      <alignment horizontal="center" vertical="center"/>
    </xf>
    <xf numFmtId="0" fontId="2" fillId="0" borderId="165" xfId="0" applyFont="1" applyBorder="1" applyAlignment="1">
      <alignment horizontal="left" vertical="center" wrapText="1"/>
    </xf>
  </cellXfs>
  <cellStyles count="4">
    <cellStyle name="Normál" xfId="0" builtinId="0"/>
    <cellStyle name="Normál 2" xfId="1"/>
    <cellStyle name="Normál 2 2" xfId="2"/>
    <cellStyle name="Normál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7.6640625" style="1" customWidth="1"/>
    <col min="3" max="5" width="9.6640625" style="1" customWidth="1"/>
  </cols>
  <sheetData>
    <row r="1" spans="1:7" s="1" customFormat="1" ht="15" customHeight="1" x14ac:dyDescent="0.25">
      <c r="B1" s="2"/>
      <c r="C1" s="2"/>
      <c r="D1" s="549"/>
      <c r="E1" s="549"/>
      <c r="F1" s="2"/>
      <c r="G1" s="2" t="s">
        <v>459</v>
      </c>
    </row>
    <row r="2" spans="1:7" s="1" customFormat="1" ht="15" customHeight="1" x14ac:dyDescent="0.25">
      <c r="A2" s="3"/>
      <c r="B2" s="3"/>
      <c r="C2" s="3"/>
      <c r="D2" s="3"/>
      <c r="E2" s="3"/>
      <c r="F2" s="3"/>
      <c r="G2" s="2" t="s">
        <v>659</v>
      </c>
    </row>
    <row r="3" spans="1:7" s="1" customFormat="1" ht="15" customHeight="1" x14ac:dyDescent="0.25">
      <c r="A3" s="4"/>
    </row>
    <row r="4" spans="1:7" s="1" customFormat="1" ht="15" customHeight="1" x14ac:dyDescent="0.25">
      <c r="A4" s="693" t="s">
        <v>596</v>
      </c>
      <c r="B4" s="693"/>
      <c r="C4" s="693"/>
      <c r="D4" s="693"/>
      <c r="E4" s="693"/>
      <c r="F4" s="693"/>
      <c r="G4" s="693"/>
    </row>
    <row r="5" spans="1:7" s="1" customFormat="1" ht="15" customHeight="1" thickBot="1" x14ac:dyDescent="0.3">
      <c r="A5" s="5"/>
      <c r="B5" s="5"/>
      <c r="C5" s="5"/>
      <c r="D5" s="5"/>
      <c r="E5" s="6" t="s">
        <v>215</v>
      </c>
    </row>
    <row r="6" spans="1:7" ht="51" customHeight="1" thickTop="1" x14ac:dyDescent="0.25">
      <c r="A6" s="7" t="s">
        <v>1</v>
      </c>
      <c r="B6" s="8" t="s">
        <v>2</v>
      </c>
      <c r="C6" s="9" t="s">
        <v>536</v>
      </c>
      <c r="D6" s="9" t="s">
        <v>595</v>
      </c>
      <c r="E6" s="10" t="s">
        <v>520</v>
      </c>
    </row>
    <row r="7" spans="1:7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4" t="s">
        <v>7</v>
      </c>
      <c r="F7" s="15"/>
    </row>
    <row r="8" spans="1:7" ht="15" customHeight="1" thickTop="1" x14ac:dyDescent="0.25">
      <c r="A8" s="697" t="s">
        <v>10</v>
      </c>
      <c r="B8" s="698"/>
      <c r="C8" s="698"/>
      <c r="D8" s="698"/>
      <c r="E8" s="699"/>
      <c r="F8" s="15"/>
    </row>
    <row r="9" spans="1:7" ht="15" customHeight="1" x14ac:dyDescent="0.25">
      <c r="A9" s="25" t="s">
        <v>11</v>
      </c>
      <c r="B9" s="16" t="s">
        <v>12</v>
      </c>
      <c r="C9" s="27">
        <f>'2.sz. melléklet'!C9</f>
        <v>64409292</v>
      </c>
      <c r="D9" s="27">
        <f>'2.sz. melléklet'!D9</f>
        <v>64409292</v>
      </c>
      <c r="E9" s="84">
        <f>D9/C9</f>
        <v>1</v>
      </c>
      <c r="F9" s="15"/>
    </row>
    <row r="10" spans="1:7" ht="15" customHeight="1" x14ac:dyDescent="0.25">
      <c r="A10" s="25" t="s">
        <v>18</v>
      </c>
      <c r="B10" s="72" t="s">
        <v>15</v>
      </c>
      <c r="C10" s="73">
        <f>SUM(C11:C13)</f>
        <v>78300000</v>
      </c>
      <c r="D10" s="73">
        <f>SUM(D11:D13)</f>
        <v>78300000</v>
      </c>
      <c r="E10" s="84">
        <f t="shared" ref="E10:E33" si="0">D10/C10</f>
        <v>1</v>
      </c>
      <c r="F10" s="15"/>
    </row>
    <row r="11" spans="1:7" ht="15" customHeight="1" x14ac:dyDescent="0.25">
      <c r="A11" s="267" t="s">
        <v>13</v>
      </c>
      <c r="B11" s="268" t="s">
        <v>329</v>
      </c>
      <c r="C11" s="175">
        <f>'7.sz. melléklet'!D66</f>
        <v>49000000</v>
      </c>
      <c r="D11" s="175">
        <f>'7.sz. melléklet'!E66</f>
        <v>49000000</v>
      </c>
      <c r="E11" s="92">
        <f t="shared" si="0"/>
        <v>1</v>
      </c>
      <c r="F11" s="15"/>
    </row>
    <row r="12" spans="1:7" ht="15" customHeight="1" x14ac:dyDescent="0.25">
      <c r="A12" s="267" t="s">
        <v>14</v>
      </c>
      <c r="B12" s="268" t="s">
        <v>330</v>
      </c>
      <c r="C12" s="175">
        <f>'7.sz. melléklet'!D67</f>
        <v>29100000</v>
      </c>
      <c r="D12" s="175">
        <f>'7.sz. melléklet'!E67</f>
        <v>29100000</v>
      </c>
      <c r="E12" s="92">
        <f t="shared" si="0"/>
        <v>1</v>
      </c>
      <c r="F12" s="15"/>
    </row>
    <row r="13" spans="1:7" ht="15" customHeight="1" x14ac:dyDescent="0.25">
      <c r="A13" s="267" t="s">
        <v>51</v>
      </c>
      <c r="B13" s="268" t="s">
        <v>339</v>
      </c>
      <c r="C13" s="175">
        <f>'7.sz. melléklet'!D71</f>
        <v>200000</v>
      </c>
      <c r="D13" s="175">
        <f>'7.sz. melléklet'!E71</f>
        <v>200000</v>
      </c>
      <c r="E13" s="92">
        <f t="shared" si="0"/>
        <v>1</v>
      </c>
      <c r="F13" s="15"/>
    </row>
    <row r="14" spans="1:7" ht="15" customHeight="1" x14ac:dyDescent="0.25">
      <c r="A14" s="25" t="s">
        <v>20</v>
      </c>
      <c r="B14" s="26" t="s">
        <v>19</v>
      </c>
      <c r="C14" s="27">
        <f>SUM(C15:C16)</f>
        <v>86601189</v>
      </c>
      <c r="D14" s="27">
        <f>SUM(D15:D16)</f>
        <v>88510321</v>
      </c>
      <c r="E14" s="84">
        <f t="shared" si="0"/>
        <v>1.0220451014823826</v>
      </c>
      <c r="F14" s="15"/>
    </row>
    <row r="15" spans="1:7" ht="15" customHeight="1" x14ac:dyDescent="0.25">
      <c r="A15" s="17" t="s">
        <v>13</v>
      </c>
      <c r="B15" s="18" t="s">
        <v>321</v>
      </c>
      <c r="C15" s="19">
        <f>'7.sz. melléklet'!D60</f>
        <v>60001189</v>
      </c>
      <c r="D15" s="19">
        <f>'7.sz. melléklet'!E60</f>
        <v>61910321</v>
      </c>
      <c r="E15" s="126">
        <f t="shared" si="0"/>
        <v>1.0318182361352872</v>
      </c>
      <c r="F15" s="15"/>
    </row>
    <row r="16" spans="1:7" ht="15" customHeight="1" x14ac:dyDescent="0.25">
      <c r="A16" s="17" t="s">
        <v>14</v>
      </c>
      <c r="B16" s="18" t="s">
        <v>373</v>
      </c>
      <c r="C16" s="19">
        <f>'7.sz. melléklet'!D63</f>
        <v>26600000</v>
      </c>
      <c r="D16" s="19">
        <f>'7.sz. melléklet'!E63</f>
        <v>26600000</v>
      </c>
      <c r="E16" s="84"/>
      <c r="F16" s="15"/>
    </row>
    <row r="17" spans="1:6" ht="15" customHeight="1" x14ac:dyDescent="0.25">
      <c r="A17" s="25" t="s">
        <v>22</v>
      </c>
      <c r="B17" s="26" t="s">
        <v>21</v>
      </c>
      <c r="C17" s="27">
        <f>'7.sz. melléklet'!D82</f>
        <v>11529000</v>
      </c>
      <c r="D17" s="27">
        <f>'7.sz. melléklet'!E82</f>
        <v>11529000</v>
      </c>
      <c r="E17" s="84">
        <f t="shared" si="0"/>
        <v>1</v>
      </c>
      <c r="F17" s="15"/>
    </row>
    <row r="18" spans="1:6" ht="15" customHeight="1" x14ac:dyDescent="0.25">
      <c r="A18" s="25" t="s">
        <v>26</v>
      </c>
      <c r="B18" s="26" t="s">
        <v>23</v>
      </c>
      <c r="C18" s="27">
        <f>SUM(C19:C20)</f>
        <v>652747</v>
      </c>
      <c r="D18" s="27">
        <f>SUM(D19:D20)</f>
        <v>103001929</v>
      </c>
      <c r="E18" s="84">
        <f t="shared" si="0"/>
        <v>157.79762909672507</v>
      </c>
      <c r="F18" s="15"/>
    </row>
    <row r="19" spans="1:6" ht="15" customHeight="1" x14ac:dyDescent="0.25">
      <c r="A19" s="17" t="s">
        <v>13</v>
      </c>
      <c r="B19" s="18" t="s">
        <v>24</v>
      </c>
      <c r="C19" s="19">
        <f>'7.sz. melléklet'!D61</f>
        <v>652747</v>
      </c>
      <c r="D19" s="19">
        <f>'7.sz. melléklet'!E61</f>
        <v>1205395</v>
      </c>
      <c r="E19" s="126">
        <f t="shared" si="0"/>
        <v>1.8466496207565872</v>
      </c>
      <c r="F19" s="15"/>
    </row>
    <row r="20" spans="1:6" ht="15" customHeight="1" x14ac:dyDescent="0.25">
      <c r="A20" s="17" t="s">
        <v>14</v>
      </c>
      <c r="B20" s="18" t="s">
        <v>25</v>
      </c>
      <c r="C20" s="19">
        <f>'7.sz. melléklet'!D64</f>
        <v>0</v>
      </c>
      <c r="D20" s="19">
        <f>'7.sz. melléklet'!E64</f>
        <v>101796534</v>
      </c>
      <c r="E20" s="126"/>
      <c r="F20" s="15"/>
    </row>
    <row r="21" spans="1:6" ht="15" customHeight="1" x14ac:dyDescent="0.25">
      <c r="A21" s="25" t="s">
        <v>31</v>
      </c>
      <c r="B21" s="26" t="s">
        <v>27</v>
      </c>
      <c r="C21" s="27">
        <f>SUM(C22:C23)</f>
        <v>132000</v>
      </c>
      <c r="D21" s="27">
        <f>SUM(D22:D23)</f>
        <v>4132400</v>
      </c>
      <c r="E21" s="126">
        <f t="shared" si="0"/>
        <v>31.306060606060605</v>
      </c>
      <c r="F21" s="15"/>
    </row>
    <row r="22" spans="1:6" ht="15" customHeight="1" x14ac:dyDescent="0.25">
      <c r="A22" s="17" t="s">
        <v>28</v>
      </c>
      <c r="B22" s="18" t="s">
        <v>29</v>
      </c>
      <c r="C22" s="19">
        <f>'7.sz. melléklet'!D85</f>
        <v>0</v>
      </c>
      <c r="D22" s="19">
        <f>'7.sz. melléklet'!E85</f>
        <v>4000400</v>
      </c>
      <c r="E22" s="126"/>
      <c r="F22" s="15"/>
    </row>
    <row r="23" spans="1:6" ht="15" customHeight="1" x14ac:dyDescent="0.25">
      <c r="A23" s="17" t="s">
        <v>14</v>
      </c>
      <c r="B23" s="18" t="s">
        <v>30</v>
      </c>
      <c r="C23" s="19">
        <f>'7.sz. melléklet'!D87</f>
        <v>132000</v>
      </c>
      <c r="D23" s="19">
        <f>'7.sz. melléklet'!E87</f>
        <v>132000</v>
      </c>
      <c r="E23" s="126">
        <f t="shared" si="0"/>
        <v>1</v>
      </c>
      <c r="F23" s="15"/>
    </row>
    <row r="24" spans="1:6" ht="15" customHeight="1" x14ac:dyDescent="0.25">
      <c r="A24" s="691" t="s">
        <v>32</v>
      </c>
      <c r="B24" s="691"/>
      <c r="C24" s="29">
        <f>C9+C10+C14+C17+C18+C21</f>
        <v>241624228</v>
      </c>
      <c r="D24" s="29">
        <f>D9+D10+D14+D17+D18+D21</f>
        <v>349882942</v>
      </c>
      <c r="E24" s="125">
        <f t="shared" si="0"/>
        <v>1.4480457729594898</v>
      </c>
      <c r="F24" s="15"/>
    </row>
    <row r="25" spans="1:6" ht="15" customHeight="1" x14ac:dyDescent="0.25">
      <c r="A25" s="694" t="s">
        <v>33</v>
      </c>
      <c r="B25" s="26" t="s">
        <v>34</v>
      </c>
      <c r="C25" s="700">
        <v>81473772</v>
      </c>
      <c r="D25" s="695">
        <v>81516833</v>
      </c>
      <c r="E25" s="686">
        <f t="shared" si="0"/>
        <v>1.0005285259162913</v>
      </c>
      <c r="F25" s="685"/>
    </row>
    <row r="26" spans="1:6" ht="15" customHeight="1" x14ac:dyDescent="0.25">
      <c r="A26" s="694"/>
      <c r="B26" s="26" t="s">
        <v>35</v>
      </c>
      <c r="C26" s="701"/>
      <c r="D26" s="696"/>
      <c r="E26" s="686" t="e">
        <f t="shared" si="0"/>
        <v>#DIV/0!</v>
      </c>
      <c r="F26" s="685"/>
    </row>
    <row r="27" spans="1:6" ht="15" customHeight="1" x14ac:dyDescent="0.25">
      <c r="A27" s="332" t="s">
        <v>382</v>
      </c>
      <c r="B27" s="26" t="s">
        <v>451</v>
      </c>
      <c r="C27" s="465"/>
      <c r="D27" s="176">
        <f>'7.sz. melléklet'!E92</f>
        <v>205993</v>
      </c>
      <c r="E27" s="333"/>
      <c r="F27" s="305"/>
    </row>
    <row r="28" spans="1:6" ht="15" customHeight="1" x14ac:dyDescent="0.25">
      <c r="A28" s="294" t="s">
        <v>37</v>
      </c>
      <c r="B28" s="26" t="s">
        <v>36</v>
      </c>
      <c r="C28" s="173">
        <f>C30</f>
        <v>100000000</v>
      </c>
      <c r="D28" s="173">
        <f>SUM(D29:D31)</f>
        <v>100000000</v>
      </c>
      <c r="E28" s="295"/>
      <c r="F28" s="685"/>
    </row>
    <row r="29" spans="1:6" ht="15" customHeight="1" x14ac:dyDescent="0.25">
      <c r="A29" s="45" t="s">
        <v>13</v>
      </c>
      <c r="B29" s="18" t="s">
        <v>383</v>
      </c>
      <c r="C29" s="292"/>
      <c r="D29" s="292"/>
      <c r="E29" s="293"/>
      <c r="F29" s="685"/>
    </row>
    <row r="30" spans="1:6" ht="15" customHeight="1" x14ac:dyDescent="0.25">
      <c r="A30" s="17" t="s">
        <v>14</v>
      </c>
      <c r="B30" s="18" t="s">
        <v>384</v>
      </c>
      <c r="C30" s="174">
        <f>'7.sz. melléklet'!D90</f>
        <v>100000000</v>
      </c>
      <c r="D30" s="174">
        <f>'7.sz. melléklet'!E90</f>
        <v>100000000</v>
      </c>
      <c r="E30" s="50"/>
      <c r="F30" s="15"/>
    </row>
    <row r="31" spans="1:6" ht="15" customHeight="1" x14ac:dyDescent="0.25">
      <c r="A31" s="17" t="s">
        <v>51</v>
      </c>
      <c r="B31" s="18" t="s">
        <v>385</v>
      </c>
      <c r="C31" s="174"/>
      <c r="D31" s="174"/>
      <c r="E31" s="50"/>
      <c r="F31" s="15"/>
    </row>
    <row r="32" spans="1:6" ht="15" customHeight="1" x14ac:dyDescent="0.25">
      <c r="A32" s="691" t="s">
        <v>38</v>
      </c>
      <c r="B32" s="691"/>
      <c r="C32" s="29">
        <f>SUM(C25:C28)</f>
        <v>181473772</v>
      </c>
      <c r="D32" s="29">
        <f>SUM(D25:D28)</f>
        <v>181722826</v>
      </c>
      <c r="E32" s="88">
        <f t="shared" si="0"/>
        <v>1.0013723966678778</v>
      </c>
      <c r="F32" s="15"/>
    </row>
    <row r="33" spans="1:7" ht="15" customHeight="1" x14ac:dyDescent="0.25">
      <c r="A33" s="692" t="s">
        <v>39</v>
      </c>
      <c r="B33" s="692"/>
      <c r="C33" s="33">
        <f>C32+C24</f>
        <v>423098000</v>
      </c>
      <c r="D33" s="33">
        <f>D32+D24</f>
        <v>531605768</v>
      </c>
      <c r="E33" s="172">
        <f t="shared" si="0"/>
        <v>1.2564601298044424</v>
      </c>
      <c r="F33" s="15"/>
    </row>
    <row r="34" spans="1:7" ht="15" customHeight="1" x14ac:dyDescent="0.25">
      <c r="A34" s="34"/>
      <c r="B34" s="35"/>
      <c r="C34" s="54"/>
      <c r="D34" s="54"/>
      <c r="E34" s="36"/>
      <c r="F34" s="15"/>
    </row>
    <row r="35" spans="1:7" ht="15" customHeight="1" x14ac:dyDescent="0.25">
      <c r="A35" s="687" t="s">
        <v>40</v>
      </c>
      <c r="B35" s="688"/>
      <c r="C35" s="688"/>
      <c r="D35" s="688"/>
      <c r="E35" s="689"/>
      <c r="F35" s="15"/>
    </row>
    <row r="36" spans="1:7" ht="15" customHeight="1" x14ac:dyDescent="0.25">
      <c r="A36" s="37" t="s">
        <v>11</v>
      </c>
      <c r="B36" s="16" t="s">
        <v>41</v>
      </c>
      <c r="C36" s="397">
        <f>'4.sz. melléklet'!D18</f>
        <v>203194136</v>
      </c>
      <c r="D36" s="397">
        <f>'4.sz. melléklet'!E18</f>
        <v>214113737</v>
      </c>
      <c r="E36" s="84">
        <f t="shared" ref="E36:E44" si="1">D36/C36</f>
        <v>1.0537397447335783</v>
      </c>
      <c r="F36" s="15"/>
      <c r="G36" s="186"/>
    </row>
    <row r="37" spans="1:7" ht="15" customHeight="1" x14ac:dyDescent="0.25">
      <c r="A37" s="25" t="s">
        <v>18</v>
      </c>
      <c r="B37" s="26" t="s">
        <v>42</v>
      </c>
      <c r="C37" s="27">
        <f>'7.sz. melléklet'!D37+'7.sz. melléklet'!D44+'7.sz. melléklet'!D47</f>
        <v>125353000</v>
      </c>
      <c r="D37" s="27">
        <f>'7.sz. melléklet'!E37+'7.sz. melléklet'!E44+'7.sz. melléklet'!E47</f>
        <v>175578394</v>
      </c>
      <c r="E37" s="84">
        <f t="shared" si="1"/>
        <v>1.4006716552455865</v>
      </c>
      <c r="F37" s="15"/>
    </row>
    <row r="38" spans="1:7" ht="15" customHeight="1" x14ac:dyDescent="0.25">
      <c r="A38" s="25" t="s">
        <v>20</v>
      </c>
      <c r="B38" s="26" t="s">
        <v>43</v>
      </c>
      <c r="C38" s="173">
        <f>SUM(C39:C39)</f>
        <v>92341818</v>
      </c>
      <c r="D38" s="173">
        <f>SUM(D39:D39)</f>
        <v>139498598</v>
      </c>
      <c r="E38" s="84">
        <f t="shared" si="1"/>
        <v>1.5106763221837369</v>
      </c>
      <c r="F38" s="15"/>
    </row>
    <row r="39" spans="1:7" ht="15" customHeight="1" x14ac:dyDescent="0.25">
      <c r="A39" s="17" t="s">
        <v>13</v>
      </c>
      <c r="B39" s="18" t="s">
        <v>44</v>
      </c>
      <c r="C39" s="19">
        <f>'7.sz. melléklet'!D36</f>
        <v>92341818</v>
      </c>
      <c r="D39" s="19">
        <f>'7.sz. melléklet'!E36</f>
        <v>139498598</v>
      </c>
      <c r="E39" s="126">
        <f t="shared" si="1"/>
        <v>1.5106763221837369</v>
      </c>
      <c r="F39" s="15"/>
    </row>
    <row r="40" spans="1:7" ht="15" customHeight="1" x14ac:dyDescent="0.25">
      <c r="A40" s="691" t="s">
        <v>46</v>
      </c>
      <c r="B40" s="691"/>
      <c r="C40" s="296">
        <f>C36+C37+C38</f>
        <v>420888954</v>
      </c>
      <c r="D40" s="296">
        <f>D36+D37+D38</f>
        <v>529190729</v>
      </c>
      <c r="E40" s="84">
        <f t="shared" si="1"/>
        <v>1.25731674345628</v>
      </c>
      <c r="F40" s="15"/>
    </row>
    <row r="41" spans="1:7" ht="15" customHeight="1" x14ac:dyDescent="0.25">
      <c r="A41" s="332" t="s">
        <v>67</v>
      </c>
      <c r="B41" s="26" t="s">
        <v>47</v>
      </c>
      <c r="C41" s="427">
        <f>SUM(C42:C43)</f>
        <v>2209046</v>
      </c>
      <c r="D41" s="427">
        <f>SUM(D42:D43)</f>
        <v>2415039</v>
      </c>
      <c r="E41" s="84">
        <f t="shared" si="1"/>
        <v>1.0932497557769281</v>
      </c>
      <c r="F41" s="305"/>
    </row>
    <row r="42" spans="1:7" ht="15" customHeight="1" x14ac:dyDescent="0.25">
      <c r="A42" s="476" t="s">
        <v>318</v>
      </c>
      <c r="B42" s="437" t="s">
        <v>526</v>
      </c>
      <c r="C42" s="477">
        <f>'7.sz. melléklet'!D50</f>
        <v>2209046</v>
      </c>
      <c r="D42" s="477">
        <f>'7.sz. melléklet'!E50</f>
        <v>2415039</v>
      </c>
      <c r="E42" s="478"/>
      <c r="F42" s="468"/>
    </row>
    <row r="43" spans="1:7" ht="15" customHeight="1" x14ac:dyDescent="0.25">
      <c r="A43" s="476" t="s">
        <v>14</v>
      </c>
      <c r="B43" s="437" t="s">
        <v>522</v>
      </c>
      <c r="C43" s="477"/>
      <c r="D43" s="477"/>
      <c r="E43" s="77"/>
      <c r="F43" s="468"/>
    </row>
    <row r="44" spans="1:7" s="40" customFormat="1" ht="15" customHeight="1" thickBot="1" x14ac:dyDescent="0.3">
      <c r="A44" s="690" t="s">
        <v>48</v>
      </c>
      <c r="B44" s="690"/>
      <c r="C44" s="237">
        <f>C40+C41</f>
        <v>423098000</v>
      </c>
      <c r="D44" s="237">
        <f>D40+D41</f>
        <v>531605768</v>
      </c>
      <c r="E44" s="238">
        <f t="shared" si="1"/>
        <v>1.2564601298044424</v>
      </c>
      <c r="F44" s="39"/>
    </row>
    <row r="45" spans="1:7" ht="13.8" thickTop="1" x14ac:dyDescent="0.25"/>
  </sheetData>
  <sheetProtection selectLockedCells="1" selectUnlockedCells="1"/>
  <mergeCells count="14">
    <mergeCell ref="A4:G4"/>
    <mergeCell ref="A24:B24"/>
    <mergeCell ref="A25:A26"/>
    <mergeCell ref="D25:D26"/>
    <mergeCell ref="A8:E8"/>
    <mergeCell ref="C25:C26"/>
    <mergeCell ref="F25:F26"/>
    <mergeCell ref="F28:F29"/>
    <mergeCell ref="E25:E26"/>
    <mergeCell ref="A35:E35"/>
    <mergeCell ref="A44:B44"/>
    <mergeCell ref="A32:B32"/>
    <mergeCell ref="A33:B33"/>
    <mergeCell ref="A40:B4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/>
  </sheetViews>
  <sheetFormatPr defaultColWidth="9.109375" defaultRowHeight="13.2" x14ac:dyDescent="0.25"/>
  <cols>
    <col min="1" max="1" width="5.44140625" style="189" customWidth="1"/>
    <col min="2" max="2" width="41.5546875" style="189" customWidth="1"/>
    <col min="3" max="3" width="16.33203125" style="189" customWidth="1"/>
    <col min="4" max="4" width="14.6640625" style="189" customWidth="1"/>
    <col min="5" max="16384" width="9.109375" style="189"/>
  </cols>
  <sheetData>
    <row r="1" spans="1:5" s="222" customFormat="1" ht="15" customHeight="1" x14ac:dyDescent="0.25">
      <c r="B1" s="193"/>
      <c r="C1" s="193"/>
      <c r="E1" s="601" t="s">
        <v>468</v>
      </c>
    </row>
    <row r="2" spans="1:5" s="222" customFormat="1" ht="15" customHeight="1" x14ac:dyDescent="0.25">
      <c r="A2" s="191"/>
      <c r="B2" s="191"/>
      <c r="C2" s="191"/>
      <c r="E2" s="221" t="str">
        <f>'1.sz. melléklet'!G2</f>
        <v>a 7/2017. (X.4.) önkormányzati rendelethez</v>
      </c>
    </row>
    <row r="3" spans="1:5" s="222" customFormat="1" ht="15" customHeight="1" x14ac:dyDescent="0.25">
      <c r="A3" s="223"/>
    </row>
    <row r="4" spans="1:5" s="222" customFormat="1" ht="15" customHeight="1" x14ac:dyDescent="0.25">
      <c r="A4" s="223"/>
    </row>
    <row r="5" spans="1:5" s="222" customFormat="1" ht="15" customHeight="1" x14ac:dyDescent="0.25">
      <c r="A5" s="725" t="s">
        <v>631</v>
      </c>
      <c r="B5" s="725"/>
      <c r="C5" s="725"/>
      <c r="D5" s="725"/>
      <c r="E5" s="725"/>
    </row>
    <row r="6" spans="1:5" s="222" customFormat="1" ht="15" customHeight="1" x14ac:dyDescent="0.25">
      <c r="A6" s="725" t="s">
        <v>214</v>
      </c>
      <c r="B6" s="725"/>
      <c r="C6" s="725"/>
      <c r="D6" s="725"/>
      <c r="E6" s="725"/>
    </row>
    <row r="7" spans="1:5" s="222" customFormat="1" ht="15" customHeight="1" x14ac:dyDescent="0.25">
      <c r="A7" s="602"/>
      <c r="B7" s="602"/>
      <c r="C7" s="602"/>
      <c r="D7" s="602"/>
      <c r="E7" s="602"/>
    </row>
    <row r="8" spans="1:5" s="222" customFormat="1" ht="15" customHeight="1" thickBot="1" x14ac:dyDescent="0.25">
      <c r="A8" s="602"/>
      <c r="B8" s="602"/>
      <c r="C8" s="602"/>
      <c r="D8" s="6" t="s">
        <v>215</v>
      </c>
      <c r="E8" s="602"/>
    </row>
    <row r="9" spans="1:5" s="222" customFormat="1" ht="15" customHeight="1" thickTop="1" x14ac:dyDescent="0.25">
      <c r="A9" s="726" t="s">
        <v>622</v>
      </c>
      <c r="B9" s="728" t="s">
        <v>623</v>
      </c>
      <c r="C9" s="728" t="s">
        <v>629</v>
      </c>
      <c r="D9" s="730" t="s">
        <v>624</v>
      </c>
    </row>
    <row r="10" spans="1:5" s="222" customFormat="1" ht="11.4" x14ac:dyDescent="0.25">
      <c r="A10" s="727"/>
      <c r="B10" s="729"/>
      <c r="C10" s="729"/>
      <c r="D10" s="731"/>
    </row>
    <row r="11" spans="1:5" s="222" customFormat="1" ht="15" customHeight="1" thickBot="1" x14ac:dyDescent="0.3">
      <c r="A11" s="641" t="s">
        <v>86</v>
      </c>
      <c r="B11" s="642" t="s">
        <v>625</v>
      </c>
      <c r="C11" s="647" t="s">
        <v>87</v>
      </c>
      <c r="D11" s="644" t="s">
        <v>88</v>
      </c>
    </row>
    <row r="12" spans="1:5" s="222" customFormat="1" ht="36.6" thickTop="1" x14ac:dyDescent="0.25">
      <c r="A12" s="643" t="s">
        <v>626</v>
      </c>
      <c r="B12" s="648" t="s">
        <v>628</v>
      </c>
      <c r="C12" s="656" t="s">
        <v>630</v>
      </c>
      <c r="D12" s="645">
        <v>71271187</v>
      </c>
    </row>
    <row r="13" spans="1:5" s="222" customFormat="1" ht="18" customHeight="1" x14ac:dyDescent="0.25">
      <c r="A13" s="650" t="s">
        <v>627</v>
      </c>
      <c r="B13" s="651" t="s">
        <v>632</v>
      </c>
      <c r="C13" s="657">
        <v>1775058654</v>
      </c>
      <c r="D13" s="652">
        <v>28127045</v>
      </c>
    </row>
    <row r="14" spans="1:5" s="222" customFormat="1" ht="18" customHeight="1" x14ac:dyDescent="0.25">
      <c r="A14" s="654" t="s">
        <v>633</v>
      </c>
      <c r="B14" s="655" t="s">
        <v>635</v>
      </c>
      <c r="C14" s="656">
        <v>344955</v>
      </c>
      <c r="D14" s="645">
        <v>26600000</v>
      </c>
    </row>
    <row r="15" spans="1:5" s="222" customFormat="1" ht="18" customHeight="1" thickBot="1" x14ac:dyDescent="0.3">
      <c r="A15" s="653" t="s">
        <v>634</v>
      </c>
      <c r="B15" s="649" t="s">
        <v>636</v>
      </c>
      <c r="C15" s="658" t="s">
        <v>637</v>
      </c>
      <c r="D15" s="646">
        <v>33925347</v>
      </c>
    </row>
    <row r="16" spans="1:5" s="222" customFormat="1" ht="15" customHeight="1" thickTop="1" x14ac:dyDescent="0.25">
      <c r="A16" s="191"/>
    </row>
    <row r="17" spans="1:1" x14ac:dyDescent="0.25">
      <c r="A17" s="224"/>
    </row>
    <row r="18" spans="1:1" x14ac:dyDescent="0.25">
      <c r="A18" s="224"/>
    </row>
    <row r="19" spans="1:1" x14ac:dyDescent="0.25">
      <c r="A19" s="224"/>
    </row>
    <row r="20" spans="1:1" x14ac:dyDescent="0.25">
      <c r="A20" s="224"/>
    </row>
    <row r="21" spans="1:1" x14ac:dyDescent="0.25">
      <c r="A21" s="224"/>
    </row>
    <row r="22" spans="1:1" x14ac:dyDescent="0.25">
      <c r="A22" s="224"/>
    </row>
    <row r="23" spans="1:1" x14ac:dyDescent="0.25">
      <c r="A23" s="224"/>
    </row>
    <row r="24" spans="1:1" x14ac:dyDescent="0.25">
      <c r="A24" s="224"/>
    </row>
    <row r="25" spans="1:1" x14ac:dyDescent="0.25">
      <c r="A25" s="224"/>
    </row>
    <row r="26" spans="1:1" x14ac:dyDescent="0.25">
      <c r="A26" s="224"/>
    </row>
    <row r="27" spans="1:1" x14ac:dyDescent="0.25">
      <c r="A27" s="224"/>
    </row>
    <row r="28" spans="1:1" x14ac:dyDescent="0.25">
      <c r="A28" s="224"/>
    </row>
    <row r="29" spans="1:1" x14ac:dyDescent="0.25">
      <c r="A29" s="224"/>
    </row>
    <row r="30" spans="1:1" x14ac:dyDescent="0.25">
      <c r="A30" s="224"/>
    </row>
    <row r="31" spans="1:1" x14ac:dyDescent="0.25">
      <c r="A31" s="224"/>
    </row>
    <row r="32" spans="1:1" x14ac:dyDescent="0.25">
      <c r="A32" s="224"/>
    </row>
    <row r="33" spans="1:1" x14ac:dyDescent="0.25">
      <c r="A33" s="224"/>
    </row>
    <row r="34" spans="1:1" x14ac:dyDescent="0.25">
      <c r="A34" s="224"/>
    </row>
    <row r="35" spans="1:1" x14ac:dyDescent="0.25">
      <c r="A35" s="224"/>
    </row>
    <row r="36" spans="1:1" x14ac:dyDescent="0.25">
      <c r="A36" s="224"/>
    </row>
    <row r="37" spans="1:1" x14ac:dyDescent="0.25">
      <c r="A37" s="224"/>
    </row>
    <row r="38" spans="1:1" x14ac:dyDescent="0.25">
      <c r="A38" s="224"/>
    </row>
    <row r="39" spans="1:1" x14ac:dyDescent="0.25">
      <c r="A39" s="224"/>
    </row>
    <row r="40" spans="1:1" x14ac:dyDescent="0.25">
      <c r="A40" s="224"/>
    </row>
    <row r="41" spans="1:1" x14ac:dyDescent="0.25">
      <c r="A41" s="224"/>
    </row>
    <row r="42" spans="1:1" x14ac:dyDescent="0.25">
      <c r="A42" s="224"/>
    </row>
    <row r="43" spans="1:1" x14ac:dyDescent="0.25">
      <c r="A43" s="224"/>
    </row>
    <row r="44" spans="1:1" x14ac:dyDescent="0.25">
      <c r="A44" s="224"/>
    </row>
    <row r="45" spans="1:1" x14ac:dyDescent="0.25">
      <c r="A45" s="224"/>
    </row>
    <row r="46" spans="1:1" x14ac:dyDescent="0.25">
      <c r="A46" s="224"/>
    </row>
    <row r="47" spans="1:1" x14ac:dyDescent="0.25">
      <c r="A47" s="224"/>
    </row>
    <row r="48" spans="1:1" x14ac:dyDescent="0.25">
      <c r="A48" s="224"/>
    </row>
    <row r="49" spans="1:1" x14ac:dyDescent="0.25">
      <c r="A49" s="224"/>
    </row>
    <row r="50" spans="1:1" x14ac:dyDescent="0.25">
      <c r="A50" s="224"/>
    </row>
  </sheetData>
  <mergeCells count="6">
    <mergeCell ref="A5:E5"/>
    <mergeCell ref="A6:E6"/>
    <mergeCell ref="A9:A10"/>
    <mergeCell ref="B9:B10"/>
    <mergeCell ref="D9:D10"/>
    <mergeCell ref="C9:C10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6" width="9.109375" style="1"/>
    <col min="7" max="7" width="9.6640625" style="1" customWidth="1"/>
    <col min="8" max="8" width="9.6640625" customWidth="1"/>
  </cols>
  <sheetData>
    <row r="1" spans="1:8" ht="15" customHeight="1" x14ac:dyDescent="0.25">
      <c r="C1" s="3"/>
      <c r="D1" s="3"/>
      <c r="E1" s="3"/>
      <c r="F1" s="3"/>
      <c r="G1" s="3"/>
      <c r="H1" s="2" t="s">
        <v>469</v>
      </c>
    </row>
    <row r="2" spans="1:8" ht="15" customHeight="1" x14ac:dyDescent="0.25">
      <c r="C2" s="3"/>
      <c r="D2" s="3"/>
      <c r="E2" s="3"/>
      <c r="F2" s="3"/>
      <c r="G2" s="3"/>
      <c r="H2" s="2" t="str">
        <f>'1.sz. melléklet'!G2</f>
        <v>a 7/2017. (X.4.) önkormányzati rendelethez</v>
      </c>
    </row>
    <row r="3" spans="1:8" ht="15" customHeight="1" x14ac:dyDescent="0.25">
      <c r="C3" s="4"/>
    </row>
    <row r="4" spans="1:8" ht="15" customHeight="1" x14ac:dyDescent="0.25">
      <c r="A4" s="693" t="s">
        <v>145</v>
      </c>
      <c r="B4" s="693"/>
      <c r="C4" s="693"/>
      <c r="D4" s="693"/>
      <c r="E4" s="693"/>
      <c r="F4" s="693"/>
      <c r="G4" s="693"/>
      <c r="H4" s="693"/>
    </row>
    <row r="5" spans="1:8" ht="15" customHeight="1" x14ac:dyDescent="0.25">
      <c r="A5" s="693" t="s">
        <v>638</v>
      </c>
      <c r="B5" s="693"/>
      <c r="C5" s="693"/>
      <c r="D5" s="693"/>
      <c r="E5" s="693"/>
      <c r="F5" s="693"/>
      <c r="G5" s="693"/>
      <c r="H5" s="693"/>
    </row>
    <row r="6" spans="1:8" ht="15" customHeight="1" x14ac:dyDescent="0.25">
      <c r="B6" s="1"/>
    </row>
    <row r="7" spans="1:8" ht="15" customHeight="1" thickBot="1" x14ac:dyDescent="0.3">
      <c r="B7" s="1"/>
      <c r="H7" s="6" t="s">
        <v>215</v>
      </c>
    </row>
    <row r="8" spans="1:8" ht="34.200000000000003" thickTop="1" x14ac:dyDescent="0.25">
      <c r="A8" s="135" t="s">
        <v>139</v>
      </c>
      <c r="B8" s="734" t="s">
        <v>140</v>
      </c>
      <c r="C8" s="734"/>
      <c r="D8" s="734"/>
      <c r="E8" s="734"/>
      <c r="F8" s="735"/>
      <c r="G8" s="401" t="s">
        <v>536</v>
      </c>
      <c r="H8" s="573" t="s">
        <v>595</v>
      </c>
    </row>
    <row r="9" spans="1:8" ht="15" customHeight="1" thickBot="1" x14ac:dyDescent="0.3">
      <c r="A9" s="137" t="s">
        <v>3</v>
      </c>
      <c r="B9" s="732" t="s">
        <v>4</v>
      </c>
      <c r="C9" s="732"/>
      <c r="D9" s="732"/>
      <c r="E9" s="732"/>
      <c r="F9" s="733"/>
      <c r="G9" s="542" t="s">
        <v>5</v>
      </c>
      <c r="H9" s="541" t="s">
        <v>6</v>
      </c>
    </row>
    <row r="10" spans="1:8" ht="15" customHeight="1" thickTop="1" x14ac:dyDescent="0.25">
      <c r="A10" s="497" t="s">
        <v>127</v>
      </c>
      <c r="B10" s="742" t="s">
        <v>216</v>
      </c>
      <c r="C10" s="742"/>
      <c r="D10" s="742"/>
      <c r="E10" s="498"/>
      <c r="F10" s="499"/>
      <c r="G10" s="543"/>
      <c r="H10" s="500"/>
    </row>
    <row r="11" spans="1:8" ht="15" customHeight="1" x14ac:dyDescent="0.25">
      <c r="A11" s="230" t="s">
        <v>128</v>
      </c>
      <c r="B11" s="739" t="s">
        <v>217</v>
      </c>
      <c r="C11" s="739"/>
      <c r="D11" s="739"/>
      <c r="E11" s="739"/>
      <c r="F11" s="501"/>
      <c r="G11" s="416">
        <f>SUM(E12:E15)</f>
        <v>16218665</v>
      </c>
      <c r="H11" s="60">
        <f>SUM(E12:E15)</f>
        <v>16218665</v>
      </c>
    </row>
    <row r="12" spans="1:8" ht="15" customHeight="1" x14ac:dyDescent="0.25">
      <c r="A12" s="230"/>
      <c r="B12" s="399" t="s">
        <v>218</v>
      </c>
      <c r="C12" s="502" t="s">
        <v>219</v>
      </c>
      <c r="D12" s="502"/>
      <c r="E12" s="503">
        <v>2943600</v>
      </c>
      <c r="F12" s="501"/>
      <c r="G12" s="501"/>
      <c r="H12" s="62"/>
    </row>
    <row r="13" spans="1:8" ht="15" customHeight="1" x14ac:dyDescent="0.25">
      <c r="A13" s="230"/>
      <c r="B13" s="399" t="s">
        <v>220</v>
      </c>
      <c r="C13" s="502" t="s">
        <v>221</v>
      </c>
      <c r="D13" s="502"/>
      <c r="E13" s="503">
        <v>9792000</v>
      </c>
      <c r="F13" s="501"/>
      <c r="G13" s="501"/>
      <c r="H13" s="62"/>
    </row>
    <row r="14" spans="1:8" ht="15" customHeight="1" x14ac:dyDescent="0.25">
      <c r="A14" s="230"/>
      <c r="B14" s="399" t="s">
        <v>222</v>
      </c>
      <c r="C14" s="502" t="s">
        <v>223</v>
      </c>
      <c r="D14" s="502"/>
      <c r="E14" s="503">
        <v>668265</v>
      </c>
      <c r="F14" s="501"/>
      <c r="G14" s="501"/>
      <c r="H14" s="62"/>
    </row>
    <row r="15" spans="1:8" ht="15" customHeight="1" x14ac:dyDescent="0.25">
      <c r="A15" s="433"/>
      <c r="B15" s="399" t="s">
        <v>224</v>
      </c>
      <c r="C15" s="502" t="s">
        <v>225</v>
      </c>
      <c r="D15" s="502"/>
      <c r="E15" s="504">
        <v>2814800</v>
      </c>
      <c r="F15" s="501"/>
      <c r="G15" s="501"/>
      <c r="H15" s="62"/>
    </row>
    <row r="16" spans="1:8" ht="15" customHeight="1" x14ac:dyDescent="0.25">
      <c r="A16" s="230" t="s">
        <v>129</v>
      </c>
      <c r="B16" s="343" t="s">
        <v>226</v>
      </c>
      <c r="C16" s="343"/>
      <c r="D16" s="343"/>
      <c r="E16" s="505">
        <v>5000000</v>
      </c>
      <c r="F16" s="506"/>
      <c r="G16" s="417">
        <f>SUM(E16:E17)</f>
        <v>4222236</v>
      </c>
      <c r="H16" s="347">
        <f>SUM(E16:E17)</f>
        <v>4222236</v>
      </c>
    </row>
    <row r="17" spans="1:8" ht="15" customHeight="1" x14ac:dyDescent="0.25">
      <c r="A17" s="433"/>
      <c r="B17" s="341"/>
      <c r="C17" s="507" t="s">
        <v>233</v>
      </c>
      <c r="D17" s="507"/>
      <c r="E17" s="508">
        <v>-777764</v>
      </c>
      <c r="F17" s="509"/>
      <c r="G17" s="509"/>
      <c r="H17" s="510"/>
    </row>
    <row r="18" spans="1:8" ht="15" customHeight="1" x14ac:dyDescent="0.25">
      <c r="A18" s="433" t="s">
        <v>480</v>
      </c>
      <c r="B18" s="511" t="s">
        <v>241</v>
      </c>
      <c r="C18" s="512"/>
      <c r="D18" s="512"/>
      <c r="E18" s="512"/>
      <c r="F18" s="513"/>
      <c r="G18" s="544">
        <v>135150</v>
      </c>
      <c r="H18" s="514">
        <v>135150</v>
      </c>
    </row>
    <row r="19" spans="1:8" ht="15" customHeight="1" x14ac:dyDescent="0.25">
      <c r="A19" s="433" t="s">
        <v>481</v>
      </c>
      <c r="B19" s="515" t="s">
        <v>239</v>
      </c>
      <c r="C19" s="341"/>
      <c r="D19" s="341"/>
      <c r="E19" s="341"/>
      <c r="F19" s="509"/>
      <c r="G19" s="415">
        <v>19046000</v>
      </c>
      <c r="H19" s="354">
        <v>19046000</v>
      </c>
    </row>
    <row r="20" spans="1:8" ht="15" customHeight="1" thickBot="1" x14ac:dyDescent="0.3">
      <c r="A20" s="433" t="s">
        <v>497</v>
      </c>
      <c r="B20" s="495" t="s">
        <v>498</v>
      </c>
      <c r="C20" s="59"/>
      <c r="D20" s="59"/>
      <c r="E20" s="59"/>
      <c r="F20" s="501"/>
      <c r="G20" s="416">
        <v>56769</v>
      </c>
      <c r="H20" s="60">
        <v>56769</v>
      </c>
    </row>
    <row r="21" spans="1:8" ht="15" customHeight="1" thickBot="1" x14ac:dyDescent="0.3">
      <c r="A21" s="227" t="s">
        <v>13</v>
      </c>
      <c r="B21" s="516" t="s">
        <v>485</v>
      </c>
      <c r="C21" s="517"/>
      <c r="D21" s="517"/>
      <c r="E21" s="518"/>
      <c r="F21" s="519"/>
      <c r="G21" s="545">
        <f>SUM(G11:G20)</f>
        <v>39678820</v>
      </c>
      <c r="H21" s="520">
        <f>SUM(H11:H20)</f>
        <v>39678820</v>
      </c>
    </row>
    <row r="22" spans="1:8" ht="15" customHeight="1" x14ac:dyDescent="0.25">
      <c r="A22" s="521" t="s">
        <v>16</v>
      </c>
      <c r="B22" s="59" t="s">
        <v>496</v>
      </c>
      <c r="C22" s="194"/>
      <c r="D22" s="502"/>
      <c r="E22" s="522"/>
      <c r="F22" s="501"/>
      <c r="G22" s="416">
        <v>4896000</v>
      </c>
      <c r="H22" s="60">
        <v>4896000</v>
      </c>
    </row>
    <row r="23" spans="1:8" ht="15" customHeight="1" x14ac:dyDescent="0.25">
      <c r="A23" s="230" t="s">
        <v>17</v>
      </c>
      <c r="B23" s="59" t="s">
        <v>230</v>
      </c>
      <c r="C23" s="59"/>
      <c r="D23" s="59"/>
      <c r="E23" s="59"/>
      <c r="F23" s="501"/>
      <c r="G23" s="416">
        <v>1014499</v>
      </c>
      <c r="H23" s="60">
        <v>1014499</v>
      </c>
    </row>
    <row r="24" spans="1:8" ht="15" customHeight="1" x14ac:dyDescent="0.25">
      <c r="A24" s="230" t="s">
        <v>423</v>
      </c>
      <c r="B24" s="59" t="s">
        <v>499</v>
      </c>
      <c r="C24" s="59"/>
      <c r="D24" s="59"/>
      <c r="E24" s="59"/>
      <c r="F24" s="501"/>
      <c r="G24" s="416">
        <v>55360</v>
      </c>
      <c r="H24" s="60">
        <v>55360</v>
      </c>
    </row>
    <row r="25" spans="1:8" ht="15" customHeight="1" thickBot="1" x14ac:dyDescent="0.3">
      <c r="A25" s="230" t="s">
        <v>493</v>
      </c>
      <c r="B25" s="59" t="s">
        <v>494</v>
      </c>
      <c r="C25" s="59"/>
      <c r="D25" s="59"/>
      <c r="E25" s="59"/>
      <c r="F25" s="501"/>
      <c r="G25" s="416"/>
      <c r="H25" s="60"/>
    </row>
    <row r="26" spans="1:8" ht="15" customHeight="1" thickBot="1" x14ac:dyDescent="0.3">
      <c r="A26" s="227" t="s">
        <v>14</v>
      </c>
      <c r="B26" s="516" t="s">
        <v>482</v>
      </c>
      <c r="C26" s="523"/>
      <c r="D26" s="523"/>
      <c r="E26" s="518"/>
      <c r="F26" s="519"/>
      <c r="G26" s="546">
        <f>SUM(G22:G24)</f>
        <v>5965859</v>
      </c>
      <c r="H26" s="524">
        <f>SUM(H22:H24)</f>
        <v>5965859</v>
      </c>
    </row>
    <row r="27" spans="1:8" s="228" customFormat="1" ht="15" customHeight="1" thickBot="1" x14ac:dyDescent="0.3">
      <c r="A27" s="229" t="s">
        <v>131</v>
      </c>
      <c r="B27" s="525" t="s">
        <v>237</v>
      </c>
      <c r="C27" s="526"/>
      <c r="D27" s="527"/>
      <c r="E27" s="528"/>
      <c r="F27" s="529"/>
      <c r="G27" s="547">
        <v>1200000</v>
      </c>
      <c r="H27" s="530">
        <v>1200000</v>
      </c>
    </row>
    <row r="28" spans="1:8" s="228" customFormat="1" ht="15" customHeight="1" thickBot="1" x14ac:dyDescent="0.3">
      <c r="A28" s="227" t="s">
        <v>51</v>
      </c>
      <c r="B28" s="516" t="s">
        <v>484</v>
      </c>
      <c r="C28" s="523"/>
      <c r="D28" s="523"/>
      <c r="E28" s="518"/>
      <c r="F28" s="519"/>
      <c r="G28" s="546">
        <f>SUM(G27)</f>
        <v>1200000</v>
      </c>
      <c r="H28" s="524">
        <f>SUM(H27)</f>
        <v>1200000</v>
      </c>
    </row>
    <row r="29" spans="1:8" ht="15" customHeight="1" x14ac:dyDescent="0.25">
      <c r="A29" s="230" t="s">
        <v>234</v>
      </c>
      <c r="B29" s="739" t="s">
        <v>486</v>
      </c>
      <c r="C29" s="739"/>
      <c r="D29" s="739"/>
      <c r="E29" s="739"/>
      <c r="F29" s="740"/>
      <c r="G29" s="416">
        <f>D34+E34+F34</f>
        <v>11685910</v>
      </c>
      <c r="H29" s="60">
        <f>D34+E34+F34</f>
        <v>11685910</v>
      </c>
    </row>
    <row r="30" spans="1:8" ht="15" customHeight="1" x14ac:dyDescent="0.25">
      <c r="A30" s="230"/>
      <c r="B30" s="59"/>
      <c r="C30" s="531"/>
      <c r="D30" s="532" t="s">
        <v>231</v>
      </c>
      <c r="E30" s="532" t="s">
        <v>232</v>
      </c>
      <c r="F30" s="533"/>
      <c r="G30" s="501"/>
      <c r="H30" s="62"/>
    </row>
    <row r="31" spans="1:8" ht="15" customHeight="1" x14ac:dyDescent="0.25">
      <c r="A31" s="230"/>
      <c r="B31" s="59"/>
      <c r="C31" s="502" t="s">
        <v>227</v>
      </c>
      <c r="D31" s="503">
        <v>6257860</v>
      </c>
      <c r="E31" s="503">
        <v>3128930</v>
      </c>
      <c r="F31" s="534">
        <v>80220</v>
      </c>
      <c r="G31" s="501"/>
      <c r="H31" s="62"/>
    </row>
    <row r="32" spans="1:8" ht="15" customHeight="1" x14ac:dyDescent="0.25">
      <c r="A32" s="230"/>
      <c r="B32" s="59"/>
      <c r="C32" s="502" t="s">
        <v>228</v>
      </c>
      <c r="D32" s="503">
        <v>1200000</v>
      </c>
      <c r="E32" s="503">
        <v>600000</v>
      </c>
      <c r="F32" s="534"/>
      <c r="G32" s="501"/>
      <c r="H32" s="62"/>
    </row>
    <row r="33" spans="1:8" ht="15" customHeight="1" x14ac:dyDescent="0.25">
      <c r="A33" s="230"/>
      <c r="B33" s="59"/>
      <c r="C33" s="502" t="s">
        <v>426</v>
      </c>
      <c r="D33" s="504"/>
      <c r="E33" s="504"/>
      <c r="F33" s="535">
        <v>418900</v>
      </c>
      <c r="G33" s="501"/>
      <c r="H33" s="62"/>
    </row>
    <row r="34" spans="1:8" ht="15" customHeight="1" x14ac:dyDescent="0.25">
      <c r="A34" s="433"/>
      <c r="B34" s="59"/>
      <c r="C34" s="502" t="s">
        <v>229</v>
      </c>
      <c r="D34" s="536">
        <f>SUM(D31:D33)</f>
        <v>7457860</v>
      </c>
      <c r="E34" s="536">
        <f>SUM(E31:E33)</f>
        <v>3728930</v>
      </c>
      <c r="F34" s="537">
        <f>SUM(F31:F33)</f>
        <v>499120</v>
      </c>
      <c r="G34" s="501"/>
      <c r="H34" s="62"/>
    </row>
    <row r="35" spans="1:8" ht="15" customHeight="1" x14ac:dyDescent="0.25">
      <c r="A35" s="230" t="s">
        <v>235</v>
      </c>
      <c r="B35" s="741" t="s">
        <v>487</v>
      </c>
      <c r="C35" s="741"/>
      <c r="D35" s="532" t="s">
        <v>231</v>
      </c>
      <c r="E35" s="532" t="s">
        <v>232</v>
      </c>
      <c r="F35" s="506"/>
      <c r="G35" s="417">
        <f>D36+E36</f>
        <v>1470600</v>
      </c>
      <c r="H35" s="347">
        <f>D36+E36</f>
        <v>1470600</v>
      </c>
    </row>
    <row r="36" spans="1:8" ht="15" customHeight="1" thickBot="1" x14ac:dyDescent="0.3">
      <c r="A36" s="433"/>
      <c r="B36" s="341"/>
      <c r="C36" s="538"/>
      <c r="D36" s="504">
        <v>980400</v>
      </c>
      <c r="E36" s="508">
        <v>490200</v>
      </c>
      <c r="F36" s="509"/>
      <c r="G36" s="509"/>
      <c r="H36" s="510"/>
    </row>
    <row r="37" spans="1:8" ht="15" customHeight="1" thickBot="1" x14ac:dyDescent="0.3">
      <c r="A37" s="227" t="s">
        <v>52</v>
      </c>
      <c r="B37" s="516" t="s">
        <v>483</v>
      </c>
      <c r="C37" s="539"/>
      <c r="D37" s="539"/>
      <c r="E37" s="539"/>
      <c r="F37" s="519"/>
      <c r="G37" s="546">
        <f>SUM(G29:G36)</f>
        <v>13156510</v>
      </c>
      <c r="H37" s="524">
        <f>SUM(H29:H36)</f>
        <v>13156510</v>
      </c>
    </row>
    <row r="38" spans="1:8" ht="15" customHeight="1" x14ac:dyDescent="0.25">
      <c r="A38" s="521" t="s">
        <v>238</v>
      </c>
      <c r="B38" s="664" t="s">
        <v>527</v>
      </c>
      <c r="C38" s="525"/>
      <c r="D38" s="525"/>
      <c r="E38" s="525"/>
      <c r="F38" s="661"/>
      <c r="G38" s="662"/>
      <c r="H38" s="663">
        <v>269091</v>
      </c>
    </row>
    <row r="39" spans="1:8" ht="15" customHeight="1" thickBot="1" x14ac:dyDescent="0.3">
      <c r="A39" s="230" t="s">
        <v>240</v>
      </c>
      <c r="B39" s="495" t="s">
        <v>639</v>
      </c>
      <c r="C39" s="603"/>
      <c r="D39" s="603"/>
      <c r="E39" s="603"/>
      <c r="F39" s="604"/>
      <c r="G39" s="416"/>
      <c r="H39" s="345">
        <v>1640041</v>
      </c>
    </row>
    <row r="40" spans="1:8" ht="15" customHeight="1" thickBot="1" x14ac:dyDescent="0.3">
      <c r="A40" s="496" t="s">
        <v>54</v>
      </c>
      <c r="B40" s="516" t="s">
        <v>528</v>
      </c>
      <c r="C40" s="539"/>
      <c r="D40" s="539"/>
      <c r="E40" s="539"/>
      <c r="F40" s="519"/>
      <c r="G40" s="546">
        <f>SUM(G38:G38)</f>
        <v>0</v>
      </c>
      <c r="H40" s="540">
        <f>SUM(H38:H39)</f>
        <v>1909132</v>
      </c>
    </row>
    <row r="41" spans="1:8" ht="15" customHeight="1" thickBot="1" x14ac:dyDescent="0.3">
      <c r="A41" s="736" t="s">
        <v>242</v>
      </c>
      <c r="B41" s="737"/>
      <c r="C41" s="737"/>
      <c r="D41" s="737"/>
      <c r="E41" s="737"/>
      <c r="F41" s="738"/>
      <c r="G41" s="659">
        <f>G21+G26+G28+G37</f>
        <v>60001189</v>
      </c>
      <c r="H41" s="660">
        <f>H21+H26+H28+H37+H40</f>
        <v>61910321</v>
      </c>
    </row>
    <row r="42" spans="1:8" ht="13.8" thickTop="1" x14ac:dyDescent="0.25"/>
  </sheetData>
  <sheetProtection selectLockedCells="1" selectUnlockedCells="1"/>
  <mergeCells count="9">
    <mergeCell ref="A4:H4"/>
    <mergeCell ref="A5:H5"/>
    <mergeCell ref="B9:F9"/>
    <mergeCell ref="B8:F8"/>
    <mergeCell ref="A41:F41"/>
    <mergeCell ref="B29:F29"/>
    <mergeCell ref="B35:C35"/>
    <mergeCell ref="B11:E11"/>
    <mergeCell ref="B10:D10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/>
  </sheetViews>
  <sheetFormatPr defaultRowHeight="13.2" x14ac:dyDescent="0.25"/>
  <cols>
    <col min="1" max="1" width="5.6640625" style="1" customWidth="1"/>
    <col min="2" max="2" width="35.6640625" style="1" customWidth="1"/>
    <col min="3" max="6" width="9.6640625" customWidth="1"/>
  </cols>
  <sheetData>
    <row r="1" spans="1:7" s="40" customFormat="1" ht="15" customHeight="1" x14ac:dyDescent="0.25">
      <c r="B1" s="3"/>
      <c r="C1" s="3"/>
      <c r="D1" s="3"/>
      <c r="E1" s="3"/>
      <c r="F1" s="3"/>
      <c r="G1" s="3" t="s">
        <v>470</v>
      </c>
    </row>
    <row r="2" spans="1:7" s="40" customFormat="1" ht="15" customHeight="1" x14ac:dyDescent="0.25">
      <c r="A2" s="3"/>
      <c r="B2" s="3"/>
      <c r="C2" s="3"/>
      <c r="D2" s="3"/>
      <c r="E2" s="3"/>
      <c r="G2" s="2" t="str">
        <f>'1.sz. melléklet'!G2</f>
        <v>a 7/2017. (X.4.) önkormányzati rendelethez</v>
      </c>
    </row>
    <row r="3" spans="1:7" s="40" customFormat="1" ht="15" customHeight="1" x14ac:dyDescent="0.25">
      <c r="A3" s="43"/>
      <c r="B3" s="43"/>
    </row>
    <row r="4" spans="1:7" ht="15" customHeight="1" thickBot="1" x14ac:dyDescent="0.3">
      <c r="E4" s="6" t="s">
        <v>215</v>
      </c>
    </row>
    <row r="5" spans="1:7" ht="34.200000000000003" thickTop="1" x14ac:dyDescent="0.25">
      <c r="A5" s="135" t="s">
        <v>73</v>
      </c>
      <c r="B5" s="144" t="s">
        <v>140</v>
      </c>
      <c r="C5" s="9" t="s">
        <v>536</v>
      </c>
      <c r="D5" s="9" t="s">
        <v>595</v>
      </c>
      <c r="E5" s="479" t="s">
        <v>520</v>
      </c>
      <c r="F5" s="146"/>
    </row>
    <row r="6" spans="1:7" ht="15" customHeight="1" thickBot="1" x14ac:dyDescent="0.3">
      <c r="A6" s="137" t="s">
        <v>3</v>
      </c>
      <c r="B6" s="145" t="s">
        <v>4</v>
      </c>
      <c r="C6" s="13" t="s">
        <v>5</v>
      </c>
      <c r="D6" s="13" t="s">
        <v>6</v>
      </c>
      <c r="E6" s="14" t="s">
        <v>7</v>
      </c>
      <c r="F6" s="146"/>
    </row>
    <row r="7" spans="1:7" ht="6" customHeight="1" thickTop="1" x14ac:dyDescent="0.25">
      <c r="A7" s="40"/>
      <c r="B7" s="147"/>
      <c r="C7" s="146"/>
      <c r="D7" s="146"/>
      <c r="E7" s="146"/>
      <c r="F7" s="146"/>
    </row>
    <row r="8" spans="1:7" ht="15" customHeight="1" thickBot="1" x14ac:dyDescent="0.3">
      <c r="A8" s="744" t="s">
        <v>146</v>
      </c>
      <c r="B8" s="744"/>
      <c r="C8" s="65"/>
      <c r="D8" s="65"/>
      <c r="E8" s="65"/>
      <c r="F8" s="40"/>
    </row>
    <row r="9" spans="1:7" ht="15" customHeight="1" thickTop="1" x14ac:dyDescent="0.25">
      <c r="A9" s="148" t="s">
        <v>13</v>
      </c>
      <c r="B9" s="149" t="s">
        <v>147</v>
      </c>
      <c r="C9" s="48">
        <v>13068432</v>
      </c>
      <c r="D9" s="48">
        <v>13068432</v>
      </c>
      <c r="E9" s="126">
        <f>D9/C9</f>
        <v>1</v>
      </c>
      <c r="F9" s="40"/>
    </row>
    <row r="10" spans="1:7" ht="15" customHeight="1" x14ac:dyDescent="0.25">
      <c r="A10" s="316" t="s">
        <v>14</v>
      </c>
      <c r="B10" s="149" t="s">
        <v>148</v>
      </c>
      <c r="C10" s="48">
        <v>19072000</v>
      </c>
      <c r="D10" s="48">
        <v>19072000</v>
      </c>
      <c r="E10" s="126">
        <f t="shared" ref="E10:E18" si="0">D10/C10</f>
        <v>1</v>
      </c>
      <c r="F10" s="40"/>
    </row>
    <row r="11" spans="1:7" ht="15" customHeight="1" x14ac:dyDescent="0.25">
      <c r="A11" s="317" t="s">
        <v>51</v>
      </c>
      <c r="B11" s="149" t="s">
        <v>443</v>
      </c>
      <c r="C11" s="48">
        <v>80000</v>
      </c>
      <c r="D11" s="48">
        <v>80000</v>
      </c>
      <c r="E11" s="126">
        <f t="shared" si="0"/>
        <v>1</v>
      </c>
      <c r="F11" s="40"/>
    </row>
    <row r="12" spans="1:7" ht="15" customHeight="1" x14ac:dyDescent="0.25">
      <c r="A12" s="318" t="s">
        <v>52</v>
      </c>
      <c r="B12" s="149" t="s">
        <v>444</v>
      </c>
      <c r="C12" s="48">
        <v>900000</v>
      </c>
      <c r="D12" s="48">
        <v>900000</v>
      </c>
      <c r="E12" s="126">
        <f t="shared" si="0"/>
        <v>1</v>
      </c>
      <c r="F12" s="40"/>
    </row>
    <row r="13" spans="1:7" ht="15" customHeight="1" x14ac:dyDescent="0.25">
      <c r="A13" s="317" t="s">
        <v>54</v>
      </c>
      <c r="B13" s="149" t="s">
        <v>149</v>
      </c>
      <c r="C13" s="48">
        <v>686000</v>
      </c>
      <c r="D13" s="48">
        <v>686000</v>
      </c>
      <c r="E13" s="126">
        <f t="shared" si="0"/>
        <v>1</v>
      </c>
      <c r="F13" s="40"/>
    </row>
    <row r="14" spans="1:7" ht="15" customHeight="1" x14ac:dyDescent="0.25">
      <c r="A14" s="45" t="s">
        <v>55</v>
      </c>
      <c r="B14" s="149" t="s">
        <v>150</v>
      </c>
      <c r="C14" s="48">
        <v>310000</v>
      </c>
      <c r="D14" s="48">
        <v>310000</v>
      </c>
      <c r="E14" s="126">
        <f t="shared" si="0"/>
        <v>1</v>
      </c>
      <c r="F14" s="40"/>
    </row>
    <row r="15" spans="1:7" ht="15" customHeight="1" x14ac:dyDescent="0.25">
      <c r="A15" s="446" t="s">
        <v>57</v>
      </c>
      <c r="B15" s="149" t="s">
        <v>507</v>
      </c>
      <c r="C15" s="48">
        <v>178000</v>
      </c>
      <c r="D15" s="48">
        <v>178000</v>
      </c>
      <c r="E15" s="126">
        <f t="shared" si="0"/>
        <v>1</v>
      </c>
      <c r="F15" s="40"/>
    </row>
    <row r="16" spans="1:7" ht="15" customHeight="1" x14ac:dyDescent="0.25">
      <c r="A16" s="572" t="s">
        <v>77</v>
      </c>
      <c r="B16" s="149" t="s">
        <v>532</v>
      </c>
      <c r="C16" s="48">
        <v>242000</v>
      </c>
      <c r="D16" s="48">
        <v>242000</v>
      </c>
      <c r="E16" s="126">
        <f t="shared" si="0"/>
        <v>1</v>
      </c>
      <c r="F16" s="40"/>
    </row>
    <row r="17" spans="1:8" ht="15" customHeight="1" thickBot="1" x14ac:dyDescent="0.3">
      <c r="A17" s="464" t="s">
        <v>89</v>
      </c>
      <c r="B17" s="150" t="s">
        <v>445</v>
      </c>
      <c r="C17" s="151">
        <v>340000</v>
      </c>
      <c r="D17" s="151">
        <v>340000</v>
      </c>
      <c r="E17" s="94">
        <f t="shared" si="0"/>
        <v>1</v>
      </c>
      <c r="F17" s="40"/>
    </row>
    <row r="18" spans="1:8" ht="15" customHeight="1" thickTop="1" thickBot="1" x14ac:dyDescent="0.3">
      <c r="A18" s="743" t="s">
        <v>121</v>
      </c>
      <c r="B18" s="743"/>
      <c r="C18" s="152">
        <f>SUM(C9:C17)</f>
        <v>34876432</v>
      </c>
      <c r="D18" s="152">
        <f>SUM(D9:D17)</f>
        <v>34876432</v>
      </c>
      <c r="E18" s="153">
        <f t="shared" si="0"/>
        <v>1</v>
      </c>
      <c r="F18" s="40"/>
      <c r="H18" s="186"/>
    </row>
    <row r="19" spans="1:8" ht="6" customHeight="1" thickTop="1" x14ac:dyDescent="0.25">
      <c r="A19" s="40"/>
      <c r="B19" s="130"/>
      <c r="C19" s="43"/>
      <c r="D19" s="43"/>
      <c r="E19" s="233"/>
      <c r="F19" s="40"/>
    </row>
    <row r="20" spans="1:8" ht="15" customHeight="1" thickBot="1" x14ac:dyDescent="0.3">
      <c r="A20" s="744" t="s">
        <v>151</v>
      </c>
      <c r="B20" s="744"/>
      <c r="C20" s="65"/>
      <c r="D20" s="65"/>
      <c r="E20" s="234"/>
      <c r="F20" s="40"/>
    </row>
    <row r="21" spans="1:8" ht="15" customHeight="1" thickTop="1" x14ac:dyDescent="0.25">
      <c r="A21" s="148" t="s">
        <v>13</v>
      </c>
      <c r="B21" s="149" t="s">
        <v>152</v>
      </c>
      <c r="C21" s="48">
        <v>80000</v>
      </c>
      <c r="D21" s="48">
        <v>80000</v>
      </c>
      <c r="E21" s="126">
        <f t="shared" ref="E21:E35" si="1">D21/C21</f>
        <v>1</v>
      </c>
      <c r="F21" s="40"/>
    </row>
    <row r="22" spans="1:8" ht="15" customHeight="1" x14ac:dyDescent="0.25">
      <c r="A22" s="45" t="s">
        <v>14</v>
      </c>
      <c r="B22" s="149" t="s">
        <v>153</v>
      </c>
      <c r="C22" s="48">
        <v>3500000</v>
      </c>
      <c r="D22" s="48">
        <v>3500000</v>
      </c>
      <c r="E22" s="126">
        <f t="shared" si="1"/>
        <v>1</v>
      </c>
      <c r="F22" s="40"/>
    </row>
    <row r="23" spans="1:8" ht="15" customHeight="1" x14ac:dyDescent="0.25">
      <c r="A23" s="45" t="s">
        <v>51</v>
      </c>
      <c r="B23" s="149" t="s">
        <v>154</v>
      </c>
      <c r="C23" s="48">
        <v>290000</v>
      </c>
      <c r="D23" s="48">
        <v>290000</v>
      </c>
      <c r="E23" s="126">
        <f t="shared" si="1"/>
        <v>1</v>
      </c>
      <c r="F23" s="40"/>
    </row>
    <row r="24" spans="1:8" ht="15" customHeight="1" x14ac:dyDescent="0.25">
      <c r="A24" s="45" t="s">
        <v>52</v>
      </c>
      <c r="B24" s="149" t="s">
        <v>155</v>
      </c>
      <c r="C24" s="48">
        <v>2164000</v>
      </c>
      <c r="D24" s="48">
        <v>2164000</v>
      </c>
      <c r="E24" s="126">
        <f t="shared" si="1"/>
        <v>1</v>
      </c>
      <c r="F24" s="40"/>
    </row>
    <row r="25" spans="1:8" ht="15" customHeight="1" x14ac:dyDescent="0.25">
      <c r="A25" s="45" t="s">
        <v>54</v>
      </c>
      <c r="B25" s="149" t="s">
        <v>156</v>
      </c>
      <c r="C25" s="48">
        <v>600000</v>
      </c>
      <c r="D25" s="48">
        <v>600000</v>
      </c>
      <c r="E25" s="126">
        <f t="shared" si="1"/>
        <v>1</v>
      </c>
      <c r="F25" s="40"/>
    </row>
    <row r="26" spans="1:8" ht="15" customHeight="1" x14ac:dyDescent="0.25">
      <c r="A26" s="45" t="s">
        <v>55</v>
      </c>
      <c r="B26" s="149" t="s">
        <v>157</v>
      </c>
      <c r="C26" s="48">
        <v>200000</v>
      </c>
      <c r="D26" s="48">
        <v>200000</v>
      </c>
      <c r="E26" s="126">
        <f t="shared" si="1"/>
        <v>1</v>
      </c>
      <c r="F26" s="40"/>
    </row>
    <row r="27" spans="1:8" ht="15" customHeight="1" x14ac:dyDescent="0.25">
      <c r="A27" s="45" t="s">
        <v>57</v>
      </c>
      <c r="B27" s="149" t="s">
        <v>158</v>
      </c>
      <c r="C27" s="48">
        <v>100000</v>
      </c>
      <c r="D27" s="48">
        <v>100000</v>
      </c>
      <c r="E27" s="126">
        <f t="shared" si="1"/>
        <v>1</v>
      </c>
      <c r="F27" s="40"/>
    </row>
    <row r="28" spans="1:8" x14ac:dyDescent="0.25">
      <c r="A28" s="45" t="s">
        <v>77</v>
      </c>
      <c r="B28" s="398" t="s">
        <v>640</v>
      </c>
      <c r="C28" s="48">
        <v>50000</v>
      </c>
      <c r="D28" s="48">
        <v>50000</v>
      </c>
      <c r="E28" s="126">
        <f t="shared" si="1"/>
        <v>1</v>
      </c>
      <c r="F28" s="40"/>
    </row>
    <row r="29" spans="1:8" ht="15" customHeight="1" x14ac:dyDescent="0.25">
      <c r="A29" s="45" t="s">
        <v>89</v>
      </c>
      <c r="B29" s="398" t="s">
        <v>641</v>
      </c>
      <c r="C29" s="48">
        <v>50000</v>
      </c>
      <c r="D29" s="48">
        <v>50000</v>
      </c>
      <c r="E29" s="89">
        <f t="shared" si="1"/>
        <v>1</v>
      </c>
      <c r="F29" s="40"/>
    </row>
    <row r="30" spans="1:8" ht="15" customHeight="1" x14ac:dyDescent="0.25">
      <c r="A30" s="446" t="s">
        <v>90</v>
      </c>
      <c r="B30" s="398" t="s">
        <v>642</v>
      </c>
      <c r="C30" s="48">
        <v>20000</v>
      </c>
      <c r="D30" s="48">
        <v>20000</v>
      </c>
      <c r="E30" s="89">
        <f t="shared" si="1"/>
        <v>1</v>
      </c>
      <c r="F30" s="40"/>
    </row>
    <row r="31" spans="1:8" ht="15" customHeight="1" x14ac:dyDescent="0.25">
      <c r="A31" s="446" t="s">
        <v>91</v>
      </c>
      <c r="B31" s="149" t="s">
        <v>159</v>
      </c>
      <c r="C31" s="428">
        <v>100000</v>
      </c>
      <c r="D31" s="428">
        <v>100000</v>
      </c>
      <c r="E31" s="89">
        <f t="shared" si="1"/>
        <v>1</v>
      </c>
      <c r="F31" s="40"/>
    </row>
    <row r="32" spans="1:8" ht="15" customHeight="1" x14ac:dyDescent="0.25">
      <c r="A32" s="446" t="s">
        <v>92</v>
      </c>
      <c r="B32" s="447" t="s">
        <v>643</v>
      </c>
      <c r="C32" s="667">
        <v>121000</v>
      </c>
      <c r="D32" s="667">
        <v>121000</v>
      </c>
      <c r="E32" s="668">
        <f t="shared" si="1"/>
        <v>1</v>
      </c>
      <c r="F32" s="40"/>
    </row>
    <row r="33" spans="1:6" ht="15" customHeight="1" x14ac:dyDescent="0.25">
      <c r="A33" s="446" t="s">
        <v>93</v>
      </c>
      <c r="B33" s="447" t="s">
        <v>644</v>
      </c>
      <c r="C33" s="426">
        <v>0</v>
      </c>
      <c r="D33" s="666">
        <v>100000</v>
      </c>
      <c r="E33" s="669"/>
      <c r="F33" s="40"/>
    </row>
    <row r="34" spans="1:6" ht="15" customHeight="1" thickBot="1" x14ac:dyDescent="0.3">
      <c r="A34" s="446" t="s">
        <v>94</v>
      </c>
      <c r="B34" s="447" t="s">
        <v>645</v>
      </c>
      <c r="C34" s="155">
        <v>0</v>
      </c>
      <c r="D34" s="155">
        <v>100000</v>
      </c>
      <c r="E34" s="665"/>
      <c r="F34" s="40"/>
    </row>
    <row r="35" spans="1:6" ht="15" customHeight="1" thickTop="1" thickBot="1" x14ac:dyDescent="0.3">
      <c r="A35" s="743" t="s">
        <v>121</v>
      </c>
      <c r="B35" s="743"/>
      <c r="C35" s="152">
        <f>SUM(C21:C34)</f>
        <v>7275000</v>
      </c>
      <c r="D35" s="152">
        <f>SUM(D21:D34)</f>
        <v>7475000</v>
      </c>
      <c r="E35" s="153">
        <f t="shared" si="1"/>
        <v>1.0274914089347078</v>
      </c>
      <c r="F35" s="40"/>
    </row>
    <row r="36" spans="1:6" ht="6" customHeight="1" thickTop="1" x14ac:dyDescent="0.25">
      <c r="A36" s="40"/>
      <c r="B36" s="130"/>
      <c r="C36" s="239"/>
      <c r="D36" s="239"/>
      <c r="E36" s="488"/>
      <c r="F36" s="40"/>
    </row>
    <row r="37" spans="1:6" ht="15" customHeight="1" thickBot="1" x14ac:dyDescent="0.3">
      <c r="A37" s="744" t="s">
        <v>160</v>
      </c>
      <c r="B37" s="744"/>
      <c r="C37" s="351"/>
      <c r="D37" s="351"/>
      <c r="E37" s="571"/>
      <c r="F37" s="40"/>
    </row>
    <row r="38" spans="1:6" ht="15" customHeight="1" thickTop="1" thickBot="1" x14ac:dyDescent="0.3">
      <c r="A38" s="121" t="s">
        <v>13</v>
      </c>
      <c r="B38" s="154" t="s">
        <v>161</v>
      </c>
      <c r="C38" s="155"/>
      <c r="D38" s="155">
        <v>0</v>
      </c>
      <c r="E38" s="235"/>
      <c r="F38" s="40"/>
    </row>
    <row r="39" spans="1:6" ht="15" customHeight="1" thickTop="1" thickBot="1" x14ac:dyDescent="0.3">
      <c r="A39" s="743" t="s">
        <v>121</v>
      </c>
      <c r="B39" s="743"/>
      <c r="C39" s="152">
        <f>SUM(C38)</f>
        <v>0</v>
      </c>
      <c r="D39" s="152">
        <f>SUM(D38)</f>
        <v>0</v>
      </c>
      <c r="E39" s="153">
        <f>SUM(E38)</f>
        <v>0</v>
      </c>
    </row>
    <row r="40" spans="1:6" ht="13.8" thickTop="1" x14ac:dyDescent="0.25"/>
    <row r="41" spans="1:6" ht="14.85" customHeight="1" x14ac:dyDescent="0.25">
      <c r="A41"/>
      <c r="B41"/>
    </row>
    <row r="42" spans="1:6" ht="14.85" customHeight="1" x14ac:dyDescent="0.25">
      <c r="A42"/>
      <c r="B42"/>
    </row>
    <row r="43" spans="1:6" ht="14.85" customHeight="1" x14ac:dyDescent="0.25">
      <c r="A43"/>
      <c r="B43"/>
    </row>
    <row r="44" spans="1:6" ht="14.85" customHeight="1" x14ac:dyDescent="0.25">
      <c r="A44"/>
      <c r="B44"/>
    </row>
  </sheetData>
  <sheetProtection selectLockedCells="1" selectUnlockedCells="1"/>
  <mergeCells count="6">
    <mergeCell ref="A39:B39"/>
    <mergeCell ref="A8:B8"/>
    <mergeCell ref="A18:B18"/>
    <mergeCell ref="A20:B20"/>
    <mergeCell ref="A35:B35"/>
    <mergeCell ref="A37:B37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/>
  </sheetViews>
  <sheetFormatPr defaultRowHeight="13.2" x14ac:dyDescent="0.25"/>
  <cols>
    <col min="1" max="1" width="5" style="1" customWidth="1"/>
    <col min="2" max="2" width="28.109375" style="1" customWidth="1"/>
    <col min="3" max="9" width="9.6640625" style="1" customWidth="1"/>
    <col min="10" max="13" width="9.109375" style="1"/>
  </cols>
  <sheetData>
    <row r="1" spans="1:13" ht="15" customHeight="1" x14ac:dyDescent="0.25">
      <c r="B1" s="3"/>
      <c r="C1" s="3"/>
      <c r="D1" s="3"/>
      <c r="E1" s="3"/>
      <c r="F1" s="3"/>
      <c r="G1" s="2" t="s">
        <v>471</v>
      </c>
      <c r="I1" s="3"/>
    </row>
    <row r="2" spans="1:13" ht="15" customHeight="1" x14ac:dyDescent="0.25">
      <c r="A2" s="3"/>
      <c r="B2" s="3"/>
      <c r="C2" s="3"/>
      <c r="D2" s="3"/>
      <c r="E2" s="3"/>
      <c r="F2" s="3"/>
      <c r="G2" s="2" t="str">
        <f>'1.sz. melléklet'!G2</f>
        <v>a 7/2017. (X.4.) önkormányzati rendelethez</v>
      </c>
      <c r="J2" s="143"/>
      <c r="K2" s="143"/>
      <c r="L2" s="143"/>
      <c r="M2" s="143"/>
    </row>
    <row r="3" spans="1:13" ht="15" customHeight="1" x14ac:dyDescent="0.25">
      <c r="A3" s="68"/>
      <c r="M3"/>
    </row>
    <row r="4" spans="1:13" ht="15" customHeight="1" x14ac:dyDescent="0.25">
      <c r="A4" s="693" t="s">
        <v>162</v>
      </c>
      <c r="B4" s="693"/>
      <c r="C4" s="693"/>
      <c r="D4" s="693"/>
      <c r="E4" s="693"/>
      <c r="F4" s="693"/>
      <c r="G4" s="693"/>
      <c r="H4" s="693"/>
      <c r="I4" s="3"/>
    </row>
    <row r="5" spans="1:13" ht="15" customHeight="1" x14ac:dyDescent="0.25"/>
    <row r="6" spans="1:13" ht="15" customHeight="1" thickBot="1" x14ac:dyDescent="0.3">
      <c r="A6" s="226"/>
      <c r="G6" s="6" t="s">
        <v>215</v>
      </c>
      <c r="L6"/>
      <c r="M6"/>
    </row>
    <row r="7" spans="1:13" s="40" customFormat="1" ht="36.6" thickTop="1" x14ac:dyDescent="0.25">
      <c r="A7" s="135" t="s">
        <v>139</v>
      </c>
      <c r="B7" s="9" t="s">
        <v>2</v>
      </c>
      <c r="C7" s="9" t="s">
        <v>646</v>
      </c>
      <c r="D7" s="9" t="s">
        <v>595</v>
      </c>
      <c r="E7" s="9" t="s">
        <v>649</v>
      </c>
      <c r="F7" s="131" t="s">
        <v>647</v>
      </c>
      <c r="G7" s="10" t="s">
        <v>648</v>
      </c>
      <c r="H7" s="43"/>
      <c r="I7" s="43"/>
      <c r="J7" s="43"/>
      <c r="K7" s="43"/>
    </row>
    <row r="8" spans="1:13" s="40" customFormat="1" ht="15" customHeight="1" x14ac:dyDescent="0.25">
      <c r="A8" s="448" t="s">
        <v>3</v>
      </c>
      <c r="B8" s="156" t="s">
        <v>4</v>
      </c>
      <c r="C8" s="157" t="s">
        <v>5</v>
      </c>
      <c r="D8" s="157" t="s">
        <v>5</v>
      </c>
      <c r="E8" s="157" t="s">
        <v>6</v>
      </c>
      <c r="F8" s="157" t="s">
        <v>7</v>
      </c>
      <c r="G8" s="449" t="s">
        <v>8</v>
      </c>
      <c r="H8" s="43"/>
      <c r="I8" s="43"/>
      <c r="J8" s="43"/>
      <c r="K8" s="43"/>
    </row>
    <row r="9" spans="1:13" s="40" customFormat="1" ht="15" customHeight="1" x14ac:dyDescent="0.25">
      <c r="A9" s="749" t="s">
        <v>10</v>
      </c>
      <c r="B9" s="750"/>
      <c r="C9" s="750"/>
      <c r="D9" s="750"/>
      <c r="E9" s="750"/>
      <c r="F9" s="750"/>
      <c r="G9" s="751"/>
      <c r="H9" s="43"/>
      <c r="I9" s="43"/>
      <c r="J9" s="43"/>
      <c r="K9" s="43"/>
    </row>
    <row r="10" spans="1:13" s="40" customFormat="1" ht="15" customHeight="1" x14ac:dyDescent="0.25">
      <c r="A10" s="450" t="s">
        <v>11</v>
      </c>
      <c r="B10" s="158" t="s">
        <v>374</v>
      </c>
      <c r="C10" s="111">
        <f>'7.sz. melléklet'!D60</f>
        <v>60001189</v>
      </c>
      <c r="D10" s="111">
        <f>'7.sz. melléklet'!E60</f>
        <v>61910321</v>
      </c>
      <c r="E10" s="111">
        <v>33000000</v>
      </c>
      <c r="F10" s="111">
        <v>35000000</v>
      </c>
      <c r="G10" s="670">
        <v>35000000</v>
      </c>
      <c r="H10" s="43"/>
      <c r="I10" s="43"/>
      <c r="J10" s="43"/>
      <c r="K10" s="43"/>
    </row>
    <row r="11" spans="1:13" s="40" customFormat="1" ht="15" customHeight="1" x14ac:dyDescent="0.25">
      <c r="A11" s="450" t="s">
        <v>18</v>
      </c>
      <c r="B11" s="158" t="s">
        <v>369</v>
      </c>
      <c r="C11" s="111">
        <f>'7.sz. melléklet'!D61</f>
        <v>652747</v>
      </c>
      <c r="D11" s="111">
        <f>'7.sz. melléklet'!E61+'7.sz. melléklet'!E85</f>
        <v>5205795</v>
      </c>
      <c r="E11" s="111">
        <v>2500000</v>
      </c>
      <c r="F11" s="111">
        <v>2500000</v>
      </c>
      <c r="G11" s="670">
        <v>2500000</v>
      </c>
      <c r="H11" s="43"/>
      <c r="I11" s="43"/>
      <c r="J11" s="43"/>
      <c r="K11" s="43"/>
    </row>
    <row r="12" spans="1:13" s="40" customFormat="1" ht="15" customHeight="1" x14ac:dyDescent="0.25">
      <c r="A12" s="450" t="s">
        <v>20</v>
      </c>
      <c r="B12" s="158" t="s">
        <v>15</v>
      </c>
      <c r="C12" s="111">
        <f>'7.sz. melléklet'!D65</f>
        <v>78300000</v>
      </c>
      <c r="D12" s="111">
        <f>'7.sz. melléklet'!E65</f>
        <v>78300000</v>
      </c>
      <c r="E12" s="111">
        <v>78500000</v>
      </c>
      <c r="F12" s="111">
        <v>79000000</v>
      </c>
      <c r="G12" s="670">
        <v>79500000</v>
      </c>
      <c r="H12" s="43"/>
      <c r="I12" s="43"/>
      <c r="J12" s="43"/>
      <c r="K12" s="43"/>
    </row>
    <row r="13" spans="1:13" s="40" customFormat="1" ht="15" customHeight="1" x14ac:dyDescent="0.25">
      <c r="A13" s="450" t="s">
        <v>22</v>
      </c>
      <c r="B13" s="158" t="s">
        <v>12</v>
      </c>
      <c r="C13" s="111">
        <f>'1.sz. melléklet'!C9</f>
        <v>64409292</v>
      </c>
      <c r="D13" s="111">
        <f>'1.sz. melléklet'!D9</f>
        <v>64409292</v>
      </c>
      <c r="E13" s="111">
        <v>51500000</v>
      </c>
      <c r="F13" s="111">
        <v>52500000</v>
      </c>
      <c r="G13" s="670">
        <v>52500000</v>
      </c>
      <c r="H13" s="43"/>
      <c r="I13" s="43"/>
      <c r="J13" s="43"/>
      <c r="K13" s="43"/>
    </row>
    <row r="14" spans="1:13" s="40" customFormat="1" ht="15" customHeight="1" x14ac:dyDescent="0.25">
      <c r="A14" s="450" t="s">
        <v>26</v>
      </c>
      <c r="B14" s="158" t="s">
        <v>21</v>
      </c>
      <c r="C14" s="111">
        <f>'7.sz. melléklet'!D82</f>
        <v>11529000</v>
      </c>
      <c r="D14" s="111">
        <f>'7.sz. melléklet'!E82</f>
        <v>11529000</v>
      </c>
      <c r="E14" s="111">
        <v>10000000</v>
      </c>
      <c r="F14" s="111">
        <v>10000000</v>
      </c>
      <c r="G14" s="670">
        <v>10000000</v>
      </c>
      <c r="H14" s="43"/>
      <c r="I14" s="43"/>
      <c r="J14" s="43"/>
      <c r="K14" s="43"/>
    </row>
    <row r="15" spans="1:13" s="40" customFormat="1" ht="15" customHeight="1" x14ac:dyDescent="0.25">
      <c r="A15" s="450" t="s">
        <v>31</v>
      </c>
      <c r="B15" s="158" t="s">
        <v>386</v>
      </c>
      <c r="C15" s="111">
        <f>'7.sz. melléklet'!D62+'7.sz. melléklet'!D87</f>
        <v>26732000</v>
      </c>
      <c r="D15" s="111">
        <f>'7.sz. melléklet'!E62+'7.sz. melléklet'!E87</f>
        <v>128528534</v>
      </c>
      <c r="E15" s="111"/>
      <c r="F15" s="111"/>
      <c r="G15" s="670"/>
      <c r="H15" s="43"/>
      <c r="I15" s="43"/>
      <c r="J15" s="43"/>
      <c r="K15" s="43"/>
    </row>
    <row r="16" spans="1:13" s="40" customFormat="1" ht="15" customHeight="1" x14ac:dyDescent="0.25">
      <c r="A16" s="450" t="s">
        <v>33</v>
      </c>
      <c r="B16" s="158" t="s">
        <v>449</v>
      </c>
      <c r="C16" s="111">
        <f>'7.sz. melléklet'!D92</f>
        <v>0</v>
      </c>
      <c r="D16" s="111">
        <f>'7.sz. melléklet'!E92</f>
        <v>205993</v>
      </c>
      <c r="E16" s="111"/>
      <c r="F16" s="111"/>
      <c r="G16" s="670"/>
      <c r="H16" s="43"/>
      <c r="I16" s="43"/>
      <c r="J16" s="43"/>
      <c r="K16" s="43"/>
    </row>
    <row r="17" spans="1:11" s="40" customFormat="1" ht="15" customHeight="1" x14ac:dyDescent="0.25">
      <c r="A17" s="450" t="s">
        <v>382</v>
      </c>
      <c r="B17" s="158" t="s">
        <v>136</v>
      </c>
      <c r="C17" s="111">
        <v>81473772</v>
      </c>
      <c r="D17" s="111">
        <v>81516833</v>
      </c>
      <c r="E17" s="111">
        <v>95000000</v>
      </c>
      <c r="F17" s="111">
        <v>95000000</v>
      </c>
      <c r="G17" s="670">
        <v>95000000</v>
      </c>
      <c r="H17" s="43"/>
      <c r="I17" s="43"/>
      <c r="J17" s="43"/>
      <c r="K17" s="43"/>
    </row>
    <row r="18" spans="1:11" s="40" customFormat="1" ht="15" customHeight="1" x14ac:dyDescent="0.25">
      <c r="A18" s="450" t="s">
        <v>37</v>
      </c>
      <c r="B18" s="158" t="s">
        <v>384</v>
      </c>
      <c r="C18" s="111">
        <f>'7.sz. melléklet'!D90</f>
        <v>100000000</v>
      </c>
      <c r="D18" s="111">
        <f>'7.sz. melléklet'!E90</f>
        <v>100000000</v>
      </c>
      <c r="E18" s="111"/>
      <c r="F18" s="111"/>
      <c r="G18" s="670"/>
      <c r="H18" s="43"/>
      <c r="I18" s="43"/>
      <c r="J18" s="43"/>
      <c r="K18" s="43"/>
    </row>
    <row r="19" spans="1:11" s="40" customFormat="1" ht="15" customHeight="1" x14ac:dyDescent="0.25">
      <c r="A19" s="745" t="s">
        <v>163</v>
      </c>
      <c r="B19" s="746"/>
      <c r="C19" s="159">
        <f>SUM(C10:C18)</f>
        <v>423098000</v>
      </c>
      <c r="D19" s="159">
        <f>SUM(D10:D18)</f>
        <v>531605768</v>
      </c>
      <c r="E19" s="159">
        <f>SUM(E10:E17)</f>
        <v>270500000</v>
      </c>
      <c r="F19" s="159">
        <f>SUM(F10:F17)</f>
        <v>274000000</v>
      </c>
      <c r="G19" s="452">
        <f>SUM(G10:G17)</f>
        <v>274500000</v>
      </c>
      <c r="H19" s="43"/>
      <c r="I19" s="43"/>
      <c r="J19" s="43"/>
      <c r="K19" s="43"/>
    </row>
    <row r="20" spans="1:11" s="40" customFormat="1" ht="15" customHeight="1" x14ac:dyDescent="0.25">
      <c r="A20" s="749" t="s">
        <v>40</v>
      </c>
      <c r="B20" s="750"/>
      <c r="C20" s="750"/>
      <c r="D20" s="750"/>
      <c r="E20" s="750"/>
      <c r="F20" s="750"/>
      <c r="G20" s="751"/>
      <c r="H20" s="43"/>
      <c r="I20" s="43"/>
      <c r="J20" s="43"/>
      <c r="K20" s="43"/>
    </row>
    <row r="21" spans="1:11" s="40" customFormat="1" ht="15" customHeight="1" x14ac:dyDescent="0.25">
      <c r="A21" s="450" t="s">
        <v>11</v>
      </c>
      <c r="B21" s="158" t="s">
        <v>41</v>
      </c>
      <c r="C21" s="111">
        <f>'1.sz. melléklet'!C36</f>
        <v>203194136</v>
      </c>
      <c r="D21" s="111">
        <f>'1.sz. melléklet'!D36</f>
        <v>214113737</v>
      </c>
      <c r="E21" s="111">
        <v>181400000</v>
      </c>
      <c r="F21" s="111">
        <v>184900000</v>
      </c>
      <c r="G21" s="451">
        <v>185400000</v>
      </c>
      <c r="H21" s="43"/>
      <c r="I21" s="43"/>
      <c r="J21" s="43"/>
      <c r="K21" s="43"/>
    </row>
    <row r="22" spans="1:11" s="40" customFormat="1" ht="15" customHeight="1" x14ac:dyDescent="0.25">
      <c r="A22" s="450" t="s">
        <v>18</v>
      </c>
      <c r="B22" s="158" t="s">
        <v>42</v>
      </c>
      <c r="C22" s="111">
        <f>'7.sz. melléklet'!D37+'7.sz. melléklet'!D44+'7.sz. melléklet'!D47</f>
        <v>125353000</v>
      </c>
      <c r="D22" s="111">
        <f>'7.sz. melléklet'!E37+'7.sz. melléklet'!E44+'7.sz. melléklet'!E47</f>
        <v>175578394</v>
      </c>
      <c r="E22" s="111">
        <v>53700000</v>
      </c>
      <c r="F22" s="111">
        <v>53700000</v>
      </c>
      <c r="G22" s="451">
        <v>53700000</v>
      </c>
      <c r="H22" s="43"/>
      <c r="I22" s="43"/>
      <c r="J22" s="43"/>
      <c r="K22" s="43"/>
    </row>
    <row r="23" spans="1:11" s="40" customFormat="1" ht="15" customHeight="1" x14ac:dyDescent="0.25">
      <c r="A23" s="450" t="s">
        <v>650</v>
      </c>
      <c r="B23" s="158" t="s">
        <v>47</v>
      </c>
      <c r="C23" s="111">
        <f>'7.sz. melléklet'!D50</f>
        <v>2209046</v>
      </c>
      <c r="D23" s="111">
        <f>'7.sz. melléklet'!E50</f>
        <v>2415039</v>
      </c>
      <c r="E23" s="111">
        <v>0</v>
      </c>
      <c r="F23" s="111">
        <v>0</v>
      </c>
      <c r="G23" s="451">
        <v>0</v>
      </c>
      <c r="H23" s="43"/>
      <c r="I23" s="43"/>
      <c r="J23" s="43"/>
      <c r="K23" s="43"/>
    </row>
    <row r="24" spans="1:11" s="40" customFormat="1" ht="15" customHeight="1" x14ac:dyDescent="0.25">
      <c r="A24" s="450" t="s">
        <v>22</v>
      </c>
      <c r="B24" s="158" t="s">
        <v>164</v>
      </c>
      <c r="C24" s="111">
        <f>'7.sz. melléklet'!D36</f>
        <v>92341818</v>
      </c>
      <c r="D24" s="111">
        <f>'7.sz. melléklet'!E36</f>
        <v>139498598</v>
      </c>
      <c r="E24" s="111">
        <v>35400000</v>
      </c>
      <c r="F24" s="111">
        <v>35400000</v>
      </c>
      <c r="G24" s="451">
        <v>35400000</v>
      </c>
      <c r="H24" s="43"/>
      <c r="I24" s="43"/>
      <c r="J24" s="43"/>
      <c r="K24" s="43"/>
    </row>
    <row r="25" spans="1:11" s="40" customFormat="1" ht="15" customHeight="1" thickBot="1" x14ac:dyDescent="0.3">
      <c r="A25" s="747" t="s">
        <v>165</v>
      </c>
      <c r="B25" s="748"/>
      <c r="C25" s="453">
        <f>SUM(C21:C24)</f>
        <v>423098000</v>
      </c>
      <c r="D25" s="453">
        <f>SUM(D21:D24)</f>
        <v>531605768</v>
      </c>
      <c r="E25" s="453">
        <f>SUM(E21:E24)</f>
        <v>270500000</v>
      </c>
      <c r="F25" s="453">
        <f>SUM(F21:F24)</f>
        <v>274000000</v>
      </c>
      <c r="G25" s="454">
        <f>SUM(G21:G24)</f>
        <v>274500000</v>
      </c>
      <c r="H25" s="43"/>
      <c r="I25" s="43"/>
      <c r="J25" s="43"/>
      <c r="K25" s="43"/>
    </row>
    <row r="26" spans="1:11" ht="13.8" thickTop="1" x14ac:dyDescent="0.25"/>
  </sheetData>
  <sheetProtection selectLockedCells="1" selectUnlockedCells="1"/>
  <mergeCells count="5">
    <mergeCell ref="A19:B19"/>
    <mergeCell ref="A25:B25"/>
    <mergeCell ref="A9:G9"/>
    <mergeCell ref="A20:G20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753" t="s">
        <v>472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 7/2017. (X.4.) önkormányzati rendelethez</v>
      </c>
      <c r="Q2" s="143"/>
      <c r="R2" s="143"/>
      <c r="S2" s="143"/>
      <c r="T2" s="143"/>
      <c r="U2" s="143"/>
      <c r="V2" s="143"/>
    </row>
    <row r="3" spans="1:22" ht="15" customHeight="1" x14ac:dyDescent="0.25">
      <c r="A3" s="4"/>
    </row>
    <row r="4" spans="1:22" ht="15" customHeight="1" x14ac:dyDescent="0.25">
      <c r="A4" s="693" t="s">
        <v>519</v>
      </c>
      <c r="B4" s="693"/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160"/>
    </row>
    <row r="5" spans="1:22" ht="15" customHeight="1" x14ac:dyDescent="0.2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5"/>
    </row>
    <row r="6" spans="1:22" ht="15" customHeight="1" x14ac:dyDescent="0.25">
      <c r="M6" s="754" t="s">
        <v>0</v>
      </c>
      <c r="N6" s="754"/>
      <c r="O6" s="754"/>
      <c r="P6" s="15"/>
    </row>
    <row r="7" spans="1:22" s="40" customFormat="1" ht="15" customHeight="1" x14ac:dyDescent="0.25">
      <c r="A7" s="101" t="s">
        <v>138</v>
      </c>
      <c r="B7" s="8" t="s">
        <v>2</v>
      </c>
      <c r="C7" s="8" t="s">
        <v>166</v>
      </c>
      <c r="D7" s="8" t="s">
        <v>167</v>
      </c>
      <c r="E7" s="8" t="s">
        <v>168</v>
      </c>
      <c r="F7" s="8" t="s">
        <v>169</v>
      </c>
      <c r="G7" s="8" t="s">
        <v>170</v>
      </c>
      <c r="H7" s="8" t="s">
        <v>171</v>
      </c>
      <c r="I7" s="8" t="s">
        <v>172</v>
      </c>
      <c r="J7" s="8" t="s">
        <v>173</v>
      </c>
      <c r="K7" s="8" t="s">
        <v>174</v>
      </c>
      <c r="L7" s="8" t="s">
        <v>175</v>
      </c>
      <c r="M7" s="8" t="s">
        <v>176</v>
      </c>
      <c r="N7" s="8" t="s">
        <v>177</v>
      </c>
      <c r="O7" s="162" t="s">
        <v>178</v>
      </c>
      <c r="P7" s="163"/>
    </row>
    <row r="8" spans="1:22" s="40" customFormat="1" ht="15" customHeight="1" x14ac:dyDescent="0.25">
      <c r="A8" s="103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64</v>
      </c>
      <c r="I8" s="12" t="s">
        <v>11</v>
      </c>
      <c r="J8" s="12" t="s">
        <v>179</v>
      </c>
      <c r="K8" s="12" t="s">
        <v>180</v>
      </c>
      <c r="L8" s="12" t="s">
        <v>181</v>
      </c>
      <c r="M8" s="12" t="s">
        <v>182</v>
      </c>
      <c r="N8" s="12" t="s">
        <v>183</v>
      </c>
      <c r="O8" s="164" t="s">
        <v>184</v>
      </c>
      <c r="P8" s="163"/>
    </row>
    <row r="9" spans="1:22" s="40" customFormat="1" ht="15" customHeight="1" x14ac:dyDescent="0.25">
      <c r="A9" s="755" t="s">
        <v>185</v>
      </c>
      <c r="B9" s="755"/>
      <c r="C9" s="755"/>
      <c r="D9" s="755"/>
      <c r="E9" s="755"/>
      <c r="F9" s="755"/>
      <c r="G9" s="755"/>
      <c r="H9" s="755"/>
      <c r="I9" s="755"/>
      <c r="J9" s="755"/>
      <c r="K9" s="755"/>
      <c r="L9" s="755"/>
      <c r="M9" s="755"/>
      <c r="N9" s="755"/>
      <c r="O9" s="755"/>
      <c r="P9" s="39"/>
    </row>
    <row r="10" spans="1:22" s="40" customFormat="1" ht="15" customHeight="1" x14ac:dyDescent="0.25">
      <c r="A10" s="17" t="s">
        <v>13</v>
      </c>
      <c r="B10" s="18" t="s">
        <v>186</v>
      </c>
      <c r="C10" s="19">
        <v>1665</v>
      </c>
      <c r="D10" s="19">
        <v>3142</v>
      </c>
      <c r="E10" s="19">
        <v>13658</v>
      </c>
      <c r="F10" s="19">
        <v>13766</v>
      </c>
      <c r="G10" s="19">
        <v>11689</v>
      </c>
      <c r="H10" s="19">
        <v>13763</v>
      </c>
      <c r="I10" s="19">
        <v>19801</v>
      </c>
      <c r="J10" s="19">
        <v>23910</v>
      </c>
      <c r="K10" s="19">
        <v>11010</v>
      </c>
      <c r="L10" s="19">
        <v>16197</v>
      </c>
      <c r="M10" s="19">
        <v>6213</v>
      </c>
      <c r="N10" s="19">
        <v>6895</v>
      </c>
      <c r="O10" s="31">
        <f t="shared" ref="O10:O15" si="0">SUM(C10:N10)</f>
        <v>141709</v>
      </c>
      <c r="P10" s="39"/>
      <c r="Q10" s="165"/>
      <c r="R10" s="165"/>
      <c r="S10" s="165"/>
      <c r="T10" s="165"/>
      <c r="U10" s="165"/>
    </row>
    <row r="11" spans="1:22" s="40" customFormat="1" ht="15" customHeight="1" x14ac:dyDescent="0.25">
      <c r="A11" s="17" t="s">
        <v>14</v>
      </c>
      <c r="B11" s="18" t="s">
        <v>187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4012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1">
        <f t="shared" si="0"/>
        <v>4133</v>
      </c>
      <c r="P11" s="39"/>
      <c r="Q11" s="165"/>
      <c r="R11" s="165"/>
      <c r="S11" s="165"/>
      <c r="T11" s="165"/>
      <c r="U11" s="165"/>
    </row>
    <row r="12" spans="1:22" s="40" customFormat="1" ht="15" customHeight="1" x14ac:dyDescent="0.25">
      <c r="A12" s="17" t="s">
        <v>51</v>
      </c>
      <c r="B12" s="18" t="s">
        <v>188</v>
      </c>
      <c r="C12" s="19">
        <v>5000</v>
      </c>
      <c r="D12" s="19">
        <v>5091</v>
      </c>
      <c r="E12" s="19">
        <v>31600</v>
      </c>
      <c r="F12" s="19">
        <v>5000</v>
      </c>
      <c r="G12" s="19">
        <v>5000</v>
      </c>
      <c r="H12" s="19">
        <v>100889</v>
      </c>
      <c r="I12" s="19">
        <v>5600</v>
      </c>
      <c r="J12" s="19">
        <v>5100</v>
      </c>
      <c r="K12" s="19">
        <v>5600</v>
      </c>
      <c r="L12" s="19">
        <v>11920</v>
      </c>
      <c r="M12" s="19">
        <v>5100</v>
      </c>
      <c r="N12" s="19">
        <v>5612</v>
      </c>
      <c r="O12" s="31">
        <f t="shared" si="0"/>
        <v>191512</v>
      </c>
      <c r="P12" s="39"/>
      <c r="Q12" s="165"/>
      <c r="R12" s="165"/>
      <c r="S12" s="165"/>
      <c r="T12" s="165"/>
      <c r="U12" s="165"/>
    </row>
    <row r="13" spans="1:22" s="40" customFormat="1" ht="15" customHeight="1" x14ac:dyDescent="0.25">
      <c r="A13" s="17" t="s">
        <v>52</v>
      </c>
      <c r="B13" s="18" t="s">
        <v>189</v>
      </c>
      <c r="C13" s="19"/>
      <c r="D13" s="19"/>
      <c r="E13" s="19">
        <v>11529</v>
      </c>
      <c r="F13" s="19"/>
      <c r="G13" s="19"/>
      <c r="H13" s="19"/>
      <c r="I13" s="19"/>
      <c r="J13" s="19"/>
      <c r="K13" s="19"/>
      <c r="L13" s="19"/>
      <c r="M13" s="19"/>
      <c r="N13" s="19"/>
      <c r="O13" s="31">
        <f t="shared" si="0"/>
        <v>11529</v>
      </c>
      <c r="P13" s="39"/>
      <c r="Q13" s="165"/>
      <c r="R13" s="165"/>
      <c r="S13" s="165"/>
      <c r="T13" s="165"/>
      <c r="U13" s="165"/>
    </row>
    <row r="14" spans="1:22" s="40" customFormat="1" ht="15" customHeight="1" x14ac:dyDescent="0.25">
      <c r="A14" s="17" t="s">
        <v>54</v>
      </c>
      <c r="B14" s="18" t="s">
        <v>533</v>
      </c>
      <c r="C14" s="19"/>
      <c r="D14" s="19">
        <v>100000</v>
      </c>
      <c r="E14" s="19"/>
      <c r="F14" s="19"/>
      <c r="G14" s="19"/>
      <c r="H14" s="19">
        <v>206</v>
      </c>
      <c r="I14" s="19"/>
      <c r="J14" s="19"/>
      <c r="K14" s="19"/>
      <c r="L14" s="19"/>
      <c r="M14" s="19"/>
      <c r="N14" s="19"/>
      <c r="O14" s="31">
        <f t="shared" si="0"/>
        <v>100206</v>
      </c>
      <c r="P14" s="39"/>
      <c r="Q14" s="165"/>
      <c r="R14" s="165"/>
      <c r="S14" s="165"/>
      <c r="T14" s="165"/>
      <c r="U14" s="165"/>
    </row>
    <row r="15" spans="1:22" s="40" customFormat="1" ht="15" customHeight="1" x14ac:dyDescent="0.25">
      <c r="A15" s="17" t="s">
        <v>55</v>
      </c>
      <c r="B15" s="18" t="s">
        <v>190</v>
      </c>
      <c r="C15" s="19">
        <v>80525</v>
      </c>
      <c r="D15" s="19"/>
      <c r="E15" s="19"/>
      <c r="F15" s="19"/>
      <c r="G15" s="19"/>
      <c r="H15" s="19">
        <v>42</v>
      </c>
      <c r="I15" s="19"/>
      <c r="J15" s="19"/>
      <c r="K15" s="19"/>
      <c r="L15" s="19"/>
      <c r="M15" s="19"/>
      <c r="N15" s="19"/>
      <c r="O15" s="31">
        <f t="shared" si="0"/>
        <v>80567</v>
      </c>
      <c r="P15" s="39"/>
      <c r="Q15" s="165"/>
      <c r="R15" s="165"/>
      <c r="S15" s="165"/>
      <c r="T15" s="165"/>
      <c r="U15" s="165"/>
    </row>
    <row r="16" spans="1:22" s="40" customFormat="1" ht="15" customHeight="1" x14ac:dyDescent="0.25">
      <c r="A16" s="32" t="s">
        <v>57</v>
      </c>
      <c r="B16" s="166" t="s">
        <v>191</v>
      </c>
      <c r="C16" s="33">
        <f t="shared" ref="C16:N16" si="1">SUM(C10:C15)</f>
        <v>87201</v>
      </c>
      <c r="D16" s="33">
        <f t="shared" si="1"/>
        <v>108244</v>
      </c>
      <c r="E16" s="33">
        <f t="shared" si="1"/>
        <v>56798</v>
      </c>
      <c r="F16" s="33">
        <f t="shared" si="1"/>
        <v>18777</v>
      </c>
      <c r="G16" s="33">
        <f t="shared" si="1"/>
        <v>16700</v>
      </c>
      <c r="H16" s="33">
        <f t="shared" si="1"/>
        <v>118912</v>
      </c>
      <c r="I16" s="33">
        <f t="shared" si="1"/>
        <v>25412</v>
      </c>
      <c r="J16" s="33">
        <f t="shared" si="1"/>
        <v>29021</v>
      </c>
      <c r="K16" s="33">
        <f t="shared" si="1"/>
        <v>16621</v>
      </c>
      <c r="L16" s="33">
        <f t="shared" si="1"/>
        <v>28128</v>
      </c>
      <c r="M16" s="33">
        <f t="shared" si="1"/>
        <v>11324</v>
      </c>
      <c r="N16" s="33">
        <f t="shared" si="1"/>
        <v>12518</v>
      </c>
      <c r="O16" s="225">
        <f>SUM(O10:O15)</f>
        <v>529656</v>
      </c>
      <c r="P16" s="39"/>
      <c r="Q16" s="165"/>
      <c r="R16" s="165"/>
      <c r="S16" s="165"/>
      <c r="T16" s="165"/>
      <c r="U16" s="165"/>
    </row>
    <row r="17" spans="1:21" s="40" customFormat="1" ht="15" customHeight="1" x14ac:dyDescent="0.25">
      <c r="A17" s="752" t="s">
        <v>192</v>
      </c>
      <c r="B17" s="752"/>
      <c r="C17" s="752"/>
      <c r="D17" s="752"/>
      <c r="E17" s="752"/>
      <c r="F17" s="752"/>
      <c r="G17" s="752"/>
      <c r="H17" s="752"/>
      <c r="I17" s="752"/>
      <c r="J17" s="752"/>
      <c r="K17" s="752"/>
      <c r="L17" s="752"/>
      <c r="M17" s="752"/>
      <c r="N17" s="752"/>
      <c r="O17" s="752"/>
      <c r="P17" s="39"/>
      <c r="Q17" s="165"/>
      <c r="R17" s="165"/>
      <c r="S17" s="165"/>
      <c r="T17" s="165"/>
      <c r="U17" s="165"/>
    </row>
    <row r="18" spans="1:21" s="40" customFormat="1" ht="15" customHeight="1" x14ac:dyDescent="0.25">
      <c r="A18" s="17" t="s">
        <v>77</v>
      </c>
      <c r="B18" s="18" t="s">
        <v>41</v>
      </c>
      <c r="C18" s="671">
        <v>12850</v>
      </c>
      <c r="D18" s="671">
        <v>15850</v>
      </c>
      <c r="E18" s="671">
        <v>12850</v>
      </c>
      <c r="F18" s="671">
        <v>13650</v>
      </c>
      <c r="G18" s="671">
        <v>19580</v>
      </c>
      <c r="H18" s="671">
        <v>20594</v>
      </c>
      <c r="I18" s="671">
        <v>19833</v>
      </c>
      <c r="J18" s="671">
        <v>19610</v>
      </c>
      <c r="K18" s="671">
        <v>12850</v>
      </c>
      <c r="L18" s="671">
        <v>12850</v>
      </c>
      <c r="M18" s="671">
        <v>12850</v>
      </c>
      <c r="N18" s="671">
        <v>12850</v>
      </c>
      <c r="O18" s="50">
        <f>SUM(C18:N18)</f>
        <v>186217</v>
      </c>
      <c r="P18" s="39"/>
      <c r="Q18" s="165"/>
      <c r="R18" s="165"/>
      <c r="S18" s="165"/>
      <c r="T18" s="165"/>
      <c r="U18" s="165"/>
    </row>
    <row r="19" spans="1:21" s="40" customFormat="1" ht="15" customHeight="1" x14ac:dyDescent="0.25">
      <c r="A19" s="17" t="s">
        <v>89</v>
      </c>
      <c r="B19" s="18" t="s">
        <v>203</v>
      </c>
      <c r="C19" s="47"/>
      <c r="D19" s="47">
        <v>1460</v>
      </c>
      <c r="E19" s="47"/>
      <c r="F19" s="47">
        <v>1360</v>
      </c>
      <c r="G19" s="47">
        <v>300</v>
      </c>
      <c r="H19" s="47">
        <v>500</v>
      </c>
      <c r="I19" s="47">
        <v>1360</v>
      </c>
      <c r="J19" s="47">
        <v>435</v>
      </c>
      <c r="K19" s="47"/>
      <c r="L19" s="47">
        <v>1360</v>
      </c>
      <c r="M19" s="47"/>
      <c r="N19" s="47">
        <v>400</v>
      </c>
      <c r="O19" s="31">
        <f t="shared" ref="O19:O23" si="2">SUM(C19:N19)</f>
        <v>7175</v>
      </c>
      <c r="P19" s="39"/>
      <c r="Q19" s="165"/>
      <c r="R19" s="165"/>
      <c r="S19" s="165"/>
      <c r="T19" s="165"/>
      <c r="U19" s="165"/>
    </row>
    <row r="20" spans="1:21" s="40" customFormat="1" ht="15" customHeight="1" x14ac:dyDescent="0.25">
      <c r="A20" s="17" t="s">
        <v>90</v>
      </c>
      <c r="B20" s="18" t="s">
        <v>193</v>
      </c>
      <c r="C20" s="19"/>
      <c r="D20" s="19"/>
      <c r="E20" s="19"/>
      <c r="F20" s="19"/>
      <c r="G20" s="19"/>
      <c r="H20" s="19"/>
      <c r="I20" s="19"/>
      <c r="J20" s="19"/>
      <c r="K20" s="19"/>
      <c r="L20" s="19">
        <v>49213</v>
      </c>
      <c r="M20" s="19"/>
      <c r="N20" s="19"/>
      <c r="O20" s="31">
        <f t="shared" si="2"/>
        <v>49213</v>
      </c>
      <c r="P20" s="39"/>
      <c r="Q20" s="165"/>
      <c r="R20" s="165"/>
      <c r="S20" s="165"/>
      <c r="T20" s="165"/>
      <c r="U20" s="165"/>
    </row>
    <row r="21" spans="1:21" s="40" customFormat="1" ht="15" customHeight="1" x14ac:dyDescent="0.25">
      <c r="A21" s="17" t="s">
        <v>91</v>
      </c>
      <c r="B21" s="18" t="s">
        <v>378</v>
      </c>
      <c r="C21" s="19">
        <v>6500</v>
      </c>
      <c r="D21" s="19">
        <v>6500</v>
      </c>
      <c r="E21" s="19">
        <v>6800</v>
      </c>
      <c r="F21" s="19">
        <v>9700</v>
      </c>
      <c r="G21" s="19">
        <v>13500</v>
      </c>
      <c r="H21" s="19">
        <v>15200</v>
      </c>
      <c r="I21" s="19">
        <v>14700</v>
      </c>
      <c r="J21" s="19">
        <v>15200</v>
      </c>
      <c r="K21" s="19">
        <v>18462</v>
      </c>
      <c r="L21" s="19">
        <v>6500</v>
      </c>
      <c r="M21" s="19">
        <v>6500</v>
      </c>
      <c r="N21" s="19">
        <v>6503</v>
      </c>
      <c r="O21" s="31">
        <f t="shared" si="2"/>
        <v>126065</v>
      </c>
      <c r="P21" s="445"/>
      <c r="Q21" s="165"/>
      <c r="R21" s="165"/>
      <c r="S21" s="165"/>
      <c r="T21" s="165"/>
      <c r="U21" s="165"/>
    </row>
    <row r="22" spans="1:21" s="40" customFormat="1" ht="15" customHeight="1" x14ac:dyDescent="0.25">
      <c r="A22" s="17" t="s">
        <v>92</v>
      </c>
      <c r="B22" s="18" t="s">
        <v>47</v>
      </c>
      <c r="C22" s="19">
        <v>1589</v>
      </c>
      <c r="D22" s="19">
        <v>1589</v>
      </c>
      <c r="E22" s="19">
        <v>1590</v>
      </c>
      <c r="F22" s="19">
        <v>1589</v>
      </c>
      <c r="G22" s="19">
        <v>1589</v>
      </c>
      <c r="H22" s="19">
        <v>4005</v>
      </c>
      <c r="I22" s="19">
        <v>1589</v>
      </c>
      <c r="J22" s="19">
        <v>1589</v>
      </c>
      <c r="K22" s="19">
        <v>1590</v>
      </c>
      <c r="L22" s="19">
        <v>1589</v>
      </c>
      <c r="M22" s="19">
        <v>1589</v>
      </c>
      <c r="N22" s="19">
        <v>1590</v>
      </c>
      <c r="O22" s="31">
        <f>SUM(C22:N22)</f>
        <v>21487</v>
      </c>
      <c r="P22" s="39"/>
      <c r="Q22" s="165"/>
      <c r="R22" s="165"/>
      <c r="S22" s="165"/>
      <c r="T22" s="165"/>
      <c r="U22" s="165"/>
    </row>
    <row r="23" spans="1:21" s="40" customFormat="1" ht="15" customHeight="1" x14ac:dyDescent="0.25">
      <c r="A23" s="17" t="s">
        <v>93</v>
      </c>
      <c r="B23" s="18" t="s">
        <v>194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9"/>
      <c r="Q23" s="165"/>
      <c r="R23" s="165"/>
      <c r="S23" s="165"/>
      <c r="T23" s="165"/>
      <c r="U23" s="165"/>
    </row>
    <row r="24" spans="1:21" s="40" customFormat="1" ht="15" customHeight="1" x14ac:dyDescent="0.25">
      <c r="A24" s="32" t="s">
        <v>94</v>
      </c>
      <c r="B24" s="166" t="s">
        <v>195</v>
      </c>
      <c r="C24" s="33">
        <f t="shared" ref="C24:N24" si="3">SUM(C18:C23)</f>
        <v>20939</v>
      </c>
      <c r="D24" s="33">
        <f t="shared" si="3"/>
        <v>25399</v>
      </c>
      <c r="E24" s="33">
        <f t="shared" si="3"/>
        <v>21240</v>
      </c>
      <c r="F24" s="33">
        <f t="shared" si="3"/>
        <v>26299</v>
      </c>
      <c r="G24" s="33">
        <f t="shared" si="3"/>
        <v>34969</v>
      </c>
      <c r="H24" s="33">
        <f t="shared" si="3"/>
        <v>40299</v>
      </c>
      <c r="I24" s="33">
        <f t="shared" si="3"/>
        <v>37482</v>
      </c>
      <c r="J24" s="33">
        <f t="shared" si="3"/>
        <v>36834</v>
      </c>
      <c r="K24" s="33">
        <f t="shared" si="3"/>
        <v>32902</v>
      </c>
      <c r="L24" s="33">
        <f t="shared" si="3"/>
        <v>71512</v>
      </c>
      <c r="M24" s="33">
        <f t="shared" si="3"/>
        <v>20939</v>
      </c>
      <c r="N24" s="33">
        <f t="shared" si="3"/>
        <v>21343</v>
      </c>
      <c r="O24" s="225">
        <f t="shared" ref="O24:O25" si="4">SUM(C24:N24)</f>
        <v>390157</v>
      </c>
      <c r="P24" s="39"/>
      <c r="Q24" s="165"/>
      <c r="R24" s="165"/>
      <c r="S24" s="165"/>
      <c r="T24" s="165"/>
      <c r="U24" s="165"/>
    </row>
    <row r="25" spans="1:21" s="40" customFormat="1" ht="15" customHeight="1" x14ac:dyDescent="0.25">
      <c r="A25" s="17" t="s">
        <v>95</v>
      </c>
      <c r="B25" s="18" t="s">
        <v>196</v>
      </c>
      <c r="C25" s="19">
        <f t="shared" ref="C25:N25" si="5">C16-C24</f>
        <v>66262</v>
      </c>
      <c r="D25" s="19">
        <f t="shared" si="5"/>
        <v>82845</v>
      </c>
      <c r="E25" s="19">
        <f t="shared" si="5"/>
        <v>35558</v>
      </c>
      <c r="F25" s="19">
        <f t="shared" si="5"/>
        <v>-7522</v>
      </c>
      <c r="G25" s="19">
        <f t="shared" si="5"/>
        <v>-18269</v>
      </c>
      <c r="H25" s="19">
        <f t="shared" si="5"/>
        <v>78613</v>
      </c>
      <c r="I25" s="19">
        <f t="shared" si="5"/>
        <v>-12070</v>
      </c>
      <c r="J25" s="19">
        <f t="shared" si="5"/>
        <v>-7813</v>
      </c>
      <c r="K25" s="19">
        <f t="shared" si="5"/>
        <v>-16281</v>
      </c>
      <c r="L25" s="19">
        <f t="shared" si="5"/>
        <v>-43384</v>
      </c>
      <c r="M25" s="19">
        <f t="shared" si="5"/>
        <v>-9615</v>
      </c>
      <c r="N25" s="19">
        <f t="shared" si="5"/>
        <v>-8825</v>
      </c>
      <c r="O25" s="31">
        <f t="shared" si="4"/>
        <v>139499</v>
      </c>
      <c r="P25" s="39"/>
      <c r="Q25" s="165"/>
      <c r="R25" s="165"/>
      <c r="S25" s="165"/>
      <c r="T25" s="165"/>
      <c r="U25" s="165"/>
    </row>
    <row r="26" spans="1:21" s="40" customFormat="1" ht="15" customHeight="1" x14ac:dyDescent="0.25">
      <c r="A26" s="167"/>
      <c r="B26" s="58" t="s">
        <v>479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168"/>
      <c r="P26" s="39"/>
    </row>
    <row r="28" spans="1:21" x14ac:dyDescent="0.25">
      <c r="N28" s="171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zoomScaleNormal="100" workbookViewId="0"/>
  </sheetViews>
  <sheetFormatPr defaultRowHeight="13.2" x14ac:dyDescent="0.25"/>
  <cols>
    <col min="1" max="1" width="5.6640625" style="1" customWidth="1"/>
    <col min="2" max="2" width="27.6640625" style="1" customWidth="1"/>
    <col min="3" max="3" width="22.6640625" style="1" customWidth="1"/>
    <col min="4" max="7" width="10.6640625" style="1" customWidth="1"/>
  </cols>
  <sheetData>
    <row r="1" spans="1:12" ht="15" customHeight="1" x14ac:dyDescent="0.25">
      <c r="C1" s="3"/>
      <c r="D1" s="3"/>
      <c r="E1" s="3"/>
      <c r="F1" s="3"/>
      <c r="G1" s="2" t="s">
        <v>473</v>
      </c>
      <c r="H1" s="1"/>
      <c r="I1" s="143"/>
    </row>
    <row r="2" spans="1:12" ht="15" customHeight="1" x14ac:dyDescent="0.25">
      <c r="B2" s="3"/>
      <c r="C2" s="3"/>
      <c r="D2" s="3"/>
      <c r="E2" s="3"/>
      <c r="F2" s="3"/>
      <c r="G2" s="2" t="str">
        <f>'1.sz. melléklet'!G2</f>
        <v>a 7/2017. (X.4.) önkormányzati rendelethez</v>
      </c>
      <c r="H2" s="1"/>
      <c r="J2" s="143"/>
      <c r="K2" s="143"/>
      <c r="L2" s="143"/>
    </row>
    <row r="3" spans="1:12" ht="15" customHeight="1" x14ac:dyDescent="0.25">
      <c r="B3" s="143"/>
      <c r="C3" s="143"/>
      <c r="D3" s="143"/>
      <c r="E3" s="143"/>
      <c r="F3" s="143"/>
      <c r="G3" s="143"/>
      <c r="H3" s="133"/>
    </row>
    <row r="4" spans="1:12" ht="15" customHeight="1" x14ac:dyDescent="0.25">
      <c r="A4" s="693" t="s">
        <v>500</v>
      </c>
      <c r="B4" s="693"/>
      <c r="C4" s="693"/>
      <c r="D4" s="693"/>
      <c r="E4" s="693"/>
      <c r="F4" s="693"/>
      <c r="G4" s="693"/>
      <c r="H4" s="143"/>
    </row>
    <row r="5" spans="1:12" ht="15" customHeight="1" x14ac:dyDescent="0.25">
      <c r="A5" s="693" t="s">
        <v>652</v>
      </c>
      <c r="B5" s="693"/>
      <c r="C5" s="693"/>
      <c r="D5" s="693"/>
      <c r="E5" s="693"/>
      <c r="F5" s="693"/>
      <c r="G5" s="693"/>
      <c r="H5" s="143"/>
    </row>
    <row r="6" spans="1:12" ht="15" customHeight="1" thickBot="1" x14ac:dyDescent="0.3">
      <c r="B6" s="4"/>
      <c r="C6" s="4"/>
      <c r="D6" s="6"/>
      <c r="E6" s="6" t="s">
        <v>215</v>
      </c>
      <c r="F6"/>
      <c r="G6"/>
    </row>
    <row r="7" spans="1:12" s="40" customFormat="1" ht="15" customHeight="1" thickTop="1" x14ac:dyDescent="0.25">
      <c r="A7" s="335" t="s">
        <v>452</v>
      </c>
      <c r="B7" s="131" t="s">
        <v>197</v>
      </c>
      <c r="C7" s="9" t="s">
        <v>198</v>
      </c>
      <c r="D7" s="401" t="s">
        <v>651</v>
      </c>
      <c r="E7" s="336" t="s">
        <v>651</v>
      </c>
    </row>
    <row r="8" spans="1:12" s="40" customFormat="1" ht="22.2" x14ac:dyDescent="0.25">
      <c r="A8" s="606" t="s">
        <v>453</v>
      </c>
      <c r="B8" s="337" t="s">
        <v>199</v>
      </c>
      <c r="C8" s="169" t="s">
        <v>200</v>
      </c>
      <c r="D8" s="413" t="s">
        <v>201</v>
      </c>
      <c r="E8" s="338" t="s">
        <v>655</v>
      </c>
    </row>
    <row r="9" spans="1:12" s="40" customFormat="1" ht="15" customHeight="1" thickBot="1" x14ac:dyDescent="0.3">
      <c r="A9" s="339" t="s">
        <v>3</v>
      </c>
      <c r="B9" s="104" t="s">
        <v>4</v>
      </c>
      <c r="C9" s="13" t="s">
        <v>5</v>
      </c>
      <c r="D9" s="414" t="s">
        <v>9</v>
      </c>
      <c r="E9" s="340" t="s">
        <v>9</v>
      </c>
    </row>
    <row r="10" spans="1:12" s="40" customFormat="1" ht="15" customHeight="1" thickTop="1" x14ac:dyDescent="0.25">
      <c r="A10" s="770" t="s">
        <v>13</v>
      </c>
      <c r="B10" s="773" t="s">
        <v>395</v>
      </c>
      <c r="C10" s="346" t="s">
        <v>205</v>
      </c>
      <c r="D10" s="356">
        <v>9720978</v>
      </c>
      <c r="E10" s="347">
        <v>9720978</v>
      </c>
    </row>
    <row r="11" spans="1:12" s="40" customFormat="1" ht="15" customHeight="1" x14ac:dyDescent="0.25">
      <c r="A11" s="771"/>
      <c r="B11" s="761"/>
      <c r="C11" s="79" t="s">
        <v>206</v>
      </c>
      <c r="D11" s="355">
        <v>2619639</v>
      </c>
      <c r="E11" s="60">
        <v>2619639</v>
      </c>
    </row>
    <row r="12" spans="1:12" s="40" customFormat="1" ht="15" customHeight="1" x14ac:dyDescent="0.25">
      <c r="A12" s="771"/>
      <c r="B12" s="761"/>
      <c r="C12" s="79" t="s">
        <v>202</v>
      </c>
      <c r="D12" s="355">
        <v>21235000</v>
      </c>
      <c r="E12" s="60">
        <v>21235000</v>
      </c>
    </row>
    <row r="13" spans="1:12" s="40" customFormat="1" ht="15" customHeight="1" x14ac:dyDescent="0.25">
      <c r="A13" s="771"/>
      <c r="B13" s="761"/>
      <c r="C13" s="79" t="s">
        <v>203</v>
      </c>
      <c r="D13" s="355">
        <v>310000</v>
      </c>
      <c r="E13" s="60">
        <v>310000</v>
      </c>
    </row>
    <row r="14" spans="1:12" s="40" customFormat="1" ht="15" customHeight="1" x14ac:dyDescent="0.25">
      <c r="A14" s="771"/>
      <c r="B14" s="761"/>
      <c r="C14" s="79" t="s">
        <v>653</v>
      </c>
      <c r="D14" s="355">
        <v>92341818</v>
      </c>
      <c r="E14" s="60">
        <v>139498598</v>
      </c>
    </row>
    <row r="15" spans="1:12" s="40" customFormat="1" ht="15" customHeight="1" x14ac:dyDescent="0.25">
      <c r="A15" s="771"/>
      <c r="B15" s="761"/>
      <c r="C15" s="79" t="s">
        <v>208</v>
      </c>
      <c r="D15" s="355">
        <v>14598000</v>
      </c>
      <c r="E15" s="60">
        <v>16122000</v>
      </c>
    </row>
    <row r="16" spans="1:12" s="40" customFormat="1" ht="15" customHeight="1" x14ac:dyDescent="0.25">
      <c r="A16" s="771"/>
      <c r="B16" s="761"/>
      <c r="C16" s="79" t="s">
        <v>204</v>
      </c>
      <c r="D16" s="355">
        <f>SUM(D10:D15)</f>
        <v>140825435</v>
      </c>
      <c r="E16" s="60">
        <f>SUM(E10:E15)</f>
        <v>189506215</v>
      </c>
    </row>
    <row r="17" spans="1:8" s="40" customFormat="1" ht="15" customHeight="1" x14ac:dyDescent="0.25">
      <c r="A17" s="772"/>
      <c r="B17" s="762"/>
      <c r="C17" s="290" t="s">
        <v>207</v>
      </c>
      <c r="D17" s="357">
        <v>1</v>
      </c>
      <c r="E17" s="342">
        <v>1</v>
      </c>
    </row>
    <row r="18" spans="1:8" s="40" customFormat="1" ht="15" customHeight="1" x14ac:dyDescent="0.25">
      <c r="A18" s="763" t="s">
        <v>14</v>
      </c>
      <c r="B18" s="766" t="s">
        <v>420</v>
      </c>
      <c r="C18" s="349" t="s">
        <v>205</v>
      </c>
      <c r="D18" s="356">
        <v>1291581</v>
      </c>
      <c r="E18" s="344">
        <v>1291581</v>
      </c>
    </row>
    <row r="19" spans="1:8" s="40" customFormat="1" ht="15" customHeight="1" x14ac:dyDescent="0.25">
      <c r="A19" s="764"/>
      <c r="B19" s="767"/>
      <c r="C19" s="300" t="s">
        <v>206</v>
      </c>
      <c r="D19" s="355">
        <v>304202</v>
      </c>
      <c r="E19" s="345">
        <v>304202</v>
      </c>
    </row>
    <row r="20" spans="1:8" s="40" customFormat="1" ht="15" customHeight="1" x14ac:dyDescent="0.25">
      <c r="A20" s="764"/>
      <c r="B20" s="767"/>
      <c r="C20" s="300" t="s">
        <v>202</v>
      </c>
      <c r="D20" s="355">
        <v>158000</v>
      </c>
      <c r="E20" s="345">
        <v>158000</v>
      </c>
    </row>
    <row r="21" spans="1:8" s="40" customFormat="1" ht="15" customHeight="1" x14ac:dyDescent="0.25">
      <c r="A21" s="764"/>
      <c r="B21" s="767"/>
      <c r="C21" s="300" t="s">
        <v>82</v>
      </c>
      <c r="D21" s="355">
        <v>1270000</v>
      </c>
      <c r="E21" s="345">
        <v>1270000</v>
      </c>
    </row>
    <row r="22" spans="1:8" s="40" customFormat="1" ht="15" customHeight="1" x14ac:dyDescent="0.25">
      <c r="A22" s="764"/>
      <c r="B22" s="767"/>
      <c r="C22" s="300" t="s">
        <v>204</v>
      </c>
      <c r="D22" s="355">
        <f>SUM(D18:D21)</f>
        <v>3023783</v>
      </c>
      <c r="E22" s="345">
        <f>SUM(E18:E21)</f>
        <v>3023783</v>
      </c>
      <c r="F22" s="165"/>
      <c r="G22" s="165"/>
    </row>
    <row r="23" spans="1:8" s="40" customFormat="1" ht="15" customHeight="1" x14ac:dyDescent="0.25">
      <c r="A23" s="765"/>
      <c r="B23" s="768"/>
      <c r="C23" s="348" t="s">
        <v>207</v>
      </c>
      <c r="D23" s="674">
        <v>0.75</v>
      </c>
      <c r="E23" s="672">
        <v>0.75</v>
      </c>
    </row>
    <row r="24" spans="1:8" s="40" customFormat="1" ht="15" customHeight="1" x14ac:dyDescent="0.25">
      <c r="A24" s="770" t="s">
        <v>51</v>
      </c>
      <c r="B24" s="761" t="s">
        <v>393</v>
      </c>
      <c r="C24" s="79" t="s">
        <v>202</v>
      </c>
      <c r="D24" s="355">
        <v>2328000</v>
      </c>
      <c r="E24" s="345">
        <v>2328000</v>
      </c>
      <c r="H24" s="165"/>
    </row>
    <row r="25" spans="1:8" s="40" customFormat="1" ht="15" customHeight="1" x14ac:dyDescent="0.25">
      <c r="A25" s="771"/>
      <c r="B25" s="761"/>
      <c r="C25" s="79" t="s">
        <v>81</v>
      </c>
      <c r="D25" s="355">
        <v>0</v>
      </c>
      <c r="E25" s="345">
        <v>0</v>
      </c>
    </row>
    <row r="26" spans="1:8" s="40" customFormat="1" ht="15" customHeight="1" x14ac:dyDescent="0.25">
      <c r="A26" s="771"/>
      <c r="B26" s="761"/>
      <c r="C26" s="79" t="s">
        <v>82</v>
      </c>
      <c r="D26" s="355">
        <v>56000000</v>
      </c>
      <c r="E26" s="345">
        <v>24400000</v>
      </c>
    </row>
    <row r="27" spans="1:8" s="40" customFormat="1" ht="15" customHeight="1" x14ac:dyDescent="0.25">
      <c r="A27" s="772"/>
      <c r="B27" s="762"/>
      <c r="C27" s="290" t="s">
        <v>204</v>
      </c>
      <c r="D27" s="357">
        <f>SUM(D24:D26)</f>
        <v>58328000</v>
      </c>
      <c r="E27" s="342">
        <f>SUM(E24:E26)</f>
        <v>26728000</v>
      </c>
    </row>
    <row r="28" spans="1:8" s="40" customFormat="1" ht="15" customHeight="1" x14ac:dyDescent="0.25">
      <c r="A28" s="760" t="s">
        <v>52</v>
      </c>
      <c r="B28" s="761" t="s">
        <v>396</v>
      </c>
      <c r="C28" s="79" t="s">
        <v>205</v>
      </c>
      <c r="D28" s="355">
        <v>1753899</v>
      </c>
      <c r="E28" s="345">
        <v>1753899</v>
      </c>
    </row>
    <row r="29" spans="1:8" s="40" customFormat="1" ht="15" customHeight="1" x14ac:dyDescent="0.25">
      <c r="A29" s="760"/>
      <c r="B29" s="761"/>
      <c r="C29" s="79" t="s">
        <v>206</v>
      </c>
      <c r="D29" s="355">
        <v>469850</v>
      </c>
      <c r="E29" s="345">
        <v>469850</v>
      </c>
      <c r="F29" s="165"/>
    </row>
    <row r="30" spans="1:8" s="40" customFormat="1" ht="15" customHeight="1" x14ac:dyDescent="0.25">
      <c r="A30" s="760"/>
      <c r="B30" s="761"/>
      <c r="C30" s="79" t="s">
        <v>202</v>
      </c>
      <c r="D30" s="355">
        <v>9415000</v>
      </c>
      <c r="E30" s="345">
        <v>9415000</v>
      </c>
    </row>
    <row r="31" spans="1:8" s="40" customFormat="1" ht="15" customHeight="1" x14ac:dyDescent="0.25">
      <c r="A31" s="757"/>
      <c r="B31" s="762"/>
      <c r="C31" s="290" t="s">
        <v>204</v>
      </c>
      <c r="D31" s="357">
        <f>SUM(D28:D30)</f>
        <v>11638749</v>
      </c>
      <c r="E31" s="342">
        <f>SUM(E28:E30)</f>
        <v>11638749</v>
      </c>
    </row>
    <row r="32" spans="1:8" s="40" customFormat="1" ht="15" customHeight="1" x14ac:dyDescent="0.25">
      <c r="A32" s="756" t="s">
        <v>54</v>
      </c>
      <c r="B32" s="758" t="s">
        <v>400</v>
      </c>
      <c r="C32" s="79" t="s">
        <v>429</v>
      </c>
      <c r="D32" s="355">
        <v>900000</v>
      </c>
      <c r="E32" s="345">
        <v>4586998</v>
      </c>
    </row>
    <row r="33" spans="1:5" s="40" customFormat="1" ht="15" customHeight="1" x14ac:dyDescent="0.25">
      <c r="A33" s="760"/>
      <c r="B33" s="769"/>
      <c r="C33" s="79" t="s">
        <v>501</v>
      </c>
      <c r="D33" s="355">
        <v>2209046</v>
      </c>
      <c r="E33" s="345">
        <v>2415039</v>
      </c>
    </row>
    <row r="34" spans="1:5" s="40" customFormat="1" ht="15" customHeight="1" x14ac:dyDescent="0.25">
      <c r="A34" s="757"/>
      <c r="B34" s="759"/>
      <c r="C34" s="290" t="s">
        <v>204</v>
      </c>
      <c r="D34" s="357">
        <f>SUM(D32:D33)</f>
        <v>3109046</v>
      </c>
      <c r="E34" s="342">
        <f>SUM(E32:E33)</f>
        <v>7002037</v>
      </c>
    </row>
    <row r="35" spans="1:5" s="40" customFormat="1" ht="15" customHeight="1" x14ac:dyDescent="0.25">
      <c r="A35" s="756" t="s">
        <v>55</v>
      </c>
      <c r="B35" s="758" t="s">
        <v>401</v>
      </c>
      <c r="C35" s="79" t="s">
        <v>203</v>
      </c>
      <c r="D35" s="355">
        <v>32140432</v>
      </c>
      <c r="E35" s="345">
        <v>32140432</v>
      </c>
    </row>
    <row r="36" spans="1:5" s="40" customFormat="1" ht="15" customHeight="1" x14ac:dyDescent="0.25">
      <c r="A36" s="757"/>
      <c r="B36" s="759"/>
      <c r="C36" s="290" t="s">
        <v>204</v>
      </c>
      <c r="D36" s="357">
        <f>SUM(D35)</f>
        <v>32140432</v>
      </c>
      <c r="E36" s="342">
        <f>SUM(E35)</f>
        <v>32140432</v>
      </c>
    </row>
    <row r="37" spans="1:5" s="40" customFormat="1" ht="15" customHeight="1" x14ac:dyDescent="0.25">
      <c r="A37" s="756" t="s">
        <v>57</v>
      </c>
      <c r="B37" s="758" t="s">
        <v>403</v>
      </c>
      <c r="C37" s="79" t="s">
        <v>202</v>
      </c>
      <c r="D37" s="355">
        <v>190000</v>
      </c>
      <c r="E37" s="345">
        <v>190000</v>
      </c>
    </row>
    <row r="38" spans="1:5" s="40" customFormat="1" ht="15" customHeight="1" x14ac:dyDescent="0.25">
      <c r="A38" s="760"/>
      <c r="B38" s="769"/>
      <c r="C38" s="79" t="s">
        <v>203</v>
      </c>
      <c r="D38" s="355">
        <v>80000</v>
      </c>
      <c r="E38" s="345">
        <v>80000</v>
      </c>
    </row>
    <row r="39" spans="1:5" s="40" customFormat="1" ht="15" customHeight="1" x14ac:dyDescent="0.25">
      <c r="A39" s="757"/>
      <c r="B39" s="759"/>
      <c r="C39" s="290" t="s">
        <v>204</v>
      </c>
      <c r="D39" s="357">
        <f>SUM(D37:D38)</f>
        <v>270000</v>
      </c>
      <c r="E39" s="342">
        <f>SUM(E37:E38)</f>
        <v>270000</v>
      </c>
    </row>
    <row r="40" spans="1:5" s="40" customFormat="1" ht="15" customHeight="1" x14ac:dyDescent="0.25">
      <c r="A40" s="756" t="s">
        <v>77</v>
      </c>
      <c r="B40" s="774" t="s">
        <v>404</v>
      </c>
      <c r="C40" s="349" t="s">
        <v>202</v>
      </c>
      <c r="D40" s="356">
        <v>292000</v>
      </c>
      <c r="E40" s="344">
        <v>292000</v>
      </c>
    </row>
    <row r="41" spans="1:5" s="40" customFormat="1" ht="15" customHeight="1" x14ac:dyDescent="0.25">
      <c r="A41" s="760"/>
      <c r="B41" s="775"/>
      <c r="C41" s="300" t="s">
        <v>203</v>
      </c>
      <c r="D41" s="355">
        <v>686000</v>
      </c>
      <c r="E41" s="345">
        <v>686000</v>
      </c>
    </row>
    <row r="42" spans="1:5" s="40" customFormat="1" ht="15" customHeight="1" x14ac:dyDescent="0.25">
      <c r="A42" s="757"/>
      <c r="B42" s="776"/>
      <c r="C42" s="348" t="s">
        <v>204</v>
      </c>
      <c r="D42" s="357">
        <f>SUM(D40:D41)</f>
        <v>978000</v>
      </c>
      <c r="E42" s="342">
        <f>SUM(E40:E41)</f>
        <v>978000</v>
      </c>
    </row>
    <row r="43" spans="1:5" s="40" customFormat="1" ht="15" customHeight="1" x14ac:dyDescent="0.25">
      <c r="A43" s="763" t="s">
        <v>89</v>
      </c>
      <c r="B43" s="766" t="s">
        <v>656</v>
      </c>
      <c r="C43" s="349" t="s">
        <v>205</v>
      </c>
      <c r="D43" s="356">
        <v>0</v>
      </c>
      <c r="E43" s="344">
        <v>586774</v>
      </c>
    </row>
    <row r="44" spans="1:5" s="40" customFormat="1" ht="15" customHeight="1" x14ac:dyDescent="0.25">
      <c r="A44" s="764"/>
      <c r="B44" s="767"/>
      <c r="C44" s="300" t="s">
        <v>206</v>
      </c>
      <c r="D44" s="355">
        <v>0</v>
      </c>
      <c r="E44" s="345">
        <v>116181</v>
      </c>
    </row>
    <row r="45" spans="1:5" s="40" customFormat="1" ht="15" customHeight="1" x14ac:dyDescent="0.25">
      <c r="A45" s="764"/>
      <c r="B45" s="767"/>
      <c r="C45" s="300" t="s">
        <v>202</v>
      </c>
      <c r="D45" s="355">
        <v>0</v>
      </c>
      <c r="E45" s="345">
        <v>413500</v>
      </c>
    </row>
    <row r="46" spans="1:5" s="40" customFormat="1" ht="15" customHeight="1" x14ac:dyDescent="0.25">
      <c r="A46" s="764"/>
      <c r="B46" s="767"/>
      <c r="C46" s="300" t="s">
        <v>82</v>
      </c>
      <c r="D46" s="355">
        <v>0</v>
      </c>
      <c r="E46" s="345">
        <v>33550775</v>
      </c>
    </row>
    <row r="47" spans="1:5" s="40" customFormat="1" ht="15" customHeight="1" x14ac:dyDescent="0.25">
      <c r="A47" s="765"/>
      <c r="B47" s="768"/>
      <c r="C47" s="676" t="s">
        <v>204</v>
      </c>
      <c r="D47" s="357">
        <f>SUM(D43:D46)</f>
        <v>0</v>
      </c>
      <c r="E47" s="342">
        <f>SUM(E43:E46)</f>
        <v>34667230</v>
      </c>
    </row>
    <row r="48" spans="1:5" s="40" customFormat="1" ht="15" customHeight="1" x14ac:dyDescent="0.25">
      <c r="A48" s="764" t="s">
        <v>90</v>
      </c>
      <c r="B48" s="767" t="s">
        <v>454</v>
      </c>
      <c r="C48" s="300" t="s">
        <v>205</v>
      </c>
      <c r="D48" s="355">
        <v>242215</v>
      </c>
      <c r="E48" s="345">
        <v>740096</v>
      </c>
    </row>
    <row r="49" spans="1:5" s="40" customFormat="1" ht="15" customHeight="1" x14ac:dyDescent="0.25">
      <c r="A49" s="764"/>
      <c r="B49" s="767"/>
      <c r="C49" s="300" t="s">
        <v>206</v>
      </c>
      <c r="D49" s="355">
        <v>28623</v>
      </c>
      <c r="E49" s="345">
        <v>83390</v>
      </c>
    </row>
    <row r="50" spans="1:5" s="40" customFormat="1" ht="15" customHeight="1" x14ac:dyDescent="0.25">
      <c r="A50" s="764"/>
      <c r="B50" s="767"/>
      <c r="C50" s="361" t="s">
        <v>204</v>
      </c>
      <c r="D50" s="355">
        <f>SUM(D48:D49)</f>
        <v>270838</v>
      </c>
      <c r="E50" s="345">
        <f>SUM(E48:E49)</f>
        <v>823486</v>
      </c>
    </row>
    <row r="51" spans="1:5" s="40" customFormat="1" ht="15" customHeight="1" thickBot="1" x14ac:dyDescent="0.3">
      <c r="A51" s="777"/>
      <c r="B51" s="778"/>
      <c r="C51" s="359" t="s">
        <v>207</v>
      </c>
      <c r="D51" s="675">
        <v>0.2</v>
      </c>
      <c r="E51" s="673">
        <v>0.2</v>
      </c>
    </row>
    <row r="52" spans="1:5" s="40" customFormat="1" ht="6.75" customHeight="1" thickTop="1" x14ac:dyDescent="0.25">
      <c r="A52" s="678"/>
      <c r="B52" s="679"/>
      <c r="C52" s="680"/>
      <c r="D52" s="681"/>
      <c r="E52" s="681"/>
    </row>
    <row r="53" spans="1:5" s="40" customFormat="1" ht="6.75" customHeight="1" thickBot="1" x14ac:dyDescent="0.3">
      <c r="A53" s="358"/>
      <c r="B53" s="301"/>
      <c r="C53" s="351"/>
      <c r="D53" s="352"/>
      <c r="E53" s="352"/>
    </row>
    <row r="54" spans="1:5" s="40" customFormat="1" ht="15" customHeight="1" thickTop="1" x14ac:dyDescent="0.25">
      <c r="A54" s="771" t="s">
        <v>91</v>
      </c>
      <c r="B54" s="761" t="s">
        <v>389</v>
      </c>
      <c r="C54" s="79" t="s">
        <v>202</v>
      </c>
      <c r="D54" s="677">
        <v>3650000</v>
      </c>
      <c r="E54" s="345">
        <v>3650000</v>
      </c>
    </row>
    <row r="55" spans="1:5" s="40" customFormat="1" ht="15" customHeight="1" x14ac:dyDescent="0.25">
      <c r="A55" s="771"/>
      <c r="B55" s="761"/>
      <c r="C55" s="79" t="s">
        <v>82</v>
      </c>
      <c r="D55" s="355">
        <v>28500000</v>
      </c>
      <c r="E55" s="345">
        <v>28500000</v>
      </c>
    </row>
    <row r="56" spans="1:5" s="40" customFormat="1" ht="15" customHeight="1" x14ac:dyDescent="0.25">
      <c r="A56" s="771"/>
      <c r="B56" s="761"/>
      <c r="C56" s="79" t="s">
        <v>81</v>
      </c>
      <c r="D56" s="355">
        <v>6350000</v>
      </c>
      <c r="E56" s="345">
        <v>6350000</v>
      </c>
    </row>
    <row r="57" spans="1:5" s="40" customFormat="1" ht="15" customHeight="1" x14ac:dyDescent="0.25">
      <c r="A57" s="772"/>
      <c r="B57" s="762"/>
      <c r="C57" s="290" t="s">
        <v>204</v>
      </c>
      <c r="D57" s="357">
        <f>SUM(D54:D56)</f>
        <v>38500000</v>
      </c>
      <c r="E57" s="342">
        <f>SUM(E54:E56)</f>
        <v>38500000</v>
      </c>
    </row>
    <row r="58" spans="1:5" s="40" customFormat="1" ht="15" customHeight="1" x14ac:dyDescent="0.25">
      <c r="A58" s="771" t="s">
        <v>92</v>
      </c>
      <c r="B58" s="761" t="s">
        <v>397</v>
      </c>
      <c r="C58" s="79" t="s">
        <v>202</v>
      </c>
      <c r="D58" s="355">
        <v>0</v>
      </c>
      <c r="E58" s="345">
        <v>363500</v>
      </c>
    </row>
    <row r="59" spans="1:5" s="40" customFormat="1" ht="15" customHeight="1" x14ac:dyDescent="0.25">
      <c r="A59" s="771"/>
      <c r="B59" s="761"/>
      <c r="C59" s="79" t="s">
        <v>82</v>
      </c>
      <c r="D59" s="355">
        <v>0</v>
      </c>
      <c r="E59" s="345">
        <v>5087564</v>
      </c>
    </row>
    <row r="60" spans="1:5" s="40" customFormat="1" ht="15" customHeight="1" x14ac:dyDescent="0.25">
      <c r="A60" s="771"/>
      <c r="B60" s="761"/>
      <c r="C60" s="79" t="s">
        <v>81</v>
      </c>
      <c r="D60" s="355">
        <v>0</v>
      </c>
      <c r="E60" s="345">
        <v>41663055</v>
      </c>
    </row>
    <row r="61" spans="1:5" s="40" customFormat="1" ht="15" customHeight="1" x14ac:dyDescent="0.25">
      <c r="A61" s="772"/>
      <c r="B61" s="762"/>
      <c r="C61" s="290" t="s">
        <v>204</v>
      </c>
      <c r="D61" s="357">
        <f>SUM(D58:D60)</f>
        <v>0</v>
      </c>
      <c r="E61" s="342">
        <f>SUM(E58:E60)</f>
        <v>47114119</v>
      </c>
    </row>
    <row r="62" spans="1:5" s="40" customFormat="1" ht="15" customHeight="1" x14ac:dyDescent="0.25">
      <c r="A62" s="771" t="s">
        <v>93</v>
      </c>
      <c r="B62" s="761" t="s">
        <v>388</v>
      </c>
      <c r="C62" s="79" t="s">
        <v>202</v>
      </c>
      <c r="D62" s="355">
        <v>2540000</v>
      </c>
      <c r="E62" s="345">
        <v>2540000</v>
      </c>
    </row>
    <row r="63" spans="1:5" s="40" customFormat="1" ht="15" customHeight="1" x14ac:dyDescent="0.25">
      <c r="A63" s="772"/>
      <c r="B63" s="762"/>
      <c r="C63" s="290" t="s">
        <v>204</v>
      </c>
      <c r="D63" s="357">
        <f>SUM(D62)</f>
        <v>2540000</v>
      </c>
      <c r="E63" s="342">
        <f>SUM(E62)</f>
        <v>2540000</v>
      </c>
    </row>
    <row r="64" spans="1:5" s="40" customFormat="1" ht="15" customHeight="1" x14ac:dyDescent="0.25">
      <c r="A64" s="771" t="s">
        <v>94</v>
      </c>
      <c r="B64" s="761" t="s">
        <v>387</v>
      </c>
      <c r="C64" s="79" t="s">
        <v>203</v>
      </c>
      <c r="D64" s="355">
        <v>0</v>
      </c>
      <c r="E64" s="345">
        <v>0</v>
      </c>
    </row>
    <row r="65" spans="1:5" s="40" customFormat="1" ht="15" customHeight="1" x14ac:dyDescent="0.25">
      <c r="A65" s="772"/>
      <c r="B65" s="762"/>
      <c r="C65" s="290" t="s">
        <v>204</v>
      </c>
      <c r="D65" s="357">
        <f>SUM(D64:D64)</f>
        <v>0</v>
      </c>
      <c r="E65" s="342">
        <f>SUM(E64:E64)</f>
        <v>0</v>
      </c>
    </row>
    <row r="66" spans="1:5" s="40" customFormat="1" ht="15" customHeight="1" x14ac:dyDescent="0.25">
      <c r="A66" s="756" t="s">
        <v>95</v>
      </c>
      <c r="B66" s="758" t="s">
        <v>399</v>
      </c>
      <c r="C66" s="79" t="s">
        <v>202</v>
      </c>
      <c r="D66" s="355">
        <v>4890000</v>
      </c>
      <c r="E66" s="345">
        <v>4890000</v>
      </c>
    </row>
    <row r="67" spans="1:5" s="40" customFormat="1" ht="15" customHeight="1" x14ac:dyDescent="0.25">
      <c r="A67" s="757"/>
      <c r="B67" s="759"/>
      <c r="C67" s="290" t="s">
        <v>204</v>
      </c>
      <c r="D67" s="357">
        <f>SUM(D66:D66)</f>
        <v>4890000</v>
      </c>
      <c r="E67" s="342">
        <f>SUM(E66:E66)</f>
        <v>4890000</v>
      </c>
    </row>
    <row r="68" spans="1:5" s="40" customFormat="1" ht="15" customHeight="1" x14ac:dyDescent="0.25">
      <c r="A68" s="770" t="s">
        <v>96</v>
      </c>
      <c r="B68" s="773" t="s">
        <v>394</v>
      </c>
      <c r="C68" s="79" t="s">
        <v>205</v>
      </c>
      <c r="D68" s="355">
        <v>12525898</v>
      </c>
      <c r="E68" s="345">
        <v>12525898</v>
      </c>
    </row>
    <row r="69" spans="1:5" s="40" customFormat="1" ht="15" customHeight="1" x14ac:dyDescent="0.25">
      <c r="A69" s="771"/>
      <c r="B69" s="761"/>
      <c r="C69" s="79" t="s">
        <v>206</v>
      </c>
      <c r="D69" s="355">
        <v>2945319</v>
      </c>
      <c r="E69" s="345">
        <v>2945319</v>
      </c>
    </row>
    <row r="70" spans="1:5" s="40" customFormat="1" ht="15" customHeight="1" x14ac:dyDescent="0.25">
      <c r="A70" s="771"/>
      <c r="B70" s="761"/>
      <c r="C70" s="79" t="s">
        <v>202</v>
      </c>
      <c r="D70" s="355">
        <v>9140000</v>
      </c>
      <c r="E70" s="345">
        <v>9140000</v>
      </c>
    </row>
    <row r="71" spans="1:5" s="40" customFormat="1" ht="15" customHeight="1" x14ac:dyDescent="0.25">
      <c r="A71" s="771"/>
      <c r="B71" s="761"/>
      <c r="C71" s="79" t="s">
        <v>208</v>
      </c>
      <c r="D71" s="355">
        <v>2000000</v>
      </c>
      <c r="E71" s="345">
        <v>2000000</v>
      </c>
    </row>
    <row r="72" spans="1:5" s="40" customFormat="1" ht="15" customHeight="1" x14ac:dyDescent="0.25">
      <c r="A72" s="771"/>
      <c r="B72" s="761"/>
      <c r="C72" s="79" t="s">
        <v>204</v>
      </c>
      <c r="D72" s="355">
        <f>SUM(D68:D71)</f>
        <v>26611217</v>
      </c>
      <c r="E72" s="345">
        <f>SUM(E68:E71)</f>
        <v>26611217</v>
      </c>
    </row>
    <row r="73" spans="1:5" s="40" customFormat="1" ht="15" customHeight="1" x14ac:dyDescent="0.25">
      <c r="A73" s="772"/>
      <c r="B73" s="762"/>
      <c r="C73" s="290" t="s">
        <v>207</v>
      </c>
      <c r="D73" s="357">
        <v>6</v>
      </c>
      <c r="E73" s="342">
        <v>6</v>
      </c>
    </row>
    <row r="74" spans="1:5" s="40" customFormat="1" ht="15" customHeight="1" x14ac:dyDescent="0.25">
      <c r="A74" s="770" t="s">
        <v>97</v>
      </c>
      <c r="B74" s="773" t="s">
        <v>654</v>
      </c>
      <c r="C74" s="79" t="s">
        <v>205</v>
      </c>
      <c r="D74" s="355">
        <v>1761463</v>
      </c>
      <c r="E74" s="345">
        <v>1761463</v>
      </c>
    </row>
    <row r="75" spans="1:5" s="40" customFormat="1" ht="15" customHeight="1" x14ac:dyDescent="0.25">
      <c r="A75" s="771"/>
      <c r="B75" s="761"/>
      <c r="C75" s="79" t="s">
        <v>206</v>
      </c>
      <c r="D75" s="355">
        <v>407777</v>
      </c>
      <c r="E75" s="345">
        <v>407777</v>
      </c>
    </row>
    <row r="76" spans="1:5" s="40" customFormat="1" ht="15" customHeight="1" x14ac:dyDescent="0.25">
      <c r="A76" s="771"/>
      <c r="B76" s="761"/>
      <c r="C76" s="79" t="s">
        <v>202</v>
      </c>
      <c r="D76" s="355">
        <v>6285000</v>
      </c>
      <c r="E76" s="345">
        <v>6285000</v>
      </c>
    </row>
    <row r="77" spans="1:5" s="40" customFormat="1" ht="15" customHeight="1" x14ac:dyDescent="0.25">
      <c r="A77" s="771"/>
      <c r="B77" s="761"/>
      <c r="C77" s="79" t="s">
        <v>208</v>
      </c>
      <c r="D77" s="355">
        <v>918000</v>
      </c>
      <c r="E77" s="345">
        <v>918000</v>
      </c>
    </row>
    <row r="78" spans="1:5" s="40" customFormat="1" ht="15" customHeight="1" x14ac:dyDescent="0.25">
      <c r="A78" s="771"/>
      <c r="B78" s="761"/>
      <c r="C78" s="79" t="s">
        <v>204</v>
      </c>
      <c r="D78" s="355">
        <f>SUM(D74:D77)</f>
        <v>9372240</v>
      </c>
      <c r="E78" s="345">
        <f>SUM(E74:E77)</f>
        <v>9372240</v>
      </c>
    </row>
    <row r="79" spans="1:5" s="40" customFormat="1" ht="15" customHeight="1" x14ac:dyDescent="0.25">
      <c r="A79" s="772"/>
      <c r="B79" s="762"/>
      <c r="C79" s="290" t="s">
        <v>207</v>
      </c>
      <c r="D79" s="357">
        <v>1</v>
      </c>
      <c r="E79" s="342">
        <v>1</v>
      </c>
    </row>
    <row r="80" spans="1:5" s="40" customFormat="1" ht="15" customHeight="1" x14ac:dyDescent="0.25">
      <c r="A80" s="756" t="s">
        <v>98</v>
      </c>
      <c r="B80" s="774" t="s">
        <v>407</v>
      </c>
      <c r="C80" s="300" t="s">
        <v>202</v>
      </c>
      <c r="D80" s="355">
        <v>730000</v>
      </c>
      <c r="E80" s="345">
        <v>730000</v>
      </c>
    </row>
    <row r="81" spans="1:5" s="40" customFormat="1" ht="15" customHeight="1" x14ac:dyDescent="0.25">
      <c r="A81" s="757"/>
      <c r="B81" s="776"/>
      <c r="C81" s="348" t="s">
        <v>204</v>
      </c>
      <c r="D81" s="357">
        <f>SUM(D80)</f>
        <v>730000</v>
      </c>
      <c r="E81" s="342">
        <f>SUM(E80)</f>
        <v>730000</v>
      </c>
    </row>
    <row r="82" spans="1:5" s="40" customFormat="1" ht="15" customHeight="1" x14ac:dyDescent="0.25">
      <c r="A82" s="756" t="s">
        <v>99</v>
      </c>
      <c r="B82" s="774" t="s">
        <v>408</v>
      </c>
      <c r="C82" s="300" t="s">
        <v>203</v>
      </c>
      <c r="D82" s="355">
        <v>900000</v>
      </c>
      <c r="E82" s="345">
        <v>900000</v>
      </c>
    </row>
    <row r="83" spans="1:5" s="40" customFormat="1" ht="15" customHeight="1" x14ac:dyDescent="0.25">
      <c r="A83" s="757"/>
      <c r="B83" s="776"/>
      <c r="C83" s="348" t="s">
        <v>204</v>
      </c>
      <c r="D83" s="357">
        <f>SUM(D82)</f>
        <v>900000</v>
      </c>
      <c r="E83" s="342">
        <f>SUM(E82)</f>
        <v>900000</v>
      </c>
    </row>
    <row r="84" spans="1:5" s="40" customFormat="1" ht="15" customHeight="1" x14ac:dyDescent="0.25">
      <c r="A84" s="756" t="s">
        <v>100</v>
      </c>
      <c r="B84" s="774" t="s">
        <v>410</v>
      </c>
      <c r="C84" s="300" t="s">
        <v>202</v>
      </c>
      <c r="D84" s="355">
        <v>810000</v>
      </c>
      <c r="E84" s="345">
        <v>810000</v>
      </c>
    </row>
    <row r="85" spans="1:5" s="40" customFormat="1" ht="15" customHeight="1" x14ac:dyDescent="0.25">
      <c r="A85" s="760"/>
      <c r="B85" s="775"/>
      <c r="C85" s="300" t="s">
        <v>208</v>
      </c>
      <c r="D85" s="355">
        <v>64000</v>
      </c>
      <c r="E85" s="345">
        <v>64000</v>
      </c>
    </row>
    <row r="86" spans="1:5" s="40" customFormat="1" ht="15" customHeight="1" x14ac:dyDescent="0.25">
      <c r="A86" s="757"/>
      <c r="B86" s="776"/>
      <c r="C86" s="348" t="s">
        <v>204</v>
      </c>
      <c r="D86" s="357">
        <f>SUM(D84:D85)</f>
        <v>874000</v>
      </c>
      <c r="E86" s="342">
        <f>SUM(E84:E85)</f>
        <v>874000</v>
      </c>
    </row>
    <row r="87" spans="1:5" s="40" customFormat="1" ht="15" customHeight="1" x14ac:dyDescent="0.25">
      <c r="A87" s="756" t="s">
        <v>101</v>
      </c>
      <c r="B87" s="774" t="s">
        <v>411</v>
      </c>
      <c r="C87" s="300" t="s">
        <v>202</v>
      </c>
      <c r="D87" s="355">
        <v>2552000</v>
      </c>
      <c r="E87" s="345">
        <v>2552000</v>
      </c>
    </row>
    <row r="88" spans="1:5" s="40" customFormat="1" ht="15" customHeight="1" x14ac:dyDescent="0.25">
      <c r="A88" s="757"/>
      <c r="B88" s="776"/>
      <c r="C88" s="348" t="s">
        <v>204</v>
      </c>
      <c r="D88" s="357">
        <f>SUM(D87:D87)</f>
        <v>2552000</v>
      </c>
      <c r="E88" s="342">
        <f>SUM(E87:E87)</f>
        <v>2552000</v>
      </c>
    </row>
    <row r="89" spans="1:5" s="40" customFormat="1" ht="15" customHeight="1" x14ac:dyDescent="0.25">
      <c r="A89" s="756" t="s">
        <v>102</v>
      </c>
      <c r="B89" s="774" t="s">
        <v>409</v>
      </c>
      <c r="C89" s="300" t="s">
        <v>202</v>
      </c>
      <c r="D89" s="355">
        <v>150000</v>
      </c>
      <c r="E89" s="345">
        <v>150000</v>
      </c>
    </row>
    <row r="90" spans="1:5" s="40" customFormat="1" ht="15" customHeight="1" x14ac:dyDescent="0.25">
      <c r="A90" s="757"/>
      <c r="B90" s="776"/>
      <c r="C90" s="348" t="s">
        <v>204</v>
      </c>
      <c r="D90" s="357">
        <f>SUM(D89)</f>
        <v>150000</v>
      </c>
      <c r="E90" s="342">
        <f>SUM(E89)</f>
        <v>150000</v>
      </c>
    </row>
    <row r="91" spans="1:5" s="40" customFormat="1" ht="15" customHeight="1" x14ac:dyDescent="0.25">
      <c r="A91" s="763" t="s">
        <v>103</v>
      </c>
      <c r="B91" s="766" t="s">
        <v>418</v>
      </c>
      <c r="C91" s="300" t="s">
        <v>205</v>
      </c>
      <c r="D91" s="355">
        <v>374000</v>
      </c>
      <c r="E91" s="345">
        <v>374000</v>
      </c>
    </row>
    <row r="92" spans="1:5" s="40" customFormat="1" ht="15" customHeight="1" x14ac:dyDescent="0.25">
      <c r="A92" s="764"/>
      <c r="B92" s="767"/>
      <c r="C92" s="300" t="s">
        <v>206</v>
      </c>
      <c r="D92" s="355">
        <v>74000</v>
      </c>
      <c r="E92" s="345">
        <v>74000</v>
      </c>
    </row>
    <row r="93" spans="1:5" s="40" customFormat="1" ht="15" customHeight="1" x14ac:dyDescent="0.25">
      <c r="A93" s="764"/>
      <c r="B93" s="767"/>
      <c r="C93" s="300" t="s">
        <v>202</v>
      </c>
      <c r="D93" s="355">
        <v>650000</v>
      </c>
      <c r="E93" s="345">
        <v>650000</v>
      </c>
    </row>
    <row r="94" spans="1:5" s="40" customFormat="1" ht="15" customHeight="1" x14ac:dyDescent="0.25">
      <c r="A94" s="764"/>
      <c r="B94" s="767"/>
      <c r="C94" s="300" t="s">
        <v>82</v>
      </c>
      <c r="D94" s="355">
        <v>229000</v>
      </c>
      <c r="E94" s="345">
        <v>229000</v>
      </c>
    </row>
    <row r="95" spans="1:5" s="40" customFormat="1" ht="15" customHeight="1" x14ac:dyDescent="0.25">
      <c r="A95" s="765"/>
      <c r="B95" s="768"/>
      <c r="C95" s="348" t="s">
        <v>204</v>
      </c>
      <c r="D95" s="357">
        <f>SUM(D91:D94)</f>
        <v>1327000</v>
      </c>
      <c r="E95" s="342">
        <f>SUM(E91:E94)</f>
        <v>1327000</v>
      </c>
    </row>
    <row r="96" spans="1:5" s="40" customFormat="1" ht="15" customHeight="1" x14ac:dyDescent="0.25">
      <c r="A96" s="763" t="s">
        <v>104</v>
      </c>
      <c r="B96" s="766" t="s">
        <v>419</v>
      </c>
      <c r="C96" s="349" t="s">
        <v>205</v>
      </c>
      <c r="D96" s="356">
        <v>4292492</v>
      </c>
      <c r="E96" s="344">
        <v>4292492</v>
      </c>
    </row>
    <row r="97" spans="1:5" s="40" customFormat="1" ht="15" customHeight="1" x14ac:dyDescent="0.25">
      <c r="A97" s="764"/>
      <c r="B97" s="767"/>
      <c r="C97" s="300" t="s">
        <v>206</v>
      </c>
      <c r="D97" s="355">
        <v>1080402</v>
      </c>
      <c r="E97" s="345">
        <v>1080402</v>
      </c>
    </row>
    <row r="98" spans="1:5" s="40" customFormat="1" ht="15" customHeight="1" x14ac:dyDescent="0.25">
      <c r="A98" s="764"/>
      <c r="B98" s="767"/>
      <c r="C98" s="300" t="s">
        <v>202</v>
      </c>
      <c r="D98" s="355">
        <v>35691000</v>
      </c>
      <c r="E98" s="345">
        <v>40691000</v>
      </c>
    </row>
    <row r="99" spans="1:5" s="40" customFormat="1" ht="15" customHeight="1" x14ac:dyDescent="0.25">
      <c r="A99" s="764"/>
      <c r="B99" s="767"/>
      <c r="C99" s="300" t="s">
        <v>203</v>
      </c>
      <c r="D99" s="355">
        <v>80000</v>
      </c>
      <c r="E99" s="345">
        <v>80000</v>
      </c>
    </row>
    <row r="100" spans="1:5" s="40" customFormat="1" ht="15" customHeight="1" x14ac:dyDescent="0.25">
      <c r="A100" s="764"/>
      <c r="B100" s="767"/>
      <c r="C100" s="300" t="s">
        <v>82</v>
      </c>
      <c r="D100" s="355">
        <v>6932000</v>
      </c>
      <c r="E100" s="345">
        <v>6932000</v>
      </c>
    </row>
    <row r="101" spans="1:5" s="40" customFormat="1" ht="15" customHeight="1" x14ac:dyDescent="0.25">
      <c r="A101" s="764"/>
      <c r="B101" s="767"/>
      <c r="C101" s="300" t="s">
        <v>81</v>
      </c>
      <c r="D101" s="355">
        <v>0</v>
      </c>
      <c r="E101" s="345">
        <v>0</v>
      </c>
    </row>
    <row r="102" spans="1:5" s="40" customFormat="1" ht="15" customHeight="1" x14ac:dyDescent="0.25">
      <c r="A102" s="764"/>
      <c r="B102" s="767"/>
      <c r="C102" s="300" t="s">
        <v>204</v>
      </c>
      <c r="D102" s="355">
        <f>SUM(D96:D101)</f>
        <v>48075894</v>
      </c>
      <c r="E102" s="345">
        <f>SUM(E96:E101)</f>
        <v>53075894</v>
      </c>
    </row>
    <row r="103" spans="1:5" s="40" customFormat="1" ht="15" customHeight="1" thickBot="1" x14ac:dyDescent="0.3">
      <c r="A103" s="764"/>
      <c r="B103" s="767"/>
      <c r="C103" s="300" t="s">
        <v>207</v>
      </c>
      <c r="D103" s="355">
        <v>2</v>
      </c>
      <c r="E103" s="345">
        <v>2</v>
      </c>
    </row>
    <row r="104" spans="1:5" s="40" customFormat="1" ht="6.75" customHeight="1" thickTop="1" x14ac:dyDescent="0.25">
      <c r="A104" s="678"/>
      <c r="B104" s="679"/>
      <c r="C104" s="680"/>
      <c r="D104" s="682"/>
      <c r="E104" s="682"/>
    </row>
    <row r="105" spans="1:5" s="40" customFormat="1" ht="6.75" customHeight="1" thickBot="1" x14ac:dyDescent="0.3">
      <c r="A105" s="358"/>
      <c r="B105" s="301"/>
      <c r="C105" s="351"/>
      <c r="D105" s="352"/>
      <c r="E105" s="352"/>
    </row>
    <row r="106" spans="1:5" s="40" customFormat="1" ht="15" customHeight="1" thickTop="1" x14ac:dyDescent="0.25">
      <c r="A106" s="779" t="s">
        <v>105</v>
      </c>
      <c r="B106" s="780" t="s">
        <v>390</v>
      </c>
      <c r="C106" s="683" t="s">
        <v>202</v>
      </c>
      <c r="D106" s="677">
        <v>500000</v>
      </c>
      <c r="E106" s="684">
        <v>500000</v>
      </c>
    </row>
    <row r="107" spans="1:5" s="40" customFormat="1" ht="15" customHeight="1" x14ac:dyDescent="0.25">
      <c r="A107" s="771"/>
      <c r="B107" s="761"/>
      <c r="C107" s="79" t="s">
        <v>82</v>
      </c>
      <c r="D107" s="355"/>
      <c r="E107" s="345"/>
    </row>
    <row r="108" spans="1:5" s="40" customFormat="1" ht="15" customHeight="1" x14ac:dyDescent="0.25">
      <c r="A108" s="772"/>
      <c r="B108" s="762"/>
      <c r="C108" s="290" t="s">
        <v>204</v>
      </c>
      <c r="D108" s="357">
        <f>SUM(D106:D106)</f>
        <v>500000</v>
      </c>
      <c r="E108" s="342">
        <f>SUM(E106:E106)</f>
        <v>500000</v>
      </c>
    </row>
    <row r="109" spans="1:5" s="40" customFormat="1" ht="15" customHeight="1" x14ac:dyDescent="0.25">
      <c r="A109" s="764" t="s">
        <v>106</v>
      </c>
      <c r="B109" s="767" t="s">
        <v>416</v>
      </c>
      <c r="C109" s="300" t="s">
        <v>205</v>
      </c>
      <c r="D109" s="417">
        <v>338763</v>
      </c>
      <c r="E109" s="345">
        <v>338763</v>
      </c>
    </row>
    <row r="110" spans="1:5" s="40" customFormat="1" ht="15" customHeight="1" x14ac:dyDescent="0.25">
      <c r="A110" s="764"/>
      <c r="B110" s="767"/>
      <c r="C110" s="300" t="s">
        <v>206</v>
      </c>
      <c r="D110" s="416">
        <v>77477</v>
      </c>
      <c r="E110" s="345">
        <v>77477</v>
      </c>
    </row>
    <row r="111" spans="1:5" s="40" customFormat="1" ht="15" customHeight="1" x14ac:dyDescent="0.25">
      <c r="A111" s="764"/>
      <c r="B111" s="767"/>
      <c r="C111" s="300" t="s">
        <v>202</v>
      </c>
      <c r="D111" s="416">
        <v>165000</v>
      </c>
      <c r="E111" s="345">
        <v>165000</v>
      </c>
    </row>
    <row r="112" spans="1:5" s="40" customFormat="1" ht="15" customHeight="1" x14ac:dyDescent="0.25">
      <c r="A112" s="764"/>
      <c r="B112" s="767"/>
      <c r="C112" s="300" t="s">
        <v>82</v>
      </c>
      <c r="D112" s="416">
        <v>229000</v>
      </c>
      <c r="E112" s="345">
        <v>229000</v>
      </c>
    </row>
    <row r="113" spans="1:5" s="40" customFormat="1" ht="15" customHeight="1" x14ac:dyDescent="0.25">
      <c r="A113" s="765"/>
      <c r="B113" s="768"/>
      <c r="C113" s="348" t="s">
        <v>204</v>
      </c>
      <c r="D113" s="415">
        <f>SUM(D109:D112)</f>
        <v>810240</v>
      </c>
      <c r="E113" s="342">
        <f>SUM(E109:E112)</f>
        <v>810240</v>
      </c>
    </row>
    <row r="114" spans="1:5" s="40" customFormat="1" ht="15" customHeight="1" x14ac:dyDescent="0.25">
      <c r="A114" s="763" t="s">
        <v>107</v>
      </c>
      <c r="B114" s="766" t="s">
        <v>417</v>
      </c>
      <c r="C114" s="349" t="s">
        <v>205</v>
      </c>
      <c r="D114" s="417">
        <v>5207262</v>
      </c>
      <c r="E114" s="344">
        <v>5207262</v>
      </c>
    </row>
    <row r="115" spans="1:5" s="40" customFormat="1" ht="15" customHeight="1" x14ac:dyDescent="0.25">
      <c r="A115" s="764"/>
      <c r="B115" s="767"/>
      <c r="C115" s="300" t="s">
        <v>206</v>
      </c>
      <c r="D115" s="416">
        <v>1175527</v>
      </c>
      <c r="E115" s="345">
        <v>1175527</v>
      </c>
    </row>
    <row r="116" spans="1:5" s="40" customFormat="1" ht="15" customHeight="1" x14ac:dyDescent="0.25">
      <c r="A116" s="764"/>
      <c r="B116" s="767"/>
      <c r="C116" s="300" t="s">
        <v>202</v>
      </c>
      <c r="D116" s="416">
        <v>3935000</v>
      </c>
      <c r="E116" s="345">
        <v>3935000</v>
      </c>
    </row>
    <row r="117" spans="1:5" s="40" customFormat="1" ht="15" customHeight="1" x14ac:dyDescent="0.25">
      <c r="A117" s="764"/>
      <c r="B117" s="767"/>
      <c r="C117" s="300" t="s">
        <v>82</v>
      </c>
      <c r="D117" s="416">
        <v>6763000</v>
      </c>
      <c r="E117" s="345">
        <v>6763000</v>
      </c>
    </row>
    <row r="118" spans="1:5" s="40" customFormat="1" ht="15" customHeight="1" x14ac:dyDescent="0.25">
      <c r="A118" s="764"/>
      <c r="B118" s="767"/>
      <c r="C118" s="300" t="s">
        <v>81</v>
      </c>
      <c r="D118" s="416">
        <v>1200000</v>
      </c>
      <c r="E118" s="345">
        <v>1200000</v>
      </c>
    </row>
    <row r="119" spans="1:5" s="40" customFormat="1" ht="15" customHeight="1" x14ac:dyDescent="0.25">
      <c r="A119" s="764"/>
      <c r="B119" s="767"/>
      <c r="C119" s="300" t="s">
        <v>204</v>
      </c>
      <c r="D119" s="416">
        <f>SUM(D114:D118)</f>
        <v>18280789</v>
      </c>
      <c r="E119" s="345">
        <f>SUM(E114:E118)</f>
        <v>18280789</v>
      </c>
    </row>
    <row r="120" spans="1:5" s="40" customFormat="1" ht="15" customHeight="1" x14ac:dyDescent="0.25">
      <c r="A120" s="765"/>
      <c r="B120" s="768"/>
      <c r="C120" s="348" t="s">
        <v>207</v>
      </c>
      <c r="D120" s="415">
        <v>2</v>
      </c>
      <c r="E120" s="342">
        <v>2</v>
      </c>
    </row>
    <row r="121" spans="1:5" s="40" customFormat="1" ht="15" customHeight="1" x14ac:dyDescent="0.25">
      <c r="A121" s="771" t="s">
        <v>108</v>
      </c>
      <c r="B121" s="761" t="s">
        <v>392</v>
      </c>
      <c r="C121" s="79" t="s">
        <v>202</v>
      </c>
      <c r="D121" s="416">
        <v>1270000</v>
      </c>
      <c r="E121" s="345">
        <v>1270000</v>
      </c>
    </row>
    <row r="122" spans="1:5" s="40" customFormat="1" ht="15" customHeight="1" x14ac:dyDescent="0.25">
      <c r="A122" s="772"/>
      <c r="B122" s="762"/>
      <c r="C122" s="290" t="s">
        <v>204</v>
      </c>
      <c r="D122" s="415">
        <f>SUM(D121)</f>
        <v>1270000</v>
      </c>
      <c r="E122" s="342">
        <f>SUM(E121)</f>
        <v>1270000</v>
      </c>
    </row>
    <row r="123" spans="1:5" s="40" customFormat="1" ht="15" customHeight="1" x14ac:dyDescent="0.25">
      <c r="A123" s="763" t="s">
        <v>109</v>
      </c>
      <c r="B123" s="766" t="s">
        <v>415</v>
      </c>
      <c r="C123" s="300" t="s">
        <v>203</v>
      </c>
      <c r="D123" s="416">
        <v>7195000</v>
      </c>
      <c r="E123" s="345">
        <v>7395000</v>
      </c>
    </row>
    <row r="124" spans="1:5" s="40" customFormat="1" ht="15" customHeight="1" x14ac:dyDescent="0.25">
      <c r="A124" s="765"/>
      <c r="B124" s="768"/>
      <c r="C124" s="348" t="s">
        <v>204</v>
      </c>
      <c r="D124" s="415">
        <f>SUM(D123)</f>
        <v>7195000</v>
      </c>
      <c r="E124" s="342">
        <f>SUM(E123)</f>
        <v>7395000</v>
      </c>
    </row>
    <row r="125" spans="1:5" s="40" customFormat="1" ht="15" customHeight="1" x14ac:dyDescent="0.25">
      <c r="A125" s="756" t="s">
        <v>110</v>
      </c>
      <c r="B125" s="758" t="s">
        <v>402</v>
      </c>
      <c r="C125" s="346" t="s">
        <v>205</v>
      </c>
      <c r="D125" s="417">
        <v>450000</v>
      </c>
      <c r="E125" s="344">
        <v>450000</v>
      </c>
    </row>
    <row r="126" spans="1:5" s="40" customFormat="1" ht="15" customHeight="1" x14ac:dyDescent="0.25">
      <c r="A126" s="760"/>
      <c r="B126" s="769"/>
      <c r="C126" s="79" t="s">
        <v>206</v>
      </c>
      <c r="D126" s="416">
        <v>249517</v>
      </c>
      <c r="E126" s="345">
        <v>249517</v>
      </c>
    </row>
    <row r="127" spans="1:5" s="40" customFormat="1" ht="15" customHeight="1" x14ac:dyDescent="0.25">
      <c r="A127" s="760"/>
      <c r="B127" s="769"/>
      <c r="C127" s="79" t="s">
        <v>202</v>
      </c>
      <c r="D127" s="416">
        <v>475000</v>
      </c>
      <c r="E127" s="345">
        <v>475000</v>
      </c>
    </row>
    <row r="128" spans="1:5" s="40" customFormat="1" ht="15" customHeight="1" x14ac:dyDescent="0.25">
      <c r="A128" s="757"/>
      <c r="B128" s="759"/>
      <c r="C128" s="290" t="s">
        <v>204</v>
      </c>
      <c r="D128" s="415">
        <f>SUM(D125:D127)</f>
        <v>1174517</v>
      </c>
      <c r="E128" s="342">
        <f>SUM(E125:E127)</f>
        <v>1174517</v>
      </c>
    </row>
    <row r="129" spans="1:7" s="40" customFormat="1" ht="15" customHeight="1" x14ac:dyDescent="0.25">
      <c r="A129" s="763" t="s">
        <v>111</v>
      </c>
      <c r="B129" s="766" t="s">
        <v>412</v>
      </c>
      <c r="C129" s="187" t="s">
        <v>203</v>
      </c>
      <c r="D129" s="416">
        <v>178000</v>
      </c>
      <c r="E129" s="345">
        <v>178000</v>
      </c>
    </row>
    <row r="130" spans="1:7" s="40" customFormat="1" ht="15" customHeight="1" x14ac:dyDescent="0.25">
      <c r="A130" s="765"/>
      <c r="B130" s="768"/>
      <c r="C130" s="360" t="s">
        <v>204</v>
      </c>
      <c r="D130" s="415">
        <f>SUM(D129:D129)</f>
        <v>178000</v>
      </c>
      <c r="E130" s="342">
        <f>SUM(E129:E129)</f>
        <v>178000</v>
      </c>
    </row>
    <row r="131" spans="1:7" s="40" customFormat="1" ht="15" customHeight="1" x14ac:dyDescent="0.25">
      <c r="A131" s="756" t="s">
        <v>112</v>
      </c>
      <c r="B131" s="774" t="s">
        <v>506</v>
      </c>
      <c r="C131" s="300" t="s">
        <v>209</v>
      </c>
      <c r="D131" s="416">
        <v>150000</v>
      </c>
      <c r="E131" s="345">
        <v>150000</v>
      </c>
    </row>
    <row r="132" spans="1:7" s="40" customFormat="1" ht="15" customHeight="1" x14ac:dyDescent="0.25">
      <c r="A132" s="757"/>
      <c r="B132" s="776"/>
      <c r="C132" s="348" t="s">
        <v>204</v>
      </c>
      <c r="D132" s="415">
        <f>SUM(D131)</f>
        <v>150000</v>
      </c>
      <c r="E132" s="342">
        <f>SUM(E131)</f>
        <v>150000</v>
      </c>
    </row>
    <row r="133" spans="1:7" s="40" customFormat="1" ht="15" customHeight="1" x14ac:dyDescent="0.25">
      <c r="A133" s="764" t="s">
        <v>113</v>
      </c>
      <c r="B133" s="767" t="s">
        <v>413</v>
      </c>
      <c r="C133" s="300" t="s">
        <v>188</v>
      </c>
      <c r="D133" s="416">
        <v>242000</v>
      </c>
      <c r="E133" s="345">
        <v>242000</v>
      </c>
    </row>
    <row r="134" spans="1:7" s="40" customFormat="1" ht="15" customHeight="1" x14ac:dyDescent="0.25">
      <c r="A134" s="765"/>
      <c r="B134" s="768"/>
      <c r="C134" s="348" t="s">
        <v>204</v>
      </c>
      <c r="D134" s="415">
        <f>SUM(D133:D133)</f>
        <v>242000</v>
      </c>
      <c r="E134" s="342">
        <f>SUM(E133:E133)</f>
        <v>242000</v>
      </c>
    </row>
    <row r="135" spans="1:7" s="40" customFormat="1" ht="15" customHeight="1" x14ac:dyDescent="0.25">
      <c r="A135" s="764" t="s">
        <v>114</v>
      </c>
      <c r="B135" s="767" t="s">
        <v>531</v>
      </c>
      <c r="C135" s="300" t="s">
        <v>188</v>
      </c>
      <c r="D135" s="416">
        <v>340000</v>
      </c>
      <c r="E135" s="345">
        <v>340000</v>
      </c>
    </row>
    <row r="136" spans="1:7" s="40" customFormat="1" ht="15" customHeight="1" x14ac:dyDescent="0.25">
      <c r="A136" s="765"/>
      <c r="B136" s="768"/>
      <c r="C136" s="348" t="s">
        <v>204</v>
      </c>
      <c r="D136" s="415">
        <f>SUM(D135:D135)</f>
        <v>340000</v>
      </c>
      <c r="E136" s="342">
        <f>SUM(E135:E135)</f>
        <v>340000</v>
      </c>
    </row>
    <row r="137" spans="1:7" s="40" customFormat="1" ht="15" customHeight="1" x14ac:dyDescent="0.25">
      <c r="A137" s="756" t="s">
        <v>115</v>
      </c>
      <c r="B137" s="774" t="s">
        <v>414</v>
      </c>
      <c r="C137" s="349" t="s">
        <v>209</v>
      </c>
      <c r="D137" s="417">
        <v>3550000</v>
      </c>
      <c r="E137" s="344">
        <v>3550000</v>
      </c>
    </row>
    <row r="138" spans="1:7" ht="15" customHeight="1" x14ac:dyDescent="0.25">
      <c r="A138" s="760"/>
      <c r="B138" s="775"/>
      <c r="C138" s="300" t="s">
        <v>243</v>
      </c>
      <c r="D138" s="416">
        <v>63500</v>
      </c>
      <c r="E138" s="345">
        <v>63500</v>
      </c>
      <c r="F138"/>
      <c r="G138"/>
    </row>
    <row r="139" spans="1:7" x14ac:dyDescent="0.25">
      <c r="A139" s="760"/>
      <c r="B139" s="775"/>
      <c r="C139" s="300" t="s">
        <v>205</v>
      </c>
      <c r="D139" s="416">
        <v>200000</v>
      </c>
      <c r="E139" s="345">
        <v>200000</v>
      </c>
      <c r="F139" s="171"/>
      <c r="G139" s="171"/>
    </row>
    <row r="140" spans="1:7" x14ac:dyDescent="0.25">
      <c r="A140" s="760"/>
      <c r="B140" s="775"/>
      <c r="C140" s="300" t="s">
        <v>206</v>
      </c>
      <c r="D140" s="416">
        <v>87320</v>
      </c>
      <c r="E140" s="345">
        <v>87320</v>
      </c>
    </row>
    <row r="141" spans="1:7" ht="13.8" thickBot="1" x14ac:dyDescent="0.3">
      <c r="A141" s="781"/>
      <c r="B141" s="782"/>
      <c r="C141" s="359" t="s">
        <v>204</v>
      </c>
      <c r="D141" s="418">
        <f>SUM(D137:D140)</f>
        <v>3900820</v>
      </c>
      <c r="E141" s="350">
        <f>SUM(E137:E140)</f>
        <v>3900820</v>
      </c>
    </row>
    <row r="142" spans="1:7" ht="13.8" thickTop="1" x14ac:dyDescent="0.25"/>
    <row r="143" spans="1:7" x14ac:dyDescent="0.25">
      <c r="D143" s="171">
        <f>D16+D22+D27+D31+D34+D36+D39+D42+D47+D50+D57+D63+D65+D67+D72+D78+D81+D83+D86+D88+D90+D95+D102+D108+D113+D119+D122+D124+D128+D130+D134+D136+D141+D132+D61</f>
        <v>421148000</v>
      </c>
      <c r="E143" s="171">
        <f>E16+E22+E27+E31+E34+E36+E39+E42+E47+E50+E57+E63+E65+E67+E72+E78+E81+E83+E86+E88+E90+E95+E102+E108+E113+E119+E122+E124+E128+E130+E134+E136+E141+E132+E61</f>
        <v>529655768</v>
      </c>
    </row>
  </sheetData>
  <sheetProtection selectLockedCells="1" selectUnlockedCells="1"/>
  <mergeCells count="72">
    <mergeCell ref="A137:A141"/>
    <mergeCell ref="B137:B141"/>
    <mergeCell ref="A43:A47"/>
    <mergeCell ref="B43:B47"/>
    <mergeCell ref="A58:A61"/>
    <mergeCell ref="B58:B61"/>
    <mergeCell ref="A131:A132"/>
    <mergeCell ref="B131:B132"/>
    <mergeCell ref="A133:A134"/>
    <mergeCell ref="B133:B134"/>
    <mergeCell ref="A135:A136"/>
    <mergeCell ref="B135:B136"/>
    <mergeCell ref="A123:A124"/>
    <mergeCell ref="B123:B124"/>
    <mergeCell ref="A125:A128"/>
    <mergeCell ref="B125:B128"/>
    <mergeCell ref="A106:A108"/>
    <mergeCell ref="B106:B108"/>
    <mergeCell ref="A129:A130"/>
    <mergeCell ref="B129:B130"/>
    <mergeCell ref="A109:A113"/>
    <mergeCell ref="B109:B113"/>
    <mergeCell ref="A114:A120"/>
    <mergeCell ref="B114:B120"/>
    <mergeCell ref="A121:A122"/>
    <mergeCell ref="B121:B122"/>
    <mergeCell ref="A89:A90"/>
    <mergeCell ref="B89:B90"/>
    <mergeCell ref="A91:A95"/>
    <mergeCell ref="B91:B95"/>
    <mergeCell ref="A96:A103"/>
    <mergeCell ref="B96:B103"/>
    <mergeCell ref="A80:A81"/>
    <mergeCell ref="B80:B81"/>
    <mergeCell ref="A84:A86"/>
    <mergeCell ref="B84:B86"/>
    <mergeCell ref="A87:A88"/>
    <mergeCell ref="B87:B88"/>
    <mergeCell ref="A82:A83"/>
    <mergeCell ref="B82:B83"/>
    <mergeCell ref="A66:A67"/>
    <mergeCell ref="B66:B67"/>
    <mergeCell ref="A68:A73"/>
    <mergeCell ref="B68:B73"/>
    <mergeCell ref="A74:A79"/>
    <mergeCell ref="B74:B79"/>
    <mergeCell ref="A54:A57"/>
    <mergeCell ref="B54:B57"/>
    <mergeCell ref="A62:A63"/>
    <mergeCell ref="B62:B63"/>
    <mergeCell ref="A64:A65"/>
    <mergeCell ref="B64:B65"/>
    <mergeCell ref="A37:A39"/>
    <mergeCell ref="B37:B39"/>
    <mergeCell ref="A40:A42"/>
    <mergeCell ref="B40:B42"/>
    <mergeCell ref="A48:A51"/>
    <mergeCell ref="B48:B51"/>
    <mergeCell ref="A4:G4"/>
    <mergeCell ref="A5:G5"/>
    <mergeCell ref="A10:A17"/>
    <mergeCell ref="B10:B17"/>
    <mergeCell ref="A24:A27"/>
    <mergeCell ref="B24:B27"/>
    <mergeCell ref="A35:A36"/>
    <mergeCell ref="B35:B36"/>
    <mergeCell ref="A28:A31"/>
    <mergeCell ref="B28:B31"/>
    <mergeCell ref="A18:A23"/>
    <mergeCell ref="B18:B23"/>
    <mergeCell ref="A32:A34"/>
    <mergeCell ref="B32:B34"/>
  </mergeCells>
  <phoneticPr fontId="15" type="noConversion"/>
  <pageMargins left="0.25" right="0.25" top="0.75" bottom="0.75" header="0.3" footer="0.3"/>
  <pageSetup paperSize="9" scale="97" firstPageNumber="0" orientation="portrait" r:id="rId1"/>
  <headerFooter alignWithMargins="0"/>
  <rowBreaks count="2" manualBreakCount="2">
    <brk id="52" max="6" man="1"/>
    <brk id="10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4" width="9.6640625" style="1" customWidth="1"/>
    <col min="5" max="5" width="4.6640625" style="1" customWidth="1"/>
    <col min="6" max="6" width="30.6640625" style="1" customWidth="1"/>
    <col min="7" max="7" width="9.6640625" style="1" customWidth="1"/>
    <col min="8" max="8" width="9.6640625" customWidth="1"/>
    <col min="9" max="247" width="9.109375" customWidth="1"/>
  </cols>
  <sheetData>
    <row r="1" spans="1:11" s="40" customFormat="1" ht="15" customHeight="1" x14ac:dyDescent="0.25">
      <c r="B1" s="59"/>
      <c r="C1" s="59"/>
      <c r="D1" s="59"/>
      <c r="E1" s="59"/>
      <c r="F1" s="59"/>
      <c r="G1" s="59"/>
      <c r="H1" s="59"/>
      <c r="I1" s="59"/>
      <c r="J1" s="59"/>
      <c r="K1" s="2" t="s">
        <v>460</v>
      </c>
    </row>
    <row r="2" spans="1:11" s="40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tr">
        <f>'1.sz. melléklet'!G2</f>
        <v>a 7/2017. (X.4.) önkormányzati rendelethez</v>
      </c>
    </row>
    <row r="3" spans="1:11" s="40" customFormat="1" ht="6" customHeight="1" x14ac:dyDescent="0.25">
      <c r="A3" s="42"/>
      <c r="B3" s="43"/>
      <c r="C3" s="43"/>
      <c r="D3" s="43"/>
      <c r="E3" s="43"/>
      <c r="F3" s="43"/>
      <c r="G3" s="43"/>
    </row>
    <row r="4" spans="1:11" s="40" customFormat="1" ht="15" customHeight="1" x14ac:dyDescent="0.25">
      <c r="A4" s="707" t="s">
        <v>488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</row>
    <row r="5" spans="1:11" s="40" customFormat="1" ht="6" customHeight="1" x14ac:dyDescent="0.25">
      <c r="A5" s="42"/>
      <c r="B5" s="43"/>
      <c r="C5" s="43"/>
      <c r="D5" s="43"/>
      <c r="E5" s="42"/>
      <c r="F5" s="42"/>
      <c r="G5" s="43"/>
    </row>
    <row r="6" spans="1:11" s="40" customFormat="1" ht="15" customHeight="1" thickBot="1" x14ac:dyDescent="0.25">
      <c r="A6" s="42"/>
      <c r="B6" s="43"/>
      <c r="C6" s="43"/>
      <c r="D6" s="43"/>
      <c r="E6" s="42"/>
      <c r="F6" s="194"/>
      <c r="H6" s="6" t="s">
        <v>215</v>
      </c>
    </row>
    <row r="7" spans="1:11" s="40" customFormat="1" ht="58.5" customHeight="1" thickTop="1" thickBot="1" x14ac:dyDescent="0.3">
      <c r="A7" s="702" t="s">
        <v>12</v>
      </c>
      <c r="B7" s="702"/>
      <c r="C7" s="584" t="s">
        <v>536</v>
      </c>
      <c r="D7" s="460" t="s">
        <v>595</v>
      </c>
      <c r="E7" s="703" t="s">
        <v>41</v>
      </c>
      <c r="F7" s="704"/>
      <c r="G7" s="584" t="s">
        <v>536</v>
      </c>
      <c r="H7" s="460" t="s">
        <v>595</v>
      </c>
    </row>
    <row r="8" spans="1:11" s="40" customFormat="1" ht="15" customHeight="1" thickTop="1" thickBot="1" x14ac:dyDescent="0.3">
      <c r="A8" s="11" t="s">
        <v>3</v>
      </c>
      <c r="B8" s="419" t="s">
        <v>4</v>
      </c>
      <c r="C8" s="13" t="s">
        <v>5</v>
      </c>
      <c r="D8" s="14" t="s">
        <v>6</v>
      </c>
      <c r="E8" s="420" t="s">
        <v>7</v>
      </c>
      <c r="F8" s="420" t="s">
        <v>8</v>
      </c>
      <c r="G8" s="13" t="s">
        <v>525</v>
      </c>
      <c r="H8" s="463" t="s">
        <v>64</v>
      </c>
    </row>
    <row r="9" spans="1:11" s="40" customFormat="1" ht="15" customHeight="1" thickTop="1" x14ac:dyDescent="0.25">
      <c r="A9" s="45" t="s">
        <v>13</v>
      </c>
      <c r="B9" s="46" t="s">
        <v>12</v>
      </c>
      <c r="C9" s="402">
        <v>64409292</v>
      </c>
      <c r="D9" s="286">
        <v>64409292</v>
      </c>
      <c r="E9" s="55" t="s">
        <v>13</v>
      </c>
      <c r="F9" s="46" t="s">
        <v>49</v>
      </c>
      <c r="G9" s="589">
        <v>50203332</v>
      </c>
      <c r="H9" s="590">
        <v>51287987</v>
      </c>
    </row>
    <row r="10" spans="1:11" s="40" customFormat="1" ht="15" customHeight="1" x14ac:dyDescent="0.25">
      <c r="A10" s="17" t="s">
        <v>14</v>
      </c>
      <c r="B10" s="283" t="s">
        <v>329</v>
      </c>
      <c r="C10" s="183">
        <f>'7.sz. melléklet'!D66</f>
        <v>49000000</v>
      </c>
      <c r="D10" s="31">
        <f>'7.sz. melléklet'!E66</f>
        <v>49000000</v>
      </c>
      <c r="E10" s="181" t="s">
        <v>14</v>
      </c>
      <c r="F10" s="18" t="s">
        <v>50</v>
      </c>
      <c r="G10" s="281">
        <v>11907363</v>
      </c>
      <c r="H10" s="586">
        <v>12078311</v>
      </c>
    </row>
    <row r="11" spans="1:11" s="40" customFormat="1" ht="15" customHeight="1" x14ac:dyDescent="0.25">
      <c r="A11" s="17" t="s">
        <v>51</v>
      </c>
      <c r="B11" s="283" t="s">
        <v>330</v>
      </c>
      <c r="C11" s="183">
        <f>'7.sz. melléklet'!D67</f>
        <v>29100000</v>
      </c>
      <c r="D11" s="31">
        <f>'7.sz. melléklet'!E67</f>
        <v>29100000</v>
      </c>
      <c r="E11" s="181" t="s">
        <v>51</v>
      </c>
      <c r="F11" s="18" t="s">
        <v>132</v>
      </c>
      <c r="G11" s="183">
        <v>113724009</v>
      </c>
      <c r="H11" s="474">
        <v>119519233</v>
      </c>
    </row>
    <row r="12" spans="1:11" s="40" customFormat="1" ht="15" customHeight="1" x14ac:dyDescent="0.25">
      <c r="A12" s="17" t="s">
        <v>52</v>
      </c>
      <c r="B12" s="283" t="s">
        <v>339</v>
      </c>
      <c r="C12" s="183">
        <f>'7.sz. melléklet'!D71</f>
        <v>200000</v>
      </c>
      <c r="D12" s="31">
        <f>'7.sz. melléklet'!E71</f>
        <v>200000</v>
      </c>
      <c r="E12" s="181" t="s">
        <v>52</v>
      </c>
      <c r="F12" s="18" t="s">
        <v>56</v>
      </c>
      <c r="G12" s="183">
        <f>'4.sz. melléklet'!D14</f>
        <v>3700000</v>
      </c>
      <c r="H12" s="474">
        <f>'4.sz. melléklet'!E14</f>
        <v>3700000</v>
      </c>
    </row>
    <row r="13" spans="1:11" s="40" customFormat="1" ht="15" customHeight="1" x14ac:dyDescent="0.25">
      <c r="A13" s="17" t="s">
        <v>54</v>
      </c>
      <c r="B13" s="51" t="s">
        <v>374</v>
      </c>
      <c r="C13" s="183">
        <f>'7.sz. melléklet'!D60</f>
        <v>60001189</v>
      </c>
      <c r="D13" s="31">
        <f>'7.sz. melléklet'!E60</f>
        <v>61910321</v>
      </c>
      <c r="E13" s="181" t="s">
        <v>54</v>
      </c>
      <c r="F13" s="18" t="s">
        <v>438</v>
      </c>
      <c r="G13" s="183">
        <f>'4.sz. melléklet'!D15</f>
        <v>880000</v>
      </c>
      <c r="H13" s="474">
        <f>'4.sz. melléklet'!E15</f>
        <v>4548774</v>
      </c>
    </row>
    <row r="14" spans="1:11" s="40" customFormat="1" ht="15" customHeight="1" x14ac:dyDescent="0.25">
      <c r="A14" s="17" t="s">
        <v>57</v>
      </c>
      <c r="B14" s="18" t="s">
        <v>23</v>
      </c>
      <c r="C14" s="183">
        <f>'7.sz. melléklet'!D61</f>
        <v>652747</v>
      </c>
      <c r="D14" s="31">
        <f>'7.sz. melléklet'!E61</f>
        <v>1205395</v>
      </c>
      <c r="E14" s="181" t="s">
        <v>55</v>
      </c>
      <c r="F14" s="18" t="s">
        <v>439</v>
      </c>
      <c r="G14" s="587">
        <f>'4.sz. melléklet'!D16</f>
        <v>15804432</v>
      </c>
      <c r="H14" s="588">
        <f>'4.sz. melléklet'!E16</f>
        <v>15804432</v>
      </c>
    </row>
    <row r="15" spans="1:11" s="40" customFormat="1" ht="15" customHeight="1" x14ac:dyDescent="0.25">
      <c r="A15" s="17" t="s">
        <v>77</v>
      </c>
      <c r="B15" s="18" t="s">
        <v>187</v>
      </c>
      <c r="C15" s="403">
        <f>'7.sz. melléklet'!D85</f>
        <v>0</v>
      </c>
      <c r="D15" s="310">
        <f>'7.sz. melléklet'!E85</f>
        <v>4000400</v>
      </c>
      <c r="E15" s="181" t="s">
        <v>77</v>
      </c>
      <c r="F15" s="18" t="s">
        <v>53</v>
      </c>
      <c r="G15" s="281">
        <f>'4.sz. melléklet'!D17</f>
        <v>6975000</v>
      </c>
      <c r="H15" s="586">
        <f>'4.sz. melléklet'!E17</f>
        <v>7175000</v>
      </c>
    </row>
    <row r="16" spans="1:11" s="40" customFormat="1" ht="15" customHeight="1" x14ac:dyDescent="0.25">
      <c r="A16" s="78"/>
      <c r="B16" s="59"/>
      <c r="C16" s="408"/>
      <c r="D16" s="331"/>
      <c r="E16" s="181" t="s">
        <v>89</v>
      </c>
      <c r="F16" s="18" t="s">
        <v>43</v>
      </c>
      <c r="G16" s="183">
        <f>'7.sz. melléklet'!D36</f>
        <v>92341818</v>
      </c>
      <c r="H16" s="31">
        <f>'7.sz. melléklet'!E36</f>
        <v>139498598</v>
      </c>
    </row>
    <row r="17" spans="1:8" s="40" customFormat="1" ht="15" customHeight="1" x14ac:dyDescent="0.25">
      <c r="A17" s="53"/>
      <c r="B17" s="308"/>
      <c r="C17" s="308"/>
      <c r="D17" s="309"/>
      <c r="E17" s="409"/>
      <c r="F17" s="52" t="s">
        <v>440</v>
      </c>
      <c r="G17" s="183"/>
      <c r="H17" s="31"/>
    </row>
    <row r="18" spans="1:8" s="40" customFormat="1" ht="15" customHeight="1" x14ac:dyDescent="0.25">
      <c r="A18" s="705" t="s">
        <v>58</v>
      </c>
      <c r="B18" s="705"/>
      <c r="C18" s="183">
        <f>SUM(C9:C17)</f>
        <v>203363228</v>
      </c>
      <c r="D18" s="50">
        <f>SUM(D9:D17)</f>
        <v>209825408</v>
      </c>
      <c r="E18" s="706"/>
      <c r="F18" s="706"/>
      <c r="G18" s="279"/>
      <c r="H18" s="435"/>
    </row>
    <row r="19" spans="1:8" s="40" customFormat="1" ht="15" customHeight="1" thickBot="1" x14ac:dyDescent="0.3">
      <c r="A19" s="708" t="s">
        <v>34</v>
      </c>
      <c r="B19" s="708"/>
      <c r="C19" s="404">
        <f>G20-C18</f>
        <v>92172726</v>
      </c>
      <c r="D19" s="435">
        <v>81516833</v>
      </c>
      <c r="E19" s="65"/>
      <c r="F19" s="65"/>
      <c r="G19" s="65"/>
      <c r="H19" s="66"/>
    </row>
    <row r="20" spans="1:8" s="40" customFormat="1" ht="15" customHeight="1" thickTop="1" thickBot="1" x14ac:dyDescent="0.3">
      <c r="A20" s="709" t="s">
        <v>60</v>
      </c>
      <c r="B20" s="709"/>
      <c r="C20" s="405">
        <f>SUM(C18:C19)</f>
        <v>295535954</v>
      </c>
      <c r="D20" s="400">
        <f>SUM(D18:D19)</f>
        <v>291342241</v>
      </c>
      <c r="E20" s="710" t="s">
        <v>59</v>
      </c>
      <c r="F20" s="711"/>
      <c r="G20" s="405">
        <f>SUM(G9:G19)</f>
        <v>295535954</v>
      </c>
      <c r="H20" s="180">
        <f>SUM(H9:H19)</f>
        <v>353612335</v>
      </c>
    </row>
    <row r="21" spans="1:8" s="40" customFormat="1" ht="15" customHeight="1" thickTop="1" x14ac:dyDescent="0.25">
      <c r="A21" s="45" t="s">
        <v>13</v>
      </c>
      <c r="B21" s="46" t="s">
        <v>21</v>
      </c>
      <c r="C21" s="281">
        <f>'7.sz. melléklet'!D82</f>
        <v>11529000</v>
      </c>
      <c r="D21" s="439">
        <f>'7.sz. melléklet'!E82</f>
        <v>11529000</v>
      </c>
      <c r="E21" s="410" t="s">
        <v>13</v>
      </c>
      <c r="F21" s="311" t="s">
        <v>208</v>
      </c>
      <c r="G21" s="188">
        <f>'7.sz. melléklet'!D37</f>
        <v>117503000</v>
      </c>
      <c r="H21" s="475">
        <f>'7.sz. melléklet'!E37</f>
        <v>126065339</v>
      </c>
    </row>
    <row r="22" spans="1:8" s="40" customFormat="1" ht="15" customHeight="1" x14ac:dyDescent="0.25">
      <c r="A22" s="45" t="s">
        <v>14</v>
      </c>
      <c r="B22" s="18" t="s">
        <v>380</v>
      </c>
      <c r="C22" s="183">
        <f>'7.sz. melléklet'!D87</f>
        <v>132000</v>
      </c>
      <c r="D22" s="440">
        <f>'7.sz. melléklet'!E87</f>
        <v>132000</v>
      </c>
      <c r="E22" s="411" t="s">
        <v>14</v>
      </c>
      <c r="F22" s="312" t="s">
        <v>306</v>
      </c>
      <c r="G22" s="174">
        <f>'7.sz. melléklet'!D44</f>
        <v>7550000</v>
      </c>
      <c r="H22" s="444">
        <f>'7.sz. melléklet'!E44</f>
        <v>49213055</v>
      </c>
    </row>
    <row r="23" spans="1:8" s="40" customFormat="1" ht="15" customHeight="1" x14ac:dyDescent="0.25">
      <c r="A23" s="45" t="s">
        <v>51</v>
      </c>
      <c r="B23" s="18" t="s">
        <v>381</v>
      </c>
      <c r="C23" s="183">
        <f>'7.sz. melléklet'!D64</f>
        <v>0</v>
      </c>
      <c r="D23" s="440">
        <f>'7.sz. melléklet'!E64</f>
        <v>101796534</v>
      </c>
      <c r="E23" s="412" t="s">
        <v>51</v>
      </c>
      <c r="F23" s="46" t="s">
        <v>441</v>
      </c>
      <c r="G23" s="407">
        <f>'7.sz. melléklet'!D47</f>
        <v>300000</v>
      </c>
      <c r="H23" s="439">
        <f>'7.sz. melléklet'!E47</f>
        <v>300000</v>
      </c>
    </row>
    <row r="24" spans="1:8" s="40" customFormat="1" ht="15" customHeight="1" x14ac:dyDescent="0.25">
      <c r="A24" s="45" t="s">
        <v>52</v>
      </c>
      <c r="B24" s="51" t="s">
        <v>379</v>
      </c>
      <c r="C24" s="183">
        <f>'7.sz. melléklet'!D63</f>
        <v>26600000</v>
      </c>
      <c r="D24" s="440">
        <f>'7.sz. melléklet'!E63</f>
        <v>26600000</v>
      </c>
      <c r="E24" s="411" t="s">
        <v>52</v>
      </c>
      <c r="F24" s="46" t="s">
        <v>442</v>
      </c>
      <c r="G24" s="313"/>
      <c r="H24" s="50"/>
    </row>
    <row r="25" spans="1:8" s="40" customFormat="1" ht="15" customHeight="1" x14ac:dyDescent="0.25">
      <c r="A25" s="63" t="s">
        <v>61</v>
      </c>
      <c r="B25" s="52"/>
      <c r="C25" s="183">
        <f>SUM(C21:C24)</f>
        <v>38261000</v>
      </c>
      <c r="D25" s="440">
        <f>SUM(D21:D24)</f>
        <v>140057534</v>
      </c>
      <c r="E25" s="59"/>
      <c r="F25" s="59"/>
      <c r="G25" s="59"/>
      <c r="H25" s="62"/>
    </row>
    <row r="26" spans="1:8" s="40" customFormat="1" ht="15" customHeight="1" thickBot="1" x14ac:dyDescent="0.3">
      <c r="A26" s="64" t="s">
        <v>34</v>
      </c>
      <c r="B26" s="57"/>
      <c r="C26" s="406">
        <f>G27-C25</f>
        <v>87092000</v>
      </c>
      <c r="D26" s="441">
        <v>0</v>
      </c>
      <c r="E26" s="65"/>
      <c r="F26" s="65"/>
      <c r="G26" s="65"/>
      <c r="H26" s="66"/>
    </row>
    <row r="27" spans="1:8" s="40" customFormat="1" ht="15" customHeight="1" thickTop="1" thickBot="1" x14ac:dyDescent="0.3">
      <c r="A27" s="709" t="s">
        <v>62</v>
      </c>
      <c r="B27" s="709"/>
      <c r="C27" s="405">
        <f>SUM(C25:C26)</f>
        <v>125353000</v>
      </c>
      <c r="D27" s="442">
        <f>SUM(D25:D26)</f>
        <v>140057534</v>
      </c>
      <c r="E27" s="710" t="s">
        <v>63</v>
      </c>
      <c r="F27" s="711"/>
      <c r="G27" s="405">
        <f>SUM(G21:G25)</f>
        <v>125353000</v>
      </c>
      <c r="H27" s="400">
        <f>SUM(H21:H25)</f>
        <v>175578394</v>
      </c>
    </row>
    <row r="28" spans="1:8" s="40" customFormat="1" ht="15" customHeight="1" thickTop="1" thickBot="1" x14ac:dyDescent="0.3">
      <c r="A28" s="712" t="s">
        <v>121</v>
      </c>
      <c r="B28" s="712"/>
      <c r="C28" s="185">
        <f>C20+C27</f>
        <v>420888954</v>
      </c>
      <c r="D28" s="443">
        <f>D20+D27</f>
        <v>431399775</v>
      </c>
      <c r="E28" s="713" t="s">
        <v>121</v>
      </c>
      <c r="F28" s="714"/>
      <c r="G28" s="185">
        <f>G20+G27</f>
        <v>420888954</v>
      </c>
      <c r="H28" s="436">
        <f>H20+H27</f>
        <v>529190729</v>
      </c>
    </row>
    <row r="29" spans="1:8" s="40" customFormat="1" ht="15" customHeight="1" thickTop="1" x14ac:dyDescent="0.25">
      <c r="A29" s="45" t="s">
        <v>13</v>
      </c>
      <c r="B29" s="592" t="s">
        <v>614</v>
      </c>
      <c r="C29" s="593">
        <v>0</v>
      </c>
      <c r="D29" s="593">
        <f>'7.sz. melléklet'!E90+'7.sz. melléklet'!E92</f>
        <v>100205993</v>
      </c>
      <c r="E29" s="596" t="s">
        <v>13</v>
      </c>
      <c r="F29" s="597" t="s">
        <v>47</v>
      </c>
      <c r="G29" s="598">
        <f>'7.sz. melléklet'!D50</f>
        <v>2209046</v>
      </c>
      <c r="H29" s="599">
        <f>'7.sz. melléklet'!E50</f>
        <v>2415039</v>
      </c>
    </row>
    <row r="30" spans="1:8" s="40" customFormat="1" ht="15" customHeight="1" thickBot="1" x14ac:dyDescent="0.3">
      <c r="A30" s="45" t="s">
        <v>14</v>
      </c>
      <c r="B30" s="591" t="s">
        <v>34</v>
      </c>
      <c r="C30" s="281">
        <v>2209046</v>
      </c>
      <c r="D30" s="281">
        <v>0</v>
      </c>
      <c r="E30" s="594"/>
      <c r="F30" s="65"/>
      <c r="G30" s="595"/>
      <c r="H30" s="600"/>
    </row>
    <row r="31" spans="1:8" s="40" customFormat="1" ht="15" customHeight="1" thickTop="1" thickBot="1" x14ac:dyDescent="0.3">
      <c r="A31" s="709" t="s">
        <v>534</v>
      </c>
      <c r="B31" s="709"/>
      <c r="C31" s="405">
        <f>SUM(C29:C30)</f>
        <v>2209046</v>
      </c>
      <c r="D31" s="442">
        <f>SUM(D29:D30)</f>
        <v>100205993</v>
      </c>
      <c r="E31" s="710" t="s">
        <v>535</v>
      </c>
      <c r="F31" s="711"/>
      <c r="G31" s="405">
        <f>SUM(G29:G30)</f>
        <v>2209046</v>
      </c>
      <c r="H31" s="400">
        <f>SUM(H29:H30)</f>
        <v>2415039</v>
      </c>
    </row>
    <row r="32" spans="1:8" s="40" customFormat="1" ht="15" customHeight="1" thickTop="1" thickBot="1" x14ac:dyDescent="0.3">
      <c r="A32" s="712" t="s">
        <v>121</v>
      </c>
      <c r="B32" s="712"/>
      <c r="C32" s="185">
        <f>C28+C31</f>
        <v>423098000</v>
      </c>
      <c r="D32" s="443">
        <f>D28+D31</f>
        <v>531605768</v>
      </c>
      <c r="E32" s="713" t="s">
        <v>121</v>
      </c>
      <c r="F32" s="714"/>
      <c r="G32" s="185">
        <f>G28+G31</f>
        <v>423098000</v>
      </c>
      <c r="H32" s="436">
        <f>H28+H31</f>
        <v>531605768</v>
      </c>
    </row>
    <row r="33" spans="5:7" ht="13.8" thickTop="1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  <row r="38" spans="5:7" x14ac:dyDescent="0.25">
      <c r="E38"/>
      <c r="F38"/>
      <c r="G38"/>
    </row>
    <row r="39" spans="5:7" x14ac:dyDescent="0.25">
      <c r="E39"/>
      <c r="F39"/>
      <c r="G39"/>
    </row>
    <row r="40" spans="5:7" x14ac:dyDescent="0.25">
      <c r="E40"/>
      <c r="F40"/>
      <c r="G40"/>
    </row>
    <row r="41" spans="5:7" x14ac:dyDescent="0.25">
      <c r="E41"/>
      <c r="F41"/>
      <c r="G41"/>
    </row>
  </sheetData>
  <sheetProtection selectLockedCells="1" selectUnlockedCells="1"/>
  <mergeCells count="16">
    <mergeCell ref="A31:B31"/>
    <mergeCell ref="E31:F31"/>
    <mergeCell ref="A32:B32"/>
    <mergeCell ref="E32:F32"/>
    <mergeCell ref="A28:B28"/>
    <mergeCell ref="E28:F28"/>
    <mergeCell ref="A19:B19"/>
    <mergeCell ref="A20:B20"/>
    <mergeCell ref="E20:F20"/>
    <mergeCell ref="A27:B27"/>
    <mergeCell ref="E27:F27"/>
    <mergeCell ref="A7:B7"/>
    <mergeCell ref="E7:F7"/>
    <mergeCell ref="A18:B18"/>
    <mergeCell ref="E18:F18"/>
    <mergeCell ref="A4:K4"/>
  </mergeCells>
  <phoneticPr fontId="15" type="noConversion"/>
  <pageMargins left="0.25" right="0.25" top="0.75" bottom="0.75" header="0.3" footer="0.3"/>
  <pageSetup paperSize="9" scale="9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5" width="9.6640625" style="1" customWidth="1"/>
    <col min="7" max="7" width="10.109375" bestFit="1" customWidth="1"/>
    <col min="8" max="8" width="12.6640625" customWidth="1"/>
  </cols>
  <sheetData>
    <row r="1" spans="1:7" s="40" customFormat="1" ht="15" customHeight="1" x14ac:dyDescent="0.25">
      <c r="B1" s="3"/>
      <c r="C1" s="3"/>
      <c r="D1" s="3"/>
      <c r="E1" s="3"/>
      <c r="F1" s="3"/>
      <c r="G1" s="605" t="s">
        <v>461</v>
      </c>
    </row>
    <row r="2" spans="1:7" s="40" customFormat="1" ht="15" customHeight="1" x14ac:dyDescent="0.25">
      <c r="B2" s="3"/>
      <c r="C2" s="2"/>
      <c r="D2" s="469"/>
      <c r="E2" s="469"/>
      <c r="F2" s="2"/>
      <c r="G2" s="2" t="str">
        <f>'1.sz. melléklet'!G2</f>
        <v>a 7/2017. (X.4.) önkormányzati rendelethez</v>
      </c>
    </row>
    <row r="3" spans="1:7" s="40" customFormat="1" ht="15" customHeight="1" x14ac:dyDescent="0.25">
      <c r="A3" s="42"/>
      <c r="B3" s="43"/>
      <c r="C3" s="43"/>
      <c r="D3" s="43"/>
    </row>
    <row r="4" spans="1:7" s="40" customFormat="1" ht="15" customHeight="1" x14ac:dyDescent="0.25">
      <c r="A4" s="717" t="s">
        <v>598</v>
      </c>
      <c r="B4" s="717"/>
      <c r="C4" s="717"/>
      <c r="D4" s="717"/>
      <c r="E4" s="717"/>
      <c r="F4" s="717"/>
      <c r="G4" s="717"/>
    </row>
    <row r="5" spans="1:7" s="40" customFormat="1" ht="15" customHeight="1" x14ac:dyDescent="0.25">
      <c r="A5" s="70"/>
      <c r="B5" s="70"/>
      <c r="C5" s="70"/>
      <c r="D5" s="70"/>
      <c r="E5" s="70"/>
      <c r="F5" s="39"/>
    </row>
    <row r="6" spans="1:7" s="40" customFormat="1" ht="15" customHeight="1" thickBot="1" x14ac:dyDescent="0.25">
      <c r="A6" s="71"/>
      <c r="B6" s="71"/>
      <c r="C6" s="429"/>
      <c r="D6" s="438"/>
      <c r="E6" s="6" t="s">
        <v>215</v>
      </c>
      <c r="F6" s="39"/>
    </row>
    <row r="7" spans="1:7" s="40" customFormat="1" ht="34.200000000000003" thickTop="1" x14ac:dyDescent="0.25">
      <c r="A7" s="7" t="s">
        <v>1</v>
      </c>
      <c r="B7" s="8" t="s">
        <v>2</v>
      </c>
      <c r="C7" s="9" t="s">
        <v>536</v>
      </c>
      <c r="D7" s="9" t="s">
        <v>595</v>
      </c>
      <c r="E7" s="10" t="s">
        <v>520</v>
      </c>
      <c r="F7" s="39"/>
    </row>
    <row r="8" spans="1:7" s="40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05" t="s">
        <v>7</v>
      </c>
      <c r="F8" s="39"/>
    </row>
    <row r="9" spans="1:7" s="40" customFormat="1" ht="15" customHeight="1" thickTop="1" x14ac:dyDescent="0.25">
      <c r="A9" s="716" t="s">
        <v>10</v>
      </c>
      <c r="B9" s="716"/>
      <c r="C9" s="716"/>
      <c r="D9" s="716"/>
      <c r="E9" s="716"/>
      <c r="F9" s="39"/>
    </row>
    <row r="10" spans="1:7" s="270" customFormat="1" ht="15" customHeight="1" x14ac:dyDescent="0.25">
      <c r="A10" s="258" t="s">
        <v>65</v>
      </c>
      <c r="B10" s="259" t="s">
        <v>12</v>
      </c>
      <c r="C10" s="260">
        <v>64409292</v>
      </c>
      <c r="D10" s="260">
        <v>64409292</v>
      </c>
      <c r="E10" s="74">
        <f>D10/C10</f>
        <v>1</v>
      </c>
      <c r="F10" s="269"/>
    </row>
    <row r="11" spans="1:7" s="40" customFormat="1" ht="15" customHeight="1" x14ac:dyDescent="0.25">
      <c r="A11" s="271" t="s">
        <v>18</v>
      </c>
      <c r="B11" s="272" t="s">
        <v>15</v>
      </c>
      <c r="C11" s="273">
        <f>SUM(C12:C14)</f>
        <v>78300000</v>
      </c>
      <c r="D11" s="273">
        <f>SUM(D12:D14)</f>
        <v>78300000</v>
      </c>
      <c r="E11" s="74">
        <f>D11/C11</f>
        <v>1</v>
      </c>
      <c r="F11" s="39"/>
    </row>
    <row r="12" spans="1:7" s="40" customFormat="1" ht="15" customHeight="1" x14ac:dyDescent="0.25">
      <c r="A12" s="78"/>
      <c r="B12" s="85" t="s">
        <v>368</v>
      </c>
      <c r="C12" s="262">
        <f>'7.sz. melléklet'!D66</f>
        <v>49000000</v>
      </c>
      <c r="D12" s="262">
        <f>'7.sz. melléklet'!E66</f>
        <v>49000000</v>
      </c>
      <c r="E12" s="261"/>
      <c r="F12" s="39"/>
    </row>
    <row r="13" spans="1:7" s="40" customFormat="1" ht="15" customHeight="1" x14ac:dyDescent="0.25">
      <c r="A13" s="78"/>
      <c r="B13" s="85" t="s">
        <v>367</v>
      </c>
      <c r="C13" s="262">
        <f>'7.sz. melléklet'!D67</f>
        <v>29100000</v>
      </c>
      <c r="D13" s="262">
        <f>'7.sz. melléklet'!E67</f>
        <v>29100000</v>
      </c>
      <c r="E13" s="261"/>
      <c r="F13" s="39"/>
    </row>
    <row r="14" spans="1:7" s="40" customFormat="1" ht="15" customHeight="1" x14ac:dyDescent="0.25">
      <c r="A14" s="53"/>
      <c r="B14" s="90" t="s">
        <v>366</v>
      </c>
      <c r="C14" s="91">
        <f>'7.sz. melléklet'!D71</f>
        <v>200000</v>
      </c>
      <c r="D14" s="91">
        <f>'7.sz. melléklet'!E71</f>
        <v>200000</v>
      </c>
      <c r="E14" s="261"/>
      <c r="F14" s="39"/>
    </row>
    <row r="15" spans="1:7" s="40" customFormat="1" ht="15" customHeight="1" x14ac:dyDescent="0.25">
      <c r="A15" s="81" t="s">
        <v>66</v>
      </c>
      <c r="B15" s="82" t="s">
        <v>319</v>
      </c>
      <c r="C15" s="83">
        <f>C16+C32</f>
        <v>60653936</v>
      </c>
      <c r="D15" s="83">
        <f>D16+D32</f>
        <v>63115716</v>
      </c>
      <c r="E15" s="74">
        <f>D15/C15</f>
        <v>1.0405873082993329</v>
      </c>
      <c r="F15" s="39"/>
    </row>
    <row r="16" spans="1:7" s="40" customFormat="1" ht="15" customHeight="1" x14ac:dyDescent="0.25">
      <c r="A16" s="75"/>
      <c r="B16" s="76" t="s">
        <v>370</v>
      </c>
      <c r="C16" s="56">
        <f>SUM(C17:C29)</f>
        <v>60001189</v>
      </c>
      <c r="D16" s="56">
        <f>SUM(D17:D31)</f>
        <v>61910321</v>
      </c>
      <c r="E16" s="77">
        <f>D16/C16</f>
        <v>1.0318182361352872</v>
      </c>
      <c r="F16" s="39"/>
    </row>
    <row r="17" spans="1:8" s="40" customFormat="1" ht="15" customHeight="1" x14ac:dyDescent="0.25">
      <c r="A17" s="78"/>
      <c r="B17" s="85" t="s">
        <v>599</v>
      </c>
      <c r="C17" s="585"/>
      <c r="D17" s="264"/>
      <c r="E17" s="261"/>
      <c r="F17" s="39"/>
    </row>
    <row r="18" spans="1:8" s="40" customFormat="1" ht="15" customHeight="1" x14ac:dyDescent="0.25">
      <c r="A18" s="78"/>
      <c r="B18" s="85" t="s">
        <v>600</v>
      </c>
      <c r="C18" s="264">
        <v>16218665</v>
      </c>
      <c r="D18" s="264">
        <v>16218665</v>
      </c>
      <c r="E18" s="261"/>
      <c r="F18" s="39"/>
    </row>
    <row r="19" spans="1:8" s="40" customFormat="1" ht="15" customHeight="1" x14ac:dyDescent="0.25">
      <c r="A19" s="78"/>
      <c r="B19" s="85" t="s">
        <v>601</v>
      </c>
      <c r="C19" s="264">
        <v>4222236</v>
      </c>
      <c r="D19" s="264">
        <v>4222236</v>
      </c>
      <c r="E19" s="261"/>
      <c r="F19" s="445"/>
    </row>
    <row r="20" spans="1:8" s="40" customFormat="1" ht="15" customHeight="1" x14ac:dyDescent="0.25">
      <c r="A20" s="78"/>
      <c r="B20" s="85" t="s">
        <v>602</v>
      </c>
      <c r="C20" s="264">
        <v>19046000</v>
      </c>
      <c r="D20" s="264">
        <v>19046000</v>
      </c>
      <c r="E20" s="261"/>
      <c r="F20" s="445"/>
      <c r="G20" s="165"/>
    </row>
    <row r="21" spans="1:8" s="40" customFormat="1" ht="15" customHeight="1" x14ac:dyDescent="0.25">
      <c r="A21" s="78"/>
      <c r="B21" s="266" t="s">
        <v>603</v>
      </c>
      <c r="C21" s="264">
        <v>135150</v>
      </c>
      <c r="D21" s="264">
        <v>135150</v>
      </c>
      <c r="E21" s="261"/>
      <c r="F21" s="445"/>
      <c r="G21" s="165"/>
      <c r="H21" s="165"/>
    </row>
    <row r="22" spans="1:8" s="40" customFormat="1" ht="15" customHeight="1" x14ac:dyDescent="0.25">
      <c r="A22" s="78"/>
      <c r="B22" s="266" t="s">
        <v>604</v>
      </c>
      <c r="C22" s="264">
        <v>56769</v>
      </c>
      <c r="D22" s="264">
        <v>56769</v>
      </c>
      <c r="E22" s="261"/>
      <c r="F22" s="445"/>
    </row>
    <row r="23" spans="1:8" s="40" customFormat="1" ht="24" x14ac:dyDescent="0.25">
      <c r="A23" s="78"/>
      <c r="B23" s="265" t="s">
        <v>605</v>
      </c>
      <c r="C23" s="264">
        <v>11685910</v>
      </c>
      <c r="D23" s="264">
        <v>11685910</v>
      </c>
      <c r="E23" s="261"/>
      <c r="F23" s="39"/>
    </row>
    <row r="24" spans="1:8" s="40" customFormat="1" ht="24" x14ac:dyDescent="0.25">
      <c r="A24" s="78"/>
      <c r="B24" s="265" t="s">
        <v>606</v>
      </c>
      <c r="C24" s="264">
        <v>1470600</v>
      </c>
      <c r="D24" s="264">
        <v>1470600</v>
      </c>
      <c r="E24" s="261"/>
      <c r="F24" s="445"/>
      <c r="G24" s="165"/>
    </row>
    <row r="25" spans="1:8" s="40" customFormat="1" ht="15" customHeight="1" x14ac:dyDescent="0.25">
      <c r="A25" s="78"/>
      <c r="B25" s="265" t="s">
        <v>607</v>
      </c>
      <c r="C25" s="264">
        <v>55360</v>
      </c>
      <c r="D25" s="264">
        <v>55360</v>
      </c>
      <c r="E25" s="261"/>
      <c r="F25" s="39"/>
    </row>
    <row r="26" spans="1:8" s="40" customFormat="1" ht="15" customHeight="1" x14ac:dyDescent="0.25">
      <c r="A26" s="78"/>
      <c r="B26" s="85" t="s">
        <v>608</v>
      </c>
      <c r="C26" s="264">
        <v>1014499</v>
      </c>
      <c r="D26" s="264">
        <v>1014499</v>
      </c>
      <c r="E26" s="261"/>
      <c r="F26" s="39"/>
    </row>
    <row r="27" spans="1:8" s="40" customFormat="1" ht="15" customHeight="1" x14ac:dyDescent="0.25">
      <c r="A27" s="78"/>
      <c r="B27" s="85" t="s">
        <v>609</v>
      </c>
      <c r="C27" s="264">
        <v>4896000</v>
      </c>
      <c r="D27" s="264">
        <v>4896000</v>
      </c>
      <c r="E27" s="261"/>
      <c r="F27" s="445"/>
    </row>
    <row r="28" spans="1:8" s="40" customFormat="1" ht="15" customHeight="1" x14ac:dyDescent="0.25">
      <c r="A28" s="78"/>
      <c r="B28" s="85" t="s">
        <v>610</v>
      </c>
      <c r="C28" s="264">
        <v>1200000</v>
      </c>
      <c r="D28" s="264">
        <v>1200000</v>
      </c>
      <c r="E28" s="261"/>
      <c r="F28" s="39"/>
    </row>
    <row r="29" spans="1:8" s="40" customFormat="1" ht="15" customHeight="1" x14ac:dyDescent="0.25">
      <c r="A29" s="78"/>
      <c r="B29" s="266" t="s">
        <v>611</v>
      </c>
      <c r="C29" s="458">
        <v>0</v>
      </c>
      <c r="D29" s="459">
        <v>1909132</v>
      </c>
      <c r="E29" s="261"/>
      <c r="F29" s="39"/>
    </row>
    <row r="30" spans="1:8" s="40" customFormat="1" ht="15" customHeight="1" x14ac:dyDescent="0.25">
      <c r="A30" s="78"/>
      <c r="B30" s="266" t="s">
        <v>612</v>
      </c>
      <c r="C30" s="459">
        <v>0</v>
      </c>
      <c r="D30" s="459">
        <v>0</v>
      </c>
      <c r="E30" s="457"/>
      <c r="F30" s="39"/>
    </row>
    <row r="31" spans="1:8" s="40" customFormat="1" ht="15" customHeight="1" x14ac:dyDescent="0.25">
      <c r="A31" s="78"/>
      <c r="B31" s="266" t="s">
        <v>613</v>
      </c>
      <c r="C31" s="459">
        <v>0</v>
      </c>
      <c r="D31" s="459">
        <v>0</v>
      </c>
      <c r="E31" s="457"/>
      <c r="F31" s="39"/>
    </row>
    <row r="32" spans="1:8" s="40" customFormat="1" ht="15" customHeight="1" x14ac:dyDescent="0.25">
      <c r="A32" s="53"/>
      <c r="B32" s="46" t="s">
        <v>371</v>
      </c>
      <c r="C32" s="80">
        <f>'7.sz. melléklet'!D61</f>
        <v>652747</v>
      </c>
      <c r="D32" s="80">
        <f>'7.sz. melléklet'!E61</f>
        <v>1205395</v>
      </c>
      <c r="E32" s="126">
        <f>D32/C32</f>
        <v>1.8466496207565872</v>
      </c>
      <c r="F32" s="39"/>
    </row>
    <row r="33" spans="1:6" s="263" customFormat="1" ht="15" customHeight="1" x14ac:dyDescent="0.25">
      <c r="A33" s="86" t="s">
        <v>67</v>
      </c>
      <c r="B33" s="26" t="s">
        <v>359</v>
      </c>
      <c r="C33" s="27">
        <f>'7.sz. melléklet'!D85</f>
        <v>0</v>
      </c>
      <c r="D33" s="27">
        <f>'7.sz. melléklet'!E85</f>
        <v>4000400</v>
      </c>
      <c r="E33" s="87"/>
      <c r="F33" s="39"/>
    </row>
    <row r="34" spans="1:6" s="40" customFormat="1" ht="15" customHeight="1" x14ac:dyDescent="0.25">
      <c r="A34" s="691" t="s">
        <v>68</v>
      </c>
      <c r="B34" s="691"/>
      <c r="C34" s="29">
        <f>C10+C11+C15+C33</f>
        <v>203363228</v>
      </c>
      <c r="D34" s="29">
        <f>D10+D11+D15+D33</f>
        <v>209825408</v>
      </c>
      <c r="E34" s="88">
        <f>D34/C34</f>
        <v>1.0317765412338951</v>
      </c>
      <c r="F34" s="39"/>
    </row>
    <row r="35" spans="1:6" s="40" customFormat="1" ht="15" customHeight="1" x14ac:dyDescent="0.25">
      <c r="A35" s="75" t="s">
        <v>26</v>
      </c>
      <c r="B35" s="76" t="s">
        <v>69</v>
      </c>
      <c r="C35" s="56">
        <f>SUM(C36)</f>
        <v>92172726</v>
      </c>
      <c r="D35" s="56">
        <f>SUM(D36)</f>
        <v>81516833</v>
      </c>
      <c r="E35" s="89">
        <f>D35/C35</f>
        <v>0.88439212484612861</v>
      </c>
      <c r="F35" s="39"/>
    </row>
    <row r="36" spans="1:6" s="40" customFormat="1" ht="15" customHeight="1" thickBot="1" x14ac:dyDescent="0.3">
      <c r="A36" s="274"/>
      <c r="B36" s="275" t="s">
        <v>70</v>
      </c>
      <c r="C36" s="276">
        <f>'2.sz. melléklet'!C19</f>
        <v>92172726</v>
      </c>
      <c r="D36" s="276">
        <f>'2.sz. melléklet'!D19</f>
        <v>81516833</v>
      </c>
      <c r="E36" s="461">
        <f>D36/C36</f>
        <v>0.88439212484612861</v>
      </c>
      <c r="F36" s="39"/>
    </row>
    <row r="37" spans="1:6" s="40" customFormat="1" ht="15" customHeight="1" thickTop="1" thickBot="1" x14ac:dyDescent="0.3">
      <c r="A37" s="715" t="s">
        <v>71</v>
      </c>
      <c r="B37" s="715"/>
      <c r="C37" s="67">
        <f>C35+C34</f>
        <v>295535954</v>
      </c>
      <c r="D37" s="67">
        <f>D35+D34</f>
        <v>291342241</v>
      </c>
      <c r="E37" s="95">
        <f>D37/C37</f>
        <v>0.9858098043800112</v>
      </c>
      <c r="F37" s="39"/>
    </row>
    <row r="38" spans="1:6" ht="13.8" thickTop="1" x14ac:dyDescent="0.25"/>
  </sheetData>
  <sheetProtection selectLockedCells="1" selectUnlockedCells="1"/>
  <mergeCells count="4">
    <mergeCell ref="A34:B34"/>
    <mergeCell ref="A37:B37"/>
    <mergeCell ref="A9:E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/>
  </sheetViews>
  <sheetFormatPr defaultRowHeight="13.2" x14ac:dyDescent="0.25"/>
  <cols>
    <col min="1" max="1" width="5.6640625" customWidth="1"/>
    <col min="2" max="2" width="30.6640625" customWidth="1"/>
    <col min="3" max="3" width="5.6640625" customWidth="1"/>
    <col min="4" max="6" width="9.6640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605" t="s">
        <v>462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 7/2017. (X.4.)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</row>
    <row r="4" spans="1:8" s="40" customFormat="1" ht="15" customHeight="1" x14ac:dyDescent="0.25">
      <c r="A4" s="717" t="s">
        <v>597</v>
      </c>
      <c r="B4" s="717"/>
      <c r="C4" s="717"/>
      <c r="D4" s="717"/>
      <c r="E4" s="717"/>
      <c r="F4" s="717"/>
      <c r="G4" s="717"/>
      <c r="H4" s="717"/>
    </row>
    <row r="5" spans="1:8" s="40" customFormat="1" ht="15" customHeight="1" x14ac:dyDescent="0.25">
      <c r="A5" s="717" t="s">
        <v>72</v>
      </c>
      <c r="B5" s="717"/>
      <c r="C5" s="717"/>
      <c r="D5" s="717"/>
      <c r="E5" s="717"/>
      <c r="F5" s="717"/>
      <c r="G5" s="717"/>
      <c r="H5" s="717"/>
    </row>
    <row r="6" spans="1:8" s="40" customFormat="1" ht="15" customHeight="1" x14ac:dyDescent="0.25">
      <c r="A6" s="43"/>
      <c r="B6" s="71"/>
      <c r="C6" s="71"/>
      <c r="D6" s="71"/>
      <c r="E6" s="71"/>
      <c r="F6" s="71"/>
    </row>
    <row r="7" spans="1:8" s="40" customFormat="1" ht="15" customHeight="1" thickBot="1" x14ac:dyDescent="0.25">
      <c r="A7" s="43"/>
      <c r="B7" s="43"/>
      <c r="C7" s="43"/>
      <c r="D7" s="43"/>
      <c r="E7" s="43"/>
      <c r="F7" s="6" t="s">
        <v>215</v>
      </c>
    </row>
    <row r="8" spans="1:8" s="40" customFormat="1" ht="34.200000000000003" thickTop="1" x14ac:dyDescent="0.25">
      <c r="A8" s="7" t="s">
        <v>1</v>
      </c>
      <c r="B8" s="8" t="s">
        <v>2</v>
      </c>
      <c r="C8" s="9" t="s">
        <v>244</v>
      </c>
      <c r="D8" s="9" t="s">
        <v>536</v>
      </c>
      <c r="E8" s="9" t="s">
        <v>595</v>
      </c>
      <c r="F8" s="10" t="s">
        <v>520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05" t="s">
        <v>8</v>
      </c>
    </row>
    <row r="10" spans="1:8" s="40" customFormat="1" ht="15" customHeight="1" thickTop="1" x14ac:dyDescent="0.25">
      <c r="A10" s="719" t="s">
        <v>40</v>
      </c>
      <c r="B10" s="719"/>
      <c r="C10" s="719"/>
      <c r="D10" s="719"/>
      <c r="E10" s="719"/>
      <c r="F10" s="719"/>
    </row>
    <row r="11" spans="1:8" s="40" customFormat="1" ht="15" customHeight="1" x14ac:dyDescent="0.25">
      <c r="A11" s="78" t="s">
        <v>13</v>
      </c>
      <c r="B11" s="61" t="s">
        <v>126</v>
      </c>
      <c r="C11" s="61" t="s">
        <v>245</v>
      </c>
      <c r="D11" s="80">
        <v>50203332</v>
      </c>
      <c r="E11" s="80">
        <v>51287987</v>
      </c>
      <c r="F11" s="77">
        <f t="shared" ref="F11:F19" si="0">E11/D11</f>
        <v>1.0216052392697759</v>
      </c>
    </row>
    <row r="12" spans="1:8" s="40" customFormat="1" ht="15" customHeight="1" x14ac:dyDescent="0.25">
      <c r="A12" s="78" t="s">
        <v>14</v>
      </c>
      <c r="B12" s="61" t="s">
        <v>50</v>
      </c>
      <c r="C12" s="61" t="s">
        <v>255</v>
      </c>
      <c r="D12" s="80">
        <v>11907363</v>
      </c>
      <c r="E12" s="80">
        <v>12078311</v>
      </c>
      <c r="F12" s="77">
        <f t="shared" si="0"/>
        <v>1.0143564952206463</v>
      </c>
    </row>
    <row r="13" spans="1:8" s="40" customFormat="1" ht="15" customHeight="1" x14ac:dyDescent="0.25">
      <c r="A13" s="78" t="s">
        <v>51</v>
      </c>
      <c r="B13" s="61" t="s">
        <v>132</v>
      </c>
      <c r="C13" s="61" t="s">
        <v>256</v>
      </c>
      <c r="D13" s="80">
        <v>113724009</v>
      </c>
      <c r="E13" s="80">
        <v>119519233</v>
      </c>
      <c r="F13" s="77">
        <f t="shared" si="0"/>
        <v>1.0509586678394358</v>
      </c>
    </row>
    <row r="14" spans="1:8" s="40" customFormat="1" ht="15" customHeight="1" x14ac:dyDescent="0.25">
      <c r="A14" s="78" t="s">
        <v>52</v>
      </c>
      <c r="B14" s="61" t="s">
        <v>375</v>
      </c>
      <c r="C14" s="61" t="s">
        <v>279</v>
      </c>
      <c r="D14" s="80">
        <f>'7.sz. melléklet'!D31</f>
        <v>3700000</v>
      </c>
      <c r="E14" s="80">
        <f>'7.sz. melléklet'!E31</f>
        <v>3700000</v>
      </c>
      <c r="F14" s="77">
        <f t="shared" si="0"/>
        <v>1</v>
      </c>
    </row>
    <row r="15" spans="1:8" s="40" customFormat="1" ht="15" customHeight="1" x14ac:dyDescent="0.25">
      <c r="A15" s="78" t="s">
        <v>54</v>
      </c>
      <c r="B15" s="79" t="s">
        <v>438</v>
      </c>
      <c r="C15" s="307" t="s">
        <v>430</v>
      </c>
      <c r="D15" s="80">
        <f>'7.sz. melléklet'!D33</f>
        <v>880000</v>
      </c>
      <c r="E15" s="80">
        <f>'7.sz. melléklet'!E33</f>
        <v>4548774</v>
      </c>
      <c r="F15" s="77">
        <f t="shared" si="0"/>
        <v>5.1690613636363638</v>
      </c>
    </row>
    <row r="16" spans="1:8" s="40" customFormat="1" ht="15" customHeight="1" x14ac:dyDescent="0.25">
      <c r="A16" s="78" t="s">
        <v>55</v>
      </c>
      <c r="B16" s="61" t="s">
        <v>377</v>
      </c>
      <c r="C16" s="61" t="s">
        <v>284</v>
      </c>
      <c r="D16" s="80">
        <f>'7.sz. melléklet'!D34</f>
        <v>15804432</v>
      </c>
      <c r="E16" s="80">
        <f>'7.sz. melléklet'!E34</f>
        <v>15804432</v>
      </c>
      <c r="F16" s="77">
        <f t="shared" si="0"/>
        <v>1</v>
      </c>
    </row>
    <row r="17" spans="1:6" s="40" customFormat="1" ht="15" customHeight="1" x14ac:dyDescent="0.25">
      <c r="A17" s="78" t="s">
        <v>77</v>
      </c>
      <c r="B17" s="61" t="s">
        <v>74</v>
      </c>
      <c r="C17" s="61" t="s">
        <v>285</v>
      </c>
      <c r="D17" s="80">
        <f>'7.sz. melléklet'!D35</f>
        <v>6975000</v>
      </c>
      <c r="E17" s="80">
        <f>'7.sz. melléklet'!E35</f>
        <v>7175000</v>
      </c>
      <c r="F17" s="77">
        <f t="shared" si="0"/>
        <v>1.0286738351254481</v>
      </c>
    </row>
    <row r="18" spans="1:6" s="40" customFormat="1" ht="15" customHeight="1" x14ac:dyDescent="0.25">
      <c r="A18" s="694" t="s">
        <v>75</v>
      </c>
      <c r="B18" s="694"/>
      <c r="C18" s="287"/>
      <c r="D18" s="178">
        <f>SUM(D11:D17)</f>
        <v>203194136</v>
      </c>
      <c r="E18" s="178">
        <f>SUM(E11:E17)</f>
        <v>214113737</v>
      </c>
      <c r="F18" s="231">
        <f t="shared" si="0"/>
        <v>1.0537397447335783</v>
      </c>
    </row>
    <row r="19" spans="1:6" s="40" customFormat="1" ht="15" customHeight="1" x14ac:dyDescent="0.25">
      <c r="A19" s="78" t="s">
        <v>89</v>
      </c>
      <c r="B19" s="61" t="s">
        <v>44</v>
      </c>
      <c r="C19" s="61" t="s">
        <v>458</v>
      </c>
      <c r="D19" s="80">
        <f>'7.sz. melléklet'!D36</f>
        <v>92341818</v>
      </c>
      <c r="E19" s="80">
        <f>'7.sz. melléklet'!E36</f>
        <v>139498598</v>
      </c>
      <c r="F19" s="77">
        <f t="shared" si="0"/>
        <v>1.5106763221837369</v>
      </c>
    </row>
    <row r="20" spans="1:6" s="40" customFormat="1" ht="15" customHeight="1" x14ac:dyDescent="0.25">
      <c r="A20" s="53"/>
      <c r="B20" s="96" t="s">
        <v>76</v>
      </c>
      <c r="C20" s="96"/>
      <c r="D20" s="179"/>
      <c r="E20" s="179"/>
      <c r="F20" s="97"/>
    </row>
    <row r="21" spans="1:6" s="40" customFormat="1" ht="15" customHeight="1" thickBot="1" x14ac:dyDescent="0.3">
      <c r="A21" s="98" t="s">
        <v>90</v>
      </c>
      <c r="B21" s="65" t="s">
        <v>78</v>
      </c>
      <c r="C21" s="65"/>
      <c r="D21" s="232">
        <v>22</v>
      </c>
      <c r="E21" s="232">
        <v>22</v>
      </c>
      <c r="F21" s="66"/>
    </row>
    <row r="22" spans="1:6" ht="15" customHeight="1" thickTop="1" thickBot="1" x14ac:dyDescent="0.3">
      <c r="A22" s="718" t="s">
        <v>79</v>
      </c>
      <c r="B22" s="718"/>
      <c r="C22" s="257"/>
      <c r="D22" s="284">
        <f>SUM(D18:D19)</f>
        <v>295535954</v>
      </c>
      <c r="E22" s="284">
        <f>SUM(E18:E19)</f>
        <v>353612335</v>
      </c>
      <c r="F22" s="285">
        <f>E22/D22</f>
        <v>1.1965120663457414</v>
      </c>
    </row>
    <row r="23" spans="1:6" ht="15" customHeight="1" thickTop="1" x14ac:dyDescent="0.25"/>
  </sheetData>
  <sheetProtection selectLockedCells="1" selectUnlockedCells="1"/>
  <mergeCells count="5">
    <mergeCell ref="A18:B18"/>
    <mergeCell ref="A22:B22"/>
    <mergeCell ref="A10:F10"/>
    <mergeCell ref="A4:H4"/>
    <mergeCell ref="A5:H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6" width="9.6640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466" t="s">
        <v>463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 7/2017. (X.4.)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</row>
    <row r="4" spans="1:8" s="40" customFormat="1" ht="15" customHeight="1" x14ac:dyDescent="0.25">
      <c r="A4" s="707" t="s">
        <v>80</v>
      </c>
      <c r="B4" s="707"/>
      <c r="C4" s="707"/>
      <c r="D4" s="707"/>
      <c r="E4" s="707"/>
      <c r="F4" s="707"/>
      <c r="G4" s="707"/>
      <c r="H4" s="707"/>
    </row>
    <row r="5" spans="1:8" s="40" customFormat="1" ht="15" customHeight="1" x14ac:dyDescent="0.25">
      <c r="A5" s="707" t="s">
        <v>489</v>
      </c>
      <c r="B5" s="707"/>
      <c r="C5" s="707"/>
      <c r="D5" s="707"/>
      <c r="E5" s="707"/>
      <c r="F5" s="707"/>
      <c r="G5" s="707"/>
      <c r="H5" s="707"/>
    </row>
    <row r="6" spans="1:8" s="40" customFormat="1" ht="15" customHeight="1" x14ac:dyDescent="0.25">
      <c r="A6" s="43"/>
      <c r="B6" s="43"/>
      <c r="C6" s="43"/>
      <c r="D6" s="43"/>
      <c r="E6" s="43"/>
    </row>
    <row r="7" spans="1:8" s="40" customFormat="1" ht="15" customHeight="1" thickBot="1" x14ac:dyDescent="0.25">
      <c r="A7" s="42"/>
      <c r="B7" s="42"/>
      <c r="C7" s="42"/>
      <c r="D7" s="99"/>
      <c r="E7" s="99"/>
      <c r="F7" s="6" t="s">
        <v>215</v>
      </c>
    </row>
    <row r="8" spans="1:8" s="40" customFormat="1" ht="34.200000000000003" thickTop="1" x14ac:dyDescent="0.25">
      <c r="A8" s="7" t="s">
        <v>1</v>
      </c>
      <c r="B8" s="8" t="s">
        <v>2</v>
      </c>
      <c r="C8" s="9" t="s">
        <v>244</v>
      </c>
      <c r="D8" s="9" t="s">
        <v>536</v>
      </c>
      <c r="E8" s="9" t="s">
        <v>595</v>
      </c>
      <c r="F8" s="10" t="s">
        <v>520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05" t="s">
        <v>8</v>
      </c>
    </row>
    <row r="10" spans="1:8" s="40" customFormat="1" ht="15" customHeight="1" thickTop="1" x14ac:dyDescent="0.25">
      <c r="A10" s="53" t="s">
        <v>13</v>
      </c>
      <c r="B10" s="46" t="s">
        <v>306</v>
      </c>
      <c r="C10" s="46" t="s">
        <v>307</v>
      </c>
      <c r="D10" s="47">
        <f>'7.sz. melléklet'!D44</f>
        <v>7550000</v>
      </c>
      <c r="E10" s="47">
        <f>'7.sz. melléklet'!E44</f>
        <v>49213055</v>
      </c>
      <c r="F10" s="20">
        <f t="shared" ref="F10:F14" si="0">E10/D10</f>
        <v>6.5182854304635764</v>
      </c>
    </row>
    <row r="11" spans="1:8" s="40" customFormat="1" ht="15" customHeight="1" x14ac:dyDescent="0.25">
      <c r="A11" s="240" t="s">
        <v>14</v>
      </c>
      <c r="B11" s="288" t="s">
        <v>208</v>
      </c>
      <c r="C11" s="288" t="s">
        <v>287</v>
      </c>
      <c r="D11" s="289">
        <f>'7.sz. melléklet'!D37</f>
        <v>117503000</v>
      </c>
      <c r="E11" s="289">
        <f>'7.sz. melléklet'!E37</f>
        <v>126065339</v>
      </c>
      <c r="F11" s="20">
        <f t="shared" si="0"/>
        <v>1.0728691097248582</v>
      </c>
      <c r="H11" s="165"/>
    </row>
    <row r="12" spans="1:8" s="40" customFormat="1" ht="15" customHeight="1" x14ac:dyDescent="0.25">
      <c r="A12" s="78" t="s">
        <v>51</v>
      </c>
      <c r="B12" s="290" t="s">
        <v>141</v>
      </c>
      <c r="C12" s="290" t="s">
        <v>314</v>
      </c>
      <c r="D12" s="291">
        <f>'7.sz. melléklet'!D47</f>
        <v>300000</v>
      </c>
      <c r="E12" s="291">
        <f>'7.sz. melléklet'!E47</f>
        <v>300000</v>
      </c>
      <c r="F12" s="20">
        <f t="shared" si="0"/>
        <v>1</v>
      </c>
      <c r="G12" s="165"/>
    </row>
    <row r="13" spans="1:8" s="40" customFormat="1" ht="15" customHeight="1" thickBot="1" x14ac:dyDescent="0.3">
      <c r="A13" s="34" t="s">
        <v>52</v>
      </c>
      <c r="B13" s="46" t="s">
        <v>45</v>
      </c>
      <c r="C13" s="79"/>
      <c r="D13" s="314"/>
      <c r="E13" s="314"/>
      <c r="F13" s="315"/>
    </row>
    <row r="14" spans="1:8" s="40" customFormat="1" ht="15" customHeight="1" thickTop="1" thickBot="1" x14ac:dyDescent="0.3">
      <c r="A14" s="718" t="s">
        <v>83</v>
      </c>
      <c r="B14" s="718"/>
      <c r="C14" s="241"/>
      <c r="D14" s="67">
        <f>SUM(D10:D13)</f>
        <v>125353000</v>
      </c>
      <c r="E14" s="67">
        <f>SUM(E10:E13)</f>
        <v>175578394</v>
      </c>
      <c r="F14" s="95">
        <f t="shared" si="0"/>
        <v>1.4006716552455865</v>
      </c>
    </row>
    <row r="15" spans="1:8" ht="13.8" thickTop="1" x14ac:dyDescent="0.25"/>
  </sheetData>
  <sheetProtection selectLockedCells="1" selectUnlockedCells="1"/>
  <mergeCells count="3">
    <mergeCell ref="A14:B14"/>
    <mergeCell ref="A4:H4"/>
    <mergeCell ref="A5:H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opLeftCell="A4"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4" width="9.6640625" customWidth="1"/>
    <col min="5" max="5" width="8.6640625" customWidth="1"/>
    <col min="6" max="7" width="9.6640625" customWidth="1"/>
    <col min="8" max="10" width="8.6640625" customWidth="1"/>
    <col min="11" max="12" width="7.6640625" customWidth="1"/>
  </cols>
  <sheetData>
    <row r="1" spans="1:12" s="43" customFormat="1" ht="12" x14ac:dyDescent="0.25">
      <c r="B1" s="59"/>
      <c r="C1" s="59"/>
      <c r="D1" s="548"/>
      <c r="E1" s="59"/>
      <c r="J1" s="41" t="s">
        <v>464</v>
      </c>
    </row>
    <row r="2" spans="1:12" s="43" customFormat="1" ht="12" x14ac:dyDescent="0.25">
      <c r="A2" s="3"/>
      <c r="B2" s="3"/>
      <c r="C2" s="3"/>
      <c r="D2" s="3"/>
      <c r="E2" s="3"/>
      <c r="J2" s="2" t="str">
        <f>'1.sz. melléklet'!G2</f>
        <v>a 7/2017. (X.4.) önkormányzati rendelethez</v>
      </c>
    </row>
    <row r="3" spans="1:12" s="43" customFormat="1" ht="6.75" customHeight="1" x14ac:dyDescent="0.25">
      <c r="A3" s="42"/>
    </row>
    <row r="4" spans="1:12" s="43" customFormat="1" ht="12" x14ac:dyDescent="0.25">
      <c r="A4" s="707" t="s">
        <v>615</v>
      </c>
      <c r="B4" s="707"/>
      <c r="C4" s="707"/>
      <c r="D4" s="707"/>
      <c r="E4" s="707"/>
      <c r="F4" s="707"/>
      <c r="G4" s="707"/>
      <c r="H4" s="707"/>
      <c r="I4" s="707"/>
      <c r="J4" s="707"/>
    </row>
    <row r="5" spans="1:12" s="43" customFormat="1" ht="12.6" thickBot="1" x14ac:dyDescent="0.25">
      <c r="J5" s="6" t="s">
        <v>215</v>
      </c>
      <c r="L5" s="6"/>
    </row>
    <row r="6" spans="1:12" s="43" customFormat="1" ht="21" thickTop="1" x14ac:dyDescent="0.25">
      <c r="A6" s="363" t="s">
        <v>84</v>
      </c>
      <c r="B6" s="364" t="s">
        <v>85</v>
      </c>
      <c r="C6" s="365" t="s">
        <v>616</v>
      </c>
      <c r="D6" s="366" t="s">
        <v>617</v>
      </c>
      <c r="E6" s="456" t="s">
        <v>520</v>
      </c>
      <c r="F6" s="368" t="s">
        <v>618</v>
      </c>
      <c r="G6" s="368" t="s">
        <v>619</v>
      </c>
      <c r="H6" s="456" t="s">
        <v>520</v>
      </c>
      <c r="I6" s="369" t="s">
        <v>210</v>
      </c>
      <c r="J6" s="367" t="s">
        <v>211</v>
      </c>
    </row>
    <row r="7" spans="1:12" s="43" customFormat="1" ht="12.6" thickBot="1" x14ac:dyDescent="0.3">
      <c r="A7" s="370" t="s">
        <v>3</v>
      </c>
      <c r="B7" s="371" t="s">
        <v>4</v>
      </c>
      <c r="C7" s="372" t="s">
        <v>5</v>
      </c>
      <c r="D7" s="559" t="s">
        <v>6</v>
      </c>
      <c r="E7" s="373" t="s">
        <v>7</v>
      </c>
      <c r="F7" s="374" t="s">
        <v>8</v>
      </c>
      <c r="G7" s="371" t="s">
        <v>9</v>
      </c>
      <c r="H7" s="375" t="s">
        <v>64</v>
      </c>
      <c r="I7" s="376" t="s">
        <v>11</v>
      </c>
      <c r="J7" s="377" t="s">
        <v>179</v>
      </c>
    </row>
    <row r="8" spans="1:12" s="43" customFormat="1" ht="21" thickTop="1" x14ac:dyDescent="0.25">
      <c r="A8" s="106" t="s">
        <v>13</v>
      </c>
      <c r="B8" s="107" t="s">
        <v>395</v>
      </c>
      <c r="C8" s="115">
        <v>2212815</v>
      </c>
      <c r="D8" s="115">
        <v>2212815</v>
      </c>
      <c r="E8" s="378">
        <f>D8/C8</f>
        <v>1</v>
      </c>
      <c r="F8" s="108">
        <v>48483617</v>
      </c>
      <c r="G8" s="108">
        <v>50007617</v>
      </c>
      <c r="H8" s="607">
        <f>G8/F8</f>
        <v>1.0314332983861332</v>
      </c>
      <c r="I8" s="195" t="s">
        <v>212</v>
      </c>
      <c r="J8" s="196"/>
    </row>
    <row r="9" spans="1:12" s="43" customFormat="1" ht="12" x14ac:dyDescent="0.25">
      <c r="A9" s="109" t="s">
        <v>14</v>
      </c>
      <c r="B9" s="116" t="s">
        <v>420</v>
      </c>
      <c r="C9" s="111">
        <v>127000</v>
      </c>
      <c r="D9" s="111">
        <v>127000</v>
      </c>
      <c r="E9" s="379">
        <f>D9/C9</f>
        <v>1</v>
      </c>
      <c r="F9" s="111">
        <v>3023783</v>
      </c>
      <c r="G9" s="111">
        <v>3023783</v>
      </c>
      <c r="H9" s="608">
        <f t="shared" ref="H9:H26" si="0">G9/F9</f>
        <v>1</v>
      </c>
      <c r="I9" s="197" t="s">
        <v>212</v>
      </c>
      <c r="J9" s="198"/>
    </row>
    <row r="10" spans="1:12" s="43" customFormat="1" ht="20.399999999999999" x14ac:dyDescent="0.25">
      <c r="A10" s="109" t="s">
        <v>51</v>
      </c>
      <c r="B10" s="297" t="s">
        <v>393</v>
      </c>
      <c r="C10" s="111">
        <v>18421000</v>
      </c>
      <c r="D10" s="111">
        <v>18421000</v>
      </c>
      <c r="E10" s="379">
        <f t="shared" ref="E10:E12" si="1">D10/C10</f>
        <v>1</v>
      </c>
      <c r="F10" s="111">
        <v>58328000</v>
      </c>
      <c r="G10" s="111">
        <v>26728000</v>
      </c>
      <c r="H10" s="608">
        <f t="shared" si="0"/>
        <v>0.45823618159374574</v>
      </c>
      <c r="I10" s="197" t="s">
        <v>212</v>
      </c>
      <c r="J10" s="198"/>
    </row>
    <row r="11" spans="1:12" s="43" customFormat="1" ht="12" x14ac:dyDescent="0.25">
      <c r="A11" s="109" t="s">
        <v>52</v>
      </c>
      <c r="B11" s="297" t="s">
        <v>396</v>
      </c>
      <c r="C11" s="111">
        <v>1905000</v>
      </c>
      <c r="D11" s="111">
        <v>1905000</v>
      </c>
      <c r="E11" s="379">
        <f t="shared" si="1"/>
        <v>1</v>
      </c>
      <c r="F11" s="111">
        <v>11638749</v>
      </c>
      <c r="G11" s="111">
        <v>11638749</v>
      </c>
      <c r="H11" s="608">
        <f t="shared" si="0"/>
        <v>1</v>
      </c>
      <c r="I11" s="197" t="s">
        <v>212</v>
      </c>
      <c r="J11" s="198"/>
    </row>
    <row r="12" spans="1:12" s="43" customFormat="1" ht="20.399999999999999" x14ac:dyDescent="0.25">
      <c r="A12" s="109" t="s">
        <v>54</v>
      </c>
      <c r="B12" s="110" t="s">
        <v>400</v>
      </c>
      <c r="C12" s="111">
        <v>86601189</v>
      </c>
      <c r="D12" s="111">
        <v>88716314</v>
      </c>
      <c r="E12" s="379">
        <f t="shared" si="1"/>
        <v>1.0244237408795853</v>
      </c>
      <c r="F12" s="111">
        <v>3109046</v>
      </c>
      <c r="G12" s="111">
        <v>7002037</v>
      </c>
      <c r="H12" s="608">
        <f t="shared" si="0"/>
        <v>2.2521496947938369</v>
      </c>
      <c r="I12" s="197" t="s">
        <v>212</v>
      </c>
      <c r="J12" s="198"/>
    </row>
    <row r="13" spans="1:12" s="43" customFormat="1" ht="12" x14ac:dyDescent="0.25">
      <c r="A13" s="109" t="s">
        <v>55</v>
      </c>
      <c r="B13" s="110" t="s">
        <v>401</v>
      </c>
      <c r="C13" s="616"/>
      <c r="D13" s="616"/>
      <c r="E13" s="617"/>
      <c r="F13" s="111">
        <v>13068432</v>
      </c>
      <c r="G13" s="111">
        <v>13068432</v>
      </c>
      <c r="H13" s="608">
        <f t="shared" si="0"/>
        <v>1</v>
      </c>
      <c r="I13" s="197" t="s">
        <v>212</v>
      </c>
      <c r="J13" s="198"/>
    </row>
    <row r="14" spans="1:12" s="43" customFormat="1" ht="12.75" customHeight="1" x14ac:dyDescent="0.25">
      <c r="A14" s="109" t="s">
        <v>57</v>
      </c>
      <c r="B14" s="110" t="s">
        <v>403</v>
      </c>
      <c r="C14" s="616"/>
      <c r="D14" s="616"/>
      <c r="E14" s="618"/>
      <c r="F14" s="111">
        <v>270000</v>
      </c>
      <c r="G14" s="111">
        <v>270000</v>
      </c>
      <c r="H14" s="608">
        <f t="shared" si="0"/>
        <v>1</v>
      </c>
      <c r="I14" s="197" t="s">
        <v>212</v>
      </c>
      <c r="J14" s="198"/>
    </row>
    <row r="15" spans="1:12" s="43" customFormat="1" ht="12.75" customHeight="1" x14ac:dyDescent="0.25">
      <c r="A15" s="109" t="s">
        <v>77</v>
      </c>
      <c r="B15" s="110" t="s">
        <v>404</v>
      </c>
      <c r="C15" s="616"/>
      <c r="D15" s="616"/>
      <c r="E15" s="618"/>
      <c r="F15" s="111">
        <v>978000</v>
      </c>
      <c r="G15" s="111">
        <v>978000</v>
      </c>
      <c r="H15" s="608">
        <f t="shared" si="0"/>
        <v>1</v>
      </c>
      <c r="I15" s="197" t="s">
        <v>212</v>
      </c>
      <c r="J15" s="198"/>
    </row>
    <row r="16" spans="1:12" s="43" customFormat="1" ht="12.75" customHeight="1" x14ac:dyDescent="0.25">
      <c r="A16" s="109" t="s">
        <v>89</v>
      </c>
      <c r="B16" s="110" t="s">
        <v>398</v>
      </c>
      <c r="C16" s="111">
        <v>0</v>
      </c>
      <c r="D16" s="111">
        <v>67871187</v>
      </c>
      <c r="E16" s="236"/>
      <c r="F16" s="111"/>
      <c r="G16" s="111">
        <v>34667230</v>
      </c>
      <c r="H16" s="608"/>
      <c r="I16" s="197"/>
      <c r="J16" s="198" t="s">
        <v>212</v>
      </c>
    </row>
    <row r="17" spans="1:10" s="43" customFormat="1" ht="12" x14ac:dyDescent="0.25">
      <c r="A17" s="109" t="s">
        <v>90</v>
      </c>
      <c r="B17" s="116" t="s">
        <v>454</v>
      </c>
      <c r="C17" s="111">
        <v>91156</v>
      </c>
      <c r="D17" s="111">
        <v>643804</v>
      </c>
      <c r="E17" s="236"/>
      <c r="F17" s="111">
        <v>270838</v>
      </c>
      <c r="G17" s="111">
        <v>823486</v>
      </c>
      <c r="H17" s="608">
        <f t="shared" si="0"/>
        <v>3.0405113019591048</v>
      </c>
      <c r="I17" s="197" t="s">
        <v>212</v>
      </c>
      <c r="J17" s="198"/>
    </row>
    <row r="18" spans="1:10" s="43" customFormat="1" ht="20.399999999999999" x14ac:dyDescent="0.25">
      <c r="A18" s="109" t="s">
        <v>91</v>
      </c>
      <c r="B18" s="297" t="s">
        <v>389</v>
      </c>
      <c r="C18" s="616"/>
      <c r="D18" s="616"/>
      <c r="E18" s="619"/>
      <c r="F18" s="111">
        <v>38500000</v>
      </c>
      <c r="G18" s="111">
        <v>38500000</v>
      </c>
      <c r="H18" s="608">
        <f t="shared" si="0"/>
        <v>1</v>
      </c>
      <c r="I18" s="197" t="s">
        <v>212</v>
      </c>
      <c r="J18" s="198"/>
    </row>
    <row r="19" spans="1:10" s="43" customFormat="1" ht="20.399999999999999" x14ac:dyDescent="0.25">
      <c r="A19" s="109" t="s">
        <v>92</v>
      </c>
      <c r="B19" s="297" t="s">
        <v>397</v>
      </c>
      <c r="C19" s="111">
        <v>0</v>
      </c>
      <c r="D19" s="111">
        <v>33925347</v>
      </c>
      <c r="E19" s="379"/>
      <c r="F19" s="111">
        <v>0</v>
      </c>
      <c r="G19" s="111">
        <v>47114119</v>
      </c>
      <c r="H19" s="608"/>
      <c r="I19" s="197"/>
      <c r="J19" s="198" t="s">
        <v>212</v>
      </c>
    </row>
    <row r="20" spans="1:10" s="43" customFormat="1" ht="20.399999999999999" x14ac:dyDescent="0.25">
      <c r="A20" s="109" t="s">
        <v>93</v>
      </c>
      <c r="B20" s="297" t="s">
        <v>388</v>
      </c>
      <c r="C20" s="616"/>
      <c r="D20" s="616"/>
      <c r="E20" s="619"/>
      <c r="F20" s="111">
        <v>2540000</v>
      </c>
      <c r="G20" s="111">
        <v>2540000</v>
      </c>
      <c r="H20" s="608">
        <f t="shared" si="0"/>
        <v>1</v>
      </c>
      <c r="I20" s="197" t="s">
        <v>212</v>
      </c>
      <c r="J20" s="198"/>
    </row>
    <row r="21" spans="1:10" s="43" customFormat="1" ht="12.75" customHeight="1" x14ac:dyDescent="0.25">
      <c r="A21" s="109" t="s">
        <v>94</v>
      </c>
      <c r="B21" s="297" t="s">
        <v>387</v>
      </c>
      <c r="C21" s="380">
        <v>7620000</v>
      </c>
      <c r="D21" s="380">
        <v>11620400</v>
      </c>
      <c r="E21" s="379">
        <f>D21/C21</f>
        <v>1.52498687664042</v>
      </c>
      <c r="F21" s="620"/>
      <c r="G21" s="616"/>
      <c r="H21" s="621"/>
      <c r="I21" s="197" t="s">
        <v>212</v>
      </c>
      <c r="J21" s="198"/>
    </row>
    <row r="22" spans="1:10" s="43" customFormat="1" ht="12.75" customHeight="1" x14ac:dyDescent="0.25">
      <c r="A22" s="109" t="s">
        <v>95</v>
      </c>
      <c r="B22" s="110" t="s">
        <v>399</v>
      </c>
      <c r="C22" s="616"/>
      <c r="D22" s="616"/>
      <c r="E22" s="618"/>
      <c r="F22" s="111">
        <v>4890000</v>
      </c>
      <c r="G22" s="111">
        <v>4890000</v>
      </c>
      <c r="H22" s="608">
        <f t="shared" si="0"/>
        <v>1</v>
      </c>
      <c r="I22" s="197" t="s">
        <v>212</v>
      </c>
      <c r="J22" s="198"/>
    </row>
    <row r="23" spans="1:10" s="43" customFormat="1" ht="12.75" customHeight="1" x14ac:dyDescent="0.25">
      <c r="A23" s="109" t="s">
        <v>96</v>
      </c>
      <c r="B23" s="297" t="s">
        <v>394</v>
      </c>
      <c r="C23" s="616"/>
      <c r="D23" s="616"/>
      <c r="E23" s="618"/>
      <c r="F23" s="111">
        <v>26611217</v>
      </c>
      <c r="G23" s="111">
        <v>26611217</v>
      </c>
      <c r="H23" s="608">
        <f t="shared" si="0"/>
        <v>1</v>
      </c>
      <c r="I23" s="197" t="s">
        <v>212</v>
      </c>
      <c r="J23" s="198"/>
    </row>
    <row r="24" spans="1:10" s="43" customFormat="1" ht="20.399999999999999" x14ac:dyDescent="0.25">
      <c r="A24" s="109" t="s">
        <v>97</v>
      </c>
      <c r="B24" s="297" t="s">
        <v>620</v>
      </c>
      <c r="C24" s="616"/>
      <c r="D24" s="616"/>
      <c r="E24" s="618"/>
      <c r="F24" s="111">
        <v>9372240</v>
      </c>
      <c r="G24" s="111">
        <v>9372240</v>
      </c>
      <c r="H24" s="608">
        <f t="shared" si="0"/>
        <v>1</v>
      </c>
      <c r="I24" s="197" t="s">
        <v>212</v>
      </c>
      <c r="J24" s="198"/>
    </row>
    <row r="25" spans="1:10" s="43" customFormat="1" ht="12.75" customHeight="1" x14ac:dyDescent="0.25">
      <c r="A25" s="109" t="s">
        <v>98</v>
      </c>
      <c r="B25" s="110" t="s">
        <v>407</v>
      </c>
      <c r="C25" s="616"/>
      <c r="D25" s="616"/>
      <c r="E25" s="618"/>
      <c r="F25" s="111">
        <v>730000</v>
      </c>
      <c r="G25" s="111">
        <v>730000</v>
      </c>
      <c r="H25" s="608">
        <f t="shared" si="0"/>
        <v>1</v>
      </c>
      <c r="I25" s="197" t="s">
        <v>212</v>
      </c>
      <c r="J25" s="198"/>
    </row>
    <row r="26" spans="1:10" s="43" customFormat="1" ht="12.75" customHeight="1" thickBot="1" x14ac:dyDescent="0.3">
      <c r="A26" s="381" t="s">
        <v>99</v>
      </c>
      <c r="B26" s="382" t="s">
        <v>408</v>
      </c>
      <c r="C26" s="622"/>
      <c r="D26" s="622"/>
      <c r="E26" s="623"/>
      <c r="F26" s="118">
        <v>900000</v>
      </c>
      <c r="G26" s="118">
        <v>900000</v>
      </c>
      <c r="H26" s="609">
        <f t="shared" si="0"/>
        <v>1</v>
      </c>
      <c r="I26" s="353" t="s">
        <v>212</v>
      </c>
      <c r="J26" s="383"/>
    </row>
    <row r="27" spans="1:10" s="43" customFormat="1" ht="6.75" customHeight="1" thickTop="1" x14ac:dyDescent="0.25">
      <c r="A27" s="102"/>
      <c r="B27" s="384"/>
      <c r="C27" s="385"/>
      <c r="D27" s="385"/>
      <c r="E27" s="386"/>
      <c r="F27" s="385"/>
      <c r="G27" s="385"/>
      <c r="H27" s="610"/>
      <c r="I27" s="387"/>
      <c r="J27" s="387"/>
    </row>
    <row r="28" spans="1:10" s="43" customFormat="1" ht="6.75" customHeight="1" thickBot="1" x14ac:dyDescent="0.3">
      <c r="A28" s="319"/>
      <c r="B28" s="388"/>
      <c r="C28" s="389"/>
      <c r="D28" s="389"/>
      <c r="E28" s="112"/>
      <c r="F28" s="389"/>
      <c r="G28" s="389"/>
      <c r="H28" s="611"/>
      <c r="I28" s="390"/>
      <c r="J28" s="390"/>
    </row>
    <row r="29" spans="1:10" s="43" customFormat="1" ht="12.6" thickTop="1" x14ac:dyDescent="0.25">
      <c r="A29" s="113" t="s">
        <v>100</v>
      </c>
      <c r="B29" s="114" t="s">
        <v>410</v>
      </c>
      <c r="C29" s="624"/>
      <c r="D29" s="624"/>
      <c r="E29" s="625"/>
      <c r="F29" s="115">
        <v>874000</v>
      </c>
      <c r="G29" s="115">
        <v>874000</v>
      </c>
      <c r="H29" s="612">
        <f t="shared" ref="H29:H52" si="2">G29/F29</f>
        <v>1</v>
      </c>
      <c r="I29" s="201" t="s">
        <v>212</v>
      </c>
      <c r="J29" s="202"/>
    </row>
    <row r="30" spans="1:10" s="43" customFormat="1" ht="12.75" customHeight="1" x14ac:dyDescent="0.25">
      <c r="A30" s="109" t="s">
        <v>101</v>
      </c>
      <c r="B30" s="110" t="s">
        <v>411</v>
      </c>
      <c r="C30" s="111">
        <v>561591</v>
      </c>
      <c r="D30" s="111">
        <v>561591</v>
      </c>
      <c r="E30" s="379">
        <f t="shared" ref="E30:E41" si="3">D30/C30</f>
        <v>1</v>
      </c>
      <c r="F30" s="111">
        <v>2552000</v>
      </c>
      <c r="G30" s="111">
        <v>2552000</v>
      </c>
      <c r="H30" s="608">
        <f t="shared" si="2"/>
        <v>1</v>
      </c>
      <c r="I30" s="197" t="s">
        <v>212</v>
      </c>
      <c r="J30" s="198"/>
    </row>
    <row r="31" spans="1:10" s="43" customFormat="1" ht="12.75" customHeight="1" x14ac:dyDescent="0.25">
      <c r="A31" s="109" t="s">
        <v>102</v>
      </c>
      <c r="B31" s="110" t="s">
        <v>409</v>
      </c>
      <c r="C31" s="616"/>
      <c r="D31" s="616"/>
      <c r="E31" s="618"/>
      <c r="F31" s="111">
        <v>150000</v>
      </c>
      <c r="G31" s="111">
        <v>150000</v>
      </c>
      <c r="H31" s="608">
        <f t="shared" si="2"/>
        <v>1</v>
      </c>
      <c r="I31" s="197" t="s">
        <v>212</v>
      </c>
      <c r="J31" s="198"/>
    </row>
    <row r="32" spans="1:10" s="43" customFormat="1" ht="12.75" customHeight="1" x14ac:dyDescent="0.25">
      <c r="A32" s="109" t="s">
        <v>103</v>
      </c>
      <c r="B32" s="116" t="s">
        <v>418</v>
      </c>
      <c r="C32" s="616"/>
      <c r="D32" s="616"/>
      <c r="E32" s="618"/>
      <c r="F32" s="111">
        <v>1327000</v>
      </c>
      <c r="G32" s="111">
        <v>1327000</v>
      </c>
      <c r="H32" s="608">
        <f t="shared" si="2"/>
        <v>1</v>
      </c>
      <c r="I32" s="197" t="s">
        <v>212</v>
      </c>
      <c r="J32" s="198"/>
    </row>
    <row r="33" spans="1:10" s="43" customFormat="1" ht="12.75" customHeight="1" x14ac:dyDescent="0.25">
      <c r="A33" s="109" t="s">
        <v>104</v>
      </c>
      <c r="B33" s="392" t="s">
        <v>419</v>
      </c>
      <c r="C33" s="299">
        <v>43120000</v>
      </c>
      <c r="D33" s="299">
        <v>43120000</v>
      </c>
      <c r="E33" s="391">
        <f t="shared" si="3"/>
        <v>1</v>
      </c>
      <c r="F33" s="299">
        <v>48075894</v>
      </c>
      <c r="G33" s="299">
        <v>53075894</v>
      </c>
      <c r="H33" s="608">
        <f t="shared" si="2"/>
        <v>1.1040022261468503</v>
      </c>
      <c r="I33" s="197"/>
      <c r="J33" s="198" t="s">
        <v>212</v>
      </c>
    </row>
    <row r="34" spans="1:10" s="43" customFormat="1" ht="12.75" customHeight="1" x14ac:dyDescent="0.25">
      <c r="A34" s="109" t="s">
        <v>105</v>
      </c>
      <c r="B34" s="298" t="s">
        <v>390</v>
      </c>
      <c r="C34" s="115">
        <v>889000</v>
      </c>
      <c r="D34" s="115">
        <v>889000</v>
      </c>
      <c r="E34" s="391">
        <f t="shared" si="3"/>
        <v>1</v>
      </c>
      <c r="F34" s="115">
        <v>500000</v>
      </c>
      <c r="G34" s="115">
        <v>500000</v>
      </c>
      <c r="H34" s="608">
        <f t="shared" si="2"/>
        <v>1</v>
      </c>
      <c r="I34" s="201"/>
      <c r="J34" s="202" t="s">
        <v>212</v>
      </c>
    </row>
    <row r="35" spans="1:10" s="43" customFormat="1" ht="12.75" customHeight="1" x14ac:dyDescent="0.25">
      <c r="A35" s="109" t="s">
        <v>106</v>
      </c>
      <c r="B35" s="392" t="s">
        <v>416</v>
      </c>
      <c r="C35" s="626"/>
      <c r="D35" s="626"/>
      <c r="E35" s="627"/>
      <c r="F35" s="299">
        <v>810240</v>
      </c>
      <c r="G35" s="299">
        <v>810240</v>
      </c>
      <c r="H35" s="608">
        <f t="shared" si="2"/>
        <v>1</v>
      </c>
      <c r="I35" s="197" t="s">
        <v>212</v>
      </c>
      <c r="J35" s="198"/>
    </row>
    <row r="36" spans="1:10" s="43" customFormat="1" ht="20.399999999999999" x14ac:dyDescent="0.25">
      <c r="A36" s="109" t="s">
        <v>107</v>
      </c>
      <c r="B36" s="117" t="s">
        <v>417</v>
      </c>
      <c r="C36" s="115">
        <v>140000</v>
      </c>
      <c r="D36" s="115">
        <v>140000</v>
      </c>
      <c r="E36" s="393">
        <f t="shared" si="3"/>
        <v>1</v>
      </c>
      <c r="F36" s="115">
        <v>18280789</v>
      </c>
      <c r="G36" s="115">
        <v>18280789</v>
      </c>
      <c r="H36" s="608">
        <f t="shared" si="2"/>
        <v>1</v>
      </c>
      <c r="I36" s="197" t="s">
        <v>212</v>
      </c>
      <c r="J36" s="202"/>
    </row>
    <row r="37" spans="1:10" s="43" customFormat="1" ht="12" x14ac:dyDescent="0.25">
      <c r="A37" s="109" t="s">
        <v>108</v>
      </c>
      <c r="B37" s="114" t="s">
        <v>392</v>
      </c>
      <c r="C37" s="115">
        <v>635000</v>
      </c>
      <c r="D37" s="115">
        <v>635000</v>
      </c>
      <c r="E37" s="393">
        <f t="shared" si="3"/>
        <v>1</v>
      </c>
      <c r="F37" s="115">
        <v>1270000</v>
      </c>
      <c r="G37" s="115">
        <v>1270000</v>
      </c>
      <c r="H37" s="608">
        <f t="shared" si="2"/>
        <v>1</v>
      </c>
      <c r="I37" s="197"/>
      <c r="J37" s="202" t="s">
        <v>212</v>
      </c>
    </row>
    <row r="38" spans="1:10" s="43" customFormat="1" ht="12" x14ac:dyDescent="0.25">
      <c r="A38" s="109" t="s">
        <v>109</v>
      </c>
      <c r="B38" s="116" t="s">
        <v>415</v>
      </c>
      <c r="C38" s="628"/>
      <c r="D38" s="628"/>
      <c r="E38" s="618"/>
      <c r="F38" s="111">
        <v>7195000</v>
      </c>
      <c r="G38" s="111">
        <v>7395000</v>
      </c>
      <c r="H38" s="608">
        <f t="shared" si="2"/>
        <v>1.0277970813064627</v>
      </c>
      <c r="I38" s="197"/>
      <c r="J38" s="202" t="s">
        <v>212</v>
      </c>
    </row>
    <row r="39" spans="1:10" s="43" customFormat="1" ht="12.75" customHeight="1" x14ac:dyDescent="0.25">
      <c r="A39" s="109" t="s">
        <v>110</v>
      </c>
      <c r="B39" s="110" t="s">
        <v>402</v>
      </c>
      <c r="C39" s="616"/>
      <c r="D39" s="616"/>
      <c r="E39" s="618"/>
      <c r="F39" s="111">
        <v>1174517</v>
      </c>
      <c r="G39" s="111">
        <v>1174517</v>
      </c>
      <c r="H39" s="608">
        <f t="shared" si="2"/>
        <v>1</v>
      </c>
      <c r="I39" s="197"/>
      <c r="J39" s="198" t="s">
        <v>212</v>
      </c>
    </row>
    <row r="40" spans="1:10" s="43" customFormat="1" ht="12.75" customHeight="1" x14ac:dyDescent="0.25">
      <c r="A40" s="109" t="s">
        <v>111</v>
      </c>
      <c r="B40" s="110" t="s">
        <v>405</v>
      </c>
      <c r="C40" s="616"/>
      <c r="D40" s="616"/>
      <c r="E40" s="618"/>
      <c r="F40" s="111">
        <v>14432491</v>
      </c>
      <c r="G40" s="111">
        <v>14432491</v>
      </c>
      <c r="H40" s="608">
        <f t="shared" si="2"/>
        <v>1</v>
      </c>
      <c r="I40" s="197" t="s">
        <v>212</v>
      </c>
      <c r="J40" s="198"/>
    </row>
    <row r="41" spans="1:10" s="43" customFormat="1" ht="12" x14ac:dyDescent="0.25">
      <c r="A41" s="109" t="s">
        <v>112</v>
      </c>
      <c r="B41" s="297" t="s">
        <v>406</v>
      </c>
      <c r="C41" s="111">
        <v>1000477</v>
      </c>
      <c r="D41" s="111">
        <v>1000477</v>
      </c>
      <c r="E41" s="379">
        <f t="shared" si="3"/>
        <v>1</v>
      </c>
      <c r="F41" s="111">
        <v>5495509</v>
      </c>
      <c r="G41" s="111">
        <v>5495509</v>
      </c>
      <c r="H41" s="608">
        <f t="shared" si="2"/>
        <v>1</v>
      </c>
      <c r="I41" s="197" t="s">
        <v>212</v>
      </c>
      <c r="J41" s="198"/>
    </row>
    <row r="42" spans="1:10" s="43" customFormat="1" ht="12.75" customHeight="1" x14ac:dyDescent="0.25">
      <c r="A42" s="109" t="s">
        <v>113</v>
      </c>
      <c r="B42" s="110" t="s">
        <v>391</v>
      </c>
      <c r="C42" s="616"/>
      <c r="D42" s="616"/>
      <c r="E42" s="618"/>
      <c r="F42" s="111">
        <v>1094000</v>
      </c>
      <c r="G42" s="111">
        <v>1094000</v>
      </c>
      <c r="H42" s="608">
        <f t="shared" si="2"/>
        <v>1</v>
      </c>
      <c r="I42" s="197" t="s">
        <v>212</v>
      </c>
      <c r="J42" s="198"/>
    </row>
    <row r="43" spans="1:10" s="43" customFormat="1" ht="12.75" customHeight="1" x14ac:dyDescent="0.25">
      <c r="A43" s="109" t="s">
        <v>114</v>
      </c>
      <c r="B43" s="110" t="s">
        <v>412</v>
      </c>
      <c r="C43" s="628"/>
      <c r="D43" s="628"/>
      <c r="E43" s="618"/>
      <c r="F43" s="111">
        <v>178000</v>
      </c>
      <c r="G43" s="111">
        <v>178000</v>
      </c>
      <c r="H43" s="608">
        <f t="shared" si="2"/>
        <v>1</v>
      </c>
      <c r="I43" s="197" t="s">
        <v>212</v>
      </c>
      <c r="J43" s="198"/>
    </row>
    <row r="44" spans="1:10" s="43" customFormat="1" ht="12.75" customHeight="1" x14ac:dyDescent="0.25">
      <c r="A44" s="109" t="s">
        <v>115</v>
      </c>
      <c r="B44" s="110" t="s">
        <v>506</v>
      </c>
      <c r="C44" s="628"/>
      <c r="D44" s="628"/>
      <c r="E44" s="627"/>
      <c r="F44" s="111">
        <v>150000</v>
      </c>
      <c r="G44" s="111">
        <v>150000</v>
      </c>
      <c r="H44" s="608">
        <f t="shared" si="2"/>
        <v>1</v>
      </c>
      <c r="I44" s="197" t="s">
        <v>212</v>
      </c>
      <c r="J44" s="198"/>
    </row>
    <row r="45" spans="1:10" s="43" customFormat="1" ht="12.75" customHeight="1" x14ac:dyDescent="0.25">
      <c r="A45" s="109" t="s">
        <v>116</v>
      </c>
      <c r="B45" s="114" t="s">
        <v>413</v>
      </c>
      <c r="C45" s="628"/>
      <c r="D45" s="628"/>
      <c r="E45" s="618"/>
      <c r="F45" s="115">
        <v>242000</v>
      </c>
      <c r="G45" s="115">
        <v>242000</v>
      </c>
      <c r="H45" s="608">
        <f t="shared" ref="H45" si="4">G45/F45</f>
        <v>1</v>
      </c>
      <c r="I45" s="197" t="s">
        <v>212</v>
      </c>
      <c r="J45" s="198"/>
    </row>
    <row r="46" spans="1:10" s="43" customFormat="1" ht="12.75" customHeight="1" x14ac:dyDescent="0.25">
      <c r="A46" s="109" t="s">
        <v>117</v>
      </c>
      <c r="B46" s="114" t="s">
        <v>531</v>
      </c>
      <c r="C46" s="628"/>
      <c r="D46" s="628"/>
      <c r="E46" s="618"/>
      <c r="F46" s="115">
        <v>340000</v>
      </c>
      <c r="G46" s="115">
        <v>340000</v>
      </c>
      <c r="H46" s="608">
        <f t="shared" si="2"/>
        <v>1</v>
      </c>
      <c r="I46" s="197" t="s">
        <v>212</v>
      </c>
      <c r="J46" s="198"/>
    </row>
    <row r="47" spans="1:10" s="43" customFormat="1" ht="20.399999999999999" x14ac:dyDescent="0.25">
      <c r="A47" s="109" t="s">
        <v>118</v>
      </c>
      <c r="B47" s="561" t="s">
        <v>414</v>
      </c>
      <c r="C47" s="626"/>
      <c r="D47" s="626"/>
      <c r="E47" s="627"/>
      <c r="F47" s="118">
        <v>3900820</v>
      </c>
      <c r="G47" s="118">
        <v>3900820</v>
      </c>
      <c r="H47" s="609">
        <f t="shared" si="2"/>
        <v>1</v>
      </c>
      <c r="I47" s="550" t="s">
        <v>212</v>
      </c>
      <c r="J47" s="383"/>
    </row>
    <row r="48" spans="1:10" s="43" customFormat="1" ht="20.399999999999999" x14ac:dyDescent="0.25">
      <c r="A48" s="570" t="s">
        <v>119</v>
      </c>
      <c r="B48" s="562" t="s">
        <v>529</v>
      </c>
      <c r="C48" s="563">
        <v>78300000</v>
      </c>
      <c r="D48" s="563">
        <v>78300000</v>
      </c>
      <c r="E48" s="564">
        <f t="shared" ref="E48:E49" si="5">D48/C48</f>
        <v>1</v>
      </c>
      <c r="F48" s="629"/>
      <c r="G48" s="630"/>
      <c r="H48" s="621"/>
      <c r="I48" s="197" t="s">
        <v>212</v>
      </c>
      <c r="J48" s="198"/>
    </row>
    <row r="49" spans="1:10" s="43" customFormat="1" ht="21" thickBot="1" x14ac:dyDescent="0.3">
      <c r="A49" s="565" t="s">
        <v>120</v>
      </c>
      <c r="B49" s="560" t="s">
        <v>530</v>
      </c>
      <c r="C49" s="108">
        <v>100000000</v>
      </c>
      <c r="D49" s="108">
        <v>100000000</v>
      </c>
      <c r="E49" s="393">
        <f t="shared" si="5"/>
        <v>1</v>
      </c>
      <c r="F49" s="631"/>
      <c r="G49" s="632"/>
      <c r="H49" s="633"/>
      <c r="I49" s="199"/>
      <c r="J49" s="200" t="s">
        <v>212</v>
      </c>
    </row>
    <row r="50" spans="1:10" s="43" customFormat="1" ht="15" customHeight="1" thickTop="1" x14ac:dyDescent="0.25">
      <c r="A50" s="720" t="s">
        <v>121</v>
      </c>
      <c r="B50" s="720"/>
      <c r="C50" s="119">
        <f>SUM(C8:C49)</f>
        <v>341624228</v>
      </c>
      <c r="D50" s="119">
        <f>SUM(D8:D49)</f>
        <v>450088935</v>
      </c>
      <c r="E50" s="394">
        <f t="shared" ref="E50:E52" si="6">D50/C50</f>
        <v>1.3174971155734305</v>
      </c>
      <c r="F50" s="119">
        <f>SUM(F8:F47)</f>
        <v>330756182</v>
      </c>
      <c r="G50" s="119">
        <f>SUM(G8:G49)</f>
        <v>392107170</v>
      </c>
      <c r="H50" s="613">
        <f t="shared" si="2"/>
        <v>1.1854870485837208</v>
      </c>
      <c r="I50" s="201"/>
      <c r="J50" s="202"/>
    </row>
    <row r="51" spans="1:10" s="43" customFormat="1" ht="15" customHeight="1" thickBot="1" x14ac:dyDescent="0.3">
      <c r="A51" s="721" t="s">
        <v>122</v>
      </c>
      <c r="B51" s="721"/>
      <c r="C51" s="120">
        <v>81473772</v>
      </c>
      <c r="D51" s="120">
        <v>81516833</v>
      </c>
      <c r="E51" s="395">
        <f t="shared" si="6"/>
        <v>1.0005285259162913</v>
      </c>
      <c r="F51" s="396">
        <f>'7.sz. melléklet'!D36</f>
        <v>92341818</v>
      </c>
      <c r="G51" s="396">
        <f>'7.sz. melléklet'!E36</f>
        <v>139498598</v>
      </c>
      <c r="H51" s="614">
        <f t="shared" si="2"/>
        <v>1.5106763221837369</v>
      </c>
      <c r="I51" s="199"/>
      <c r="J51" s="200"/>
    </row>
    <row r="52" spans="1:10" s="43" customFormat="1" ht="15" customHeight="1" thickTop="1" thickBot="1" x14ac:dyDescent="0.3">
      <c r="A52" s="722" t="s">
        <v>123</v>
      </c>
      <c r="B52" s="722"/>
      <c r="C52" s="568">
        <f>SUM(C50:C51)</f>
        <v>423098000</v>
      </c>
      <c r="D52" s="568">
        <f>SUM(D50:D51)</f>
        <v>531605768</v>
      </c>
      <c r="E52" s="569">
        <f t="shared" si="6"/>
        <v>1.2564601298044424</v>
      </c>
      <c r="F52" s="568">
        <f>SUM(F50:F51)</f>
        <v>423098000</v>
      </c>
      <c r="G52" s="568">
        <f>SUM(G50:G51)</f>
        <v>531605768</v>
      </c>
      <c r="H52" s="615">
        <f t="shared" si="2"/>
        <v>1.2564601298044424</v>
      </c>
      <c r="I52" s="566"/>
      <c r="J52" s="567"/>
    </row>
    <row r="53" spans="1:10" s="40" customFormat="1" ht="13.8" thickTop="1" x14ac:dyDescent="0.25"/>
    <row r="54" spans="1:10" s="40" customFormat="1" x14ac:dyDescent="0.25"/>
    <row r="55" spans="1:10" s="40" customFormat="1" x14ac:dyDescent="0.25"/>
    <row r="56" spans="1:10" s="40" customFormat="1" x14ac:dyDescent="0.25"/>
    <row r="57" spans="1:10" s="40" customFormat="1" x14ac:dyDescent="0.25"/>
    <row r="58" spans="1:10" s="40" customFormat="1" x14ac:dyDescent="0.25"/>
    <row r="59" spans="1:10" s="40" customFormat="1" x14ac:dyDescent="0.25"/>
    <row r="60" spans="1:10" s="40" customFormat="1" x14ac:dyDescent="0.25"/>
    <row r="61" spans="1:10" s="40" customFormat="1" x14ac:dyDescent="0.25"/>
    <row r="62" spans="1:10" s="40" customFormat="1" x14ac:dyDescent="0.25"/>
    <row r="63" spans="1:10" s="40" customFormat="1" x14ac:dyDescent="0.25"/>
    <row r="64" spans="1:10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</sheetData>
  <sheetProtection selectLockedCells="1" selectUnlockedCells="1"/>
  <mergeCells count="4">
    <mergeCell ref="A4:J4"/>
    <mergeCell ref="A50:B50"/>
    <mergeCell ref="A51:B51"/>
    <mergeCell ref="A52:B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4" width="9.6640625" style="1" customWidth="1"/>
    <col min="5" max="5" width="9.6640625" customWidth="1"/>
    <col min="6" max="6" width="9.44140625" customWidth="1"/>
  </cols>
  <sheetData>
    <row r="1" spans="1:8" ht="15" customHeight="1" x14ac:dyDescent="0.25">
      <c r="B1" s="3"/>
      <c r="C1" s="3"/>
      <c r="D1" s="3"/>
      <c r="E1" s="3"/>
      <c r="H1" s="2" t="s">
        <v>465</v>
      </c>
    </row>
    <row r="2" spans="1:8" ht="15" customHeight="1" x14ac:dyDescent="0.25">
      <c r="A2" s="3"/>
      <c r="B2" s="3"/>
      <c r="C2" s="3"/>
      <c r="D2" s="3"/>
      <c r="H2" s="2" t="str">
        <f>'1.sz. melléklet'!G2</f>
        <v>a 7/2017. (X.4.) önkormányzati rendelethez</v>
      </c>
    </row>
    <row r="3" spans="1:8" ht="15" customHeight="1" x14ac:dyDescent="0.25">
      <c r="A3" s="707" t="s">
        <v>124</v>
      </c>
      <c r="B3" s="707"/>
      <c r="C3" s="707"/>
      <c r="D3" s="707"/>
      <c r="E3" s="707"/>
      <c r="F3" s="707"/>
      <c r="G3" s="707"/>
      <c r="H3" s="707"/>
    </row>
    <row r="4" spans="1:8" ht="12.75" customHeight="1" thickBot="1" x14ac:dyDescent="0.3">
      <c r="A4" s="42"/>
      <c r="B4" s="99"/>
      <c r="C4" s="99"/>
      <c r="D4" s="41"/>
      <c r="E4" s="41"/>
      <c r="F4" s="6" t="s">
        <v>215</v>
      </c>
    </row>
    <row r="5" spans="1:8" ht="34.200000000000003" thickTop="1" x14ac:dyDescent="0.25">
      <c r="A5" s="7" t="s">
        <v>1</v>
      </c>
      <c r="B5" s="8" t="s">
        <v>2</v>
      </c>
      <c r="C5" s="9" t="s">
        <v>244</v>
      </c>
      <c r="D5" s="9" t="s">
        <v>536</v>
      </c>
      <c r="E5" s="9" t="s">
        <v>595</v>
      </c>
      <c r="F5" s="10" t="s">
        <v>520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05" t="s">
        <v>8</v>
      </c>
    </row>
    <row r="7" spans="1:8" ht="15" customHeight="1" thickTop="1" x14ac:dyDescent="0.25">
      <c r="A7" s="122" t="s">
        <v>13</v>
      </c>
      <c r="B7" s="123" t="s">
        <v>126</v>
      </c>
      <c r="C7" s="123" t="s">
        <v>245</v>
      </c>
      <c r="D7" s="124">
        <f>D8+D16</f>
        <v>38158551</v>
      </c>
      <c r="E7" s="124">
        <f>E8+E16</f>
        <v>39243206</v>
      </c>
      <c r="F7" s="125">
        <f t="shared" ref="F7:F15" si="0">E7/D7</f>
        <v>1.0284249525093341</v>
      </c>
    </row>
    <row r="8" spans="1:8" ht="15" customHeight="1" x14ac:dyDescent="0.25">
      <c r="A8" s="21" t="s">
        <v>127</v>
      </c>
      <c r="B8" s="18" t="s">
        <v>246</v>
      </c>
      <c r="C8" s="18" t="s">
        <v>247</v>
      </c>
      <c r="D8" s="19">
        <f>SUM(D9:D15)</f>
        <v>25620810</v>
      </c>
      <c r="E8" s="19">
        <f>SUM(E9:E15)</f>
        <v>26118691</v>
      </c>
      <c r="F8" s="126">
        <f t="shared" si="0"/>
        <v>1.0194326799191751</v>
      </c>
    </row>
    <row r="9" spans="1:8" ht="15" customHeight="1" x14ac:dyDescent="0.25">
      <c r="A9" s="127"/>
      <c r="B9" s="22" t="s">
        <v>248</v>
      </c>
      <c r="C9" s="22" t="s">
        <v>249</v>
      </c>
      <c r="D9" s="23">
        <v>22270340</v>
      </c>
      <c r="E9" s="23">
        <v>22753731</v>
      </c>
      <c r="F9" s="92">
        <f t="shared" si="0"/>
        <v>1.0217055958732557</v>
      </c>
    </row>
    <row r="10" spans="1:8" ht="15" customHeight="1" x14ac:dyDescent="0.25">
      <c r="A10" s="127"/>
      <c r="B10" s="22" t="s">
        <v>502</v>
      </c>
      <c r="C10" s="22" t="s">
        <v>503</v>
      </c>
      <c r="D10" s="23">
        <v>873400</v>
      </c>
      <c r="E10" s="23">
        <v>873400</v>
      </c>
      <c r="F10" s="92">
        <f t="shared" si="0"/>
        <v>1</v>
      </c>
    </row>
    <row r="11" spans="1:8" ht="15" customHeight="1" x14ac:dyDescent="0.25">
      <c r="A11" s="127"/>
      <c r="B11" s="22" t="s">
        <v>504</v>
      </c>
      <c r="C11" s="22" t="s">
        <v>427</v>
      </c>
      <c r="D11" s="23">
        <v>62000</v>
      </c>
      <c r="E11" s="23">
        <v>62000</v>
      </c>
      <c r="F11" s="92">
        <f t="shared" si="0"/>
        <v>1</v>
      </c>
    </row>
    <row r="12" spans="1:8" ht="15" customHeight="1" x14ac:dyDescent="0.25">
      <c r="A12" s="127"/>
      <c r="B12" s="22" t="s">
        <v>505</v>
      </c>
      <c r="C12" s="22" t="s">
        <v>250</v>
      </c>
      <c r="D12" s="23">
        <v>1764630</v>
      </c>
      <c r="E12" s="23">
        <v>1764630</v>
      </c>
      <c r="F12" s="92">
        <f t="shared" si="0"/>
        <v>1</v>
      </c>
    </row>
    <row r="13" spans="1:8" ht="15" customHeight="1" x14ac:dyDescent="0.25">
      <c r="A13" s="127"/>
      <c r="B13" s="22" t="s">
        <v>521</v>
      </c>
      <c r="C13" s="22" t="s">
        <v>422</v>
      </c>
      <c r="D13" s="23">
        <v>93240</v>
      </c>
      <c r="E13" s="23">
        <v>93240</v>
      </c>
      <c r="F13" s="92">
        <f t="shared" si="0"/>
        <v>1</v>
      </c>
    </row>
    <row r="14" spans="1:8" ht="15" customHeight="1" x14ac:dyDescent="0.25">
      <c r="A14" s="127"/>
      <c r="B14" s="22" t="s">
        <v>537</v>
      </c>
      <c r="C14" s="22" t="s">
        <v>538</v>
      </c>
      <c r="D14" s="23">
        <v>100000</v>
      </c>
      <c r="E14" s="23">
        <v>100000</v>
      </c>
      <c r="F14" s="92">
        <f t="shared" si="0"/>
        <v>1</v>
      </c>
    </row>
    <row r="15" spans="1:8" ht="15" customHeight="1" x14ac:dyDescent="0.25">
      <c r="A15" s="127"/>
      <c r="B15" s="22" t="s">
        <v>539</v>
      </c>
      <c r="C15" s="22" t="s">
        <v>428</v>
      </c>
      <c r="D15" s="23">
        <v>457200</v>
      </c>
      <c r="E15" s="23">
        <v>471690</v>
      </c>
      <c r="F15" s="92">
        <f t="shared" si="0"/>
        <v>1.0316929133858268</v>
      </c>
    </row>
    <row r="16" spans="1:8" ht="15" customHeight="1" x14ac:dyDescent="0.25">
      <c r="A16" s="21" t="s">
        <v>128</v>
      </c>
      <c r="B16" s="18" t="s">
        <v>130</v>
      </c>
      <c r="C16" s="18" t="s">
        <v>251</v>
      </c>
      <c r="D16" s="19">
        <f>SUM(D17:D19)</f>
        <v>12537741</v>
      </c>
      <c r="E16" s="19">
        <f>SUM(E17:E19)</f>
        <v>13124515</v>
      </c>
      <c r="F16" s="126">
        <f t="shared" ref="F16:F37" si="1">E16/D16</f>
        <v>1.0468006158366168</v>
      </c>
    </row>
    <row r="17" spans="1:6" ht="15" customHeight="1" x14ac:dyDescent="0.25">
      <c r="A17" s="127"/>
      <c r="B17" s="22" t="s">
        <v>272</v>
      </c>
      <c r="C17" s="22" t="s">
        <v>252</v>
      </c>
      <c r="D17" s="23">
        <v>8239978</v>
      </c>
      <c r="E17" s="23">
        <v>8239978</v>
      </c>
      <c r="F17" s="92">
        <f t="shared" si="1"/>
        <v>1</v>
      </c>
    </row>
    <row r="18" spans="1:6" ht="15" customHeight="1" x14ac:dyDescent="0.25">
      <c r="A18" s="127"/>
      <c r="B18" s="22" t="s">
        <v>273</v>
      </c>
      <c r="C18" s="22" t="s">
        <v>253</v>
      </c>
      <c r="D18" s="23">
        <v>1993763</v>
      </c>
      <c r="E18" s="23">
        <v>2580537</v>
      </c>
      <c r="F18" s="84">
        <f t="shared" si="1"/>
        <v>1.294304789486012</v>
      </c>
    </row>
    <row r="19" spans="1:6" ht="15" customHeight="1" x14ac:dyDescent="0.25">
      <c r="A19" s="127"/>
      <c r="B19" s="22" t="s">
        <v>274</v>
      </c>
      <c r="C19" s="22" t="s">
        <v>254</v>
      </c>
      <c r="D19" s="23">
        <v>2304000</v>
      </c>
      <c r="E19" s="23">
        <v>2304000</v>
      </c>
      <c r="F19" s="84">
        <f t="shared" si="1"/>
        <v>1</v>
      </c>
    </row>
    <row r="20" spans="1:6" ht="15" customHeight="1" x14ac:dyDescent="0.25">
      <c r="A20" s="28" t="s">
        <v>14</v>
      </c>
      <c r="B20" s="128" t="s">
        <v>206</v>
      </c>
      <c r="C20" s="128" t="s">
        <v>255</v>
      </c>
      <c r="D20" s="29">
        <v>9519653</v>
      </c>
      <c r="E20" s="29">
        <v>9690601</v>
      </c>
      <c r="F20" s="125">
        <f t="shared" si="1"/>
        <v>1.0179573772279304</v>
      </c>
    </row>
    <row r="21" spans="1:6" ht="15" customHeight="1" x14ac:dyDescent="0.25">
      <c r="A21" s="28" t="s">
        <v>51</v>
      </c>
      <c r="B21" s="128" t="s">
        <v>132</v>
      </c>
      <c r="C21" s="128" t="s">
        <v>256</v>
      </c>
      <c r="D21" s="29">
        <f>SUM(D22:D26)</f>
        <v>107134500</v>
      </c>
      <c r="E21" s="29">
        <f>SUM(E22:E26)</f>
        <v>112929724</v>
      </c>
      <c r="F21" s="125">
        <f t="shared" si="1"/>
        <v>1.0540929765855069</v>
      </c>
    </row>
    <row r="22" spans="1:6" ht="15" customHeight="1" x14ac:dyDescent="0.25">
      <c r="A22" s="21" t="s">
        <v>131</v>
      </c>
      <c r="B22" s="18" t="s">
        <v>257</v>
      </c>
      <c r="C22" s="18" t="s">
        <v>263</v>
      </c>
      <c r="D22" s="19">
        <v>13770000</v>
      </c>
      <c r="E22" s="19">
        <v>13360000</v>
      </c>
      <c r="F22" s="126">
        <f t="shared" si="1"/>
        <v>0.97022512708787223</v>
      </c>
    </row>
    <row r="23" spans="1:6" ht="15" customHeight="1" x14ac:dyDescent="0.25">
      <c r="A23" s="21" t="s">
        <v>133</v>
      </c>
      <c r="B23" s="18" t="s">
        <v>258</v>
      </c>
      <c r="C23" s="18" t="s">
        <v>264</v>
      </c>
      <c r="D23" s="19">
        <v>2700000</v>
      </c>
      <c r="E23" s="19">
        <v>2700000</v>
      </c>
      <c r="F23" s="126">
        <f t="shared" si="1"/>
        <v>1</v>
      </c>
    </row>
    <row r="24" spans="1:6" ht="15" customHeight="1" x14ac:dyDescent="0.25">
      <c r="A24" s="21" t="s">
        <v>259</v>
      </c>
      <c r="B24" s="18" t="s">
        <v>260</v>
      </c>
      <c r="C24" s="18" t="s">
        <v>265</v>
      </c>
      <c r="D24" s="19">
        <v>62412000</v>
      </c>
      <c r="E24" s="19">
        <v>63572000</v>
      </c>
      <c r="F24" s="126">
        <f t="shared" si="1"/>
        <v>1.0185861693264116</v>
      </c>
    </row>
    <row r="25" spans="1:6" ht="15" customHeight="1" x14ac:dyDescent="0.25">
      <c r="A25" s="21" t="s">
        <v>261</v>
      </c>
      <c r="B25" s="18" t="s">
        <v>262</v>
      </c>
      <c r="C25" s="18" t="s">
        <v>266</v>
      </c>
      <c r="D25" s="19">
        <v>365000</v>
      </c>
      <c r="E25" s="19">
        <v>365000</v>
      </c>
      <c r="F25" s="126">
        <f t="shared" si="1"/>
        <v>1</v>
      </c>
    </row>
    <row r="26" spans="1:6" ht="15" customHeight="1" x14ac:dyDescent="0.25">
      <c r="A26" s="21" t="s">
        <v>267</v>
      </c>
      <c r="B26" s="18" t="s">
        <v>268</v>
      </c>
      <c r="C26" s="18" t="s">
        <v>269</v>
      </c>
      <c r="D26" s="19">
        <f>SUM(D27:D30)</f>
        <v>27887500</v>
      </c>
      <c r="E26" s="19">
        <f>SUM(E27:E30)</f>
        <v>32932724</v>
      </c>
      <c r="F26" s="126">
        <f t="shared" si="1"/>
        <v>1.180913455849395</v>
      </c>
    </row>
    <row r="27" spans="1:6" ht="15" customHeight="1" x14ac:dyDescent="0.25">
      <c r="A27" s="127"/>
      <c r="B27" s="22" t="s">
        <v>270</v>
      </c>
      <c r="C27" s="22" t="s">
        <v>271</v>
      </c>
      <c r="D27" s="23">
        <v>17207500</v>
      </c>
      <c r="E27" s="23">
        <v>17234500</v>
      </c>
      <c r="F27" s="92">
        <f t="shared" si="1"/>
        <v>1.0015690832485835</v>
      </c>
    </row>
    <row r="28" spans="1:6" ht="15" customHeight="1" x14ac:dyDescent="0.25">
      <c r="A28" s="127"/>
      <c r="B28" s="249" t="s">
        <v>275</v>
      </c>
      <c r="C28" s="22" t="s">
        <v>276</v>
      </c>
      <c r="D28" s="23">
        <v>10000000</v>
      </c>
      <c r="E28" s="23">
        <v>15000000</v>
      </c>
      <c r="F28" s="92">
        <f t="shared" si="1"/>
        <v>1.5</v>
      </c>
    </row>
    <row r="29" spans="1:6" ht="15" customHeight="1" x14ac:dyDescent="0.25">
      <c r="A29" s="127"/>
      <c r="B29" s="249" t="s">
        <v>491</v>
      </c>
      <c r="C29" s="22" t="s">
        <v>492</v>
      </c>
      <c r="D29" s="23">
        <v>20000</v>
      </c>
      <c r="E29" s="23">
        <v>38224</v>
      </c>
      <c r="F29" s="92">
        <f t="shared" si="1"/>
        <v>1.9112</v>
      </c>
    </row>
    <row r="30" spans="1:6" ht="15" customHeight="1" x14ac:dyDescent="0.25">
      <c r="A30" s="127"/>
      <c r="B30" s="249" t="s">
        <v>490</v>
      </c>
      <c r="C30" s="22" t="s">
        <v>277</v>
      </c>
      <c r="D30" s="23">
        <v>660000</v>
      </c>
      <c r="E30" s="23">
        <v>660000</v>
      </c>
      <c r="F30" s="92">
        <f t="shared" si="1"/>
        <v>1</v>
      </c>
    </row>
    <row r="31" spans="1:6" s="250" customFormat="1" ht="15" customHeight="1" x14ac:dyDescent="0.25">
      <c r="A31" s="28" t="s">
        <v>52</v>
      </c>
      <c r="B31" s="128" t="s">
        <v>278</v>
      </c>
      <c r="C31" s="128" t="s">
        <v>279</v>
      </c>
      <c r="D31" s="29">
        <v>3700000</v>
      </c>
      <c r="E31" s="29">
        <v>3700000</v>
      </c>
      <c r="F31" s="125">
        <f t="shared" si="1"/>
        <v>1</v>
      </c>
    </row>
    <row r="32" spans="1:6" s="250" customFormat="1" ht="15" customHeight="1" x14ac:dyDescent="0.25">
      <c r="A32" s="28" t="s">
        <v>54</v>
      </c>
      <c r="B32" s="128" t="s">
        <v>280</v>
      </c>
      <c r="C32" s="128" t="s">
        <v>281</v>
      </c>
      <c r="D32" s="29">
        <f>SUM(D33:D36)</f>
        <v>116001250</v>
      </c>
      <c r="E32" s="29">
        <f>SUM(E33:E36)</f>
        <v>167026804</v>
      </c>
      <c r="F32" s="125">
        <f t="shared" si="1"/>
        <v>1.4398707255309748</v>
      </c>
    </row>
    <row r="33" spans="1:6" s="250" customFormat="1" ht="15" customHeight="1" x14ac:dyDescent="0.25">
      <c r="A33" s="21" t="s">
        <v>238</v>
      </c>
      <c r="B33" s="18" t="s">
        <v>429</v>
      </c>
      <c r="C33" s="18" t="s">
        <v>430</v>
      </c>
      <c r="D33" s="19">
        <v>880000</v>
      </c>
      <c r="E33" s="19">
        <v>4548774</v>
      </c>
      <c r="F33" s="125">
        <f t="shared" si="1"/>
        <v>5.1690613636363638</v>
      </c>
    </row>
    <row r="34" spans="1:6" s="250" customFormat="1" ht="15" customHeight="1" x14ac:dyDescent="0.25">
      <c r="A34" s="21" t="s">
        <v>240</v>
      </c>
      <c r="B34" s="18" t="s">
        <v>282</v>
      </c>
      <c r="C34" s="18" t="s">
        <v>284</v>
      </c>
      <c r="D34" s="19">
        <v>15804432</v>
      </c>
      <c r="E34" s="19">
        <v>15804432</v>
      </c>
      <c r="F34" s="126">
        <f t="shared" si="1"/>
        <v>1</v>
      </c>
    </row>
    <row r="35" spans="1:6" s="250" customFormat="1" ht="15" customHeight="1" x14ac:dyDescent="0.25">
      <c r="A35" s="21" t="s">
        <v>286</v>
      </c>
      <c r="B35" s="18" t="s">
        <v>283</v>
      </c>
      <c r="C35" s="18" t="s">
        <v>285</v>
      </c>
      <c r="D35" s="19">
        <v>6975000</v>
      </c>
      <c r="E35" s="19">
        <v>7175000</v>
      </c>
      <c r="F35" s="126">
        <f t="shared" si="1"/>
        <v>1.0286738351254481</v>
      </c>
    </row>
    <row r="36" spans="1:6" s="250" customFormat="1" ht="15" customHeight="1" x14ac:dyDescent="0.25">
      <c r="A36" s="21" t="s">
        <v>431</v>
      </c>
      <c r="B36" s="18" t="s">
        <v>43</v>
      </c>
      <c r="C36" s="18" t="s">
        <v>458</v>
      </c>
      <c r="D36" s="19">
        <v>92341818</v>
      </c>
      <c r="E36" s="19">
        <v>139498598</v>
      </c>
      <c r="F36" s="126">
        <f t="shared" si="1"/>
        <v>1.5106763221837369</v>
      </c>
    </row>
    <row r="37" spans="1:6" s="250" customFormat="1" ht="15" customHeight="1" x14ac:dyDescent="0.25">
      <c r="A37" s="28" t="s">
        <v>55</v>
      </c>
      <c r="B37" s="128" t="s">
        <v>208</v>
      </c>
      <c r="C37" s="128" t="s">
        <v>287</v>
      </c>
      <c r="D37" s="29">
        <f>SUM(D38:D43)</f>
        <v>117503000</v>
      </c>
      <c r="E37" s="29">
        <f>SUM(E38:E43)</f>
        <v>126065339</v>
      </c>
      <c r="F37" s="125">
        <f t="shared" si="1"/>
        <v>1.0728691097248582</v>
      </c>
    </row>
    <row r="38" spans="1:6" s="250" customFormat="1" ht="15" customHeight="1" x14ac:dyDescent="0.25">
      <c r="A38" s="254" t="s">
        <v>288</v>
      </c>
      <c r="B38" s="76" t="s">
        <v>289</v>
      </c>
      <c r="C38" s="76" t="s">
        <v>290</v>
      </c>
      <c r="D38" s="56">
        <v>0</v>
      </c>
      <c r="E38" s="56">
        <v>1200000</v>
      </c>
      <c r="F38" s="126"/>
    </row>
    <row r="39" spans="1:6" s="250" customFormat="1" ht="15" customHeight="1" x14ac:dyDescent="0.25">
      <c r="A39" s="254" t="s">
        <v>291</v>
      </c>
      <c r="B39" s="76" t="s">
        <v>292</v>
      </c>
      <c r="C39" s="76" t="s">
        <v>293</v>
      </c>
      <c r="D39" s="56">
        <v>72542000</v>
      </c>
      <c r="E39" s="56">
        <v>74077933</v>
      </c>
      <c r="F39" s="126">
        <f>E39/D39</f>
        <v>1.0211730170108351</v>
      </c>
    </row>
    <row r="40" spans="1:6" s="256" customFormat="1" ht="15" customHeight="1" x14ac:dyDescent="0.25">
      <c r="A40" s="254" t="s">
        <v>294</v>
      </c>
      <c r="B40" s="76" t="s">
        <v>295</v>
      </c>
      <c r="C40" s="76" t="s">
        <v>296</v>
      </c>
      <c r="D40" s="56">
        <v>247000</v>
      </c>
      <c r="E40" s="56">
        <v>247000</v>
      </c>
      <c r="F40" s="126">
        <f>E40/D40</f>
        <v>1</v>
      </c>
    </row>
    <row r="41" spans="1:6" s="250" customFormat="1" ht="15" customHeight="1" x14ac:dyDescent="0.25">
      <c r="A41" s="254" t="s">
        <v>297</v>
      </c>
      <c r="B41" s="76" t="s">
        <v>298</v>
      </c>
      <c r="C41" s="76" t="s">
        <v>299</v>
      </c>
      <c r="D41" s="56">
        <v>8809000</v>
      </c>
      <c r="E41" s="56">
        <v>12814956</v>
      </c>
      <c r="F41" s="126">
        <f>E41/D41</f>
        <v>1.4547571801566579</v>
      </c>
    </row>
    <row r="42" spans="1:6" s="250" customFormat="1" ht="15" customHeight="1" x14ac:dyDescent="0.25">
      <c r="A42" s="254" t="s">
        <v>300</v>
      </c>
      <c r="B42" s="76" t="s">
        <v>301</v>
      </c>
      <c r="C42" s="76" t="s">
        <v>302</v>
      </c>
      <c r="D42" s="56">
        <v>14220000</v>
      </c>
      <c r="E42" s="56">
        <v>14220000</v>
      </c>
      <c r="F42" s="126">
        <f>E42/D42</f>
        <v>1</v>
      </c>
    </row>
    <row r="43" spans="1:6" s="256" customFormat="1" ht="15" customHeight="1" x14ac:dyDescent="0.25">
      <c r="A43" s="254" t="s">
        <v>303</v>
      </c>
      <c r="B43" s="76" t="s">
        <v>304</v>
      </c>
      <c r="C43" s="76" t="s">
        <v>305</v>
      </c>
      <c r="D43" s="56">
        <v>21685000</v>
      </c>
      <c r="E43" s="56">
        <v>23505450</v>
      </c>
      <c r="F43" s="126">
        <f>E43/D43</f>
        <v>1.0839497348397509</v>
      </c>
    </row>
    <row r="44" spans="1:6" s="250" customFormat="1" ht="15" customHeight="1" x14ac:dyDescent="0.25">
      <c r="A44" s="255" t="s">
        <v>57</v>
      </c>
      <c r="B44" s="252" t="s">
        <v>306</v>
      </c>
      <c r="C44" s="252" t="s">
        <v>307</v>
      </c>
      <c r="D44" s="253">
        <f>SUM(D45:D46)</f>
        <v>7550000</v>
      </c>
      <c r="E44" s="253">
        <f>SUM(E45:E46)</f>
        <v>49213055</v>
      </c>
      <c r="F44" s="126">
        <f t="shared" ref="F44:F46" si="2">E44/D44</f>
        <v>6.5182854304635764</v>
      </c>
    </row>
    <row r="45" spans="1:6" s="250" customFormat="1" ht="15" customHeight="1" x14ac:dyDescent="0.25">
      <c r="A45" s="254" t="s">
        <v>308</v>
      </c>
      <c r="B45" s="76" t="s">
        <v>309</v>
      </c>
      <c r="C45" s="76" t="s">
        <v>310</v>
      </c>
      <c r="D45" s="56">
        <v>5945000</v>
      </c>
      <c r="E45" s="56">
        <v>38750555</v>
      </c>
      <c r="F45" s="126">
        <f t="shared" si="2"/>
        <v>6.5181757779646761</v>
      </c>
    </row>
    <row r="46" spans="1:6" s="250" customFormat="1" ht="15" customHeight="1" x14ac:dyDescent="0.25">
      <c r="A46" s="254" t="s">
        <v>311</v>
      </c>
      <c r="B46" s="76" t="s">
        <v>312</v>
      </c>
      <c r="C46" s="76" t="s">
        <v>313</v>
      </c>
      <c r="D46" s="56">
        <v>1605000</v>
      </c>
      <c r="E46" s="56">
        <v>10462500</v>
      </c>
      <c r="F46" s="126">
        <f t="shared" si="2"/>
        <v>6.518691588785047</v>
      </c>
    </row>
    <row r="47" spans="1:6" s="250" customFormat="1" ht="15" customHeight="1" x14ac:dyDescent="0.25">
      <c r="A47" s="251" t="s">
        <v>77</v>
      </c>
      <c r="B47" s="252" t="s">
        <v>141</v>
      </c>
      <c r="C47" s="252" t="s">
        <v>314</v>
      </c>
      <c r="D47" s="253">
        <f>SUM(D48:D48)</f>
        <v>300000</v>
      </c>
      <c r="E47" s="253">
        <f>SUM(E48:E48)</f>
        <v>300000</v>
      </c>
      <c r="F47" s="125">
        <f>E47/D47</f>
        <v>1</v>
      </c>
    </row>
    <row r="48" spans="1:6" s="250" customFormat="1" ht="15" customHeight="1" x14ac:dyDescent="0.25">
      <c r="A48" s="302" t="s">
        <v>315</v>
      </c>
      <c r="B48" s="288" t="s">
        <v>316</v>
      </c>
      <c r="C48" s="288" t="s">
        <v>317</v>
      </c>
      <c r="D48" s="289">
        <v>300000</v>
      </c>
      <c r="E48" s="289">
        <v>300000</v>
      </c>
      <c r="F48" s="126">
        <f>E48/D48</f>
        <v>1</v>
      </c>
    </row>
    <row r="49" spans="1:8" s="250" customFormat="1" ht="15" customHeight="1" x14ac:dyDescent="0.25">
      <c r="A49" s="303" t="s">
        <v>89</v>
      </c>
      <c r="B49" s="421" t="s">
        <v>47</v>
      </c>
      <c r="C49" s="470" t="s">
        <v>478</v>
      </c>
      <c r="D49" s="471">
        <f>SUM(D50:D51)</f>
        <v>21281046</v>
      </c>
      <c r="E49" s="471">
        <f>SUM(E50:E51)</f>
        <v>21487039</v>
      </c>
      <c r="F49" s="125">
        <f>E49/D49</f>
        <v>1.0096796463858027</v>
      </c>
    </row>
    <row r="50" spans="1:8" ht="15" customHeight="1" x14ac:dyDescent="0.25">
      <c r="A50" s="424" t="s">
        <v>474</v>
      </c>
      <c r="B50" s="425" t="s">
        <v>475</v>
      </c>
      <c r="C50" s="425" t="s">
        <v>477</v>
      </c>
      <c r="D50" s="426">
        <v>2209046</v>
      </c>
      <c r="E50" s="80">
        <v>2415039</v>
      </c>
      <c r="F50" s="126">
        <f t="shared" ref="F50:F51" si="3">E50/D50</f>
        <v>1.0932497557769281</v>
      </c>
    </row>
    <row r="51" spans="1:8" ht="15" customHeight="1" thickBot="1" x14ac:dyDescent="0.3">
      <c r="A51" s="230" t="s">
        <v>476</v>
      </c>
      <c r="B51" s="422" t="s">
        <v>424</v>
      </c>
      <c r="C51" s="422" t="s">
        <v>425</v>
      </c>
      <c r="D51" s="423">
        <v>19072000</v>
      </c>
      <c r="E51" s="426">
        <v>19072000</v>
      </c>
      <c r="F51" s="126">
        <f t="shared" si="3"/>
        <v>1</v>
      </c>
    </row>
    <row r="52" spans="1:8" ht="15" customHeight="1" thickTop="1" thickBot="1" x14ac:dyDescent="0.3">
      <c r="A52" s="718" t="s">
        <v>134</v>
      </c>
      <c r="B52" s="718"/>
      <c r="C52" s="241"/>
      <c r="D52" s="100">
        <f>D7+D20+D21+D31+D32+D37+D44+D47+D49</f>
        <v>421148000</v>
      </c>
      <c r="E52" s="100">
        <f>E7+E20+E21+E31+E32+E37+E44+E47+E49</f>
        <v>529655768</v>
      </c>
      <c r="F52" s="129">
        <f>E52/D52</f>
        <v>1.2576475918204526</v>
      </c>
    </row>
    <row r="53" spans="1:8" ht="15" customHeight="1" thickTop="1" x14ac:dyDescent="0.25">
      <c r="A53" s="575"/>
      <c r="B53" s="575"/>
      <c r="C53" s="575"/>
      <c r="D53" s="576"/>
      <c r="E53" s="576"/>
      <c r="F53" s="577"/>
      <c r="H53" s="2" t="s">
        <v>657</v>
      </c>
    </row>
    <row r="54" spans="1:8" ht="15" customHeight="1" x14ac:dyDescent="0.25">
      <c r="A54" s="43"/>
      <c r="B54" s="43"/>
      <c r="C54" s="43"/>
      <c r="D54" s="43"/>
      <c r="E54" s="69"/>
      <c r="H54" s="2" t="str">
        <f>'1.sz. melléklet'!G2</f>
        <v>a 7/2017. (X.4.) önkormányzati rendelethez</v>
      </c>
    </row>
    <row r="55" spans="1:8" ht="15" customHeight="1" x14ac:dyDescent="0.25">
      <c r="A55" s="707" t="s">
        <v>135</v>
      </c>
      <c r="B55" s="707"/>
      <c r="C55" s="707"/>
      <c r="D55" s="707"/>
      <c r="E55" s="707"/>
      <c r="F55" s="707"/>
      <c r="G55" s="707"/>
      <c r="H55" s="707"/>
    </row>
    <row r="56" spans="1:8" ht="13.8" thickBot="1" x14ac:dyDescent="0.3">
      <c r="A56" s="43"/>
      <c r="B56" s="130"/>
      <c r="C56" s="130"/>
      <c r="D56" s="41"/>
      <c r="E56" s="41"/>
      <c r="F56" s="6" t="s">
        <v>215</v>
      </c>
    </row>
    <row r="57" spans="1:8" ht="34.200000000000003" thickTop="1" x14ac:dyDescent="0.25">
      <c r="A57" s="7" t="s">
        <v>1</v>
      </c>
      <c r="B57" s="8" t="s">
        <v>2</v>
      </c>
      <c r="C57" s="9" t="s">
        <v>244</v>
      </c>
      <c r="D57" s="9" t="s">
        <v>536</v>
      </c>
      <c r="E57" s="9" t="s">
        <v>595</v>
      </c>
      <c r="F57" s="10" t="s">
        <v>520</v>
      </c>
    </row>
    <row r="58" spans="1:8" ht="15" customHeight="1" thickBot="1" x14ac:dyDescent="0.3">
      <c r="A58" s="11" t="s">
        <v>3</v>
      </c>
      <c r="B58" s="12" t="s">
        <v>4</v>
      </c>
      <c r="C58" s="13" t="s">
        <v>5</v>
      </c>
      <c r="D58" s="13" t="s">
        <v>6</v>
      </c>
      <c r="E58" s="13" t="s">
        <v>7</v>
      </c>
      <c r="F58" s="105" t="s">
        <v>8</v>
      </c>
    </row>
    <row r="59" spans="1:8" ht="15" customHeight="1" thickTop="1" x14ac:dyDescent="0.25">
      <c r="A59" s="122" t="s">
        <v>318</v>
      </c>
      <c r="B59" s="123" t="s">
        <v>319</v>
      </c>
      <c r="C59" s="242" t="s">
        <v>320</v>
      </c>
      <c r="D59" s="182">
        <f>SUM(D60:D61)</f>
        <v>60653936</v>
      </c>
      <c r="E59" s="182">
        <f>SUM(E60:E61)</f>
        <v>63115716</v>
      </c>
      <c r="F59" s="30">
        <f>E59/D59</f>
        <v>1.0405873082993329</v>
      </c>
    </row>
    <row r="60" spans="1:8" ht="15" customHeight="1" x14ac:dyDescent="0.25">
      <c r="A60" s="21" t="s">
        <v>127</v>
      </c>
      <c r="B60" s="18" t="s">
        <v>321</v>
      </c>
      <c r="C60" s="243" t="s">
        <v>322</v>
      </c>
      <c r="D60" s="56">
        <v>60001189</v>
      </c>
      <c r="E60" s="56">
        <v>61910321</v>
      </c>
      <c r="F60" s="20">
        <f>E60/D60</f>
        <v>1.0318182361352872</v>
      </c>
    </row>
    <row r="61" spans="1:8" ht="15" customHeight="1" x14ac:dyDescent="0.25">
      <c r="A61" s="21" t="s">
        <v>128</v>
      </c>
      <c r="B61" s="18" t="s">
        <v>324</v>
      </c>
      <c r="C61" s="278" t="s">
        <v>323</v>
      </c>
      <c r="D61" s="174">
        <v>652747</v>
      </c>
      <c r="E61" s="174">
        <v>1205395</v>
      </c>
      <c r="F61" s="20">
        <f>E61/D61</f>
        <v>1.8466496207565872</v>
      </c>
    </row>
    <row r="62" spans="1:8" ht="15" customHeight="1" x14ac:dyDescent="0.25">
      <c r="A62" s="28" t="s">
        <v>14</v>
      </c>
      <c r="B62" s="244" t="s">
        <v>325</v>
      </c>
      <c r="C62" s="282" t="s">
        <v>326</v>
      </c>
      <c r="D62" s="177">
        <f>SUM(D63:D64)</f>
        <v>26600000</v>
      </c>
      <c r="E62" s="177">
        <f>SUM(E63:E64)</f>
        <v>128396534</v>
      </c>
      <c r="F62" s="125">
        <f t="shared" ref="F62:F63" si="4">E62/D62</f>
        <v>4.8269373684210528</v>
      </c>
    </row>
    <row r="63" spans="1:8" s="277" customFormat="1" ht="15" customHeight="1" x14ac:dyDescent="0.25">
      <c r="A63" s="21" t="s">
        <v>16</v>
      </c>
      <c r="B63" s="18" t="s">
        <v>373</v>
      </c>
      <c r="C63" s="280" t="s">
        <v>372</v>
      </c>
      <c r="D63" s="47">
        <v>26600000</v>
      </c>
      <c r="E63" s="47">
        <v>26600000</v>
      </c>
      <c r="F63" s="20">
        <f t="shared" si="4"/>
        <v>1</v>
      </c>
    </row>
    <row r="64" spans="1:8" ht="15" customHeight="1" x14ac:dyDescent="0.25">
      <c r="A64" s="21" t="s">
        <v>17</v>
      </c>
      <c r="B64" s="18" t="s">
        <v>327</v>
      </c>
      <c r="C64" s="243" t="s">
        <v>328</v>
      </c>
      <c r="D64" s="19">
        <v>0</v>
      </c>
      <c r="E64" s="19">
        <v>101796534</v>
      </c>
      <c r="F64" s="20"/>
    </row>
    <row r="65" spans="1:9" ht="15" customHeight="1" x14ac:dyDescent="0.25">
      <c r="A65" s="28" t="s">
        <v>51</v>
      </c>
      <c r="B65" s="128" t="s">
        <v>15</v>
      </c>
      <c r="C65" s="244" t="s">
        <v>331</v>
      </c>
      <c r="D65" s="184">
        <f>D66+D67+D71</f>
        <v>78300000</v>
      </c>
      <c r="E65" s="184">
        <f>E66+E67+E71</f>
        <v>78300000</v>
      </c>
      <c r="F65" s="30">
        <f t="shared" ref="F65:F81" si="5">E65/D65</f>
        <v>1</v>
      </c>
    </row>
    <row r="66" spans="1:9" ht="15" customHeight="1" x14ac:dyDescent="0.25">
      <c r="A66" s="21" t="s">
        <v>131</v>
      </c>
      <c r="B66" s="18" t="s">
        <v>329</v>
      </c>
      <c r="C66" s="243" t="s">
        <v>332</v>
      </c>
      <c r="D66" s="19">
        <v>49000000</v>
      </c>
      <c r="E66" s="19">
        <v>49000000</v>
      </c>
      <c r="F66" s="20">
        <f t="shared" si="5"/>
        <v>1</v>
      </c>
    </row>
    <row r="67" spans="1:9" ht="15" customHeight="1" x14ac:dyDescent="0.25">
      <c r="A67" s="21" t="s">
        <v>133</v>
      </c>
      <c r="B67" s="18" t="s">
        <v>330</v>
      </c>
      <c r="C67" s="243" t="s">
        <v>333</v>
      </c>
      <c r="D67" s="183">
        <f>SUM(D68:D70)</f>
        <v>29100000</v>
      </c>
      <c r="E67" s="183">
        <f>SUM(E68:E70)</f>
        <v>29100000</v>
      </c>
      <c r="F67" s="20">
        <f t="shared" si="5"/>
        <v>1</v>
      </c>
    </row>
    <row r="68" spans="1:9" ht="15" customHeight="1" x14ac:dyDescent="0.25">
      <c r="A68" s="38"/>
      <c r="B68" s="22" t="s">
        <v>334</v>
      </c>
      <c r="C68" s="245" t="s">
        <v>335</v>
      </c>
      <c r="D68" s="23">
        <v>13000000</v>
      </c>
      <c r="E68" s="23">
        <v>13000000</v>
      </c>
      <c r="F68" s="24">
        <f t="shared" si="5"/>
        <v>1</v>
      </c>
    </row>
    <row r="69" spans="1:9" ht="15" customHeight="1" x14ac:dyDescent="0.25">
      <c r="A69" s="38"/>
      <c r="B69" s="22" t="s">
        <v>336</v>
      </c>
      <c r="C69" s="245" t="s">
        <v>337</v>
      </c>
      <c r="D69" s="23">
        <v>1600000</v>
      </c>
      <c r="E69" s="23">
        <v>1600000</v>
      </c>
      <c r="F69" s="24">
        <f t="shared" si="5"/>
        <v>1</v>
      </c>
    </row>
    <row r="70" spans="1:9" ht="15" customHeight="1" x14ac:dyDescent="0.25">
      <c r="A70" s="38"/>
      <c r="B70" s="22" t="s">
        <v>544</v>
      </c>
      <c r="C70" s="245" t="s">
        <v>338</v>
      </c>
      <c r="D70" s="23">
        <v>14500000</v>
      </c>
      <c r="E70" s="23">
        <v>14500000</v>
      </c>
      <c r="F70" s="24">
        <f t="shared" si="5"/>
        <v>1</v>
      </c>
    </row>
    <row r="71" spans="1:9" s="250" customFormat="1" ht="15" customHeight="1" x14ac:dyDescent="0.25">
      <c r="A71" s="21" t="s">
        <v>259</v>
      </c>
      <c r="B71" s="18" t="s">
        <v>339</v>
      </c>
      <c r="C71" s="243" t="s">
        <v>340</v>
      </c>
      <c r="D71" s="19">
        <v>200000</v>
      </c>
      <c r="E71" s="19">
        <v>200000</v>
      </c>
      <c r="F71" s="20">
        <f t="shared" si="5"/>
        <v>1</v>
      </c>
    </row>
    <row r="72" spans="1:9" ht="15" customHeight="1" x14ac:dyDescent="0.25">
      <c r="A72" s="28" t="s">
        <v>52</v>
      </c>
      <c r="B72" s="128" t="s">
        <v>12</v>
      </c>
      <c r="C72" s="244" t="s">
        <v>342</v>
      </c>
      <c r="D72" s="184">
        <f>SUM(D73:D81)</f>
        <v>63408815</v>
      </c>
      <c r="E72" s="184">
        <f>SUM(E73:E81)</f>
        <v>63408815</v>
      </c>
      <c r="F72" s="30">
        <f t="shared" si="5"/>
        <v>1</v>
      </c>
    </row>
    <row r="73" spans="1:9" s="250" customFormat="1" ht="15" customHeight="1" x14ac:dyDescent="0.25">
      <c r="A73" s="21" t="s">
        <v>234</v>
      </c>
      <c r="B73" s="18" t="s">
        <v>341</v>
      </c>
      <c r="C73" s="243" t="s">
        <v>343</v>
      </c>
      <c r="D73" s="579">
        <v>300000</v>
      </c>
      <c r="E73" s="579">
        <v>300000</v>
      </c>
      <c r="F73" s="20">
        <f t="shared" si="5"/>
        <v>1</v>
      </c>
      <c r="H73" s="578"/>
      <c r="I73" s="578"/>
    </row>
    <row r="74" spans="1:9" s="250" customFormat="1" ht="15" customHeight="1" x14ac:dyDescent="0.25">
      <c r="A74" s="21" t="s">
        <v>235</v>
      </c>
      <c r="B74" s="18" t="s">
        <v>344</v>
      </c>
      <c r="C74" s="243" t="s">
        <v>345</v>
      </c>
      <c r="D74" s="579">
        <v>35586000</v>
      </c>
      <c r="E74" s="579">
        <v>35586000</v>
      </c>
      <c r="F74" s="20">
        <f t="shared" si="5"/>
        <v>1</v>
      </c>
      <c r="H74" s="578"/>
      <c r="I74" s="578"/>
    </row>
    <row r="75" spans="1:9" s="250" customFormat="1" ht="15" customHeight="1" x14ac:dyDescent="0.25">
      <c r="A75" s="21" t="s">
        <v>236</v>
      </c>
      <c r="B75" s="18" t="s">
        <v>347</v>
      </c>
      <c r="C75" s="243" t="s">
        <v>346</v>
      </c>
      <c r="D75" s="579">
        <v>4800000</v>
      </c>
      <c r="E75" s="579">
        <v>4800000</v>
      </c>
      <c r="F75" s="20">
        <f t="shared" si="5"/>
        <v>1</v>
      </c>
      <c r="H75" s="578"/>
      <c r="I75" s="578"/>
    </row>
    <row r="76" spans="1:9" s="250" customFormat="1" ht="15" customHeight="1" x14ac:dyDescent="0.25">
      <c r="A76" s="21" t="s">
        <v>349</v>
      </c>
      <c r="B76" s="18" t="s">
        <v>348</v>
      </c>
      <c r="C76" s="243" t="s">
        <v>358</v>
      </c>
      <c r="D76" s="579">
        <v>6000000</v>
      </c>
      <c r="E76" s="579">
        <v>6000000</v>
      </c>
      <c r="F76" s="20">
        <f t="shared" si="5"/>
        <v>1</v>
      </c>
      <c r="H76" s="578"/>
      <c r="I76" s="578"/>
    </row>
    <row r="77" spans="1:9" s="250" customFormat="1" ht="15" customHeight="1" x14ac:dyDescent="0.25">
      <c r="A77" s="21" t="s">
        <v>350</v>
      </c>
      <c r="B77" s="18" t="s">
        <v>352</v>
      </c>
      <c r="C77" s="243" t="s">
        <v>357</v>
      </c>
      <c r="D77" s="579">
        <v>15722000</v>
      </c>
      <c r="E77" s="579">
        <v>15722000</v>
      </c>
      <c r="F77" s="20">
        <f t="shared" si="5"/>
        <v>1</v>
      </c>
      <c r="H77" s="578"/>
      <c r="I77" s="578"/>
    </row>
    <row r="78" spans="1:9" s="250" customFormat="1" ht="15" customHeight="1" x14ac:dyDescent="0.25">
      <c r="A78" s="21" t="s">
        <v>351</v>
      </c>
      <c r="B78" s="580" t="s">
        <v>545</v>
      </c>
      <c r="C78" s="581" t="s">
        <v>546</v>
      </c>
      <c r="D78" s="579">
        <v>0</v>
      </c>
      <c r="E78" s="579">
        <v>0</v>
      </c>
      <c r="F78" s="20"/>
      <c r="H78" s="578"/>
      <c r="I78" s="578"/>
    </row>
    <row r="79" spans="1:9" s="250" customFormat="1" ht="15" customHeight="1" x14ac:dyDescent="0.25">
      <c r="A79" s="21" t="s">
        <v>353</v>
      </c>
      <c r="B79" s="581" t="s">
        <v>547</v>
      </c>
      <c r="C79" s="581" t="s">
        <v>356</v>
      </c>
      <c r="D79" s="579">
        <v>1000000</v>
      </c>
      <c r="E79" s="579">
        <v>1000000</v>
      </c>
      <c r="F79" s="20">
        <f t="shared" si="5"/>
        <v>1</v>
      </c>
      <c r="H79" s="578"/>
      <c r="I79" s="578"/>
    </row>
    <row r="80" spans="1:9" s="250" customFormat="1" ht="15" customHeight="1" x14ac:dyDescent="0.25">
      <c r="A80" s="21" t="s">
        <v>354</v>
      </c>
      <c r="B80" s="18" t="s">
        <v>540</v>
      </c>
      <c r="C80" s="243" t="s">
        <v>355</v>
      </c>
      <c r="D80" s="579">
        <v>0</v>
      </c>
      <c r="E80" s="579">
        <v>0</v>
      </c>
      <c r="F80" s="20"/>
      <c r="H80" s="578"/>
      <c r="I80" s="578"/>
    </row>
    <row r="81" spans="1:9" s="250" customFormat="1" ht="15" customHeight="1" x14ac:dyDescent="0.25">
      <c r="A81" s="21" t="s">
        <v>549</v>
      </c>
      <c r="B81" s="581" t="s">
        <v>548</v>
      </c>
      <c r="C81" s="581" t="s">
        <v>543</v>
      </c>
      <c r="D81" s="579">
        <v>815</v>
      </c>
      <c r="E81" s="579">
        <v>815</v>
      </c>
      <c r="F81" s="20">
        <f t="shared" si="5"/>
        <v>1</v>
      </c>
      <c r="H81" s="578"/>
      <c r="I81" s="578"/>
    </row>
    <row r="82" spans="1:9" ht="15" customHeight="1" x14ac:dyDescent="0.25">
      <c r="A82" s="28" t="s">
        <v>54</v>
      </c>
      <c r="B82" s="128" t="s">
        <v>433</v>
      </c>
      <c r="C82" s="244" t="s">
        <v>434</v>
      </c>
      <c r="D82" s="306">
        <f t="shared" ref="D82" si="6">SUM(D83:D84)</f>
        <v>11529000</v>
      </c>
      <c r="E82" s="306">
        <f t="shared" ref="E82" si="7">SUM(E83:E84)</f>
        <v>11529000</v>
      </c>
      <c r="F82" s="30">
        <f t="shared" ref="F82:F83" si="8">E82/D82</f>
        <v>1</v>
      </c>
    </row>
    <row r="83" spans="1:9" ht="15" customHeight="1" x14ac:dyDescent="0.25">
      <c r="A83" s="21" t="s">
        <v>238</v>
      </c>
      <c r="B83" s="43" t="s">
        <v>435</v>
      </c>
      <c r="C83" s="243" t="s">
        <v>495</v>
      </c>
      <c r="D83" s="183">
        <v>11529000</v>
      </c>
      <c r="E83" s="578">
        <v>11529000</v>
      </c>
      <c r="F83" s="30">
        <f t="shared" si="8"/>
        <v>1</v>
      </c>
    </row>
    <row r="84" spans="1:9" ht="15" customHeight="1" x14ac:dyDescent="0.25">
      <c r="A84" s="21" t="s">
        <v>240</v>
      </c>
      <c r="B84" s="18" t="s">
        <v>541</v>
      </c>
      <c r="C84" s="243" t="s">
        <v>436</v>
      </c>
      <c r="D84" s="49">
        <v>0</v>
      </c>
      <c r="E84" s="49">
        <v>0</v>
      </c>
      <c r="F84" s="30"/>
    </row>
    <row r="85" spans="1:9" s="256" customFormat="1" ht="15" customHeight="1" x14ac:dyDescent="0.25">
      <c r="A85" s="28" t="s">
        <v>55</v>
      </c>
      <c r="B85" s="132" t="s">
        <v>359</v>
      </c>
      <c r="C85" s="246" t="s">
        <v>360</v>
      </c>
      <c r="D85" s="184">
        <f>SUM(D86:D86)</f>
        <v>0</v>
      </c>
      <c r="E85" s="184">
        <f>SUM(E86:E86)</f>
        <v>4000400</v>
      </c>
      <c r="F85" s="30"/>
    </row>
    <row r="86" spans="1:9" ht="15" customHeight="1" x14ac:dyDescent="0.25">
      <c r="A86" s="21" t="s">
        <v>288</v>
      </c>
      <c r="B86" s="51" t="s">
        <v>361</v>
      </c>
      <c r="C86" s="247" t="s">
        <v>437</v>
      </c>
      <c r="D86" s="49">
        <v>0</v>
      </c>
      <c r="E86" s="49">
        <v>4000400</v>
      </c>
      <c r="F86" s="30"/>
    </row>
    <row r="87" spans="1:9" ht="15" customHeight="1" x14ac:dyDescent="0.25">
      <c r="A87" s="28" t="s">
        <v>57</v>
      </c>
      <c r="B87" s="132" t="s">
        <v>362</v>
      </c>
      <c r="C87" s="246" t="s">
        <v>364</v>
      </c>
      <c r="D87" s="184">
        <f>SUM(D88:D88)</f>
        <v>132000</v>
      </c>
      <c r="E87" s="184">
        <f>SUM(E88:E88)</f>
        <v>132000</v>
      </c>
      <c r="F87" s="30">
        <f>E87/D87</f>
        <v>1</v>
      </c>
    </row>
    <row r="88" spans="1:9" ht="15" customHeight="1" x14ac:dyDescent="0.25">
      <c r="A88" s="21" t="s">
        <v>308</v>
      </c>
      <c r="B88" s="51" t="s">
        <v>363</v>
      </c>
      <c r="C88" s="247" t="s">
        <v>365</v>
      </c>
      <c r="D88" s="19">
        <v>132000</v>
      </c>
      <c r="E88" s="19">
        <v>132000</v>
      </c>
      <c r="F88" s="20">
        <f>E88/D88</f>
        <v>1</v>
      </c>
    </row>
    <row r="89" spans="1:9" ht="15" customHeight="1" x14ac:dyDescent="0.25">
      <c r="A89" s="320" t="s">
        <v>77</v>
      </c>
      <c r="B89" s="321" t="s">
        <v>446</v>
      </c>
      <c r="C89" s="322" t="s">
        <v>447</v>
      </c>
      <c r="D89" s="323">
        <f>SUM(D90:D92)</f>
        <v>180524249</v>
      </c>
      <c r="E89" s="323">
        <f>SUM(E90:E92)</f>
        <v>180773303</v>
      </c>
      <c r="F89" s="324">
        <f>E89/D89</f>
        <v>1.0013796152116938</v>
      </c>
    </row>
    <row r="90" spans="1:9" ht="15" customHeight="1" x14ac:dyDescent="0.25">
      <c r="A90" s="21" t="s">
        <v>315</v>
      </c>
      <c r="B90" s="574" t="s">
        <v>542</v>
      </c>
      <c r="C90" s="472" t="s">
        <v>524</v>
      </c>
      <c r="D90" s="473">
        <v>100000000</v>
      </c>
      <c r="E90" s="473">
        <v>100000000</v>
      </c>
      <c r="F90" s="334">
        <f>E90/D90</f>
        <v>1</v>
      </c>
    </row>
    <row r="91" spans="1:9" ht="15" customHeight="1" x14ac:dyDescent="0.25">
      <c r="A91" s="21" t="s">
        <v>432</v>
      </c>
      <c r="B91" s="328" t="s">
        <v>448</v>
      </c>
      <c r="C91" s="329" t="s">
        <v>376</v>
      </c>
      <c r="D91" s="330">
        <v>80524249</v>
      </c>
      <c r="E91" s="330">
        <v>80567310</v>
      </c>
      <c r="F91" s="334">
        <f>E91/D91</f>
        <v>1.0005347581695545</v>
      </c>
    </row>
    <row r="92" spans="1:9" ht="15" customHeight="1" thickBot="1" x14ac:dyDescent="0.3">
      <c r="A92" s="21" t="s">
        <v>523</v>
      </c>
      <c r="B92" s="326" t="s">
        <v>449</v>
      </c>
      <c r="C92" s="327" t="s">
        <v>450</v>
      </c>
      <c r="D92" s="170">
        <v>0</v>
      </c>
      <c r="E92" s="170">
        <v>205993</v>
      </c>
      <c r="F92" s="325"/>
    </row>
    <row r="93" spans="1:9" ht="15" customHeight="1" thickTop="1" thickBot="1" x14ac:dyDescent="0.3">
      <c r="A93" s="718" t="s">
        <v>137</v>
      </c>
      <c r="B93" s="718"/>
      <c r="C93" s="248"/>
      <c r="D93" s="185">
        <f>D59+D62+D65+D72+D85+D87+D89+D82</f>
        <v>421148000</v>
      </c>
      <c r="E93" s="185">
        <f>E59+E62+E65+E72+E85+E87+E89+E82</f>
        <v>529655768</v>
      </c>
      <c r="F93" s="129">
        <f>E93/D93</f>
        <v>1.2576475918204526</v>
      </c>
    </row>
    <row r="94" spans="1:9" ht="15" customHeight="1" thickTop="1" x14ac:dyDescent="0.25"/>
  </sheetData>
  <sheetProtection selectLockedCells="1" selectUnlockedCells="1"/>
  <mergeCells count="4">
    <mergeCell ref="A93:B93"/>
    <mergeCell ref="A52:B52"/>
    <mergeCell ref="A3:H3"/>
    <mergeCell ref="A55:H5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portrait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ColWidth="9.109375" defaultRowHeight="13.2" x14ac:dyDescent="0.25"/>
  <cols>
    <col min="1" max="1" width="5.6640625" style="190" customWidth="1"/>
    <col min="2" max="2" width="37.6640625" style="190" customWidth="1"/>
    <col min="3" max="4" width="9.6640625" style="190" customWidth="1"/>
    <col min="5" max="5" width="9.6640625" style="189" customWidth="1"/>
    <col min="6" max="16384" width="9.109375" style="189"/>
  </cols>
  <sheetData>
    <row r="1" spans="1:6" ht="15" customHeight="1" x14ac:dyDescent="0.25">
      <c r="B1" s="193"/>
      <c r="C1" s="193"/>
      <c r="D1" s="193"/>
      <c r="E1" s="193"/>
      <c r="F1" s="467" t="s">
        <v>466</v>
      </c>
    </row>
    <row r="2" spans="1:6" ht="15" customHeight="1" x14ac:dyDescent="0.25">
      <c r="B2" s="193"/>
      <c r="C2" s="193"/>
      <c r="D2" s="193"/>
      <c r="F2" s="467" t="str">
        <f>'1.sz. melléklet'!G2</f>
        <v>a 7/2017. (X.4.) önkormányzati rendelethez</v>
      </c>
    </row>
    <row r="3" spans="1:6" ht="15" customHeight="1" x14ac:dyDescent="0.25">
      <c r="A3" s="203"/>
    </row>
    <row r="4" spans="1:6" ht="15" customHeight="1" x14ac:dyDescent="0.25">
      <c r="A4" s="723" t="s">
        <v>621</v>
      </c>
      <c r="B4" s="723"/>
      <c r="C4" s="723"/>
      <c r="D4" s="723"/>
      <c r="E4" s="723"/>
      <c r="F4" s="723"/>
    </row>
    <row r="5" spans="1:6" ht="15" customHeight="1" x14ac:dyDescent="0.25">
      <c r="A5" s="204"/>
      <c r="B5" s="204"/>
      <c r="C5" s="204"/>
      <c r="D5" s="204"/>
      <c r="E5" s="205"/>
    </row>
    <row r="6" spans="1:6" ht="15" customHeight="1" thickBot="1" x14ac:dyDescent="0.3">
      <c r="A6" s="206"/>
      <c r="B6" s="206"/>
      <c r="C6" s="206"/>
      <c r="D6" s="206"/>
      <c r="E6" s="6" t="s">
        <v>215</v>
      </c>
    </row>
    <row r="7" spans="1:6" ht="34.200000000000003" thickTop="1" x14ac:dyDescent="0.25">
      <c r="A7" s="207" t="s">
        <v>73</v>
      </c>
      <c r="B7" s="208" t="s">
        <v>125</v>
      </c>
      <c r="C7" s="9" t="s">
        <v>536</v>
      </c>
      <c r="D7" s="9" t="s">
        <v>595</v>
      </c>
      <c r="E7" s="10" t="s">
        <v>520</v>
      </c>
    </row>
    <row r="8" spans="1:6" ht="15" customHeight="1" thickBot="1" x14ac:dyDescent="0.3">
      <c r="A8" s="209" t="s">
        <v>3</v>
      </c>
      <c r="B8" s="192" t="s">
        <v>4</v>
      </c>
      <c r="C8" s="13" t="s">
        <v>5</v>
      </c>
      <c r="D8" s="13" t="s">
        <v>6</v>
      </c>
      <c r="E8" s="105" t="s">
        <v>7</v>
      </c>
    </row>
    <row r="9" spans="1:6" ht="15" customHeight="1" thickTop="1" x14ac:dyDescent="0.25">
      <c r="A9" s="210" t="s">
        <v>13</v>
      </c>
      <c r="B9" s="211" t="s">
        <v>44</v>
      </c>
      <c r="C9" s="212">
        <f>'1.sz. melléklet'!C39</f>
        <v>92341818</v>
      </c>
      <c r="D9" s="212">
        <f>'1.sz. melléklet'!D39</f>
        <v>139498598</v>
      </c>
      <c r="E9" s="213">
        <f>D9/C9</f>
        <v>1.5106763221837369</v>
      </c>
    </row>
    <row r="10" spans="1:6" ht="15" customHeight="1" thickBot="1" x14ac:dyDescent="0.3">
      <c r="A10" s="214" t="s">
        <v>213</v>
      </c>
      <c r="B10" s="215" t="s">
        <v>421</v>
      </c>
      <c r="C10" s="212"/>
      <c r="D10" s="212"/>
      <c r="E10" s="216"/>
    </row>
    <row r="11" spans="1:6" ht="15" customHeight="1" thickTop="1" thickBot="1" x14ac:dyDescent="0.3">
      <c r="A11" s="217"/>
      <c r="B11" s="218" t="s">
        <v>204</v>
      </c>
      <c r="C11" s="219">
        <f>C9+C10</f>
        <v>92341818</v>
      </c>
      <c r="D11" s="219">
        <f>D9+D10</f>
        <v>139498598</v>
      </c>
      <c r="E11" s="220">
        <f>D11/C11</f>
        <v>1.5106763221837369</v>
      </c>
    </row>
    <row r="12" spans="1:6" ht="13.8" thickTop="1" x14ac:dyDescent="0.25"/>
    <row r="18" ht="20.100000000000001" customHeight="1" x14ac:dyDescent="0.25"/>
  </sheetData>
  <mergeCells count="1"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Normal="100" workbookViewId="0"/>
  </sheetViews>
  <sheetFormatPr defaultRowHeight="13.2" x14ac:dyDescent="0.25"/>
  <cols>
    <col min="1" max="1" width="4.6640625" customWidth="1"/>
    <col min="2" max="2" width="5.6640625" style="1" customWidth="1"/>
    <col min="3" max="3" width="39.109375" style="1" bestFit="1" customWidth="1"/>
    <col min="4" max="4" width="10.6640625" style="1" customWidth="1"/>
    <col min="5" max="5" width="11.109375" style="1" customWidth="1"/>
    <col min="6" max="6" width="10.6640625" style="1" customWidth="1"/>
    <col min="7" max="7" width="4.6640625" customWidth="1"/>
  </cols>
  <sheetData>
    <row r="1" spans="1:7" ht="15" customHeight="1" x14ac:dyDescent="0.25">
      <c r="B1" s="3"/>
      <c r="C1" s="3"/>
      <c r="D1" s="3"/>
      <c r="E1" s="3"/>
      <c r="F1" s="3"/>
      <c r="G1" s="2" t="s">
        <v>467</v>
      </c>
    </row>
    <row r="2" spans="1:7" ht="15" customHeight="1" x14ac:dyDescent="0.25">
      <c r="B2" s="3"/>
      <c r="C2" s="3"/>
      <c r="D2" s="3"/>
      <c r="E2" s="3"/>
      <c r="F2" s="3"/>
      <c r="G2" s="2" t="str">
        <f>'1.sz. melléklet'!G2</f>
        <v>a 7/2017. (X.4.) önkormányzati rendelethez</v>
      </c>
    </row>
    <row r="4" spans="1:7" ht="15" customHeight="1" x14ac:dyDescent="0.25">
      <c r="A4" s="724" t="s">
        <v>562</v>
      </c>
      <c r="B4" s="724"/>
      <c r="C4" s="724"/>
      <c r="D4" s="724"/>
      <c r="E4" s="724"/>
      <c r="F4" s="724"/>
      <c r="G4" s="724"/>
    </row>
    <row r="5" spans="1:7" ht="12.75" customHeight="1" x14ac:dyDescent="0.25">
      <c r="A5" s="455"/>
      <c r="B5" s="455"/>
      <c r="C5" s="455"/>
      <c r="D5" s="455"/>
      <c r="E5" s="455"/>
      <c r="F5" s="462"/>
      <c r="G5" s="462"/>
    </row>
    <row r="6" spans="1:7" ht="15" customHeight="1" thickBot="1" x14ac:dyDescent="0.3">
      <c r="F6" s="6" t="s">
        <v>215</v>
      </c>
    </row>
    <row r="7" spans="1:7" s="40" customFormat="1" ht="34.200000000000003" thickTop="1" x14ac:dyDescent="0.25">
      <c r="B7" s="135" t="s">
        <v>139</v>
      </c>
      <c r="C7" s="136" t="s">
        <v>140</v>
      </c>
      <c r="D7" s="401" t="s">
        <v>536</v>
      </c>
      <c r="E7" s="9" t="s">
        <v>595</v>
      </c>
      <c r="F7" s="479" t="s">
        <v>520</v>
      </c>
    </row>
    <row r="8" spans="1:7" s="40" customFormat="1" ht="15" customHeight="1" thickBot="1" x14ac:dyDescent="0.3">
      <c r="B8" s="137" t="s">
        <v>3</v>
      </c>
      <c r="C8" s="138" t="s">
        <v>4</v>
      </c>
      <c r="D8" s="414" t="s">
        <v>5</v>
      </c>
      <c r="E8" s="434" t="s">
        <v>6</v>
      </c>
      <c r="F8" s="105" t="s">
        <v>7</v>
      </c>
    </row>
    <row r="9" spans="1:7" s="40" customFormat="1" ht="15" customHeight="1" thickTop="1" x14ac:dyDescent="0.25">
      <c r="B9" s="141" t="s">
        <v>11</v>
      </c>
      <c r="C9" s="142" t="s">
        <v>81</v>
      </c>
      <c r="D9" s="480">
        <f>SUM(D10:D21)</f>
        <v>7550000</v>
      </c>
      <c r="E9" s="480">
        <f>SUM(E10:E21)</f>
        <v>49213054.530000001</v>
      </c>
      <c r="F9" s="485">
        <f t="shared" ref="F9:F11" si="0">E9/D9</f>
        <v>6.5182853682119211</v>
      </c>
    </row>
    <row r="10" spans="1:7" s="40" customFormat="1" ht="15" customHeight="1" x14ac:dyDescent="0.25">
      <c r="B10" s="17" t="s">
        <v>13</v>
      </c>
      <c r="C10" s="18" t="s">
        <v>550</v>
      </c>
      <c r="D10" s="481">
        <v>6350000</v>
      </c>
      <c r="E10" s="481">
        <v>6350000</v>
      </c>
      <c r="F10" s="489">
        <f t="shared" si="0"/>
        <v>1</v>
      </c>
    </row>
    <row r="11" spans="1:7" s="40" customFormat="1" ht="15" customHeight="1" x14ac:dyDescent="0.25">
      <c r="B11" s="17" t="s">
        <v>14</v>
      </c>
      <c r="C11" s="18" t="s">
        <v>551</v>
      </c>
      <c r="D11" s="481">
        <v>1200000</v>
      </c>
      <c r="E11" s="481">
        <v>1200000</v>
      </c>
      <c r="F11" s="489">
        <f t="shared" si="0"/>
        <v>1</v>
      </c>
    </row>
    <row r="12" spans="1:7" s="40" customFormat="1" ht="15" customHeight="1" x14ac:dyDescent="0.25">
      <c r="B12" s="17" t="s">
        <v>51</v>
      </c>
      <c r="C12" s="283" t="s">
        <v>552</v>
      </c>
      <c r="D12" s="582">
        <v>0</v>
      </c>
      <c r="E12" s="481">
        <v>15239839.98</v>
      </c>
      <c r="F12" s="489"/>
    </row>
    <row r="13" spans="1:7" s="40" customFormat="1" ht="15" customHeight="1" x14ac:dyDescent="0.25">
      <c r="B13" s="17" t="s">
        <v>52</v>
      </c>
      <c r="C13" s="283" t="s">
        <v>553</v>
      </c>
      <c r="D13" s="582">
        <v>0</v>
      </c>
      <c r="E13" s="481">
        <v>3047606.3</v>
      </c>
      <c r="F13" s="489"/>
    </row>
    <row r="14" spans="1:7" s="40" customFormat="1" ht="15" customHeight="1" x14ac:dyDescent="0.25">
      <c r="B14" s="17" t="s">
        <v>54</v>
      </c>
      <c r="C14" s="283" t="s">
        <v>554</v>
      </c>
      <c r="D14" s="582">
        <v>0</v>
      </c>
      <c r="E14" s="481">
        <v>787400</v>
      </c>
      <c r="F14" s="489"/>
    </row>
    <row r="15" spans="1:7" s="40" customFormat="1" ht="15" customHeight="1" x14ac:dyDescent="0.25">
      <c r="B15" s="17" t="s">
        <v>55</v>
      </c>
      <c r="C15" s="283" t="s">
        <v>555</v>
      </c>
      <c r="D15" s="582">
        <v>0</v>
      </c>
      <c r="E15" s="481">
        <v>2285746</v>
      </c>
      <c r="F15" s="489"/>
    </row>
    <row r="16" spans="1:7" s="40" customFormat="1" ht="15" customHeight="1" x14ac:dyDescent="0.25">
      <c r="B16" s="17" t="s">
        <v>57</v>
      </c>
      <c r="C16" s="283" t="s">
        <v>556</v>
      </c>
      <c r="D16" s="582">
        <v>0</v>
      </c>
      <c r="E16" s="481">
        <v>3809968.25</v>
      </c>
      <c r="F16" s="489"/>
    </row>
    <row r="17" spans="2:11" s="40" customFormat="1" ht="15" customHeight="1" x14ac:dyDescent="0.25">
      <c r="B17" s="17" t="s">
        <v>77</v>
      </c>
      <c r="C17" s="283" t="s">
        <v>557</v>
      </c>
      <c r="D17" s="582">
        <v>0</v>
      </c>
      <c r="E17" s="481">
        <v>10433324</v>
      </c>
      <c r="F17" s="489"/>
    </row>
    <row r="18" spans="2:11" s="40" customFormat="1" ht="15" customHeight="1" x14ac:dyDescent="0.25">
      <c r="B18" s="17" t="s">
        <v>89</v>
      </c>
      <c r="C18" s="283" t="s">
        <v>558</v>
      </c>
      <c r="D18" s="582">
        <v>0</v>
      </c>
      <c r="E18" s="481">
        <v>762000</v>
      </c>
      <c r="F18" s="489"/>
    </row>
    <row r="19" spans="2:11" s="40" customFormat="1" ht="15" customHeight="1" x14ac:dyDescent="0.25">
      <c r="B19" s="17" t="s">
        <v>90</v>
      </c>
      <c r="C19" s="283" t="s">
        <v>559</v>
      </c>
      <c r="D19" s="582">
        <v>0</v>
      </c>
      <c r="E19" s="481">
        <v>1270000</v>
      </c>
      <c r="F19" s="489"/>
    </row>
    <row r="20" spans="2:11" s="40" customFormat="1" ht="15" customHeight="1" x14ac:dyDescent="0.25">
      <c r="B20" s="17" t="s">
        <v>91</v>
      </c>
      <c r="C20" s="283" t="s">
        <v>560</v>
      </c>
      <c r="D20" s="582">
        <v>0</v>
      </c>
      <c r="E20" s="481">
        <v>381000</v>
      </c>
      <c r="F20" s="489"/>
    </row>
    <row r="21" spans="2:11" s="40" customFormat="1" ht="15" customHeight="1" x14ac:dyDescent="0.25">
      <c r="B21" s="17" t="s">
        <v>92</v>
      </c>
      <c r="C21" s="283" t="s">
        <v>561</v>
      </c>
      <c r="D21" s="582">
        <v>0</v>
      </c>
      <c r="E21" s="481">
        <v>3646170</v>
      </c>
      <c r="F21" s="489"/>
    </row>
    <row r="22" spans="2:11" s="40" customFormat="1" ht="15" customHeight="1" x14ac:dyDescent="0.25">
      <c r="B22" s="141" t="s">
        <v>18</v>
      </c>
      <c r="C22" s="142" t="s">
        <v>82</v>
      </c>
      <c r="D22" s="480">
        <f>SUM(D23:D73)</f>
        <v>103283000</v>
      </c>
      <c r="E22" s="480">
        <f>SUM(E23:E73)</f>
        <v>111845339</v>
      </c>
      <c r="F22" s="485">
        <f>E22/D22</f>
        <v>1.0829017263247582</v>
      </c>
      <c r="J22" s="165"/>
    </row>
    <row r="23" spans="2:11" s="40" customFormat="1" ht="15" customHeight="1" x14ac:dyDescent="0.25">
      <c r="B23" s="17" t="s">
        <v>13</v>
      </c>
      <c r="C23" s="18" t="s">
        <v>563</v>
      </c>
      <c r="D23" s="481">
        <v>29000</v>
      </c>
      <c r="E23" s="481">
        <v>29000</v>
      </c>
      <c r="F23" s="486">
        <f t="shared" ref="F23:F47" si="1">E23/D23</f>
        <v>1</v>
      </c>
      <c r="H23" s="165"/>
    </row>
    <row r="24" spans="2:11" s="40" customFormat="1" ht="15" customHeight="1" x14ac:dyDescent="0.25">
      <c r="B24" s="17" t="s">
        <v>14</v>
      </c>
      <c r="C24" s="18" t="s">
        <v>564</v>
      </c>
      <c r="D24" s="481">
        <v>225000</v>
      </c>
      <c r="E24" s="481">
        <v>225000</v>
      </c>
      <c r="F24" s="487">
        <f t="shared" si="1"/>
        <v>1</v>
      </c>
      <c r="H24" s="165"/>
    </row>
    <row r="25" spans="2:11" s="40" customFormat="1" ht="15" customHeight="1" x14ac:dyDescent="0.25">
      <c r="B25" s="17" t="s">
        <v>51</v>
      </c>
      <c r="C25" s="18" t="s">
        <v>565</v>
      </c>
      <c r="D25" s="481">
        <v>60000</v>
      </c>
      <c r="E25" s="481">
        <v>60000</v>
      </c>
      <c r="F25" s="487">
        <f t="shared" si="1"/>
        <v>1</v>
      </c>
      <c r="H25" s="165"/>
    </row>
    <row r="26" spans="2:11" s="40" customFormat="1" ht="15" customHeight="1" x14ac:dyDescent="0.25">
      <c r="B26" s="17" t="s">
        <v>52</v>
      </c>
      <c r="C26" s="18" t="s">
        <v>455</v>
      </c>
      <c r="D26" s="481">
        <v>64000</v>
      </c>
      <c r="E26" s="481">
        <v>64000</v>
      </c>
      <c r="F26" s="552">
        <f t="shared" si="1"/>
        <v>1</v>
      </c>
      <c r="H26" s="165"/>
    </row>
    <row r="27" spans="2:11" s="40" customFormat="1" ht="15" customHeight="1" x14ac:dyDescent="0.25">
      <c r="B27" s="17" t="s">
        <v>54</v>
      </c>
      <c r="C27" s="18" t="s">
        <v>508</v>
      </c>
      <c r="D27" s="481">
        <v>1270000</v>
      </c>
      <c r="E27" s="481">
        <v>1270000</v>
      </c>
      <c r="F27" s="487">
        <f t="shared" si="1"/>
        <v>1</v>
      </c>
      <c r="H27" s="165"/>
    </row>
    <row r="28" spans="2:11" s="40" customFormat="1" ht="15" customHeight="1" x14ac:dyDescent="0.25">
      <c r="B28" s="17" t="s">
        <v>55</v>
      </c>
      <c r="C28" s="18" t="s">
        <v>509</v>
      </c>
      <c r="D28" s="481">
        <v>16177000</v>
      </c>
      <c r="E28" s="481">
        <v>16177000</v>
      </c>
      <c r="F28" s="487">
        <f t="shared" si="1"/>
        <v>1</v>
      </c>
      <c r="H28" s="165"/>
    </row>
    <row r="29" spans="2:11" s="40" customFormat="1" ht="15" customHeight="1" x14ac:dyDescent="0.25">
      <c r="B29" s="17" t="s">
        <v>57</v>
      </c>
      <c r="C29" s="18" t="s">
        <v>510</v>
      </c>
      <c r="D29" s="481">
        <v>400000</v>
      </c>
      <c r="E29" s="481">
        <v>400000</v>
      </c>
      <c r="F29" s="487">
        <f t="shared" si="1"/>
        <v>1</v>
      </c>
      <c r="H29" s="165"/>
    </row>
    <row r="30" spans="2:11" s="40" customFormat="1" ht="15" customHeight="1" x14ac:dyDescent="0.25">
      <c r="B30" s="17" t="s">
        <v>77</v>
      </c>
      <c r="C30" s="18" t="s">
        <v>511</v>
      </c>
      <c r="D30" s="481">
        <v>3829000</v>
      </c>
      <c r="E30" s="481">
        <v>3829000</v>
      </c>
      <c r="F30" s="487">
        <f t="shared" si="1"/>
        <v>1</v>
      </c>
      <c r="H30" s="165"/>
      <c r="J30" s="165"/>
      <c r="K30" s="165"/>
    </row>
    <row r="31" spans="2:11" s="40" customFormat="1" ht="15" customHeight="1" x14ac:dyDescent="0.25">
      <c r="B31" s="17" t="s">
        <v>89</v>
      </c>
      <c r="C31" s="18" t="s">
        <v>512</v>
      </c>
      <c r="D31" s="481">
        <v>1094000</v>
      </c>
      <c r="E31" s="481">
        <v>1094000</v>
      </c>
      <c r="F31" s="487">
        <f t="shared" si="1"/>
        <v>1</v>
      </c>
      <c r="H31" s="165"/>
    </row>
    <row r="32" spans="2:11" s="40" customFormat="1" ht="15" customHeight="1" x14ac:dyDescent="0.25">
      <c r="B32" s="17" t="s">
        <v>90</v>
      </c>
      <c r="C32" s="18" t="s">
        <v>566</v>
      </c>
      <c r="D32" s="481">
        <v>400000</v>
      </c>
      <c r="E32" s="481">
        <v>400000</v>
      </c>
      <c r="F32" s="487">
        <f t="shared" si="1"/>
        <v>1</v>
      </c>
      <c r="H32" s="165"/>
    </row>
    <row r="33" spans="2:10" s="134" customFormat="1" ht="15" customHeight="1" x14ac:dyDescent="0.25">
      <c r="B33" s="17" t="s">
        <v>91</v>
      </c>
      <c r="C33" s="18" t="s">
        <v>567</v>
      </c>
      <c r="D33" s="481">
        <v>2500000</v>
      </c>
      <c r="E33" s="481">
        <v>2500000</v>
      </c>
      <c r="F33" s="487">
        <f t="shared" si="1"/>
        <v>1</v>
      </c>
      <c r="H33" s="165"/>
    </row>
    <row r="34" spans="2:10" s="134" customFormat="1" ht="15" customHeight="1" x14ac:dyDescent="0.25">
      <c r="B34" s="17" t="s">
        <v>92</v>
      </c>
      <c r="C34" s="18" t="s">
        <v>568</v>
      </c>
      <c r="D34" s="481">
        <v>31600000</v>
      </c>
      <c r="E34" s="481">
        <v>32327595</v>
      </c>
      <c r="F34" s="487">
        <f t="shared" si="1"/>
        <v>1.023025158227848</v>
      </c>
      <c r="H34" s="165"/>
    </row>
    <row r="35" spans="2:10" s="134" customFormat="1" ht="15" customHeight="1" x14ac:dyDescent="0.25">
      <c r="B35" s="17" t="s">
        <v>93</v>
      </c>
      <c r="C35" s="18" t="s">
        <v>518</v>
      </c>
      <c r="D35" s="481">
        <v>20000000</v>
      </c>
      <c r="E35" s="481">
        <v>20000000</v>
      </c>
      <c r="F35" s="487">
        <f t="shared" si="1"/>
        <v>1</v>
      </c>
      <c r="H35" s="165"/>
    </row>
    <row r="36" spans="2:10" s="134" customFormat="1" ht="15" customHeight="1" x14ac:dyDescent="0.25">
      <c r="B36" s="17" t="s">
        <v>94</v>
      </c>
      <c r="C36" s="18" t="s">
        <v>456</v>
      </c>
      <c r="D36" s="481">
        <v>8500000</v>
      </c>
      <c r="E36" s="481">
        <v>8500000</v>
      </c>
      <c r="F36" s="487">
        <f t="shared" si="1"/>
        <v>1</v>
      </c>
      <c r="H36" s="165"/>
    </row>
    <row r="37" spans="2:10" s="40" customFormat="1" ht="15" customHeight="1" x14ac:dyDescent="0.25">
      <c r="B37" s="17" t="s">
        <v>95</v>
      </c>
      <c r="C37" s="18" t="s">
        <v>569</v>
      </c>
      <c r="D37" s="481">
        <v>2000000</v>
      </c>
      <c r="E37" s="481">
        <v>2000000</v>
      </c>
      <c r="F37" s="487">
        <f t="shared" si="1"/>
        <v>1</v>
      </c>
      <c r="H37" s="165"/>
    </row>
    <row r="38" spans="2:10" s="40" customFormat="1" ht="15" customHeight="1" x14ac:dyDescent="0.25">
      <c r="B38" s="17" t="s">
        <v>96</v>
      </c>
      <c r="C38" s="18" t="s">
        <v>570</v>
      </c>
      <c r="D38" s="481">
        <v>535000</v>
      </c>
      <c r="E38" s="481">
        <v>535000</v>
      </c>
      <c r="F38" s="487">
        <f t="shared" si="1"/>
        <v>1</v>
      </c>
      <c r="H38" s="165"/>
    </row>
    <row r="39" spans="2:10" s="40" customFormat="1" ht="15" customHeight="1" x14ac:dyDescent="0.25">
      <c r="B39" s="17" t="s">
        <v>97</v>
      </c>
      <c r="C39" s="18" t="s">
        <v>571</v>
      </c>
      <c r="D39" s="481">
        <v>229000</v>
      </c>
      <c r="E39" s="481">
        <v>229000</v>
      </c>
      <c r="F39" s="487">
        <f t="shared" si="1"/>
        <v>1</v>
      </c>
      <c r="H39" s="165"/>
    </row>
    <row r="40" spans="2:10" s="40" customFormat="1" ht="15" customHeight="1" x14ac:dyDescent="0.25">
      <c r="B40" s="17" t="s">
        <v>98</v>
      </c>
      <c r="C40" s="18" t="s">
        <v>572</v>
      </c>
      <c r="D40" s="481">
        <v>74000</v>
      </c>
      <c r="E40" s="481">
        <v>74000</v>
      </c>
      <c r="F40" s="487">
        <f t="shared" si="1"/>
        <v>1</v>
      </c>
      <c r="H40" s="165"/>
    </row>
    <row r="41" spans="2:10" s="40" customFormat="1" ht="15" customHeight="1" x14ac:dyDescent="0.25">
      <c r="B41" s="17" t="s">
        <v>99</v>
      </c>
      <c r="C41" s="18" t="s">
        <v>573</v>
      </c>
      <c r="D41" s="481">
        <v>80000</v>
      </c>
      <c r="E41" s="481">
        <v>80000</v>
      </c>
      <c r="F41" s="487">
        <f t="shared" si="1"/>
        <v>1</v>
      </c>
      <c r="H41" s="165"/>
    </row>
    <row r="42" spans="2:10" s="40" customFormat="1" ht="15" customHeight="1" x14ac:dyDescent="0.25">
      <c r="B42" s="17" t="s">
        <v>100</v>
      </c>
      <c r="C42" s="18" t="s">
        <v>574</v>
      </c>
      <c r="D42" s="481">
        <v>64000</v>
      </c>
      <c r="E42" s="481">
        <v>64000</v>
      </c>
      <c r="F42" s="487">
        <f t="shared" si="1"/>
        <v>1</v>
      </c>
      <c r="H42" s="551"/>
    </row>
    <row r="43" spans="2:10" s="40" customFormat="1" ht="15" customHeight="1" x14ac:dyDescent="0.25">
      <c r="B43" s="17" t="s">
        <v>101</v>
      </c>
      <c r="C43" s="18" t="s">
        <v>575</v>
      </c>
      <c r="D43" s="481">
        <v>229000</v>
      </c>
      <c r="E43" s="481">
        <v>229000</v>
      </c>
      <c r="F43" s="487">
        <f t="shared" si="1"/>
        <v>1</v>
      </c>
      <c r="H43" s="551"/>
      <c r="J43" s="165"/>
    </row>
    <row r="44" spans="2:10" s="40" customFormat="1" ht="15" customHeight="1" x14ac:dyDescent="0.25">
      <c r="B44" s="17" t="s">
        <v>102</v>
      </c>
      <c r="C44" s="18" t="s">
        <v>457</v>
      </c>
      <c r="D44" s="481">
        <v>762000</v>
      </c>
      <c r="E44" s="481">
        <v>660210</v>
      </c>
      <c r="F44" s="487">
        <f t="shared" si="1"/>
        <v>0.86641732283464568</v>
      </c>
      <c r="H44" s="165"/>
    </row>
    <row r="45" spans="2:10" s="40" customFormat="1" ht="15" customHeight="1" x14ac:dyDescent="0.25">
      <c r="B45" s="17" t="s">
        <v>103</v>
      </c>
      <c r="C45" s="18" t="s">
        <v>576</v>
      </c>
      <c r="D45" s="481">
        <v>250000</v>
      </c>
      <c r="E45" s="481">
        <v>250000</v>
      </c>
      <c r="F45" s="487">
        <f t="shared" si="1"/>
        <v>1</v>
      </c>
      <c r="H45" s="165"/>
    </row>
    <row r="46" spans="2:10" s="40" customFormat="1" ht="15" customHeight="1" x14ac:dyDescent="0.25">
      <c r="B46" s="17" t="s">
        <v>104</v>
      </c>
      <c r="C46" s="288" t="s">
        <v>513</v>
      </c>
      <c r="D46" s="481">
        <v>250000</v>
      </c>
      <c r="E46" s="481">
        <v>250000</v>
      </c>
      <c r="F46" s="487">
        <f t="shared" si="1"/>
        <v>1</v>
      </c>
      <c r="H46" s="165"/>
    </row>
    <row r="47" spans="2:10" s="40" customFormat="1" ht="15" customHeight="1" thickBot="1" x14ac:dyDescent="0.3">
      <c r="B47" s="553" t="s">
        <v>105</v>
      </c>
      <c r="C47" s="639" t="s">
        <v>577</v>
      </c>
      <c r="D47" s="554">
        <v>130000</v>
      </c>
      <c r="E47" s="554">
        <v>130000</v>
      </c>
      <c r="F47" s="640">
        <f t="shared" si="1"/>
        <v>1</v>
      </c>
      <c r="H47" s="165"/>
    </row>
    <row r="48" spans="2:10" ht="6.75" customHeight="1" thickTop="1" x14ac:dyDescent="0.25">
      <c r="F48" s="432"/>
      <c r="G48" s="1"/>
      <c r="H48" s="165"/>
    </row>
    <row r="49" spans="2:8" s="40" customFormat="1" ht="6.75" customHeight="1" x14ac:dyDescent="0.25">
      <c r="B49" s="44"/>
      <c r="C49" s="59"/>
      <c r="D49" s="431"/>
      <c r="E49" s="431"/>
      <c r="F49" s="431"/>
      <c r="G49" s="432"/>
      <c r="H49" s="165"/>
    </row>
    <row r="50" spans="2:8" s="40" customFormat="1" ht="15" customHeight="1" x14ac:dyDescent="0.25">
      <c r="B50" s="44"/>
      <c r="C50" s="59"/>
      <c r="D50" s="59"/>
      <c r="E50" s="59"/>
      <c r="F50" s="59"/>
      <c r="G50" s="2" t="s">
        <v>658</v>
      </c>
      <c r="H50" s="165"/>
    </row>
    <row r="51" spans="2:8" s="40" customFormat="1" ht="15" customHeight="1" x14ac:dyDescent="0.25">
      <c r="B51" s="44"/>
      <c r="C51" s="59"/>
      <c r="D51" s="59"/>
      <c r="E51" s="59"/>
      <c r="F51" s="59"/>
      <c r="G51" s="2" t="str">
        <f>G2</f>
        <v>a 7/2017. (X.4.) önkormányzati rendelethez</v>
      </c>
      <c r="H51" s="165"/>
    </row>
    <row r="52" spans="2:8" s="40" customFormat="1" ht="15" customHeight="1" x14ac:dyDescent="0.25">
      <c r="B52" s="44"/>
      <c r="C52" s="59"/>
      <c r="H52" s="165"/>
    </row>
    <row r="53" spans="2:8" s="430" customFormat="1" ht="15" customHeight="1" thickBot="1" x14ac:dyDescent="0.3">
      <c r="B53" s="1"/>
      <c r="C53" s="1"/>
      <c r="F53" s="6" t="s">
        <v>215</v>
      </c>
      <c r="H53" s="165"/>
    </row>
    <row r="54" spans="2:8" s="430" customFormat="1" ht="34.200000000000003" thickTop="1" x14ac:dyDescent="0.25">
      <c r="B54" s="135" t="s">
        <v>139</v>
      </c>
      <c r="C54" s="136" t="s">
        <v>140</v>
      </c>
      <c r="D54" s="401" t="s">
        <v>536</v>
      </c>
      <c r="E54" s="9" t="s">
        <v>595</v>
      </c>
      <c r="F54" s="479" t="s">
        <v>520</v>
      </c>
      <c r="H54" s="165"/>
    </row>
    <row r="55" spans="2:8" s="430" customFormat="1" ht="15" customHeight="1" thickBot="1" x14ac:dyDescent="0.3">
      <c r="B55" s="137" t="s">
        <v>3</v>
      </c>
      <c r="C55" s="138" t="s">
        <v>4</v>
      </c>
      <c r="D55" s="414" t="s">
        <v>5</v>
      </c>
      <c r="E55" s="434" t="s">
        <v>6</v>
      </c>
      <c r="F55" s="105" t="s">
        <v>7</v>
      </c>
      <c r="H55" s="165"/>
    </row>
    <row r="56" spans="2:8" s="40" customFormat="1" ht="15" customHeight="1" thickTop="1" x14ac:dyDescent="0.25">
      <c r="B56" s="636" t="s">
        <v>106</v>
      </c>
      <c r="C56" s="597" t="s">
        <v>578</v>
      </c>
      <c r="D56" s="637">
        <v>3000000</v>
      </c>
      <c r="E56" s="637">
        <v>3000000</v>
      </c>
      <c r="F56" s="638">
        <f>E56/D56</f>
        <v>1</v>
      </c>
      <c r="H56" s="165"/>
    </row>
    <row r="57" spans="2:8" s="40" customFormat="1" ht="15" customHeight="1" x14ac:dyDescent="0.25">
      <c r="B57" s="45" t="s">
        <v>107</v>
      </c>
      <c r="C57" s="46" t="s">
        <v>579</v>
      </c>
      <c r="D57" s="634">
        <v>2540000</v>
      </c>
      <c r="E57" s="634">
        <v>2540000</v>
      </c>
      <c r="F57" s="635">
        <f>E57/D57</f>
        <v>1</v>
      </c>
      <c r="H57" s="165"/>
    </row>
    <row r="58" spans="2:8" s="40" customFormat="1" ht="15" customHeight="1" x14ac:dyDescent="0.25">
      <c r="B58" s="17" t="s">
        <v>108</v>
      </c>
      <c r="C58" s="18" t="s">
        <v>580</v>
      </c>
      <c r="D58" s="481">
        <v>229000</v>
      </c>
      <c r="E58" s="481">
        <v>229000</v>
      </c>
      <c r="F58" s="487">
        <f t="shared" ref="F58:F77" si="2">E58/D58</f>
        <v>1</v>
      </c>
      <c r="H58" s="165"/>
    </row>
    <row r="59" spans="2:8" s="40" customFormat="1" ht="15" customHeight="1" x14ac:dyDescent="0.25">
      <c r="B59" s="17" t="s">
        <v>109</v>
      </c>
      <c r="C59" s="18" t="s">
        <v>581</v>
      </c>
      <c r="D59" s="481">
        <v>6350000</v>
      </c>
      <c r="E59" s="481">
        <v>6350000</v>
      </c>
      <c r="F59" s="487">
        <f t="shared" si="2"/>
        <v>1</v>
      </c>
      <c r="H59" s="551"/>
    </row>
    <row r="60" spans="2:8" s="40" customFormat="1" ht="15" customHeight="1" x14ac:dyDescent="0.25">
      <c r="B60" s="17" t="s">
        <v>110</v>
      </c>
      <c r="C60" s="18" t="s">
        <v>582</v>
      </c>
      <c r="D60" s="481">
        <v>128000</v>
      </c>
      <c r="E60" s="481">
        <v>128000</v>
      </c>
      <c r="F60" s="487">
        <f t="shared" si="2"/>
        <v>1</v>
      </c>
      <c r="H60" s="551"/>
    </row>
    <row r="61" spans="2:8" s="40" customFormat="1" ht="15" customHeight="1" x14ac:dyDescent="0.25">
      <c r="B61" s="17" t="s">
        <v>111</v>
      </c>
      <c r="C61" s="18" t="s">
        <v>517</v>
      </c>
      <c r="D61" s="481">
        <v>100000</v>
      </c>
      <c r="E61" s="481">
        <v>100000</v>
      </c>
      <c r="F61" s="552">
        <f t="shared" si="2"/>
        <v>1</v>
      </c>
      <c r="H61" s="551"/>
    </row>
    <row r="62" spans="2:8" s="40" customFormat="1" ht="15" customHeight="1" x14ac:dyDescent="0.25">
      <c r="B62" s="17" t="s">
        <v>112</v>
      </c>
      <c r="C62" s="18" t="s">
        <v>583</v>
      </c>
      <c r="D62" s="481">
        <v>35000</v>
      </c>
      <c r="E62" s="481">
        <v>35000</v>
      </c>
      <c r="F62" s="487">
        <f t="shared" si="2"/>
        <v>1</v>
      </c>
      <c r="H62" s="551"/>
    </row>
    <row r="63" spans="2:8" s="40" customFormat="1" ht="15" customHeight="1" x14ac:dyDescent="0.25">
      <c r="B63" s="17" t="s">
        <v>113</v>
      </c>
      <c r="C63" s="18" t="s">
        <v>584</v>
      </c>
      <c r="D63" s="481">
        <v>140000</v>
      </c>
      <c r="E63" s="481">
        <v>140000</v>
      </c>
      <c r="F63" s="487">
        <f t="shared" si="2"/>
        <v>1</v>
      </c>
      <c r="H63" s="165"/>
    </row>
    <row r="64" spans="2:8" s="40" customFormat="1" ht="15" customHeight="1" x14ac:dyDescent="0.25">
      <c r="B64" s="17" t="s">
        <v>114</v>
      </c>
      <c r="C64" s="18" t="s">
        <v>585</v>
      </c>
      <c r="D64" s="481">
        <v>10000</v>
      </c>
      <c r="E64" s="481">
        <v>10000</v>
      </c>
      <c r="F64" s="487">
        <f t="shared" si="2"/>
        <v>1</v>
      </c>
      <c r="H64" s="165"/>
    </row>
    <row r="65" spans="2:12" s="40" customFormat="1" ht="15" customHeight="1" x14ac:dyDescent="0.25">
      <c r="B65" s="17" t="s">
        <v>115</v>
      </c>
      <c r="C65" s="18" t="s">
        <v>586</v>
      </c>
      <c r="D65" s="481">
        <v>0</v>
      </c>
      <c r="E65" s="481">
        <v>127000</v>
      </c>
      <c r="F65" s="487"/>
      <c r="H65" s="165"/>
    </row>
    <row r="66" spans="2:12" s="40" customFormat="1" ht="15" customHeight="1" x14ac:dyDescent="0.25">
      <c r="B66" s="17" t="s">
        <v>116</v>
      </c>
      <c r="C66" s="18" t="s">
        <v>587</v>
      </c>
      <c r="D66" s="481">
        <v>0</v>
      </c>
      <c r="E66" s="481">
        <v>1397000</v>
      </c>
      <c r="F66" s="487"/>
      <c r="H66" s="165"/>
      <c r="L66" s="165"/>
    </row>
    <row r="67" spans="2:12" s="40" customFormat="1" ht="24" x14ac:dyDescent="0.25">
      <c r="B67" s="17" t="s">
        <v>117</v>
      </c>
      <c r="C67" s="583" t="s">
        <v>588</v>
      </c>
      <c r="D67" s="481">
        <v>0</v>
      </c>
      <c r="E67" s="481">
        <v>1223180</v>
      </c>
      <c r="F67" s="487"/>
      <c r="H67" s="551"/>
    </row>
    <row r="68" spans="2:12" s="40" customFormat="1" ht="15" customHeight="1" x14ac:dyDescent="0.25">
      <c r="B68" s="17" t="s">
        <v>118</v>
      </c>
      <c r="C68" s="18" t="s">
        <v>589</v>
      </c>
      <c r="D68" s="481">
        <v>0</v>
      </c>
      <c r="E68" s="481">
        <v>28990</v>
      </c>
      <c r="F68" s="487"/>
      <c r="H68" s="551"/>
    </row>
    <row r="69" spans="2:12" s="40" customFormat="1" ht="15" customHeight="1" x14ac:dyDescent="0.25">
      <c r="B69" s="17" t="s">
        <v>119</v>
      </c>
      <c r="C69" s="18" t="s">
        <v>590</v>
      </c>
      <c r="D69" s="481">
        <v>0</v>
      </c>
      <c r="E69" s="481">
        <v>32900</v>
      </c>
      <c r="F69" s="487"/>
      <c r="H69" s="551"/>
    </row>
    <row r="70" spans="2:12" s="40" customFormat="1" ht="15" customHeight="1" x14ac:dyDescent="0.25">
      <c r="B70" s="17" t="s">
        <v>120</v>
      </c>
      <c r="C70" s="18" t="s">
        <v>591</v>
      </c>
      <c r="D70" s="481">
        <v>0</v>
      </c>
      <c r="E70" s="481">
        <v>39900</v>
      </c>
      <c r="F70" s="487"/>
      <c r="H70" s="551"/>
    </row>
    <row r="71" spans="2:12" s="40" customFormat="1" ht="15" customHeight="1" x14ac:dyDescent="0.25">
      <c r="B71" s="17" t="s">
        <v>514</v>
      </c>
      <c r="C71" s="18" t="s">
        <v>592</v>
      </c>
      <c r="D71" s="481">
        <v>0</v>
      </c>
      <c r="E71" s="481">
        <v>1358900</v>
      </c>
      <c r="F71" s="487"/>
      <c r="H71" s="551"/>
    </row>
    <row r="72" spans="2:12" s="40" customFormat="1" ht="15" customHeight="1" x14ac:dyDescent="0.25">
      <c r="B72" s="17" t="s">
        <v>515</v>
      </c>
      <c r="C72" s="18" t="s">
        <v>593</v>
      </c>
      <c r="D72" s="481">
        <v>0</v>
      </c>
      <c r="E72" s="481">
        <v>3111500</v>
      </c>
      <c r="F72" s="487"/>
      <c r="H72" s="551"/>
    </row>
    <row r="73" spans="2:12" s="40" customFormat="1" ht="15" customHeight="1" x14ac:dyDescent="0.25">
      <c r="B73" s="17" t="s">
        <v>516</v>
      </c>
      <c r="C73" s="76" t="s">
        <v>594</v>
      </c>
      <c r="D73" s="481">
        <v>0</v>
      </c>
      <c r="E73" s="481">
        <v>617164</v>
      </c>
      <c r="F73" s="487"/>
      <c r="H73" s="551"/>
      <c r="J73" s="165"/>
    </row>
    <row r="74" spans="2:12" s="40" customFormat="1" ht="15" customHeight="1" x14ac:dyDescent="0.25">
      <c r="B74" s="141" t="s">
        <v>20</v>
      </c>
      <c r="C74" s="142" t="s">
        <v>141</v>
      </c>
      <c r="D74" s="482">
        <f>SUM(D75)</f>
        <v>14220000</v>
      </c>
      <c r="E74" s="492">
        <f>SUM(E75)</f>
        <v>14220000</v>
      </c>
      <c r="F74" s="490">
        <f t="shared" si="2"/>
        <v>1</v>
      </c>
      <c r="H74" s="165"/>
    </row>
    <row r="75" spans="2:12" s="40" customFormat="1" ht="15" customHeight="1" x14ac:dyDescent="0.25">
      <c r="B75" s="139" t="s">
        <v>13</v>
      </c>
      <c r="C75" s="140" t="s">
        <v>142</v>
      </c>
      <c r="D75" s="483">
        <v>14220000</v>
      </c>
      <c r="E75" s="493">
        <v>14220000</v>
      </c>
      <c r="F75" s="487">
        <f t="shared" si="2"/>
        <v>1</v>
      </c>
      <c r="H75" s="165"/>
    </row>
    <row r="76" spans="2:12" s="40" customFormat="1" ht="15" customHeight="1" thickBot="1" x14ac:dyDescent="0.3">
      <c r="B76" s="304" t="s">
        <v>22</v>
      </c>
      <c r="C76" s="362" t="s">
        <v>143</v>
      </c>
      <c r="D76" s="484">
        <v>300000</v>
      </c>
      <c r="E76" s="494">
        <v>300000</v>
      </c>
      <c r="F76" s="491">
        <f t="shared" si="2"/>
        <v>1</v>
      </c>
      <c r="H76" s="165"/>
    </row>
    <row r="77" spans="2:12" s="40" customFormat="1" ht="18" customHeight="1" thickTop="1" thickBot="1" x14ac:dyDescent="0.3">
      <c r="B77" s="555" t="s">
        <v>144</v>
      </c>
      <c r="C77" s="555"/>
      <c r="D77" s="556">
        <f>D9+D74+D76+D22</f>
        <v>125353000</v>
      </c>
      <c r="E77" s="557">
        <f>E9+E74+E76+E22</f>
        <v>175578393.53</v>
      </c>
      <c r="F77" s="558">
        <f t="shared" si="2"/>
        <v>1.4006716514961748</v>
      </c>
      <c r="H77" s="165"/>
      <c r="I77" s="165"/>
      <c r="J77" s="165"/>
      <c r="L77" s="165"/>
    </row>
    <row r="78" spans="2:12" ht="13.8" thickTop="1" x14ac:dyDescent="0.25">
      <c r="F78" s="488"/>
    </row>
    <row r="79" spans="2:12" x14ac:dyDescent="0.25">
      <c r="F79" s="432"/>
      <c r="H79" s="186"/>
      <c r="J79" s="186"/>
    </row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  <rowBreaks count="1" manualBreakCount="1">
    <brk id="48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4</vt:i4>
      </vt:variant>
    </vt:vector>
  </HeadingPairs>
  <TitlesOfParts>
    <vt:vector size="19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 melléklet</vt:lpstr>
      <vt:lpstr>14.sz. melléklet</vt:lpstr>
      <vt:lpstr>15.sz. melléklet</vt:lpstr>
      <vt:lpstr>'1.sz. melléklet'!Nyomtatási_terület</vt:lpstr>
      <vt:lpstr>'11.sz. melléklet'!Nyomtatási_terület</vt:lpstr>
      <vt:lpstr>'14.sz. melléklet'!Nyomtatási_terület</vt:lpstr>
      <vt:lpstr>'15.sz.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2017-10-03T08:41:45Z</cp:lastPrinted>
  <dcterms:created xsi:type="dcterms:W3CDTF">2014-02-03T15:00:44Z</dcterms:created>
  <dcterms:modified xsi:type="dcterms:W3CDTF">2017-10-06T11:13:27Z</dcterms:modified>
</cp:coreProperties>
</file>