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User\Desktop\2018\Költségvetés módosítás\2018_09_30\Mellékletek\"/>
    </mc:Choice>
  </mc:AlternateContent>
  <xr:revisionPtr revIDLastSave="0" documentId="8_{F4371423-691A-4B2E-9993-05FB725CE6E2}" xr6:coauthVersionLast="38" xr6:coauthVersionMax="38" xr10:uidLastSave="{00000000-0000-0000-0000-000000000000}"/>
  <bookViews>
    <workbookView xWindow="0" yWindow="0" windowWidth="18990" windowHeight="6900" tabRatio="596" activeTab="13" xr2:uid="{00000000-000D-0000-FFFF-FFFF00000000}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 melléklet" sheetId="13" r:id="rId13"/>
    <sheet name="14.sz. melléklet" sheetId="14" r:id="rId14"/>
  </sheets>
  <definedNames>
    <definedName name="_xlnm.Print_Area" localSheetId="0">'1.sz. melléklet'!$A$1:$G$41</definedName>
    <definedName name="_xlnm.Print_Area" localSheetId="10">'11.sz. melléklet'!$A$1:$I$42</definedName>
    <definedName name="_xlnm.Print_Area" localSheetId="12">'13.sz melléklet'!$A$1:$H$25</definedName>
    <definedName name="_xlnm.Print_Area" localSheetId="13">'14.sz. melléklet'!$A$1:$O$26</definedName>
    <definedName name="_xlnm.Print_Area" localSheetId="3">'4.sz. melléklet'!$A$1:$H$21</definedName>
    <definedName name="_xlnm.Print_Area" localSheetId="4">'5.sz. melléklet'!$A$1:$H$12</definedName>
  </definedNames>
  <calcPr calcId="181029"/>
</workbook>
</file>

<file path=xl/calcChain.xml><?xml version="1.0" encoding="utf-8"?>
<calcChain xmlns="http://schemas.openxmlformats.org/spreadsheetml/2006/main">
  <c r="F25" i="1" l="1"/>
  <c r="F9" i="9" l="1"/>
  <c r="E9" i="9"/>
  <c r="D9" i="9"/>
  <c r="E53" i="30" l="1"/>
  <c r="D53" i="30"/>
  <c r="C53" i="30"/>
  <c r="J49" i="30" l="1"/>
  <c r="J48" i="30"/>
  <c r="J47" i="30"/>
  <c r="J45" i="30"/>
  <c r="J44" i="30"/>
  <c r="J43" i="30"/>
  <c r="J42" i="30"/>
  <c r="J41" i="30"/>
  <c r="J39" i="30"/>
  <c r="J38" i="30"/>
  <c r="J37" i="30"/>
  <c r="J36" i="30"/>
  <c r="J35" i="30"/>
  <c r="J34" i="30"/>
  <c r="J33" i="30"/>
  <c r="J32" i="30"/>
  <c r="J31" i="30"/>
  <c r="J30" i="30"/>
  <c r="J29" i="30"/>
  <c r="J26" i="30"/>
  <c r="J25" i="30"/>
  <c r="J24" i="30"/>
  <c r="J23" i="30"/>
  <c r="J22" i="30"/>
  <c r="J20" i="30"/>
  <c r="J18" i="30"/>
  <c r="J17" i="30"/>
  <c r="J16" i="30"/>
  <c r="J15" i="30"/>
  <c r="J14" i="30"/>
  <c r="J13" i="30"/>
  <c r="J12" i="30"/>
  <c r="J11" i="30"/>
  <c r="J10" i="30"/>
  <c r="J9" i="30"/>
  <c r="J8" i="30"/>
  <c r="F53" i="30"/>
  <c r="F51" i="30"/>
  <c r="F50" i="30"/>
  <c r="F43" i="30"/>
  <c r="F38" i="30"/>
  <c r="F37" i="30"/>
  <c r="F35" i="30"/>
  <c r="F34" i="30"/>
  <c r="F33" i="30"/>
  <c r="F21" i="30"/>
  <c r="F19" i="30"/>
  <c r="F17" i="30"/>
  <c r="F16" i="30"/>
  <c r="F12" i="30"/>
  <c r="F11" i="30"/>
  <c r="F10" i="30"/>
  <c r="F9" i="30"/>
  <c r="F8" i="30"/>
  <c r="I53" i="30"/>
  <c r="I52" i="30"/>
  <c r="E52" i="30"/>
  <c r="J27" i="2"/>
  <c r="I27" i="2"/>
  <c r="J10" i="2"/>
  <c r="I10" i="2"/>
  <c r="H10" i="2"/>
  <c r="I54" i="30" l="1"/>
  <c r="E54" i="30"/>
  <c r="H27" i="2"/>
  <c r="J29" i="2"/>
  <c r="J16" i="2"/>
  <c r="J15" i="2"/>
  <c r="J14" i="2"/>
  <c r="J13" i="2"/>
  <c r="J12" i="2"/>
  <c r="E27" i="2"/>
  <c r="E29" i="2" s="1"/>
  <c r="E21" i="2"/>
  <c r="E20" i="2"/>
  <c r="E14" i="2"/>
  <c r="E13" i="2"/>
  <c r="E12" i="2"/>
  <c r="E10" i="2"/>
  <c r="E17" i="13"/>
  <c r="D17" i="13"/>
  <c r="C17" i="13"/>
  <c r="E23" i="13"/>
  <c r="E24" i="13"/>
  <c r="E10" i="13"/>
  <c r="E16" i="13"/>
  <c r="E18" i="13"/>
  <c r="F33" i="11"/>
  <c r="F32" i="11"/>
  <c r="F31" i="11"/>
  <c r="F30" i="11"/>
  <c r="F29" i="11"/>
  <c r="F28" i="11"/>
  <c r="F27" i="11"/>
  <c r="F26" i="11"/>
  <c r="F25" i="11"/>
  <c r="F24" i="11"/>
  <c r="F23" i="11"/>
  <c r="F22" i="11"/>
  <c r="F18" i="11"/>
  <c r="F17" i="11"/>
  <c r="F16" i="11"/>
  <c r="F15" i="11"/>
  <c r="F14" i="11"/>
  <c r="F13" i="11"/>
  <c r="F12" i="11"/>
  <c r="F11" i="11"/>
  <c r="F10" i="11"/>
  <c r="F9" i="11"/>
  <c r="E38" i="11"/>
  <c r="E34" i="11"/>
  <c r="E19" i="11"/>
  <c r="H41" i="10"/>
  <c r="G41" i="10"/>
  <c r="I40" i="10"/>
  <c r="I35" i="10" l="1"/>
  <c r="I11" i="10"/>
  <c r="I28" i="10"/>
  <c r="I26" i="10"/>
  <c r="C11" i="3"/>
  <c r="D11" i="3"/>
  <c r="E11" i="3"/>
  <c r="F11" i="3" s="1"/>
  <c r="E36" i="3" l="1"/>
  <c r="E31" i="3"/>
  <c r="E30" i="3"/>
  <c r="E28" i="3" s="1"/>
  <c r="E29" i="3"/>
  <c r="E27" i="3"/>
  <c r="E10" i="3"/>
  <c r="D40" i="1"/>
  <c r="E40" i="1"/>
  <c r="C40" i="1"/>
  <c r="F12" i="4"/>
  <c r="E12" i="4"/>
  <c r="D12" i="4"/>
  <c r="F14" i="4"/>
  <c r="F15" i="4"/>
  <c r="F16" i="4"/>
  <c r="F17" i="4"/>
  <c r="F19" i="4"/>
  <c r="E24" i="1"/>
  <c r="D24" i="1"/>
  <c r="C24" i="1"/>
  <c r="E38" i="1"/>
  <c r="E29" i="1"/>
  <c r="E27" i="1"/>
  <c r="E26" i="1"/>
  <c r="E21" i="1"/>
  <c r="E20" i="1"/>
  <c r="E18" i="1"/>
  <c r="E16" i="1"/>
  <c r="E14" i="1"/>
  <c r="E13" i="1"/>
  <c r="E11" i="1"/>
  <c r="E10" i="1"/>
  <c r="F39" i="8"/>
  <c r="F38" i="8"/>
  <c r="F37" i="8"/>
  <c r="F35" i="8"/>
  <c r="F25" i="8"/>
  <c r="F24" i="8"/>
  <c r="F22" i="8"/>
  <c r="F21" i="8"/>
  <c r="F20" i="8"/>
  <c r="F19" i="8"/>
  <c r="F17" i="8"/>
  <c r="F16" i="8"/>
  <c r="F15" i="8"/>
  <c r="F13" i="8"/>
  <c r="F12" i="8"/>
  <c r="F10" i="8"/>
  <c r="F48" i="7"/>
  <c r="G92" i="7"/>
  <c r="G91" i="7"/>
  <c r="G89" i="7"/>
  <c r="G82" i="7"/>
  <c r="G81" i="7"/>
  <c r="G80" i="7"/>
  <c r="G79" i="7"/>
  <c r="G78" i="7"/>
  <c r="G77" i="7"/>
  <c r="G76" i="7"/>
  <c r="G75" i="7"/>
  <c r="G73" i="7"/>
  <c r="G72" i="7"/>
  <c r="G71" i="7"/>
  <c r="G70" i="7"/>
  <c r="G68" i="7"/>
  <c r="G66" i="7"/>
  <c r="G65" i="7"/>
  <c r="G63" i="7"/>
  <c r="G62" i="7"/>
  <c r="G53" i="7"/>
  <c r="G52" i="7"/>
  <c r="G50" i="7"/>
  <c r="G47" i="7"/>
  <c r="G46" i="7"/>
  <c r="G44" i="7"/>
  <c r="G43" i="7"/>
  <c r="G42" i="7"/>
  <c r="G41" i="7"/>
  <c r="G40" i="7"/>
  <c r="G37" i="7"/>
  <c r="G36" i="7"/>
  <c r="G35" i="7"/>
  <c r="G34" i="7"/>
  <c r="G32" i="7"/>
  <c r="G31" i="7"/>
  <c r="G29" i="7"/>
  <c r="G28" i="7"/>
  <c r="G27" i="7"/>
  <c r="G25" i="7"/>
  <c r="G24" i="7"/>
  <c r="G23" i="7"/>
  <c r="G22" i="7"/>
  <c r="G20" i="7"/>
  <c r="G19" i="7"/>
  <c r="G18" i="7"/>
  <c r="G17" i="7"/>
  <c r="G15" i="7"/>
  <c r="G14" i="7"/>
  <c r="G13" i="7"/>
  <c r="G12" i="7"/>
  <c r="G11" i="7"/>
  <c r="G10" i="7"/>
  <c r="G9" i="7"/>
  <c r="F50" i="9"/>
  <c r="F17" i="9"/>
  <c r="D34" i="8"/>
  <c r="D40" i="8" s="1"/>
  <c r="D23" i="8"/>
  <c r="D18" i="8" s="1"/>
  <c r="D14" i="8"/>
  <c r="D9" i="8"/>
  <c r="F61" i="7"/>
  <c r="F64" i="7"/>
  <c r="F69" i="7"/>
  <c r="F74" i="7"/>
  <c r="F83" i="7"/>
  <c r="F86" i="7"/>
  <c r="F88" i="7"/>
  <c r="E23" i="2" s="1"/>
  <c r="F90" i="7"/>
  <c r="F8" i="7"/>
  <c r="F16" i="7"/>
  <c r="F26" i="7"/>
  <c r="F21" i="7" s="1"/>
  <c r="F33" i="7"/>
  <c r="F38" i="7"/>
  <c r="F45" i="7"/>
  <c r="F51" i="7"/>
  <c r="J22" i="2" l="1"/>
  <c r="F11" i="5"/>
  <c r="E12" i="1"/>
  <c r="F67" i="7"/>
  <c r="E12" i="13" s="1"/>
  <c r="E11" i="2"/>
  <c r="E9" i="1"/>
  <c r="E31" i="1"/>
  <c r="F24" i="1"/>
  <c r="J21" i="2"/>
  <c r="F9" i="5"/>
  <c r="E11" i="13"/>
  <c r="E15" i="2"/>
  <c r="E15" i="13"/>
  <c r="E17" i="1"/>
  <c r="E22" i="1"/>
  <c r="E36" i="1"/>
  <c r="E33" i="3"/>
  <c r="J20" i="2"/>
  <c r="J26" i="2" s="1"/>
  <c r="E22" i="13"/>
  <c r="F10" i="5"/>
  <c r="E22" i="2"/>
  <c r="E24" i="2" s="1"/>
  <c r="E26" i="2" s="1"/>
  <c r="E14" i="13"/>
  <c r="E15" i="1"/>
  <c r="E37" i="1"/>
  <c r="E9" i="18"/>
  <c r="F40" i="1"/>
  <c r="E35" i="3"/>
  <c r="F53" i="9"/>
  <c r="G12" i="4"/>
  <c r="D8" i="8"/>
  <c r="D27" i="8" s="1"/>
  <c r="F7" i="7"/>
  <c r="F94" i="7"/>
  <c r="E10" i="18" l="1"/>
  <c r="F12" i="5"/>
  <c r="F54" i="7"/>
  <c r="D24" i="13"/>
  <c r="D23" i="13"/>
  <c r="D18" i="13"/>
  <c r="D16" i="13"/>
  <c r="D10" i="13"/>
  <c r="D11" i="13"/>
  <c r="C11" i="13"/>
  <c r="C10" i="13"/>
  <c r="C19" i="11" l="1"/>
  <c r="F19" i="11" s="1"/>
  <c r="E17" i="9"/>
  <c r="E50" i="9"/>
  <c r="E53" i="9" l="1"/>
  <c r="H53" i="30" l="1"/>
  <c r="G52" i="30"/>
  <c r="J52" i="30" s="1"/>
  <c r="C52" i="30"/>
  <c r="F52" i="30" s="1"/>
  <c r="D26" i="1"/>
  <c r="C26" i="1"/>
  <c r="E19" i="4"/>
  <c r="E14" i="4"/>
  <c r="E15" i="4"/>
  <c r="E16" i="4"/>
  <c r="E17" i="4"/>
  <c r="D14" i="4"/>
  <c r="G14" i="4" s="1"/>
  <c r="H40" i="10"/>
  <c r="G40" i="10"/>
  <c r="G35" i="10"/>
  <c r="G16" i="10"/>
  <c r="I16" i="10" s="1"/>
  <c r="I21" i="10" s="1"/>
  <c r="G11" i="10"/>
  <c r="G28" i="10"/>
  <c r="G26" i="10"/>
  <c r="C54" i="30" l="1"/>
  <c r="F54" i="30" s="1"/>
  <c r="G21" i="10"/>
  <c r="D29" i="3" l="1"/>
  <c r="D31" i="3"/>
  <c r="D27" i="3"/>
  <c r="I16" i="2"/>
  <c r="I15" i="2"/>
  <c r="I14" i="2"/>
  <c r="I13" i="2"/>
  <c r="I12" i="2"/>
  <c r="D27" i="2"/>
  <c r="D21" i="2"/>
  <c r="D20" i="2"/>
  <c r="D14" i="2"/>
  <c r="D13" i="2"/>
  <c r="D12" i="2"/>
  <c r="D10" i="2"/>
  <c r="D38" i="1"/>
  <c r="D29" i="1"/>
  <c r="D27" i="1" s="1"/>
  <c r="D16" i="1"/>
  <c r="D18" i="1"/>
  <c r="D13" i="1"/>
  <c r="D14" i="1"/>
  <c r="D10" i="1"/>
  <c r="D11" i="1"/>
  <c r="D37" i="1" l="1"/>
  <c r="D9" i="18"/>
  <c r="D90" i="7"/>
  <c r="G90" i="7" s="1"/>
  <c r="D88" i="7"/>
  <c r="G88" i="7" s="1"/>
  <c r="D86" i="7"/>
  <c r="D83" i="7"/>
  <c r="D74" i="7"/>
  <c r="D69" i="7"/>
  <c r="D64" i="7"/>
  <c r="G64" i="7" s="1"/>
  <c r="D61" i="7"/>
  <c r="G61" i="7" s="1"/>
  <c r="D51" i="7"/>
  <c r="G51" i="7" s="1"/>
  <c r="D48" i="7"/>
  <c r="G48" i="7" s="1"/>
  <c r="D45" i="7"/>
  <c r="D38" i="7"/>
  <c r="G38" i="7" s="1"/>
  <c r="D33" i="7"/>
  <c r="G33" i="7" s="1"/>
  <c r="D26" i="7"/>
  <c r="D16" i="7"/>
  <c r="G16" i="7" s="1"/>
  <c r="D8" i="7"/>
  <c r="G8" i="7" s="1"/>
  <c r="G74" i="7" l="1"/>
  <c r="C9" i="2"/>
  <c r="C13" i="13"/>
  <c r="C32" i="3"/>
  <c r="C19" i="1"/>
  <c r="D21" i="7"/>
  <c r="G26" i="7"/>
  <c r="D67" i="7"/>
  <c r="G67" i="7" s="1"/>
  <c r="G69" i="7"/>
  <c r="D9" i="5"/>
  <c r="G9" i="5" s="1"/>
  <c r="G45" i="7"/>
  <c r="C22" i="13"/>
  <c r="D10" i="5"/>
  <c r="G10" i="5" s="1"/>
  <c r="D7" i="7"/>
  <c r="C38" i="1"/>
  <c r="C29" i="1"/>
  <c r="C18" i="1"/>
  <c r="F18" i="1" s="1"/>
  <c r="C16" i="1"/>
  <c r="F16" i="1" s="1"/>
  <c r="C14" i="1"/>
  <c r="F14" i="1" s="1"/>
  <c r="C13" i="1"/>
  <c r="F13" i="1" s="1"/>
  <c r="C11" i="1"/>
  <c r="F11" i="1" s="1"/>
  <c r="C10" i="1"/>
  <c r="F10" i="1" s="1"/>
  <c r="C37" i="1" l="1"/>
  <c r="F37" i="1" s="1"/>
  <c r="F38" i="1"/>
  <c r="D94" i="7"/>
  <c r="G94" i="7" s="1"/>
  <c r="G7" i="7"/>
  <c r="H9" i="2"/>
  <c r="D11" i="4"/>
  <c r="G21" i="7"/>
  <c r="H11" i="2"/>
  <c r="D13" i="4"/>
  <c r="C27" i="1"/>
  <c r="F27" i="1" s="1"/>
  <c r="F29" i="1"/>
  <c r="D54" i="7"/>
  <c r="G54" i="7" s="1"/>
  <c r="C9" i="1"/>
  <c r="F9" i="1" s="1"/>
  <c r="C12" i="1"/>
  <c r="F12" i="1" s="1"/>
  <c r="C31" i="1"/>
  <c r="F31" i="1" s="1"/>
  <c r="H19" i="13"/>
  <c r="G19" i="13"/>
  <c r="D17" i="9" l="1"/>
  <c r="G53" i="30" l="1"/>
  <c r="J53" i="30" s="1"/>
  <c r="C18" i="13"/>
  <c r="D19" i="11"/>
  <c r="G54" i="30" l="1"/>
  <c r="J54" i="30" s="1"/>
  <c r="C34" i="11" l="1"/>
  <c r="F34" i="11" s="1"/>
  <c r="E38" i="7"/>
  <c r="E10" i="5" l="1"/>
  <c r="I20" i="2"/>
  <c r="G25" i="13"/>
  <c r="F19" i="13"/>
  <c r="H52" i="30"/>
  <c r="O14" i="14" l="1"/>
  <c r="D34" i="11" l="1"/>
  <c r="D38" i="11"/>
  <c r="C38" i="11"/>
  <c r="D52" i="30"/>
  <c r="I29" i="2" l="1"/>
  <c r="H29" i="2"/>
  <c r="C27" i="2"/>
  <c r="D29" i="2" l="1"/>
  <c r="C29" i="2" l="1"/>
  <c r="E90" i="7" l="1"/>
  <c r="E69" i="7" l="1"/>
  <c r="E51" i="7"/>
  <c r="E34" i="8"/>
  <c r="E23" i="8"/>
  <c r="F23" i="8" s="1"/>
  <c r="F34" i="8" l="1"/>
  <c r="E9" i="2"/>
  <c r="E17" i="2" s="1"/>
  <c r="E19" i="2" s="1"/>
  <c r="E30" i="2" s="1"/>
  <c r="E19" i="1"/>
  <c r="E32" i="3"/>
  <c r="E13" i="13"/>
  <c r="E19" i="13" s="1"/>
  <c r="D17" i="1"/>
  <c r="D30" i="3"/>
  <c r="D11" i="2"/>
  <c r="E23" i="1" l="1"/>
  <c r="F19" i="1"/>
  <c r="F32" i="3"/>
  <c r="E34" i="3"/>
  <c r="C16" i="13"/>
  <c r="E37" i="3" l="1"/>
  <c r="E32" i="1"/>
  <c r="D10" i="18"/>
  <c r="D31" i="1" l="1"/>
  <c r="E64" i="7"/>
  <c r="E83" i="7"/>
  <c r="D14" i="13" s="1"/>
  <c r="D50" i="9"/>
  <c r="D53" i="9" s="1"/>
  <c r="E45" i="7"/>
  <c r="E48" i="7"/>
  <c r="E11" i="5" s="1"/>
  <c r="E8" i="7"/>
  <c r="E16" i="7"/>
  <c r="E26" i="7"/>
  <c r="E21" i="7" s="1"/>
  <c r="E74" i="7"/>
  <c r="E88" i="7"/>
  <c r="E86" i="7"/>
  <c r="E61" i="7"/>
  <c r="C22" i="1"/>
  <c r="F22" i="1" s="1"/>
  <c r="E33" i="7"/>
  <c r="H20" i="2"/>
  <c r="D15" i="4"/>
  <c r="G15" i="4" s="1"/>
  <c r="D16" i="4"/>
  <c r="G16" i="4" s="1"/>
  <c r="D17" i="4"/>
  <c r="G17" i="4" s="1"/>
  <c r="E9" i="8"/>
  <c r="F9" i="8" s="1"/>
  <c r="E14" i="8"/>
  <c r="F14" i="8" s="1"/>
  <c r="E18" i="8"/>
  <c r="D19" i="4"/>
  <c r="G19" i="4" s="1"/>
  <c r="E40" i="8"/>
  <c r="F40" i="8" s="1"/>
  <c r="H12" i="2"/>
  <c r="H13" i="2"/>
  <c r="H14" i="2"/>
  <c r="H15" i="2"/>
  <c r="H16" i="2"/>
  <c r="C10" i="2"/>
  <c r="C12" i="2"/>
  <c r="C13" i="2"/>
  <c r="C14" i="2"/>
  <c r="C29" i="3"/>
  <c r="C31" i="3"/>
  <c r="C27" i="3"/>
  <c r="F27" i="3" s="1"/>
  <c r="H11" i="10"/>
  <c r="H16" i="10"/>
  <c r="G2" i="9"/>
  <c r="O22" i="14"/>
  <c r="C23" i="13"/>
  <c r="E34" i="10"/>
  <c r="F34" i="10"/>
  <c r="L2" i="30"/>
  <c r="C24" i="13"/>
  <c r="C21" i="2"/>
  <c r="C20" i="2"/>
  <c r="D34" i="10"/>
  <c r="H26" i="10"/>
  <c r="O13" i="14"/>
  <c r="O10" i="14"/>
  <c r="H28" i="10"/>
  <c r="H35" i="10"/>
  <c r="K2" i="2"/>
  <c r="G2" i="3"/>
  <c r="H2" i="4"/>
  <c r="H2" i="5"/>
  <c r="H56" i="7"/>
  <c r="H2" i="7"/>
  <c r="H2" i="8"/>
  <c r="F2" i="18"/>
  <c r="I2" i="10"/>
  <c r="G2" i="11"/>
  <c r="O19" i="14"/>
  <c r="O20" i="14"/>
  <c r="O21" i="14"/>
  <c r="O23" i="14"/>
  <c r="O18" i="14"/>
  <c r="O11" i="14"/>
  <c r="O12" i="14"/>
  <c r="O2" i="14"/>
  <c r="H2" i="13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F18" i="8" l="1"/>
  <c r="J11" i="2"/>
  <c r="F13" i="4"/>
  <c r="G13" i="4" s="1"/>
  <c r="D13" i="13"/>
  <c r="D9" i="2"/>
  <c r="D32" i="3"/>
  <c r="D19" i="1"/>
  <c r="I11" i="2"/>
  <c r="E13" i="4"/>
  <c r="I29" i="10"/>
  <c r="I37" i="10" s="1"/>
  <c r="I42" i="10" s="1"/>
  <c r="G29" i="10"/>
  <c r="G37" i="10" s="1"/>
  <c r="G42" i="10" s="1"/>
  <c r="E9" i="5"/>
  <c r="D22" i="13"/>
  <c r="D15" i="13"/>
  <c r="D20" i="1"/>
  <c r="D22" i="2"/>
  <c r="D23" i="2"/>
  <c r="D22" i="1"/>
  <c r="I21" i="2"/>
  <c r="D36" i="1"/>
  <c r="D15" i="2"/>
  <c r="D21" i="1"/>
  <c r="D33" i="3"/>
  <c r="I22" i="2"/>
  <c r="C30" i="3"/>
  <c r="C28" i="3" s="1"/>
  <c r="F28" i="3" s="1"/>
  <c r="C17" i="1"/>
  <c r="C33" i="3"/>
  <c r="C21" i="1"/>
  <c r="H21" i="2"/>
  <c r="C36" i="1"/>
  <c r="F36" i="1" s="1"/>
  <c r="C14" i="13"/>
  <c r="C20" i="1"/>
  <c r="D9" i="1"/>
  <c r="D12" i="1"/>
  <c r="H54" i="30"/>
  <c r="N25" i="14"/>
  <c r="J25" i="14"/>
  <c r="E25" i="14"/>
  <c r="I25" i="14"/>
  <c r="F25" i="14"/>
  <c r="K25" i="14"/>
  <c r="H25" i="14"/>
  <c r="G25" i="14"/>
  <c r="M25" i="14"/>
  <c r="C10" i="3"/>
  <c r="F10" i="3" s="1"/>
  <c r="E8" i="8"/>
  <c r="O24" i="14"/>
  <c r="L25" i="14"/>
  <c r="D25" i="14"/>
  <c r="C15" i="13"/>
  <c r="C22" i="2"/>
  <c r="C23" i="2"/>
  <c r="D11" i="5"/>
  <c r="G11" i="5" s="1"/>
  <c r="H22" i="2"/>
  <c r="D54" i="30"/>
  <c r="H21" i="10"/>
  <c r="H29" i="10"/>
  <c r="H37" i="10" s="1"/>
  <c r="D10" i="3"/>
  <c r="E67" i="7"/>
  <c r="D12" i="13" s="1"/>
  <c r="E7" i="7"/>
  <c r="C9" i="18"/>
  <c r="D28" i="3"/>
  <c r="C15" i="2"/>
  <c r="C11" i="2"/>
  <c r="F11" i="4" l="1"/>
  <c r="J9" i="2"/>
  <c r="J19" i="2" s="1"/>
  <c r="J30" i="2" s="1"/>
  <c r="C15" i="1"/>
  <c r="F15" i="1" s="1"/>
  <c r="F17" i="1"/>
  <c r="I9" i="2"/>
  <c r="E11" i="4"/>
  <c r="C10" i="18"/>
  <c r="F10" i="18" s="1"/>
  <c r="F9" i="18"/>
  <c r="E27" i="8"/>
  <c r="F27" i="8" s="1"/>
  <c r="F8" i="8"/>
  <c r="I26" i="2"/>
  <c r="D24" i="2"/>
  <c r="H42" i="10"/>
  <c r="E54" i="7"/>
  <c r="I19" i="2"/>
  <c r="I30" i="2" s="1"/>
  <c r="H26" i="2"/>
  <c r="D15" i="1"/>
  <c r="C24" i="2"/>
  <c r="E12" i="5"/>
  <c r="D19" i="13"/>
  <c r="D18" i="4"/>
  <c r="H19" i="2"/>
  <c r="D12" i="5"/>
  <c r="G12" i="5" s="1"/>
  <c r="O15" i="14"/>
  <c r="O16" i="14" s="1"/>
  <c r="C16" i="14"/>
  <c r="C25" i="14" s="1"/>
  <c r="O25" i="14" s="1"/>
  <c r="E94" i="7"/>
  <c r="D34" i="3"/>
  <c r="D17" i="2"/>
  <c r="C34" i="3"/>
  <c r="F34" i="3" s="1"/>
  <c r="C17" i="2"/>
  <c r="C12" i="13"/>
  <c r="C19" i="13" s="1"/>
  <c r="C23" i="1" l="1"/>
  <c r="F18" i="4"/>
  <c r="G11" i="4"/>
  <c r="C35" i="1"/>
  <c r="C39" i="1" s="1"/>
  <c r="C41" i="1" s="1"/>
  <c r="H30" i="2"/>
  <c r="D23" i="1"/>
  <c r="E18" i="4"/>
  <c r="D21" i="4"/>
  <c r="C18" i="2"/>
  <c r="C36" i="3" s="1"/>
  <c r="F36" i="3" s="1"/>
  <c r="C26" i="2"/>
  <c r="D26" i="2"/>
  <c r="D36" i="3"/>
  <c r="D35" i="3" s="1"/>
  <c r="D37" i="3" s="1"/>
  <c r="C21" i="13" l="1"/>
  <c r="C25" i="13" s="1"/>
  <c r="F21" i="4"/>
  <c r="E35" i="1"/>
  <c r="G21" i="4"/>
  <c r="G18" i="4"/>
  <c r="C32" i="1"/>
  <c r="F32" i="1" s="1"/>
  <c r="F23" i="1"/>
  <c r="D35" i="1"/>
  <c r="D39" i="1" s="1"/>
  <c r="E21" i="4"/>
  <c r="C35" i="3"/>
  <c r="F35" i="3" s="1"/>
  <c r="C19" i="2"/>
  <c r="C30" i="2" s="1"/>
  <c r="D19" i="2"/>
  <c r="D30" i="2" s="1"/>
  <c r="E39" i="1" l="1"/>
  <c r="F35" i="1"/>
  <c r="E21" i="13"/>
  <c r="E25" i="13" s="1"/>
  <c r="D21" i="13"/>
  <c r="D25" i="13" s="1"/>
  <c r="C37" i="3"/>
  <c r="F37" i="3" s="1"/>
  <c r="D41" i="1"/>
  <c r="E41" i="1" l="1"/>
  <c r="F41" i="1" s="1"/>
  <c r="F39" i="1"/>
  <c r="D32" i="1"/>
</calcChain>
</file>

<file path=xl/sharedStrings.xml><?xml version="1.0" encoding="utf-8"?>
<sst xmlns="http://schemas.openxmlformats.org/spreadsheetml/2006/main" count="1167" uniqueCount="600">
  <si>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</si>
  <si>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</si>
  <si>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</si>
  <si>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</si>
  <si>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</si>
  <si>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</si>
  <si>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</si>
  <si>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</si>
  <si>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</si>
  <si>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</si>
  <si>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</si>
  <si>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</si>
  <si>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</si>
  <si>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</si>
  <si>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</si>
  <si>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</si>
  <si>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</si>
  <si>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</si>
  <si>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</si>
  <si>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</si>
  <si>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</si>
  <si>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</si>
  <si>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</si>
  <si>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</si>
  <si>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</si>
  <si>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</si>
  <si>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</si>
  <si>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</si>
  <si>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</si>
  <si>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</si>
  <si>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</si>
  <si>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</si>
  <si>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</si>
  <si>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</si>
  <si>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</si>
  <si>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</si>
  <si>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</si>
  <si>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</si>
  <si>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</si>
  <si>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</si>
  <si>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</si>
  <si>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</si>
  <si>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</si>
  <si>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</si>
  <si>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</si>
  <si>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</si>
  <si>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</si>
  <si>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</si>
  <si>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</si>
  <si>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</si>
  <si>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</si>
  <si>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</si>
  <si>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</si>
  <si>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</si>
  <si>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</si>
  <si>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</si>
  <si>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</si>
  <si>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</si>
  <si>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</si>
  <si>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</si>
  <si>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</si>
  <si>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</si>
  <si>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</si>
  <si>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</si>
  <si>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</si>
  <si>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</si>
  <si>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</si>
  <si>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</si>
  <si>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</si>
  <si>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</si>
  <si>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</si>
  <si>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</si>
  <si>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</si>
  <si>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</si>
  <si>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</si>
  <si>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</si>
  <si>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</si>
  <si>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</si>
  <si>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</si>
  <si>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</si>
  <si>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</si>
  <si>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</si>
  <si>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</si>
  <si>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</si>
  <si>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</si>
  <si>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</si>
  <si>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</si>
  <si>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</si>
  <si>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</si>
  <si>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</si>
  <si>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</si>
  <si>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</si>
  <si>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</si>
  <si>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</si>
  <si>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</si>
  <si>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</si>
  <si>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</si>
  <si>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</si>
  <si>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</si>
  <si>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</si>
  <si>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</si>
  <si>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</si>
  <si>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</si>
  <si>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</si>
  <si>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</si>
  <si>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</si>
  <si>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</si>
  <si>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</si>
  <si>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</si>
  <si>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</si>
  <si>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</si>
  <si>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</si>
  <si>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</si>
  <si>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</si>
  <si>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</si>
  <si>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</si>
  <si>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</si>
  <si>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</si>
  <si>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</si>
  <si>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</si>
  <si>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</si>
  <si>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</si>
  <si>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</si>
  <si>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</si>
  <si>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</si>
  <si>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</si>
  <si>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</si>
  <si>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</si>
  <si>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</si>
  <si>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</si>
  <si>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</si>
  <si>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</si>
  <si>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</si>
  <si>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</si>
  <si>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</si>
  <si>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</si>
  <si>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</si>
  <si>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</si>
  <si>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</si>
  <si>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</si>
  <si>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</si>
  <si>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</si>
  <si>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</si>
  <si>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</si>
  <si>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</si>
  <si>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</si>
  <si>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</si>
  <si>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</si>
  <si>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</si>
  <si>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</si>
  <si>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</si>
  <si>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</si>
  <si>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</si>
  <si>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</si>
  <si>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</si>
  <si>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</si>
  <si>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</si>
  <si>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</si>
  <si>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</si>
  <si>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</si>
  <si>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</si>
  <si>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</si>
  <si>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</si>
  <si>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</si>
  <si>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</si>
  <si>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</si>
  <si>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</si>
  <si>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</si>
  <si>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</si>
  <si>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</si>
  <si>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</si>
  <si>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</si>
  <si>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</si>
  <si>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</si>
  <si>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</si>
  <si>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</si>
  <si>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</si>
  <si>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</si>
  <si>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</si>
  <si>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</si>
  <si>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</si>
  <si>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</si>
  <si>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</si>
  <si>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</si>
  <si>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</si>
  <si>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</si>
  <si>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</si>
  <si>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</si>
  <si>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</si>
  <si>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</si>
  <si>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</si>
  <si>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</si>
  <si>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</si>
  <si>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</si>
  <si>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</si>
  <si>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</si>
  <si>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</si>
  <si>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</si>
  <si>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</si>
  <si>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</si>
  <si>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</si>
  <si>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</si>
  <si>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</si>
  <si>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</si>
  <si>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</si>
  <si>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</si>
  <si>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</si>
  <si>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</si>
  <si>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</si>
  <si>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</si>
  <si>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</si>
  <si>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</si>
  <si>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</si>
  <si>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</si>
  <si>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</si>
  <si>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</si>
  <si>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</si>
  <si>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</si>
  <si>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</si>
  <si>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</si>
  <si>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</si>
  <si>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</si>
  <si>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</si>
  <si>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</si>
  <si>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</si>
  <si>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</si>
  <si>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</si>
  <si>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</si>
  <si>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</si>
  <si>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</si>
  <si>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</si>
  <si>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</si>
  <si>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</si>
  <si>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</si>
  <si>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</si>
  <si>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</si>
  <si>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</si>
  <si>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</si>
  <si>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</si>
  <si>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</si>
  <si>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</si>
  <si>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</si>
  <si>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</si>
  <si>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</si>
  <si>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</si>
  <si>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</si>
  <si>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</si>
  <si>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</si>
  <si>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</si>
  <si>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</si>
  <si>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</si>
  <si>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</si>
  <si>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</si>
  <si>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</si>
  <si>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</si>
  <si>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</si>
  <si>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</si>
  <si>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</si>
  <si>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</si>
  <si>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</si>
  <si>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</si>
  <si>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</si>
  <si>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</si>
  <si>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</si>
  <si>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</si>
  <si>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</si>
  <si>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</si>
  <si>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</si>
  <si>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</si>
  <si>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</si>
  <si>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</si>
  <si>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</si>
  <si>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</si>
  <si>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</si>
  <si>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</si>
  <si>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</si>
  <si>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</si>
  <si>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</si>
  <si>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</si>
  <si>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</si>
  <si>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</si>
  <si>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</si>
  <si>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</si>
  <si>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</si>
  <si>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</si>
  <si>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</si>
  <si>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</si>
  <si>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</si>
  <si>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</si>
  <si>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</si>
  <si>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</si>
  <si>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</si>
  <si>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</si>
  <si>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</si>
  <si>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</si>
  <si>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</si>
  <si>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</si>
  <si>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</si>
  <si>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</si>
  <si>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</si>
  <si>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</si>
  <si>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</si>
  <si>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</si>
  <si>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</si>
  <si>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</si>
  <si>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</si>
  <si>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</si>
  <si>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</si>
  <si>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</si>
  <si>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</si>
  <si>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</si>
  <si>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</si>
  <si>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</si>
  <si>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</si>
  <si>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</si>
  <si>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</si>
  <si>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</si>
  <si>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</si>
  <si>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</si>
  <si>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</si>
  <si>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</si>
  <si>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</si>
  <si>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</si>
  <si>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</si>
  <si>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</si>
  <si>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</si>
  <si>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</si>
  <si>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</si>
  <si>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</si>
  <si>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</si>
  <si>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</si>
  <si>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</si>
  <si>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</si>
  <si>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</si>
  <si>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</si>
  <si>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</si>
  <si>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</si>
  <si>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</si>
  <si>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</si>
  <si>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</si>
  <si>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</si>
  <si>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</si>
  <si>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</si>
  <si>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</si>
  <si>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</si>
  <si>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</si>
  <si>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</si>
  <si>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</si>
  <si>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</si>
  <si>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</si>
  <si>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</si>
  <si>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</si>
  <si>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</si>
  <si>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</si>
  <si>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</si>
  <si>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</si>
  <si>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</si>
  <si>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</si>
  <si>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</si>
  <si>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</si>
  <si>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</si>
  <si>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</si>
  <si>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</si>
  <si>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</si>
  <si>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</si>
  <si>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</si>
  <si>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</si>
  <si>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</si>
  <si>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</si>
  <si>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</si>
  <si>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</si>
  <si>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</si>
  <si>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</si>
  <si>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</si>
  <si>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</si>
  <si>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</si>
  <si>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</si>
  <si>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</si>
  <si>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</si>
  <si>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</si>
  <si>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</si>
  <si>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</si>
  <si>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</si>
  <si>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</si>
  <si>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</si>
  <si>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</si>
  <si>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</si>
  <si>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</si>
  <si>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</si>
  <si>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</si>
  <si>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</si>
  <si>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</si>
  <si>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</si>
  <si>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</si>
  <si>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</si>
  <si>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</si>
  <si>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</si>
  <si>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</si>
  <si>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</si>
  <si>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</si>
  <si>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</si>
  <si>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</si>
  <si>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</si>
  <si>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</si>
  <si>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</si>
  <si>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</si>
  <si>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</si>
  <si>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</si>
  <si>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</si>
  <si>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</si>
  <si>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</si>
  <si>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</si>
  <si>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</si>
  <si>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</si>
  <si>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</si>
  <si>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</si>
  <si>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</si>
  <si>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</si>
  <si>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</si>
  <si>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</si>
  <si>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</si>
  <si>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</si>
  <si>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</si>
  <si>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</si>
  <si>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</si>
  <si>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</si>
  <si>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</si>
  <si>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</si>
  <si>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</si>
  <si>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</si>
  <si>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</si>
  <si>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</si>
  <si>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</si>
  <si>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</si>
  <si>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</si>
  <si>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</si>
  <si>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</si>
  <si>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</si>
  <si>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3.5.4 Egyéb dologi kiadások</t>
  </si>
  <si>
    <t>3.5.3 Kamatkiadások</t>
  </si>
  <si>
    <t>K353</t>
  </si>
  <si>
    <t>2.4</t>
  </si>
  <si>
    <t>Egyes jövedelem pótló támogatások kiegészítése</t>
  </si>
  <si>
    <t>Kistelepülések szociális feladatainak támogatása</t>
  </si>
  <si>
    <t>1.6</t>
  </si>
  <si>
    <t>Szociális étkeztetés</t>
  </si>
  <si>
    <t>1.1.4. Béren kívüli juttatások</t>
  </si>
  <si>
    <t>107051 Szociális étkeztetés</t>
  </si>
  <si>
    <t>Gyermekjóléti szolgáltatás</t>
  </si>
  <si>
    <t>Üdülő u. ivóvízhálózat tervezése</t>
  </si>
  <si>
    <t>Keleti lakópark út- és vízelvezetés tervezése</t>
  </si>
  <si>
    <t>PH tervezése</t>
  </si>
  <si>
    <t>Kossuth u. Fő tér kialakítása</t>
  </si>
  <si>
    <t>Finanszírozási bevételek</t>
  </si>
  <si>
    <t>Összes finanszírozási bevétel</t>
  </si>
  <si>
    <t>Összes finanszírozási kiadás</t>
  </si>
  <si>
    <t>Balatonakali Önkormányzat felhalmozási kiadásai</t>
  </si>
  <si>
    <t>3.5.2 Egyéb dologi kiadások</t>
  </si>
  <si>
    <t>B411</t>
  </si>
  <si>
    <t>1.1.5. Közlekedési költségtérítés</t>
  </si>
  <si>
    <t>B53</t>
  </si>
  <si>
    <t>Egyéb tárgyi eszközök értékesítése</t>
  </si>
  <si>
    <t>szeméttároló fém betéttel 6 db</t>
  </si>
  <si>
    <t>szeméttároló csikktartós 2 db</t>
  </si>
  <si>
    <t xml:space="preserve">Forgószék 2 db </t>
  </si>
  <si>
    <t>Szelektív hulladékgyűjtő 4 db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</si>
  <si>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</si>
  <si>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</si>
  <si>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</si>
  <si>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</si>
  <si>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</si>
  <si>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</si>
  <si>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</si>
  <si>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</si>
  <si>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</si>
  <si>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</si>
  <si>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</si>
  <si>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</si>
  <si>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2020. évi eredeti előirányzat</t>
  </si>
  <si>
    <t>Balatonakali Önkormányzat 2018. évi költségvetési összesített konszolidált főösszesítő</t>
  </si>
  <si>
    <t>2018. évi előirányzat</t>
  </si>
  <si>
    <t>1.1.2. Normatív jutalmak</t>
  </si>
  <si>
    <t>K1102</t>
  </si>
  <si>
    <t>1.3.</t>
  </si>
  <si>
    <t>Balatonakali Önkormányzat 2018. évi összesített konszolidált működési bevételei</t>
  </si>
  <si>
    <t>Balatonakali Önkormányzat 2018. évi összesített konszolidált működési kiadásai,</t>
  </si>
  <si>
    <t>Balatonakali Önkormányzat 2018. évi összesített költségvetés kormányzati funkciónként</t>
  </si>
  <si>
    <t>Bevétel 2018. évi előirányzat</t>
  </si>
  <si>
    <t>Balatonakali Önkormányzat 2018. évi felhalmozási kiadásai feladatonként/célonként</t>
  </si>
  <si>
    <t>2018. évi támogatása</t>
  </si>
  <si>
    <t>2018. évi eredeti előirányzat</t>
  </si>
  <si>
    <t xml:space="preserve">2019. évi eredeti előirányzat 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</si>
  <si>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</si>
  <si>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</si>
  <si>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</si>
  <si>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</si>
  <si>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</si>
  <si>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</si>
  <si>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</si>
  <si>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Polgármesteri illetmény támogatása</t>
  </si>
  <si>
    <t>Temető kerítés</t>
  </si>
  <si>
    <t>Egészségház hőszigetelése</t>
  </si>
  <si>
    <t>Nagymező u. 1607. szennyvíz gerincvezeték kiépítése</t>
  </si>
  <si>
    <t>188/1 hrsz. ivóvíz gerincvezeték, bekötések</t>
  </si>
  <si>
    <t>Szennyvízakna rekonstrukció 5 db</t>
  </si>
  <si>
    <t>Sportöltöző berendezés</t>
  </si>
  <si>
    <t xml:space="preserve">Csapadékvíz elvezetés </t>
  </si>
  <si>
    <t xml:space="preserve">Sportöltöző </t>
  </si>
  <si>
    <t>Akali Halösvény</t>
  </si>
  <si>
    <t>MAG-TÁR-HÁZA</t>
  </si>
  <si>
    <t>Balaton utca</t>
  </si>
  <si>
    <t>Gyűjtős fűnyíró</t>
  </si>
  <si>
    <t>Traktor + munkagépek</t>
  </si>
  <si>
    <t>Mandula telepítés 088/1 hrsz</t>
  </si>
  <si>
    <t>Strand kerítés, kapu</t>
  </si>
  <si>
    <t>Térburkolat - strand</t>
  </si>
  <si>
    <t>Hangosítás - strand</t>
  </si>
  <si>
    <t>Takarítógép</t>
  </si>
  <si>
    <t>Kültéri pad 5 db</t>
  </si>
  <si>
    <t>Wifi - Forrás park</t>
  </si>
  <si>
    <t>Számítógép, laptop</t>
  </si>
  <si>
    <t>Projektor</t>
  </si>
  <si>
    <t>Vetítővászon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</si>
  <si>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</si>
  <si>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</si>
  <si>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</si>
  <si>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</si>
  <si>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</si>
  <si>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</si>
  <si>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</si>
  <si>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</si>
  <si>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</si>
  <si>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</si>
  <si>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</si>
  <si>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Kőrakat felhúzás, medertisztítás 518 m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</si>
  <si>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</si>
  <si>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</si>
  <si>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</si>
  <si>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</si>
  <si>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</si>
  <si>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</si>
  <si>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</si>
  <si>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</si>
  <si>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</si>
  <si>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</si>
  <si>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</si>
  <si>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</si>
  <si>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</si>
  <si>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</si>
  <si>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</si>
  <si>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</si>
  <si>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</si>
  <si>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</si>
  <si>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Kiadás    2018. évi előirányzat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</si>
  <si>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</si>
  <si>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</si>
  <si>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</si>
  <si>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</si>
  <si>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Balatonakali Önkormányzat 2018. évi tartaléka</t>
  </si>
  <si>
    <t>Balatonakali Önkormányzat 2018. évi előirányzat felhasználási (likviditási) ütemterve</t>
  </si>
  <si>
    <t>B355</t>
  </si>
  <si>
    <t>B75</t>
  </si>
  <si>
    <t>K66</t>
  </si>
  <si>
    <t>K89</t>
  </si>
  <si>
    <r>
      <t xml:space="preserve">2018. évi mód.előir. </t>
    </r>
    <r>
      <rPr>
        <sz val="8"/>
        <rFont val="Times New Roman"/>
        <family val="1"/>
        <charset val="238"/>
      </rPr>
      <t>(2018.IX.)</t>
    </r>
  </si>
  <si>
    <t>mód./eredeti előirány. (%)</t>
  </si>
  <si>
    <t>1.1.3 Készenléti, ügyeleti, helyettesítési díj</t>
  </si>
  <si>
    <t>1.1.6. Egyéb költségtérítések</t>
  </si>
  <si>
    <t>1.1.7. Foglalkoztatottak egyéb személyi juttatásai</t>
  </si>
  <si>
    <t>1.7 Önkormányzat egyes köznevelési feladatainak támogatása - óvodapedagógusok bértámogatása</t>
  </si>
  <si>
    <t>1.8 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</si>
  <si>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</si>
  <si>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</si>
  <si>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</si>
  <si>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</si>
  <si>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</si>
  <si>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</si>
  <si>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Helyi önkormányzatok kiegészítő támogatásai (bérkompenzáció)</t>
  </si>
  <si>
    <t>Működési célú költségvetési támogatások és kiegészítő támogatások</t>
  </si>
  <si>
    <t>Bevétel 2018. évi mód. előir.</t>
  </si>
  <si>
    <t>Kiadás 2018. évi mód. előir.</t>
  </si>
  <si>
    <t>42.</t>
  </si>
  <si>
    <t>086010 Határon túli magyarok támogatása</t>
  </si>
  <si>
    <t>Strandi útépítési és térburkolati munkák</t>
  </si>
  <si>
    <t>Strand csúszda</t>
  </si>
  <si>
    <t>Szoftver</t>
  </si>
  <si>
    <t>Finanszírozási bevétel</t>
  </si>
  <si>
    <t>X.</t>
  </si>
  <si>
    <r>
      <t xml:space="preserve">2018. évi mód.előir. </t>
    </r>
    <r>
      <rPr>
        <sz val="8"/>
        <rFont val="Times New Roman"/>
        <family val="1"/>
        <charset val="238"/>
      </rPr>
      <t>(2018.XI.)</t>
    </r>
  </si>
  <si>
    <t>3.5.4 Egyéb pénzügyi műveletek kiadásai</t>
  </si>
  <si>
    <t>K354</t>
  </si>
  <si>
    <t>Felhalmozási célú visszatérítendő támogatások, kölcsönök nyújtása ÁH-n kívülre</t>
  </si>
  <si>
    <t>1.1.3. Béren kívüli juttatások</t>
  </si>
  <si>
    <t>1.1.4. Közlekedési költségtérítés</t>
  </si>
  <si>
    <t>1.14 Elszámolásból származó bevételek</t>
  </si>
  <si>
    <t>Lakossági víz- és csatornaszolgáltatás támogatása</t>
  </si>
  <si>
    <t>Elszámolásból származó bevételek</t>
  </si>
  <si>
    <t>Strand szennyvíz átemelő</t>
  </si>
  <si>
    <t>7. melléklet folytatása</t>
  </si>
  <si>
    <t>az 10/2018. (XI.30.)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</si>
</sst>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2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 diagonalUp="1"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7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4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2" xfId="0" applyNumberFormat="1" applyFont="1" applyBorder="1" applyAlignment="1">
      <alignment horizontal="center" vertical="center"/>
    </xf>
    <xf numFmtId="49" fontId="2" fillId="0" borderId="92" xfId="0" applyNumberFormat="1" applyFont="1" applyBorder="1" applyAlignment="1">
      <alignment horizontal="center" vertical="center"/>
    </xf>
    <xf numFmtId="9" fontId="5" fillId="0" borderId="96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8" xfId="0" applyNumberFormat="1" applyFont="1" applyFill="1" applyBorder="1" applyAlignment="1">
      <alignment vertical="center"/>
    </xf>
    <xf numFmtId="9" fontId="7" fillId="2" borderId="99" xfId="0" applyNumberFormat="1" applyFont="1" applyFill="1" applyBorder="1" applyAlignment="1">
      <alignment horizontal="right" vertical="center"/>
    </xf>
    <xf numFmtId="0" fontId="2" fillId="0" borderId="100" xfId="0" applyFont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2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2" xfId="0" applyNumberFormat="1" applyFont="1" applyBorder="1" applyAlignment="1">
      <alignment horizontal="center" vertical="center"/>
    </xf>
    <xf numFmtId="49" fontId="7" fillId="0" borderId="102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3" xfId="0" applyFont="1" applyBorder="1" applyAlignment="1">
      <alignment vertical="center"/>
    </xf>
    <xf numFmtId="0" fontId="5" fillId="0" borderId="100" xfId="0" applyFont="1" applyBorder="1" applyAlignment="1">
      <alignment horizontal="center" vertical="center" wrapText="1"/>
    </xf>
    <xf numFmtId="0" fontId="5" fillId="0" borderId="104" xfId="0" applyFont="1" applyBorder="1" applyAlignment="1">
      <alignment vertical="center"/>
    </xf>
    <xf numFmtId="3" fontId="5" fillId="0" borderId="104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105" xfId="0" applyFont="1" applyBorder="1"/>
    <xf numFmtId="3" fontId="6" fillId="0" borderId="105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0" fontId="6" fillId="0" borderId="98" xfId="0" applyFont="1" applyBorder="1" applyAlignment="1">
      <alignment vertical="center"/>
    </xf>
    <xf numFmtId="3" fontId="6" fillId="0" borderId="98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09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1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2" xfId="0" applyNumberFormat="1" applyFont="1" applyFill="1" applyBorder="1" applyAlignment="1">
      <alignment horizontal="right" vertical="center"/>
    </xf>
    <xf numFmtId="9" fontId="7" fillId="2" borderId="113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4" xfId="0" applyFont="1" applyBorder="1" applyAlignment="1">
      <alignment vertical="center"/>
    </xf>
    <xf numFmtId="3" fontId="2" fillId="0" borderId="104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4" xfId="0" applyNumberFormat="1" applyFont="1" applyBorder="1" applyAlignment="1">
      <alignment vertical="center"/>
    </xf>
    <xf numFmtId="0" fontId="5" fillId="0" borderId="115" xfId="0" applyFont="1" applyBorder="1" applyAlignment="1">
      <alignment horizontal="center" vertical="center"/>
    </xf>
    <xf numFmtId="3" fontId="7" fillId="0" borderId="117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4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5" xfId="0" applyNumberFormat="1" applyFont="1" applyBorder="1" applyAlignment="1">
      <alignment horizontal="center" vertical="center"/>
    </xf>
    <xf numFmtId="0" fontId="13" fillId="2" borderId="119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9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/>
    </xf>
    <xf numFmtId="0" fontId="7" fillId="0" borderId="104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3" fontId="7" fillId="0" borderId="104" xfId="0" applyNumberFormat="1" applyFont="1" applyBorder="1" applyAlignment="1">
      <alignment horizontal="right" vertical="center"/>
    </xf>
    <xf numFmtId="9" fontId="7" fillId="0" borderId="97" xfId="0" applyNumberFormat="1" applyFont="1" applyBorder="1" applyAlignment="1">
      <alignment horizontal="right" vertical="center"/>
    </xf>
    <xf numFmtId="9" fontId="2" fillId="0" borderId="12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2" xfId="0" applyFont="1" applyBorder="1" applyAlignment="1">
      <alignment vertical="center" wrapText="1"/>
    </xf>
    <xf numFmtId="0" fontId="2" fillId="0" borderId="83" xfId="0" applyFont="1" applyBorder="1" applyAlignment="1">
      <alignment vertical="center" wrapText="1"/>
    </xf>
    <xf numFmtId="0" fontId="5" fillId="0" borderId="102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7" xfId="0" applyNumberFormat="1" applyFont="1" applyBorder="1" applyAlignment="1">
      <alignment horizontal="right" vertical="center"/>
    </xf>
    <xf numFmtId="0" fontId="2" fillId="0" borderId="79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118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13" fillId="2" borderId="10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30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justify" vertical="center" wrapText="1"/>
    </xf>
    <xf numFmtId="9" fontId="2" fillId="0" borderId="132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3" xfId="0" applyNumberFormat="1" applyFont="1" applyBorder="1" applyAlignment="1">
      <alignment horizontal="center" vertical="center" wrapText="1"/>
    </xf>
    <xf numFmtId="0" fontId="3" fillId="0" borderId="124" xfId="0" applyFont="1" applyBorder="1" applyAlignment="1">
      <alignment vertical="center" wrapText="1"/>
    </xf>
    <xf numFmtId="0" fontId="3" fillId="0" borderId="134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5" xfId="0" applyNumberFormat="1" applyFont="1" applyBorder="1" applyAlignment="1">
      <alignment vertical="center"/>
    </xf>
    <xf numFmtId="3" fontId="2" fillId="0" borderId="136" xfId="0" applyNumberFormat="1" applyFont="1" applyBorder="1" applyAlignment="1">
      <alignment horizontal="right" vertical="center"/>
    </xf>
    <xf numFmtId="3" fontId="7" fillId="0" borderId="137" xfId="0" applyNumberFormat="1" applyFont="1" applyBorder="1" applyAlignment="1">
      <alignment horizontal="right" vertical="center"/>
    </xf>
    <xf numFmtId="3" fontId="2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4" xfId="0" applyNumberFormat="1" applyFont="1" applyBorder="1" applyAlignment="1">
      <alignment horizontal="center" vertical="center"/>
    </xf>
    <xf numFmtId="0" fontId="2" fillId="0" borderId="140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3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3" fontId="2" fillId="0" borderId="147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5" xfId="0" applyFont="1" applyBorder="1" applyAlignment="1">
      <alignment horizontal="center" vertical="center"/>
    </xf>
    <xf numFmtId="0" fontId="2" fillId="0" borderId="148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0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5" xfId="0" applyFont="1" applyBorder="1" applyAlignment="1">
      <alignment vertical="center"/>
    </xf>
    <xf numFmtId="3" fontId="6" fillId="0" borderId="105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9" fontId="2" fillId="0" borderId="16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7" xfId="0" applyFont="1" applyBorder="1" applyAlignment="1">
      <alignment vertical="center"/>
    </xf>
    <xf numFmtId="3" fontId="7" fillId="0" borderId="168" xfId="0" applyNumberFormat="1" applyFont="1" applyBorder="1" applyAlignment="1">
      <alignment horizontal="right" vertical="center"/>
    </xf>
    <xf numFmtId="0" fontId="7" fillId="2" borderId="101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6" fillId="0" borderId="10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4" xfId="0" applyNumberFormat="1" applyFont="1" applyBorder="1" applyAlignment="1">
      <alignment horizontal="center" vertical="center"/>
    </xf>
    <xf numFmtId="0" fontId="7" fillId="0" borderId="140" xfId="0" applyFont="1" applyBorder="1" applyAlignment="1">
      <alignment vertical="center"/>
    </xf>
    <xf numFmtId="3" fontId="7" fillId="0" borderId="122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vertical="center" wrapText="1"/>
    </xf>
    <xf numFmtId="0" fontId="2" fillId="0" borderId="79" xfId="0" applyFont="1" applyBorder="1" applyAlignment="1">
      <alignment vertical="center" wrapText="1"/>
    </xf>
    <xf numFmtId="3" fontId="2" fillId="0" borderId="14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5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3" fontId="2" fillId="0" borderId="171" xfId="0" applyNumberFormat="1" applyFont="1" applyBorder="1" applyAlignment="1">
      <alignment vertical="center"/>
    </xf>
    <xf numFmtId="3" fontId="2" fillId="0" borderId="169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4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9" fontId="2" fillId="0" borderId="173" xfId="0" applyNumberFormat="1" applyFont="1" applyBorder="1" applyAlignment="1">
      <alignment horizontal="right" vertical="center" wrapText="1"/>
    </xf>
    <xf numFmtId="3" fontId="2" fillId="0" borderId="176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0" fontId="2" fillId="0" borderId="174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66" xfId="0" applyFont="1" applyBorder="1" applyAlignment="1">
      <alignment horizontal="center" vertical="center"/>
    </xf>
    <xf numFmtId="0" fontId="3" fillId="0" borderId="104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center" vertical="center" wrapText="1"/>
    </xf>
    <xf numFmtId="9" fontId="2" fillId="0" borderId="118" xfId="0" applyNumberFormat="1" applyFont="1" applyBorder="1" applyAlignment="1">
      <alignment vertical="center"/>
    </xf>
    <xf numFmtId="0" fontId="2" fillId="0" borderId="56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18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2" fillId="0" borderId="0" xfId="0" applyFont="1"/>
    <xf numFmtId="0" fontId="21" fillId="0" borderId="0" xfId="0" applyFont="1" applyBorder="1" applyAlignment="1">
      <alignment horizontal="right" vertical="center"/>
    </xf>
    <xf numFmtId="0" fontId="2" fillId="0" borderId="83" xfId="0" applyFont="1" applyBorder="1" applyAlignment="1">
      <alignment vertical="center"/>
    </xf>
    <xf numFmtId="49" fontId="2" fillId="0" borderId="91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3" fontId="2" fillId="0" borderId="162" xfId="0" applyNumberFormat="1" applyFont="1" applyBorder="1" applyAlignment="1">
      <alignment horizontal="right" vertical="center"/>
    </xf>
    <xf numFmtId="0" fontId="2" fillId="0" borderId="8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79" xfId="0" applyNumberFormat="1" applyFont="1" applyBorder="1" applyAlignment="1">
      <alignment horizontal="right" vertical="center"/>
    </xf>
    <xf numFmtId="3" fontId="3" fillId="0" borderId="81" xfId="0" applyNumberFormat="1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3" fontId="16" fillId="0" borderId="79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83" xfId="0" applyFont="1" applyFill="1" applyBorder="1" applyAlignment="1">
      <alignment vertical="center"/>
    </xf>
    <xf numFmtId="0" fontId="2" fillId="0" borderId="121" xfId="0" applyFont="1" applyBorder="1" applyAlignment="1">
      <alignment vertical="center"/>
    </xf>
    <xf numFmtId="0" fontId="2" fillId="0" borderId="14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5" xfId="0" applyFont="1" applyFill="1" applyBorder="1" applyAlignment="1">
      <alignment vertical="center"/>
    </xf>
    <xf numFmtId="0" fontId="6" fillId="3" borderId="85" xfId="0" applyFont="1" applyFill="1" applyBorder="1" applyAlignment="1">
      <alignment vertical="center"/>
    </xf>
    <xf numFmtId="3" fontId="16" fillId="3" borderId="85" xfId="0" applyNumberFormat="1" applyFont="1" applyFill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163" xfId="0" applyNumberFormat="1" applyFont="1" applyFill="1" applyBorder="1" applyAlignment="1">
      <alignment vertical="center"/>
    </xf>
    <xf numFmtId="49" fontId="2" fillId="0" borderId="12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85" xfId="0" applyFont="1" applyFill="1" applyBorder="1" applyAlignment="1">
      <alignment vertical="center"/>
    </xf>
    <xf numFmtId="3" fontId="2" fillId="3" borderId="163" xfId="0" applyNumberFormat="1" applyFont="1" applyFill="1" applyBorder="1" applyAlignment="1">
      <alignment horizontal="right" vertical="center"/>
    </xf>
    <xf numFmtId="0" fontId="2" fillId="0" borderId="94" xfId="0" applyFont="1" applyBorder="1" applyAlignment="1">
      <alignment vertical="center"/>
    </xf>
    <xf numFmtId="3" fontId="2" fillId="0" borderId="95" xfId="0" applyNumberFormat="1" applyFont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87" xfId="0" applyFont="1" applyBorder="1" applyAlignment="1">
      <alignment vertical="center"/>
    </xf>
    <xf numFmtId="3" fontId="16" fillId="0" borderId="87" xfId="0" applyNumberFormat="1" applyFont="1" applyBorder="1" applyAlignment="1">
      <alignment vertical="center"/>
    </xf>
    <xf numFmtId="3" fontId="16" fillId="0" borderId="89" xfId="0" applyNumberFormat="1" applyFont="1" applyBorder="1" applyAlignment="1">
      <alignment vertical="center"/>
    </xf>
    <xf numFmtId="3" fontId="16" fillId="0" borderId="83" xfId="0" applyNumberFormat="1" applyFont="1" applyBorder="1" applyAlignment="1">
      <alignment horizontal="right" vertical="center"/>
    </xf>
    <xf numFmtId="3" fontId="16" fillId="0" borderId="121" xfId="0" applyNumberFormat="1" applyFont="1" applyBorder="1" applyAlignment="1">
      <alignment horizontal="right" vertical="center"/>
    </xf>
    <xf numFmtId="0" fontId="16" fillId="0" borderId="79" xfId="0" applyFont="1" applyBorder="1" applyAlignment="1">
      <alignment vertical="center"/>
    </xf>
    <xf numFmtId="0" fontId="2" fillId="3" borderId="85" xfId="0" applyFont="1" applyFill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9" fontId="2" fillId="0" borderId="155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17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0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49" xfId="0" applyNumberFormat="1" applyFont="1" applyBorder="1"/>
    <xf numFmtId="3" fontId="2" fillId="0" borderId="17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7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88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8" xfId="0" applyNumberFormat="1" applyFont="1" applyBorder="1" applyAlignment="1">
      <alignment vertical="center"/>
    </xf>
    <xf numFmtId="9" fontId="2" fillId="0" borderId="161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89" xfId="1" applyFont="1" applyBorder="1" applyAlignment="1">
      <alignment horizontal="center" vertical="center"/>
    </xf>
    <xf numFmtId="0" fontId="8" fillId="0" borderId="190" xfId="1" applyFont="1" applyBorder="1" applyAlignment="1">
      <alignment vertical="center"/>
    </xf>
    <xf numFmtId="3" fontId="8" fillId="0" borderId="74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76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1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191" xfId="0" applyFont="1" applyBorder="1" applyAlignment="1">
      <alignment horizontal="center" vertical="center" wrapText="1"/>
    </xf>
    <xf numFmtId="3" fontId="2" fillId="0" borderId="165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horizontal="center" vertical="center"/>
    </xf>
    <xf numFmtId="0" fontId="2" fillId="0" borderId="192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vertical="center"/>
    </xf>
    <xf numFmtId="9" fontId="5" fillId="0" borderId="116" xfId="0" applyNumberFormat="1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3" borderId="193" xfId="0" applyNumberFormat="1" applyFont="1" applyFill="1" applyBorder="1" applyAlignment="1">
      <alignment vertical="center"/>
    </xf>
    <xf numFmtId="3" fontId="2" fillId="3" borderId="193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49" fontId="7" fillId="2" borderId="84" xfId="0" applyNumberFormat="1" applyFont="1" applyFill="1" applyBorder="1" applyAlignment="1">
      <alignment horizontal="center" vertical="center"/>
    </xf>
    <xf numFmtId="3" fontId="2" fillId="3" borderId="90" xfId="0" applyNumberFormat="1" applyFont="1" applyFill="1" applyBorder="1" applyAlignment="1">
      <alignment horizontal="right" vertical="center"/>
    </xf>
    <xf numFmtId="3" fontId="2" fillId="0" borderId="197" xfId="0" applyNumberFormat="1" applyFont="1" applyBorder="1" applyAlignment="1">
      <alignment horizontal="right" vertical="center"/>
    </xf>
    <xf numFmtId="3" fontId="2" fillId="0" borderId="198" xfId="0" applyNumberFormat="1" applyFont="1" applyBorder="1" applyAlignment="1">
      <alignment horizontal="right" vertical="center"/>
    </xf>
    <xf numFmtId="0" fontId="2" fillId="0" borderId="14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199" xfId="0" applyNumberFormat="1" applyFont="1" applyBorder="1" applyAlignment="1">
      <alignment horizontal="right" vertical="center" wrapText="1"/>
    </xf>
    <xf numFmtId="9" fontId="2" fillId="0" borderId="200" xfId="0" applyNumberFormat="1" applyFont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3" fillId="2" borderId="201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" fontId="13" fillId="2" borderId="52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13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3" fillId="2" borderId="202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203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3" fillId="0" borderId="27" xfId="0" applyFont="1" applyBorder="1" applyAlignment="1">
      <alignment horizontal="center" vertical="center" wrapText="1"/>
    </xf>
    <xf numFmtId="3" fontId="7" fillId="2" borderId="172" xfId="0" applyNumberFormat="1" applyFont="1" applyFill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138" xfId="0" applyFont="1" applyBorder="1" applyAlignment="1">
      <alignment vertical="center" wrapText="1"/>
    </xf>
    <xf numFmtId="3" fontId="2" fillId="0" borderId="204" xfId="0" applyNumberFormat="1" applyFont="1" applyBorder="1" applyAlignment="1">
      <alignment horizontal="right" vertical="center"/>
    </xf>
    <xf numFmtId="0" fontId="2" fillId="0" borderId="104" xfId="0" applyFont="1" applyBorder="1" applyAlignment="1">
      <alignment vertical="center" wrapText="1"/>
    </xf>
    <xf numFmtId="3" fontId="6" fillId="0" borderId="205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136" xfId="0" applyFont="1" applyBorder="1" applyAlignment="1">
      <alignment vertical="center"/>
    </xf>
    <xf numFmtId="0" fontId="7" fillId="0" borderId="202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3" fontId="7" fillId="0" borderId="167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vertical="center"/>
    </xf>
    <xf numFmtId="0" fontId="2" fillId="0" borderId="20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3" fontId="13" fillId="2" borderId="50" xfId="0" applyNumberFormat="1" applyFont="1" applyFill="1" applyBorder="1" applyAlignment="1">
      <alignment horizontal="right" vertical="center"/>
    </xf>
    <xf numFmtId="3" fontId="2" fillId="0" borderId="50" xfId="0" applyNumberFormat="1" applyFont="1" applyBorder="1" applyAlignment="1">
      <alignment vertical="center"/>
    </xf>
    <xf numFmtId="3" fontId="13" fillId="2" borderId="50" xfId="0" applyNumberFormat="1" applyFont="1" applyFill="1" applyBorder="1" applyAlignment="1">
      <alignment vertical="center"/>
    </xf>
    <xf numFmtId="3" fontId="8" fillId="0" borderId="50" xfId="0" applyNumberFormat="1" applyFont="1" applyBorder="1" applyAlignment="1">
      <alignment horizontal="right" vertical="center"/>
    </xf>
    <xf numFmtId="3" fontId="13" fillId="2" borderId="208" xfId="0" applyNumberFormat="1" applyFont="1" applyFill="1" applyBorder="1" applyAlignment="1">
      <alignment horizontal="right" vertical="center"/>
    </xf>
    <xf numFmtId="3" fontId="9" fillId="4" borderId="56" xfId="0" applyNumberFormat="1" applyFont="1" applyFill="1" applyBorder="1" applyAlignment="1">
      <alignment horizontal="right" vertical="center"/>
    </xf>
    <xf numFmtId="0" fontId="8" fillId="0" borderId="209" xfId="0" applyFont="1" applyBorder="1" applyAlignment="1">
      <alignment horizontal="center" vertical="center"/>
    </xf>
    <xf numFmtId="3" fontId="2" fillId="3" borderId="210" xfId="0" applyNumberFormat="1" applyFont="1" applyFill="1" applyBorder="1" applyAlignment="1">
      <alignment horizontal="right" vertical="center"/>
    </xf>
    <xf numFmtId="0" fontId="8" fillId="0" borderId="141" xfId="0" applyFont="1" applyBorder="1" applyAlignment="1">
      <alignment horizontal="center"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121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3" borderId="90" xfId="0" applyNumberFormat="1" applyFont="1" applyFill="1" applyBorder="1" applyAlignment="1">
      <alignment vertical="center"/>
    </xf>
    <xf numFmtId="3" fontId="2" fillId="0" borderId="87" xfId="0" applyNumberFormat="1" applyFont="1" applyFill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3" fontId="2" fillId="0" borderId="80" xfId="0" applyNumberFormat="1" applyFont="1" applyBorder="1" applyAlignment="1">
      <alignment horizontal="right" vertical="center"/>
    </xf>
    <xf numFmtId="49" fontId="2" fillId="0" borderId="211" xfId="0" applyNumberFormat="1" applyFont="1" applyBorder="1" applyAlignment="1">
      <alignment horizontal="center" vertical="center"/>
    </xf>
    <xf numFmtId="0" fontId="2" fillId="0" borderId="212" xfId="0" applyFont="1" applyFill="1" applyBorder="1" applyAlignment="1">
      <alignment vertical="center"/>
    </xf>
    <xf numFmtId="0" fontId="2" fillId="0" borderId="213" xfId="0" applyFont="1" applyBorder="1" applyAlignment="1">
      <alignment vertical="center"/>
    </xf>
    <xf numFmtId="0" fontId="2" fillId="0" borderId="214" xfId="0" applyFont="1" applyBorder="1" applyAlignment="1">
      <alignment vertical="center"/>
    </xf>
    <xf numFmtId="3" fontId="2" fillId="0" borderId="215" xfId="0" applyNumberFormat="1" applyFont="1" applyBorder="1" applyAlignment="1">
      <alignment horizontal="right" vertical="center"/>
    </xf>
    <xf numFmtId="3" fontId="2" fillId="0" borderId="214" xfId="0" applyNumberFormat="1" applyFont="1" applyBorder="1" applyAlignment="1">
      <alignment horizontal="right" vertical="center"/>
    </xf>
    <xf numFmtId="3" fontId="2" fillId="0" borderId="21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0" fontId="2" fillId="0" borderId="166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3" fontId="2" fillId="0" borderId="66" xfId="0" applyNumberFormat="1" applyFont="1" applyBorder="1" applyAlignment="1">
      <alignment horizontal="right" vertical="center"/>
    </xf>
    <xf numFmtId="3" fontId="2" fillId="0" borderId="217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horizontal="center" vertical="center" wrapText="1"/>
    </xf>
    <xf numFmtId="3" fontId="2" fillId="0" borderId="155" xfId="0" applyNumberFormat="1" applyFont="1" applyBorder="1" applyAlignment="1">
      <alignment vertical="center"/>
    </xf>
    <xf numFmtId="3" fontId="7" fillId="0" borderId="218" xfId="0" applyNumberFormat="1" applyFont="1" applyBorder="1" applyAlignment="1">
      <alignment horizontal="right"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153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7" fillId="2" borderId="218" xfId="0" applyNumberFormat="1" applyFont="1" applyFill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2" fillId="0" borderId="219" xfId="0" applyNumberFormat="1" applyFont="1" applyBorder="1" applyAlignment="1">
      <alignment horizontal="right" vertical="center"/>
    </xf>
    <xf numFmtId="3" fontId="7" fillId="0" borderId="206" xfId="0" applyNumberFormat="1" applyFont="1" applyBorder="1" applyAlignment="1">
      <alignment horizontal="right" vertical="center"/>
    </xf>
    <xf numFmtId="3" fontId="2" fillId="0" borderId="220" xfId="0" applyNumberFormat="1" applyFont="1" applyBorder="1" applyAlignment="1">
      <alignment vertical="center"/>
    </xf>
    <xf numFmtId="3" fontId="2" fillId="0" borderId="53" xfId="0" applyNumberFormat="1" applyFont="1" applyBorder="1" applyAlignment="1">
      <alignment vertical="center"/>
    </xf>
    <xf numFmtId="3" fontId="7" fillId="2" borderId="206" xfId="0" applyNumberFormat="1" applyFont="1" applyFill="1" applyBorder="1" applyAlignment="1">
      <alignment horizontal="right" vertical="center"/>
    </xf>
    <xf numFmtId="0" fontId="2" fillId="0" borderId="112" xfId="0" applyFont="1" applyBorder="1" applyAlignment="1">
      <alignment horizontal="center" vertical="center" wrapText="1"/>
    </xf>
    <xf numFmtId="3" fontId="2" fillId="0" borderId="221" xfId="0" applyNumberFormat="1" applyFont="1" applyBorder="1" applyAlignment="1">
      <alignment vertical="center"/>
    </xf>
    <xf numFmtId="3" fontId="2" fillId="0" borderId="207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3" fontId="7" fillId="2" borderId="137" xfId="0" applyNumberFormat="1" applyFont="1" applyFill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horizontal="right" vertical="center"/>
    </xf>
    <xf numFmtId="3" fontId="2" fillId="0" borderId="226" xfId="0" applyNumberFormat="1" applyFont="1" applyBorder="1" applyAlignment="1">
      <alignment horizontal="right" vertical="center"/>
    </xf>
    <xf numFmtId="3" fontId="2" fillId="0" borderId="227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56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0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51" xfId="0" applyFont="1" applyBorder="1" applyAlignment="1">
      <alignment horizontal="right" vertical="center"/>
    </xf>
    <xf numFmtId="0" fontId="7" fillId="0" borderId="168" xfId="0" applyFont="1" applyBorder="1" applyAlignment="1">
      <alignment horizontal="right" vertical="center"/>
    </xf>
    <xf numFmtId="0" fontId="7" fillId="0" borderId="101" xfId="0" applyFont="1" applyBorder="1" applyAlignment="1">
      <alignment horizontal="right" vertical="center"/>
    </xf>
    <xf numFmtId="0" fontId="7" fillId="2" borderId="151" xfId="0" applyFont="1" applyFill="1" applyBorder="1" applyAlignment="1">
      <alignment horizontal="right" vertical="center"/>
    </xf>
    <xf numFmtId="0" fontId="2" fillId="0" borderId="102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51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2" borderId="151" xfId="0" applyFont="1" applyFill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7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18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94" xfId="0" applyFont="1" applyBorder="1" applyAlignment="1">
      <alignment horizontal="left" vertical="center"/>
    </xf>
    <xf numFmtId="0" fontId="5" fillId="0" borderId="195" xfId="0" applyFont="1" applyBorder="1" applyAlignment="1">
      <alignment horizontal="left" vertical="center"/>
    </xf>
    <xf numFmtId="0" fontId="5" fillId="0" borderId="19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2" borderId="151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7" xfId="0" applyFont="1" applyBorder="1" applyAlignment="1">
      <alignment horizontal="center" vertical="center"/>
    </xf>
    <xf numFmtId="0" fontId="7" fillId="0" borderId="18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58" xfId="0" applyFont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6" width="9.7109375" style="1" customWidth="1"/>
  </cols>
  <sheetData>
    <row r="1" spans="1:7" s="1" customFormat="1" ht="15" customHeight="1" x14ac:dyDescent="0.2">
      <c r="B1" s="2"/>
      <c r="C1" s="541"/>
      <c r="D1" s="541"/>
      <c r="E1" s="582"/>
      <c r="F1" s="541"/>
      <c r="G1" s="2" t="s">
        <v>409</v>
      </c>
    </row>
    <row r="2" spans="1:7" s="1" customFormat="1" ht="15" customHeight="1" x14ac:dyDescent="0.2">
      <c r="A2" s="3"/>
      <c r="B2" s="3"/>
      <c r="C2" s="3"/>
      <c r="D2" s="3"/>
      <c r="E2" s="3"/>
      <c r="F2" s="3"/>
      <c r="G2" s="392" t="s">
        <v>599</v>
      </c>
    </row>
    <row r="3" spans="1:7" s="1" customFormat="1" ht="15" customHeight="1" x14ac:dyDescent="0.2">
      <c r="A3" s="4"/>
    </row>
    <row r="4" spans="1:7" s="1" customFormat="1" ht="15" customHeight="1" x14ac:dyDescent="0.2">
      <c r="A4" s="663" t="s">
        <v>479</v>
      </c>
      <c r="B4" s="663"/>
      <c r="C4" s="663"/>
      <c r="D4" s="663"/>
      <c r="E4" s="663"/>
      <c r="F4" s="663"/>
    </row>
    <row r="5" spans="1:7" s="1" customFormat="1" ht="15" customHeight="1" thickBot="1" x14ac:dyDescent="0.25">
      <c r="A5" s="5"/>
      <c r="B5" s="5"/>
      <c r="C5" s="5"/>
      <c r="D5" s="5"/>
      <c r="E5" s="578"/>
      <c r="F5" s="352" t="s">
        <v>185</v>
      </c>
    </row>
    <row r="6" spans="1:7" ht="36.75" thickTop="1" x14ac:dyDescent="0.2">
      <c r="A6" s="7" t="s">
        <v>1</v>
      </c>
      <c r="B6" s="8" t="s">
        <v>2</v>
      </c>
      <c r="C6" s="9" t="s">
        <v>480</v>
      </c>
      <c r="D6" s="9" t="s">
        <v>564</v>
      </c>
      <c r="E6" s="9" t="s">
        <v>588</v>
      </c>
      <c r="F6" s="10" t="s">
        <v>565</v>
      </c>
    </row>
    <row r="7" spans="1:7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584" t="s">
        <v>7</v>
      </c>
      <c r="F7" s="14" t="s">
        <v>8</v>
      </c>
      <c r="G7" s="15"/>
    </row>
    <row r="8" spans="1:7" ht="15" customHeight="1" thickTop="1" x14ac:dyDescent="0.2">
      <c r="A8" s="667" t="s">
        <v>10</v>
      </c>
      <c r="B8" s="668"/>
      <c r="C8" s="668"/>
      <c r="D8" s="668"/>
      <c r="E8" s="668"/>
      <c r="F8" s="669"/>
      <c r="G8" s="15"/>
    </row>
    <row r="9" spans="1:7" ht="15" customHeight="1" x14ac:dyDescent="0.2">
      <c r="A9" s="24" t="s">
        <v>11</v>
      </c>
      <c r="B9" s="25" t="s">
        <v>535</v>
      </c>
      <c r="C9" s="26">
        <f t="shared" ref="C9" si="0">SUM(C10:C11)</f>
        <v>77936578</v>
      </c>
      <c r="D9" s="26">
        <f t="shared" ref="D9:E9" si="1">SUM(D10:D11)</f>
        <v>79459420</v>
      </c>
      <c r="E9" s="26">
        <f t="shared" si="1"/>
        <v>89228086</v>
      </c>
      <c r="F9" s="79">
        <f>E9/C9</f>
        <v>1.1448807259666955</v>
      </c>
      <c r="G9" s="15"/>
    </row>
    <row r="10" spans="1:7" ht="15" customHeight="1" x14ac:dyDescent="0.2">
      <c r="A10" s="17" t="s">
        <v>13</v>
      </c>
      <c r="B10" s="18" t="s">
        <v>285</v>
      </c>
      <c r="C10" s="19">
        <f>'7.sz. melléklet'!D62</f>
        <v>62098492</v>
      </c>
      <c r="D10" s="19">
        <f>'7.sz. melléklet'!E62</f>
        <v>62387809</v>
      </c>
      <c r="E10" s="19">
        <f>'7.sz. melléklet'!F62</f>
        <v>71178296</v>
      </c>
      <c r="F10" s="120">
        <f t="shared" ref="F10:F19" si="2">E10/C10</f>
        <v>1.1462161754266109</v>
      </c>
      <c r="G10" s="15"/>
    </row>
    <row r="11" spans="1:7" ht="24" x14ac:dyDescent="0.2">
      <c r="A11" s="17" t="s">
        <v>14</v>
      </c>
      <c r="B11" s="47" t="s">
        <v>537</v>
      </c>
      <c r="C11" s="19">
        <f>'7.sz. melléklet'!D63</f>
        <v>15838086</v>
      </c>
      <c r="D11" s="19">
        <f>'7.sz. melléklet'!E63</f>
        <v>17071611</v>
      </c>
      <c r="E11" s="19">
        <f>'7.sz. melléklet'!F63</f>
        <v>18049790</v>
      </c>
      <c r="F11" s="120">
        <f t="shared" si="2"/>
        <v>1.1396446515065015</v>
      </c>
      <c r="G11" s="15"/>
    </row>
    <row r="12" spans="1:7" ht="24" x14ac:dyDescent="0.2">
      <c r="A12" s="24" t="s">
        <v>18</v>
      </c>
      <c r="B12" s="519" t="s">
        <v>536</v>
      </c>
      <c r="C12" s="26">
        <f t="shared" ref="C12" si="3">SUM(C13:C14)</f>
        <v>47307491</v>
      </c>
      <c r="D12" s="26">
        <f t="shared" ref="D12:E12" si="4">SUM(D13:D14)</f>
        <v>47307491</v>
      </c>
      <c r="E12" s="26">
        <f t="shared" si="4"/>
        <v>47307491</v>
      </c>
      <c r="F12" s="79">
        <f t="shared" si="2"/>
        <v>1</v>
      </c>
      <c r="G12" s="15"/>
    </row>
    <row r="13" spans="1:7" ht="15" customHeight="1" x14ac:dyDescent="0.2">
      <c r="A13" s="17" t="s">
        <v>13</v>
      </c>
      <c r="B13" s="18" t="s">
        <v>496</v>
      </c>
      <c r="C13" s="19">
        <f>'7.sz. melléklet'!D65</f>
        <v>14476490</v>
      </c>
      <c r="D13" s="19">
        <f>'7.sz. melléklet'!E65</f>
        <v>14476490</v>
      </c>
      <c r="E13" s="19">
        <f>'7.sz. melléklet'!F65</f>
        <v>14476490</v>
      </c>
      <c r="F13" s="79">
        <f t="shared" si="2"/>
        <v>1</v>
      </c>
      <c r="G13" s="15"/>
    </row>
    <row r="14" spans="1:7" ht="24" x14ac:dyDescent="0.2">
      <c r="A14" s="17" t="s">
        <v>14</v>
      </c>
      <c r="B14" s="47" t="s">
        <v>538</v>
      </c>
      <c r="C14" s="19">
        <f>'7.sz. melléklet'!D66</f>
        <v>32831001</v>
      </c>
      <c r="D14" s="19">
        <f>'7.sz. melléklet'!E66</f>
        <v>32831001</v>
      </c>
      <c r="E14" s="19">
        <f>'7.sz. melléklet'!F66</f>
        <v>32831001</v>
      </c>
      <c r="F14" s="120">
        <f t="shared" si="2"/>
        <v>1</v>
      </c>
      <c r="G14" s="15"/>
    </row>
    <row r="15" spans="1:7" ht="15" customHeight="1" x14ac:dyDescent="0.2">
      <c r="A15" s="24" t="s">
        <v>19</v>
      </c>
      <c r="B15" s="67" t="s">
        <v>15</v>
      </c>
      <c r="C15" s="68">
        <f t="shared" ref="C15" si="5">SUM(C16:C18)</f>
        <v>84000000</v>
      </c>
      <c r="D15" s="68">
        <f>SUM(D16:D18)</f>
        <v>84000000</v>
      </c>
      <c r="E15" s="68">
        <f>SUM(E16:E18)</f>
        <v>84000000</v>
      </c>
      <c r="F15" s="79">
        <f t="shared" si="2"/>
        <v>1</v>
      </c>
      <c r="G15" s="15"/>
    </row>
    <row r="16" spans="1:7" ht="15" customHeight="1" x14ac:dyDescent="0.2">
      <c r="A16" s="251" t="s">
        <v>13</v>
      </c>
      <c r="B16" s="252" t="s">
        <v>293</v>
      </c>
      <c r="C16" s="175">
        <f>'7.sz. melléklet'!D68</f>
        <v>51000000</v>
      </c>
      <c r="D16" s="175">
        <f>'7.sz. melléklet'!E68</f>
        <v>51000000</v>
      </c>
      <c r="E16" s="175">
        <f>'7.sz. melléklet'!F68</f>
        <v>51000000</v>
      </c>
      <c r="F16" s="87">
        <f t="shared" si="2"/>
        <v>1</v>
      </c>
      <c r="G16" s="15"/>
    </row>
    <row r="17" spans="1:7" ht="15" customHeight="1" x14ac:dyDescent="0.2">
      <c r="A17" s="251" t="s">
        <v>14</v>
      </c>
      <c r="B17" s="252" t="s">
        <v>294</v>
      </c>
      <c r="C17" s="175">
        <f>'7.sz. melléklet'!D69</f>
        <v>32600000</v>
      </c>
      <c r="D17" s="175">
        <f>'7.sz. melléklet'!E69</f>
        <v>32600000</v>
      </c>
      <c r="E17" s="175">
        <f>'7.sz. melléklet'!F69</f>
        <v>32600000</v>
      </c>
      <c r="F17" s="87">
        <f t="shared" si="2"/>
        <v>1</v>
      </c>
      <c r="G17" s="15"/>
    </row>
    <row r="18" spans="1:7" ht="15" customHeight="1" x14ac:dyDescent="0.2">
      <c r="A18" s="251" t="s">
        <v>41</v>
      </c>
      <c r="B18" s="252" t="s">
        <v>303</v>
      </c>
      <c r="C18" s="175">
        <f>'7.sz. melléklet'!D73</f>
        <v>400000</v>
      </c>
      <c r="D18" s="175">
        <f>'7.sz. melléklet'!E73</f>
        <v>400000</v>
      </c>
      <c r="E18" s="175">
        <f>'7.sz. melléklet'!F73</f>
        <v>400000</v>
      </c>
      <c r="F18" s="87">
        <f t="shared" si="2"/>
        <v>1</v>
      </c>
      <c r="G18" s="15"/>
    </row>
    <row r="19" spans="1:7" ht="15" customHeight="1" x14ac:dyDescent="0.2">
      <c r="A19" s="24" t="s">
        <v>20</v>
      </c>
      <c r="B19" s="16" t="s">
        <v>12</v>
      </c>
      <c r="C19" s="26">
        <f>'7.sz. melléklet'!D74+'8.sz. melléklet'!D34</f>
        <v>70729687</v>
      </c>
      <c r="D19" s="26">
        <f>'7.sz. melléklet'!E74+'8.sz. melléklet'!D34</f>
        <v>70729411</v>
      </c>
      <c r="E19" s="26">
        <f>'7.sz. melléklet'!F74+'8.sz. melléklet'!E34</f>
        <v>70730145</v>
      </c>
      <c r="F19" s="79">
        <f t="shared" si="2"/>
        <v>1.0000064753573701</v>
      </c>
      <c r="G19" s="15"/>
    </row>
    <row r="20" spans="1:7" ht="15" customHeight="1" x14ac:dyDescent="0.2">
      <c r="A20" s="24" t="s">
        <v>21</v>
      </c>
      <c r="B20" s="25" t="s">
        <v>391</v>
      </c>
      <c r="C20" s="26">
        <f>'7.sz. melléklet'!D83</f>
        <v>0</v>
      </c>
      <c r="D20" s="26">
        <f>'7.sz. melléklet'!E83</f>
        <v>0</v>
      </c>
      <c r="E20" s="26">
        <f>'7.sz. melléklet'!F83</f>
        <v>0</v>
      </c>
      <c r="F20" s="79"/>
      <c r="G20" s="15"/>
    </row>
    <row r="21" spans="1:7" ht="15" customHeight="1" x14ac:dyDescent="0.2">
      <c r="A21" s="501" t="s">
        <v>539</v>
      </c>
      <c r="B21" s="25" t="s">
        <v>22</v>
      </c>
      <c r="C21" s="26">
        <f>'7.sz. melléklet'!D86</f>
        <v>0</v>
      </c>
      <c r="D21" s="26">
        <f>'7.sz. melléklet'!E86</f>
        <v>0</v>
      </c>
      <c r="E21" s="26">
        <f>'7.sz. melléklet'!F86</f>
        <v>154600</v>
      </c>
      <c r="F21" s="79"/>
      <c r="G21" s="15"/>
    </row>
    <row r="22" spans="1:7" ht="15" customHeight="1" x14ac:dyDescent="0.2">
      <c r="A22" s="501" t="s">
        <v>26</v>
      </c>
      <c r="B22" s="25" t="s">
        <v>23</v>
      </c>
      <c r="C22" s="26">
        <f>'7.sz. melléklet'!D88</f>
        <v>132000</v>
      </c>
      <c r="D22" s="26">
        <f>'7.sz. melléklet'!E88</f>
        <v>132000</v>
      </c>
      <c r="E22" s="26">
        <f>'7.sz. melléklet'!F88</f>
        <v>132000</v>
      </c>
      <c r="F22" s="79">
        <f t="shared" ref="F22:F25" si="6">E22/C22</f>
        <v>1</v>
      </c>
      <c r="G22" s="15"/>
    </row>
    <row r="23" spans="1:7" ht="15" customHeight="1" x14ac:dyDescent="0.2">
      <c r="A23" s="664" t="s">
        <v>25</v>
      </c>
      <c r="B23" s="664"/>
      <c r="C23" s="28">
        <f t="shared" ref="C23" si="7">C19+C15+C9+C20+C12+C21+C22</f>
        <v>280105756</v>
      </c>
      <c r="D23" s="28">
        <f t="shared" ref="D23" si="8">D19+D15+D9+D20+D12+D21+D22</f>
        <v>281628322</v>
      </c>
      <c r="E23" s="28">
        <f>E19+E15+E9+E20+E12+E21+E22</f>
        <v>291552322</v>
      </c>
      <c r="F23" s="119">
        <f t="shared" si="6"/>
        <v>1.0408651580869335</v>
      </c>
      <c r="G23" s="15"/>
    </row>
    <row r="24" spans="1:7" ht="15" customHeight="1" x14ac:dyDescent="0.2">
      <c r="A24" s="665" t="s">
        <v>344</v>
      </c>
      <c r="B24" s="25" t="s">
        <v>27</v>
      </c>
      <c r="C24" s="666">
        <f>'7.sz. melléklet'!D92+'8.sz. melléklet'!D39</f>
        <v>179039244</v>
      </c>
      <c r="D24" s="666">
        <f>'7.sz. melléklet'!E92+'8.sz. melléklet'!D39</f>
        <v>179039244</v>
      </c>
      <c r="E24" s="666">
        <f>'7.sz. melléklet'!F92+'8.sz. melléklet'!E39</f>
        <v>179039244</v>
      </c>
      <c r="F24" s="671">
        <f t="shared" si="6"/>
        <v>1</v>
      </c>
      <c r="G24" s="670"/>
    </row>
    <row r="25" spans="1:7" ht="15" customHeight="1" x14ac:dyDescent="0.2">
      <c r="A25" s="665"/>
      <c r="B25" s="25" t="s">
        <v>28</v>
      </c>
      <c r="C25" s="666"/>
      <c r="D25" s="666"/>
      <c r="E25" s="666"/>
      <c r="F25" s="671" t="e">
        <f t="shared" si="6"/>
        <v>#DIV/0!</v>
      </c>
      <c r="G25" s="670"/>
    </row>
    <row r="26" spans="1:7" ht="15" customHeight="1" x14ac:dyDescent="0.2">
      <c r="A26" s="304" t="s">
        <v>29</v>
      </c>
      <c r="B26" s="25" t="s">
        <v>406</v>
      </c>
      <c r="C26" s="538">
        <f>'7.sz. melléklet'!D93</f>
        <v>0</v>
      </c>
      <c r="D26" s="538">
        <f>'7.sz. melléklet'!E93</f>
        <v>258434</v>
      </c>
      <c r="E26" s="579">
        <f>'7.sz. melléklet'!F93</f>
        <v>258434</v>
      </c>
      <c r="F26" s="305"/>
      <c r="G26" s="284"/>
    </row>
    <row r="27" spans="1:7" ht="15" customHeight="1" x14ac:dyDescent="0.2">
      <c r="A27" s="276" t="s">
        <v>587</v>
      </c>
      <c r="B27" s="25" t="s">
        <v>554</v>
      </c>
      <c r="C27" s="173">
        <f>SUM(C28:C30)</f>
        <v>100000000</v>
      </c>
      <c r="D27" s="173">
        <f>SUM(D28:D30)</f>
        <v>100000000</v>
      </c>
      <c r="E27" s="173">
        <f>SUM(E28:E30)</f>
        <v>100000000</v>
      </c>
      <c r="F27" s="547">
        <f>E27/C27</f>
        <v>1</v>
      </c>
      <c r="G27" s="670"/>
    </row>
    <row r="28" spans="1:7" ht="15" customHeight="1" x14ac:dyDescent="0.2">
      <c r="A28" s="42" t="s">
        <v>13</v>
      </c>
      <c r="B28" s="18" t="s">
        <v>555</v>
      </c>
      <c r="C28" s="412"/>
      <c r="D28" s="412"/>
      <c r="E28" s="412"/>
      <c r="F28" s="275"/>
      <c r="G28" s="670"/>
    </row>
    <row r="29" spans="1:7" ht="15" customHeight="1" x14ac:dyDescent="0.2">
      <c r="A29" s="17" t="s">
        <v>14</v>
      </c>
      <c r="B29" s="18" t="s">
        <v>345</v>
      </c>
      <c r="C29" s="174">
        <f>'7.sz. melléklet'!D91</f>
        <v>100000000</v>
      </c>
      <c r="D29" s="174">
        <f>'7.sz. melléklet'!E91</f>
        <v>100000000</v>
      </c>
      <c r="E29" s="174">
        <f>'7.sz. melléklet'!F91</f>
        <v>100000000</v>
      </c>
      <c r="F29" s="498">
        <f>E29/C29</f>
        <v>1</v>
      </c>
      <c r="G29" s="15"/>
    </row>
    <row r="30" spans="1:7" ht="15" customHeight="1" x14ac:dyDescent="0.2">
      <c r="A30" s="17" t="s">
        <v>41</v>
      </c>
      <c r="B30" s="18" t="s">
        <v>346</v>
      </c>
      <c r="C30" s="411"/>
      <c r="D30" s="411"/>
      <c r="E30" s="411"/>
      <c r="F30" s="374"/>
      <c r="G30" s="15"/>
    </row>
    <row r="31" spans="1:7" ht="15" customHeight="1" x14ac:dyDescent="0.2">
      <c r="A31" s="664" t="s">
        <v>30</v>
      </c>
      <c r="B31" s="664"/>
      <c r="C31" s="28">
        <f t="shared" ref="C31" si="9">SUM(C24:C27)</f>
        <v>279039244</v>
      </c>
      <c r="D31" s="28">
        <f>SUM(D24:D27)</f>
        <v>279297678</v>
      </c>
      <c r="E31" s="28">
        <f>SUM(E24:E27)</f>
        <v>279297678</v>
      </c>
      <c r="F31" s="83">
        <f t="shared" ref="F31:F32" si="10">E31/C31</f>
        <v>1.0009261564656475</v>
      </c>
      <c r="G31" s="15"/>
    </row>
    <row r="32" spans="1:7" ht="15" customHeight="1" x14ac:dyDescent="0.2">
      <c r="A32" s="676" t="s">
        <v>31</v>
      </c>
      <c r="B32" s="676"/>
      <c r="C32" s="31">
        <f>C31+C23</f>
        <v>559145000</v>
      </c>
      <c r="D32" s="31">
        <f>D31+D23</f>
        <v>560926000</v>
      </c>
      <c r="E32" s="31">
        <f>E31+E23</f>
        <v>570850000</v>
      </c>
      <c r="F32" s="172">
        <f t="shared" si="10"/>
        <v>1.0209337470602438</v>
      </c>
      <c r="G32" s="15"/>
    </row>
    <row r="33" spans="1:7" ht="15" customHeight="1" x14ac:dyDescent="0.2">
      <c r="A33" s="32"/>
      <c r="B33" s="33"/>
      <c r="C33" s="50"/>
      <c r="D33" s="50"/>
      <c r="E33" s="50"/>
      <c r="F33" s="34"/>
      <c r="G33" s="15"/>
    </row>
    <row r="34" spans="1:7" ht="15" customHeight="1" x14ac:dyDescent="0.2">
      <c r="A34" s="672" t="s">
        <v>32</v>
      </c>
      <c r="B34" s="673"/>
      <c r="C34" s="673"/>
      <c r="D34" s="673"/>
      <c r="E34" s="673"/>
      <c r="F34" s="674"/>
      <c r="G34" s="15"/>
    </row>
    <row r="35" spans="1:7" ht="15" customHeight="1" x14ac:dyDescent="0.2">
      <c r="A35" s="35" t="s">
        <v>11</v>
      </c>
      <c r="B35" s="16" t="s">
        <v>33</v>
      </c>
      <c r="C35" s="351">
        <f>'4.sz. melléklet'!D18</f>
        <v>232666265</v>
      </c>
      <c r="D35" s="351">
        <f>'4.sz. melléklet'!E18</f>
        <v>240799975</v>
      </c>
      <c r="E35" s="351">
        <f>'4.sz. melléklet'!F18</f>
        <v>258135782</v>
      </c>
      <c r="F35" s="79">
        <f t="shared" ref="F35:F41" si="11">E35/C35</f>
        <v>1.1094680270902186</v>
      </c>
      <c r="G35" s="15"/>
    </row>
    <row r="36" spans="1:7" ht="15" customHeight="1" x14ac:dyDescent="0.2">
      <c r="A36" s="24" t="s">
        <v>18</v>
      </c>
      <c r="B36" s="25" t="s">
        <v>34</v>
      </c>
      <c r="C36" s="26">
        <f>'7.sz. melléklet'!D38+'7.sz. melléklet'!D45+'7.sz. melléklet'!D48+'8.sz. melléklet'!D26</f>
        <v>249993529</v>
      </c>
      <c r="D36" s="26">
        <f>'7.sz. melléklet'!E38+'7.sz. melléklet'!E45+'7.sz. melléklet'!E48+'8.sz. melléklet'!E26</f>
        <v>251087332</v>
      </c>
      <c r="E36" s="26">
        <f>'7.sz. melléklet'!F38+'7.sz. melléklet'!F45+'7.sz. melléklet'!F48+'8.sz. melléklet'!F26</f>
        <v>251861332</v>
      </c>
      <c r="F36" s="79">
        <f t="shared" si="11"/>
        <v>1.007471405389857</v>
      </c>
      <c r="G36" s="15"/>
    </row>
    <row r="37" spans="1:7" ht="15" customHeight="1" x14ac:dyDescent="0.2">
      <c r="A37" s="24" t="s">
        <v>19</v>
      </c>
      <c r="B37" s="25" t="s">
        <v>35</v>
      </c>
      <c r="C37" s="173">
        <f t="shared" ref="C37:E37" si="12">SUM(C38:C38)</f>
        <v>74197028</v>
      </c>
      <c r="D37" s="173">
        <f t="shared" si="12"/>
        <v>66492081</v>
      </c>
      <c r="E37" s="173">
        <f t="shared" si="12"/>
        <v>58306274</v>
      </c>
      <c r="F37" s="79">
        <f t="shared" si="11"/>
        <v>0.78583031654583257</v>
      </c>
      <c r="G37" s="15"/>
    </row>
    <row r="38" spans="1:7" ht="15" customHeight="1" x14ac:dyDescent="0.2">
      <c r="A38" s="17" t="s">
        <v>13</v>
      </c>
      <c r="B38" s="18" t="s">
        <v>36</v>
      </c>
      <c r="C38" s="19">
        <f>'7.sz. melléklet'!D37</f>
        <v>74197028</v>
      </c>
      <c r="D38" s="19">
        <f>'7.sz. melléklet'!E37</f>
        <v>66492081</v>
      </c>
      <c r="E38" s="19">
        <f>'7.sz. melléklet'!F37</f>
        <v>58306274</v>
      </c>
      <c r="F38" s="120">
        <f t="shared" si="11"/>
        <v>0.78583031654583257</v>
      </c>
      <c r="G38" s="15"/>
    </row>
    <row r="39" spans="1:7" ht="15" customHeight="1" x14ac:dyDescent="0.2">
      <c r="A39" s="664" t="s">
        <v>37</v>
      </c>
      <c r="B39" s="664"/>
      <c r="C39" s="277">
        <f t="shared" ref="C39:D39" si="13">C35+C36+C37</f>
        <v>556856822</v>
      </c>
      <c r="D39" s="277">
        <f t="shared" si="13"/>
        <v>558379388</v>
      </c>
      <c r="E39" s="277">
        <f t="shared" ref="E39" si="14">E35+E36+E37</f>
        <v>568303388</v>
      </c>
      <c r="F39" s="79">
        <f t="shared" si="11"/>
        <v>1.0205556716695841</v>
      </c>
      <c r="G39" s="15"/>
    </row>
    <row r="40" spans="1:7" ht="15" customHeight="1" x14ac:dyDescent="0.2">
      <c r="A40" s="304" t="s">
        <v>55</v>
      </c>
      <c r="B40" s="25" t="s">
        <v>38</v>
      </c>
      <c r="C40" s="369">
        <f>'7.sz. melléklet'!D52</f>
        <v>2288178</v>
      </c>
      <c r="D40" s="369">
        <f>'7.sz. melléklet'!E52</f>
        <v>2546612</v>
      </c>
      <c r="E40" s="369">
        <f>'7.sz. melléklet'!F52</f>
        <v>2546612</v>
      </c>
      <c r="F40" s="79">
        <f t="shared" si="11"/>
        <v>1.1129431364168347</v>
      </c>
      <c r="G40" s="284"/>
    </row>
    <row r="41" spans="1:7" s="38" customFormat="1" ht="15" customHeight="1" thickBot="1" x14ac:dyDescent="0.25">
      <c r="A41" s="675" t="s">
        <v>39</v>
      </c>
      <c r="B41" s="675"/>
      <c r="C41" s="220">
        <f t="shared" ref="C41" si="15">C39+C40</f>
        <v>559145000</v>
      </c>
      <c r="D41" s="220">
        <f>D39+D40</f>
        <v>560926000</v>
      </c>
      <c r="E41" s="220">
        <f>E39+E40</f>
        <v>570850000</v>
      </c>
      <c r="F41" s="221">
        <f t="shared" si="11"/>
        <v>1.0209337470602438</v>
      </c>
      <c r="G41" s="37"/>
    </row>
    <row r="42" spans="1:7" ht="13.5" thickTop="1" x14ac:dyDescent="0.2"/>
  </sheetData>
  <sheetProtection selectLockedCells="1" selectUnlockedCells="1"/>
  <mergeCells count="15">
    <mergeCell ref="G24:G25"/>
    <mergeCell ref="G27:G28"/>
    <mergeCell ref="F24:F25"/>
    <mergeCell ref="A34:F34"/>
    <mergeCell ref="A41:B41"/>
    <mergeCell ref="A31:B31"/>
    <mergeCell ref="A32:B32"/>
    <mergeCell ref="A39:B39"/>
    <mergeCell ref="A4:F4"/>
    <mergeCell ref="A23:B23"/>
    <mergeCell ref="A24:A25"/>
    <mergeCell ref="D24:D25"/>
    <mergeCell ref="A8:F8"/>
    <mergeCell ref="C24:C25"/>
    <mergeCell ref="E24:E2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4"/>
  <sheetViews>
    <sheetView zoomScaleNormal="100" workbookViewId="0"/>
  </sheetViews>
  <sheetFormatPr defaultRowHeight="12.75" x14ac:dyDescent="0.2"/>
  <cols>
    <col min="1" max="1" width="6.7109375" customWidth="1"/>
    <col min="2" max="2" width="5.7109375" style="1" customWidth="1"/>
    <col min="3" max="3" width="39.140625" style="1" bestFit="1" customWidth="1"/>
    <col min="4" max="4" width="10.7109375" style="1" customWidth="1"/>
    <col min="5" max="5" width="11.140625" style="1" customWidth="1"/>
    <col min="6" max="6" width="10.7109375" style="1" customWidth="1"/>
    <col min="7" max="7" width="6.7109375" customWidth="1"/>
    <col min="8" max="8" width="9.85546875" style="1" bestFit="1" customWidth="1"/>
  </cols>
  <sheetData>
    <row r="1" spans="1:8" ht="15" customHeight="1" x14ac:dyDescent="0.2">
      <c r="B1" s="3"/>
      <c r="C1" s="3"/>
      <c r="D1" s="3"/>
      <c r="E1" s="3"/>
      <c r="F1" s="3"/>
      <c r="G1" s="2" t="s">
        <v>418</v>
      </c>
    </row>
    <row r="2" spans="1:8" ht="15" customHeight="1" x14ac:dyDescent="0.2">
      <c r="B2" s="3"/>
      <c r="C2" s="3"/>
      <c r="D2" s="3"/>
      <c r="E2" s="3"/>
      <c r="F2" s="3"/>
      <c r="G2" s="2" t="str">
        <f>'1.sz. melléklet'!G2</f>
        <v>az 10/2018. (XI.30.) önkormányzati rendelethez</v>
      </c>
    </row>
    <row r="4" spans="1:8" ht="15" customHeight="1" x14ac:dyDescent="0.2">
      <c r="A4" s="690" t="s">
        <v>488</v>
      </c>
      <c r="B4" s="690"/>
      <c r="C4" s="690"/>
      <c r="D4" s="690"/>
      <c r="E4" s="690"/>
      <c r="F4" s="690"/>
      <c r="G4" s="388"/>
    </row>
    <row r="5" spans="1:8" ht="12.75" customHeight="1" x14ac:dyDescent="0.2">
      <c r="A5" s="381"/>
      <c r="B5" s="381"/>
      <c r="C5" s="381"/>
      <c r="D5" s="381"/>
      <c r="E5" s="381"/>
      <c r="F5" s="388"/>
      <c r="G5" s="388"/>
    </row>
    <row r="6" spans="1:8" ht="14.25" customHeight="1" thickBot="1" x14ac:dyDescent="0.25">
      <c r="D6" s="6"/>
      <c r="F6" s="6" t="s">
        <v>185</v>
      </c>
    </row>
    <row r="7" spans="1:8" s="38" customFormat="1" ht="36" thickTop="1" x14ac:dyDescent="0.2">
      <c r="B7" s="138" t="s">
        <v>121</v>
      </c>
      <c r="C7" s="139" t="s">
        <v>122</v>
      </c>
      <c r="D7" s="570" t="s">
        <v>480</v>
      </c>
      <c r="E7" s="605" t="s">
        <v>564</v>
      </c>
      <c r="F7" s="604" t="s">
        <v>564</v>
      </c>
      <c r="H7" s="41"/>
    </row>
    <row r="8" spans="1:8" s="38" customFormat="1" ht="14.25" customHeight="1" thickBot="1" x14ac:dyDescent="0.25">
      <c r="B8" s="140" t="s">
        <v>3</v>
      </c>
      <c r="C8" s="141" t="s">
        <v>4</v>
      </c>
      <c r="D8" s="571" t="s">
        <v>5</v>
      </c>
      <c r="E8" s="606" t="s">
        <v>6</v>
      </c>
      <c r="F8" s="96" t="s">
        <v>6</v>
      </c>
      <c r="H8" s="41"/>
    </row>
    <row r="9" spans="1:8" s="38" customFormat="1" ht="14.25" customHeight="1" thickTop="1" x14ac:dyDescent="0.2">
      <c r="B9" s="144" t="s">
        <v>11</v>
      </c>
      <c r="C9" s="145" t="s">
        <v>65</v>
      </c>
      <c r="D9" s="572">
        <f>SUM(D10:D16)</f>
        <v>27864000</v>
      </c>
      <c r="E9" s="607">
        <f>SUM(E10:E16)</f>
        <v>40181000</v>
      </c>
      <c r="F9" s="564">
        <f>SUM(F10:F16)</f>
        <v>44091000</v>
      </c>
      <c r="H9" s="41"/>
    </row>
    <row r="10" spans="1:8" s="38" customFormat="1" ht="14.25" customHeight="1" x14ac:dyDescent="0.2">
      <c r="B10" s="17" t="s">
        <v>13</v>
      </c>
      <c r="C10" s="18" t="s">
        <v>500</v>
      </c>
      <c r="D10" s="573">
        <v>1047000</v>
      </c>
      <c r="E10" s="608">
        <v>1047000</v>
      </c>
      <c r="F10" s="565">
        <v>1047000</v>
      </c>
      <c r="H10" s="41"/>
    </row>
    <row r="11" spans="1:8" s="38" customFormat="1" ht="14.25" customHeight="1" x14ac:dyDescent="0.2">
      <c r="B11" s="17" t="s">
        <v>14</v>
      </c>
      <c r="C11" s="18" t="s">
        <v>504</v>
      </c>
      <c r="D11" s="573">
        <v>3225000</v>
      </c>
      <c r="E11" s="608">
        <v>3225000</v>
      </c>
      <c r="F11" s="565">
        <v>3225000</v>
      </c>
      <c r="H11" s="41"/>
    </row>
    <row r="12" spans="1:8" s="38" customFormat="1" ht="14.25" customHeight="1" x14ac:dyDescent="0.2">
      <c r="B12" s="17" t="s">
        <v>41</v>
      </c>
      <c r="C12" s="18" t="s">
        <v>510</v>
      </c>
      <c r="D12" s="573">
        <v>17032000</v>
      </c>
      <c r="E12" s="608">
        <v>19978000</v>
      </c>
      <c r="F12" s="565">
        <v>19978000</v>
      </c>
      <c r="H12" s="41"/>
    </row>
    <row r="13" spans="1:8" s="38" customFormat="1" ht="14.25" customHeight="1" x14ac:dyDescent="0.2">
      <c r="B13" s="17" t="s">
        <v>42</v>
      </c>
      <c r="C13" s="504" t="s">
        <v>534</v>
      </c>
      <c r="D13" s="573">
        <v>5290000</v>
      </c>
      <c r="E13" s="608">
        <v>4514000</v>
      </c>
      <c r="F13" s="565">
        <v>4514000</v>
      </c>
      <c r="H13" s="41"/>
    </row>
    <row r="14" spans="1:8" s="38" customFormat="1" ht="14.25" customHeight="1" x14ac:dyDescent="0.2">
      <c r="B14" s="17" t="s">
        <v>43</v>
      </c>
      <c r="C14" s="18" t="s">
        <v>514</v>
      </c>
      <c r="D14" s="573">
        <v>1270000</v>
      </c>
      <c r="E14" s="608">
        <v>0</v>
      </c>
      <c r="F14" s="565">
        <v>0</v>
      </c>
      <c r="H14" s="41"/>
    </row>
    <row r="15" spans="1:8" s="38" customFormat="1" ht="14.25" customHeight="1" x14ac:dyDescent="0.2">
      <c r="B15" s="17" t="s">
        <v>44</v>
      </c>
      <c r="C15" s="18" t="s">
        <v>583</v>
      </c>
      <c r="D15" s="573"/>
      <c r="E15" s="608">
        <v>11417000</v>
      </c>
      <c r="F15" s="565">
        <v>11417000</v>
      </c>
      <c r="H15" s="41"/>
    </row>
    <row r="16" spans="1:8" s="38" customFormat="1" ht="14.25" customHeight="1" x14ac:dyDescent="0.2">
      <c r="B16" s="17" t="s">
        <v>45</v>
      </c>
      <c r="C16" s="18" t="s">
        <v>501</v>
      </c>
      <c r="D16" s="573">
        <v>0</v>
      </c>
      <c r="E16" s="608">
        <v>0</v>
      </c>
      <c r="F16" s="565">
        <v>3910000</v>
      </c>
      <c r="H16" s="41"/>
    </row>
    <row r="17" spans="2:8" s="38" customFormat="1" ht="14.25" customHeight="1" x14ac:dyDescent="0.2">
      <c r="B17" s="144" t="s">
        <v>18</v>
      </c>
      <c r="C17" s="145" t="s">
        <v>66</v>
      </c>
      <c r="D17" s="572">
        <f>SUM(D18:D47)</f>
        <v>206409529</v>
      </c>
      <c r="E17" s="607">
        <f>SUM(E18:E49)</f>
        <v>195186332</v>
      </c>
      <c r="F17" s="564">
        <f>SUM(F18:F49)</f>
        <v>191322332</v>
      </c>
      <c r="H17" s="41"/>
    </row>
    <row r="18" spans="2:8" s="38" customFormat="1" ht="14.25" customHeight="1" x14ac:dyDescent="0.2">
      <c r="B18" s="17" t="s">
        <v>13</v>
      </c>
      <c r="C18" s="18" t="s">
        <v>449</v>
      </c>
      <c r="D18" s="573">
        <v>80000</v>
      </c>
      <c r="E18" s="608">
        <v>80000</v>
      </c>
      <c r="F18" s="565">
        <v>80000</v>
      </c>
      <c r="H18" s="41"/>
    </row>
    <row r="19" spans="2:8" s="38" customFormat="1" ht="14.25" customHeight="1" x14ac:dyDescent="0.2">
      <c r="B19" s="17" t="s">
        <v>14</v>
      </c>
      <c r="C19" s="18" t="s">
        <v>450</v>
      </c>
      <c r="D19" s="573">
        <v>3829000</v>
      </c>
      <c r="E19" s="608">
        <v>3829000</v>
      </c>
      <c r="F19" s="565">
        <v>3829000</v>
      </c>
      <c r="H19" s="41"/>
    </row>
    <row r="20" spans="2:8" s="38" customFormat="1" ht="14.25" customHeight="1" x14ac:dyDescent="0.2">
      <c r="B20" s="17" t="s">
        <v>41</v>
      </c>
      <c r="C20" s="18" t="s">
        <v>451</v>
      </c>
      <c r="D20" s="573">
        <v>1348000</v>
      </c>
      <c r="E20" s="608">
        <v>1348000</v>
      </c>
      <c r="F20" s="565">
        <v>1432000</v>
      </c>
      <c r="H20" s="41"/>
    </row>
    <row r="21" spans="2:8" s="38" customFormat="1" ht="14.25" customHeight="1" x14ac:dyDescent="0.2">
      <c r="B21" s="17" t="s">
        <v>42</v>
      </c>
      <c r="C21" s="18" t="s">
        <v>501</v>
      </c>
      <c r="D21" s="573">
        <v>2754000</v>
      </c>
      <c r="E21" s="608">
        <v>2754000</v>
      </c>
      <c r="F21" s="565">
        <v>0</v>
      </c>
      <c r="H21" s="41"/>
    </row>
    <row r="22" spans="2:8" s="38" customFormat="1" ht="14.25" customHeight="1" x14ac:dyDescent="0.2">
      <c r="B22" s="17" t="s">
        <v>43</v>
      </c>
      <c r="C22" s="18" t="s">
        <v>502</v>
      </c>
      <c r="D22" s="573">
        <v>4953000</v>
      </c>
      <c r="E22" s="608">
        <v>4953000</v>
      </c>
      <c r="F22" s="565">
        <v>3378000</v>
      </c>
      <c r="H22" s="41"/>
    </row>
    <row r="23" spans="2:8" s="38" customFormat="1" ht="14.25" customHeight="1" x14ac:dyDescent="0.2">
      <c r="B23" s="17" t="s">
        <v>44</v>
      </c>
      <c r="C23" s="18" t="s">
        <v>503</v>
      </c>
      <c r="D23" s="573">
        <v>9143000</v>
      </c>
      <c r="E23" s="608">
        <v>9143000</v>
      </c>
      <c r="F23" s="565">
        <v>9143000</v>
      </c>
      <c r="H23" s="41"/>
    </row>
    <row r="24" spans="2:8" s="135" customFormat="1" ht="14.25" customHeight="1" x14ac:dyDescent="0.2">
      <c r="B24" s="17" t="s">
        <v>45</v>
      </c>
      <c r="C24" s="18" t="s">
        <v>505</v>
      </c>
      <c r="D24" s="573">
        <v>693000</v>
      </c>
      <c r="E24" s="608">
        <v>693000</v>
      </c>
      <c r="F24" s="565">
        <v>751000</v>
      </c>
      <c r="H24" s="508"/>
    </row>
    <row r="25" spans="2:8" s="135" customFormat="1" ht="14.25" customHeight="1" x14ac:dyDescent="0.2">
      <c r="B25" s="17" t="s">
        <v>63</v>
      </c>
      <c r="C25" s="18" t="s">
        <v>597</v>
      </c>
      <c r="D25" s="573">
        <v>0</v>
      </c>
      <c r="E25" s="608">
        <v>0</v>
      </c>
      <c r="F25" s="565">
        <v>323000</v>
      </c>
      <c r="H25" s="508"/>
    </row>
    <row r="26" spans="2:8" s="135" customFormat="1" ht="14.25" customHeight="1" x14ac:dyDescent="0.2">
      <c r="B26" s="17" t="s">
        <v>70</v>
      </c>
      <c r="C26" s="18" t="s">
        <v>506</v>
      </c>
      <c r="D26" s="573">
        <v>48152273</v>
      </c>
      <c r="E26" s="608">
        <v>63610085</v>
      </c>
      <c r="F26" s="565">
        <v>63610085</v>
      </c>
      <c r="H26" s="41"/>
    </row>
    <row r="27" spans="2:8" s="38" customFormat="1" ht="14.25" customHeight="1" x14ac:dyDescent="0.2">
      <c r="B27" s="17" t="s">
        <v>71</v>
      </c>
      <c r="C27" s="18" t="s">
        <v>507</v>
      </c>
      <c r="D27" s="573">
        <v>531759</v>
      </c>
      <c r="E27" s="608">
        <v>531759</v>
      </c>
      <c r="F27" s="565">
        <v>531759</v>
      </c>
      <c r="H27" s="41"/>
    </row>
    <row r="28" spans="2:8" s="38" customFormat="1" ht="14.25" customHeight="1" x14ac:dyDescent="0.2">
      <c r="B28" s="17" t="s">
        <v>72</v>
      </c>
      <c r="C28" s="18" t="s">
        <v>508</v>
      </c>
      <c r="D28" s="573">
        <v>24068000</v>
      </c>
      <c r="E28" s="608">
        <v>24211991</v>
      </c>
      <c r="F28" s="565">
        <v>24211991</v>
      </c>
      <c r="H28" s="41"/>
    </row>
    <row r="29" spans="2:8" s="38" customFormat="1" ht="14.25" customHeight="1" x14ac:dyDescent="0.2">
      <c r="B29" s="17" t="s">
        <v>73</v>
      </c>
      <c r="C29" s="18" t="s">
        <v>509</v>
      </c>
      <c r="D29" s="573">
        <v>48016997</v>
      </c>
      <c r="E29" s="608">
        <v>48016997</v>
      </c>
      <c r="F29" s="565">
        <v>48016997</v>
      </c>
      <c r="H29" s="508"/>
    </row>
    <row r="30" spans="2:8" s="38" customFormat="1" ht="14.25" customHeight="1" x14ac:dyDescent="0.2">
      <c r="B30" s="17" t="s">
        <v>74</v>
      </c>
      <c r="C30" s="18" t="s">
        <v>452</v>
      </c>
      <c r="D30" s="573">
        <v>30000000</v>
      </c>
      <c r="E30" s="608">
        <v>0</v>
      </c>
      <c r="F30" s="565">
        <v>0</v>
      </c>
      <c r="H30" s="41"/>
    </row>
    <row r="31" spans="2:8" s="38" customFormat="1" ht="14.25" customHeight="1" x14ac:dyDescent="0.2">
      <c r="B31" s="17" t="s">
        <v>75</v>
      </c>
      <c r="C31" s="18" t="s">
        <v>512</v>
      </c>
      <c r="D31" s="573">
        <v>24759000</v>
      </c>
      <c r="E31" s="608">
        <v>24759000</v>
      </c>
      <c r="F31" s="565">
        <v>24759000</v>
      </c>
      <c r="H31" s="41"/>
    </row>
    <row r="32" spans="2:8" s="38" customFormat="1" ht="14.25" customHeight="1" x14ac:dyDescent="0.2">
      <c r="B32" s="17" t="s">
        <v>76</v>
      </c>
      <c r="C32" s="18" t="s">
        <v>511</v>
      </c>
      <c r="D32" s="573">
        <v>1270000</v>
      </c>
      <c r="E32" s="608">
        <v>1270000</v>
      </c>
      <c r="F32" s="565">
        <v>1270000</v>
      </c>
      <c r="H32" s="41"/>
    </row>
    <row r="33" spans="2:8" s="38" customFormat="1" ht="14.25" customHeight="1" x14ac:dyDescent="0.2">
      <c r="B33" s="17" t="s">
        <v>77</v>
      </c>
      <c r="C33" s="18" t="s">
        <v>466</v>
      </c>
      <c r="D33" s="573">
        <v>535000</v>
      </c>
      <c r="E33" s="608">
        <v>535000</v>
      </c>
      <c r="F33" s="565">
        <v>535000</v>
      </c>
      <c r="H33" s="41"/>
    </row>
    <row r="34" spans="2:8" s="38" customFormat="1" ht="14.25" customHeight="1" x14ac:dyDescent="0.2">
      <c r="B34" s="17" t="s">
        <v>78</v>
      </c>
      <c r="C34" s="18" t="s">
        <v>513</v>
      </c>
      <c r="D34" s="573">
        <v>1651000</v>
      </c>
      <c r="E34" s="608">
        <v>1651000</v>
      </c>
      <c r="F34" s="565">
        <v>1651000</v>
      </c>
      <c r="H34" s="41"/>
    </row>
    <row r="35" spans="2:8" s="38" customFormat="1" ht="14.25" customHeight="1" x14ac:dyDescent="0.2">
      <c r="B35" s="17" t="s">
        <v>79</v>
      </c>
      <c r="C35" s="18" t="s">
        <v>462</v>
      </c>
      <c r="D35" s="573">
        <v>229000</v>
      </c>
      <c r="E35" s="608">
        <v>229000</v>
      </c>
      <c r="F35" s="565">
        <v>229000</v>
      </c>
      <c r="H35" s="41"/>
    </row>
    <row r="36" spans="2:8" s="38" customFormat="1" ht="14.25" customHeight="1" x14ac:dyDescent="0.2">
      <c r="B36" s="17" t="s">
        <v>80</v>
      </c>
      <c r="C36" s="18" t="s">
        <v>463</v>
      </c>
      <c r="D36" s="573">
        <v>88000</v>
      </c>
      <c r="E36" s="608">
        <v>88000</v>
      </c>
      <c r="F36" s="565">
        <v>88000</v>
      </c>
      <c r="H36" s="41"/>
    </row>
    <row r="37" spans="2:8" s="38" customFormat="1" ht="14.25" customHeight="1" x14ac:dyDescent="0.2">
      <c r="B37" s="17" t="s">
        <v>81</v>
      </c>
      <c r="C37" s="18" t="s">
        <v>464</v>
      </c>
      <c r="D37" s="573">
        <v>64000</v>
      </c>
      <c r="E37" s="608">
        <v>64000</v>
      </c>
      <c r="F37" s="565">
        <v>64000</v>
      </c>
      <c r="H37" s="41"/>
    </row>
    <row r="38" spans="2:8" s="38" customFormat="1" ht="14.25" customHeight="1" x14ac:dyDescent="0.2">
      <c r="B38" s="17" t="s">
        <v>82</v>
      </c>
      <c r="C38" s="18" t="s">
        <v>515</v>
      </c>
      <c r="D38" s="573">
        <v>635000</v>
      </c>
      <c r="E38" s="608">
        <v>635000</v>
      </c>
      <c r="F38" s="565">
        <v>635000</v>
      </c>
      <c r="H38" s="508"/>
    </row>
    <row r="39" spans="2:8" s="38" customFormat="1" ht="14.25" customHeight="1" x14ac:dyDescent="0.2">
      <c r="B39" s="17" t="s">
        <v>83</v>
      </c>
      <c r="C39" s="18" t="s">
        <v>516</v>
      </c>
      <c r="D39" s="573">
        <v>563500</v>
      </c>
      <c r="E39" s="608">
        <v>563500</v>
      </c>
      <c r="F39" s="565">
        <v>563500</v>
      </c>
      <c r="H39" s="41"/>
    </row>
    <row r="40" spans="2:8" s="38" customFormat="1" ht="14.25" customHeight="1" x14ac:dyDescent="0.2">
      <c r="B40" s="17" t="s">
        <v>84</v>
      </c>
      <c r="C40" s="18" t="s">
        <v>517</v>
      </c>
      <c r="D40" s="573">
        <v>430000</v>
      </c>
      <c r="E40" s="608">
        <v>430000</v>
      </c>
      <c r="F40" s="565">
        <v>430000</v>
      </c>
      <c r="H40" s="41"/>
    </row>
    <row r="41" spans="2:8" s="38" customFormat="1" ht="14.25" customHeight="1" x14ac:dyDescent="0.2">
      <c r="B41" s="17" t="s">
        <v>85</v>
      </c>
      <c r="C41" s="271" t="s">
        <v>518</v>
      </c>
      <c r="D41" s="573">
        <v>426000</v>
      </c>
      <c r="E41" s="608">
        <v>426000</v>
      </c>
      <c r="F41" s="565">
        <v>426000</v>
      </c>
      <c r="H41" s="41"/>
    </row>
    <row r="42" spans="2:8" s="38" customFormat="1" ht="14.25" customHeight="1" x14ac:dyDescent="0.2">
      <c r="B42" s="17" t="s">
        <v>86</v>
      </c>
      <c r="C42" s="43" t="s">
        <v>465</v>
      </c>
      <c r="D42" s="573">
        <v>260000</v>
      </c>
      <c r="E42" s="608">
        <v>260000</v>
      </c>
      <c r="F42" s="565">
        <v>260000</v>
      </c>
      <c r="H42" s="41"/>
    </row>
    <row r="43" spans="2:8" s="38" customFormat="1" ht="14.25" customHeight="1" x14ac:dyDescent="0.2">
      <c r="B43" s="17" t="s">
        <v>87</v>
      </c>
      <c r="C43" s="43" t="s">
        <v>519</v>
      </c>
      <c r="D43" s="573">
        <v>300000</v>
      </c>
      <c r="E43" s="608">
        <v>300000</v>
      </c>
      <c r="F43" s="565">
        <v>300000</v>
      </c>
      <c r="H43" s="508"/>
    </row>
    <row r="44" spans="2:8" s="38" customFormat="1" ht="14.25" customHeight="1" x14ac:dyDescent="0.2">
      <c r="B44" s="17" t="s">
        <v>88</v>
      </c>
      <c r="C44" s="43" t="s">
        <v>520</v>
      </c>
      <c r="D44" s="573">
        <v>1262000</v>
      </c>
      <c r="E44" s="608">
        <v>995000</v>
      </c>
      <c r="F44" s="565">
        <v>995000</v>
      </c>
      <c r="H44" s="41"/>
    </row>
    <row r="45" spans="2:8" s="38" customFormat="1" ht="14.25" customHeight="1" x14ac:dyDescent="0.2">
      <c r="B45" s="17" t="s">
        <v>89</v>
      </c>
      <c r="C45" s="18" t="s">
        <v>521</v>
      </c>
      <c r="D45" s="573">
        <v>118300</v>
      </c>
      <c r="E45" s="608">
        <v>118300</v>
      </c>
      <c r="F45" s="565">
        <v>118300</v>
      </c>
      <c r="H45" s="41"/>
    </row>
    <row r="46" spans="2:8" s="38" customFormat="1" ht="14.25" customHeight="1" x14ac:dyDescent="0.2">
      <c r="B46" s="17" t="s">
        <v>90</v>
      </c>
      <c r="C46" s="18" t="s">
        <v>522</v>
      </c>
      <c r="D46" s="573">
        <v>20700</v>
      </c>
      <c r="E46" s="608">
        <v>20700</v>
      </c>
      <c r="F46" s="565">
        <v>20700</v>
      </c>
      <c r="H46" s="41"/>
    </row>
    <row r="47" spans="2:8" s="38" customFormat="1" ht="14.25" customHeight="1" x14ac:dyDescent="0.2">
      <c r="B47" s="17" t="s">
        <v>91</v>
      </c>
      <c r="C47" s="18" t="s">
        <v>530</v>
      </c>
      <c r="D47" s="573">
        <v>229000</v>
      </c>
      <c r="E47" s="608">
        <v>150000</v>
      </c>
      <c r="F47" s="565">
        <v>150000</v>
      </c>
      <c r="H47" s="41"/>
    </row>
    <row r="48" spans="2:8" s="38" customFormat="1" ht="14.25" customHeight="1" x14ac:dyDescent="0.2">
      <c r="B48" s="17" t="s">
        <v>92</v>
      </c>
      <c r="C48" s="18" t="s">
        <v>584</v>
      </c>
      <c r="D48" s="573">
        <v>0</v>
      </c>
      <c r="E48" s="608">
        <v>3175000</v>
      </c>
      <c r="F48" s="565">
        <v>3175000</v>
      </c>
      <c r="H48" s="41"/>
    </row>
    <row r="49" spans="2:8" s="38" customFormat="1" ht="14.25" customHeight="1" x14ac:dyDescent="0.2">
      <c r="B49" s="17" t="s">
        <v>93</v>
      </c>
      <c r="C49" s="18" t="s">
        <v>585</v>
      </c>
      <c r="D49" s="573">
        <v>0</v>
      </c>
      <c r="E49" s="608">
        <v>346000</v>
      </c>
      <c r="F49" s="565">
        <v>346000</v>
      </c>
      <c r="H49" s="41"/>
    </row>
    <row r="50" spans="2:8" s="38" customFormat="1" ht="14.25" customHeight="1" x14ac:dyDescent="0.2">
      <c r="B50" s="144" t="s">
        <v>19</v>
      </c>
      <c r="C50" s="145" t="s">
        <v>123</v>
      </c>
      <c r="D50" s="574">
        <f>SUM(D51)</f>
        <v>14220000</v>
      </c>
      <c r="E50" s="609">
        <f>SUM(E51)</f>
        <v>14220000</v>
      </c>
      <c r="F50" s="566">
        <f>SUM(F51)</f>
        <v>14220000</v>
      </c>
      <c r="H50" s="41"/>
    </row>
    <row r="51" spans="2:8" s="38" customFormat="1" ht="14.25" customHeight="1" x14ac:dyDescent="0.2">
      <c r="B51" s="142" t="s">
        <v>13</v>
      </c>
      <c r="C51" s="143" t="s">
        <v>124</v>
      </c>
      <c r="D51" s="575">
        <v>14220000</v>
      </c>
      <c r="E51" s="610">
        <v>14220000</v>
      </c>
      <c r="F51" s="567">
        <v>14220000</v>
      </c>
      <c r="H51" s="41"/>
    </row>
    <row r="52" spans="2:8" s="38" customFormat="1" ht="14.25" customHeight="1" thickBot="1" x14ac:dyDescent="0.25">
      <c r="B52" s="283" t="s">
        <v>20</v>
      </c>
      <c r="C52" s="312" t="s">
        <v>125</v>
      </c>
      <c r="D52" s="576">
        <v>1500000</v>
      </c>
      <c r="E52" s="611">
        <v>1500000</v>
      </c>
      <c r="F52" s="568">
        <v>2228000</v>
      </c>
      <c r="H52" s="41"/>
    </row>
    <row r="53" spans="2:8" s="38" customFormat="1" ht="14.25" customHeight="1" thickTop="1" thickBot="1" x14ac:dyDescent="0.25">
      <c r="B53" s="210" t="s">
        <v>126</v>
      </c>
      <c r="C53" s="210"/>
      <c r="D53" s="577">
        <f>D9+D17+D50+D52</f>
        <v>249993529</v>
      </c>
      <c r="E53" s="612">
        <f>E9+E17+E50+E52</f>
        <v>251087332</v>
      </c>
      <c r="F53" s="569">
        <f>F9+F17+F50+F52</f>
        <v>251861332</v>
      </c>
      <c r="H53" s="41"/>
    </row>
    <row r="54" spans="2:8" s="38" customFormat="1" ht="14.25" customHeight="1" thickTop="1" x14ac:dyDescent="0.2">
      <c r="B54" s="1"/>
      <c r="C54" s="1"/>
      <c r="D54" s="1"/>
      <c r="H54" s="41"/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3"/>
  <sheetViews>
    <sheetView zoomScaleNormal="100" workbookViewId="0"/>
  </sheetViews>
  <sheetFormatPr defaultRowHeight="12.75" x14ac:dyDescent="0.2"/>
  <cols>
    <col min="1" max="1" width="5.7109375" style="1" customWidth="1"/>
    <col min="2" max="2" width="5.7109375" customWidth="1"/>
    <col min="3" max="3" width="30.85546875" style="1" customWidth="1"/>
    <col min="4" max="7" width="9.140625" style="1"/>
    <col min="8" max="8" width="9.140625" style="1" customWidth="1"/>
  </cols>
  <sheetData>
    <row r="1" spans="1:9" ht="15" customHeight="1" x14ac:dyDescent="0.2">
      <c r="C1" s="3"/>
      <c r="D1" s="3"/>
      <c r="E1" s="3"/>
      <c r="F1" s="3"/>
      <c r="G1" s="3"/>
      <c r="H1" s="3"/>
      <c r="I1" s="2" t="s">
        <v>419</v>
      </c>
    </row>
    <row r="2" spans="1:9" ht="15" customHeight="1" x14ac:dyDescent="0.2">
      <c r="C2" s="3"/>
      <c r="D2" s="3"/>
      <c r="E2" s="3"/>
      <c r="F2" s="3"/>
      <c r="G2" s="3"/>
      <c r="H2" s="3"/>
      <c r="I2" s="2" t="str">
        <f>'1.sz. melléklet'!G2</f>
        <v>az 10/2018. (XI.30.) önkormányzati rendelethez</v>
      </c>
    </row>
    <row r="3" spans="1:9" ht="15" customHeight="1" x14ac:dyDescent="0.2">
      <c r="C3" s="4"/>
    </row>
    <row r="4" spans="1:9" ht="15" customHeight="1" x14ac:dyDescent="0.2">
      <c r="A4" s="663" t="s">
        <v>127</v>
      </c>
      <c r="B4" s="663"/>
      <c r="C4" s="663"/>
      <c r="D4" s="663"/>
      <c r="E4" s="663"/>
      <c r="F4" s="663"/>
      <c r="G4" s="663"/>
      <c r="H4" s="663"/>
      <c r="I4" s="663"/>
    </row>
    <row r="5" spans="1:9" ht="15" customHeight="1" x14ac:dyDescent="0.2">
      <c r="A5" s="663" t="s">
        <v>489</v>
      </c>
      <c r="B5" s="663"/>
      <c r="C5" s="663"/>
      <c r="D5" s="663"/>
      <c r="E5" s="663"/>
      <c r="F5" s="663"/>
      <c r="G5" s="663"/>
      <c r="H5" s="663"/>
      <c r="I5" s="663"/>
    </row>
    <row r="6" spans="1:9" ht="15" customHeight="1" x14ac:dyDescent="0.2">
      <c r="B6" s="1"/>
    </row>
    <row r="7" spans="1:9" ht="15" customHeight="1" thickBot="1" x14ac:dyDescent="0.25">
      <c r="B7" s="1"/>
      <c r="I7" s="64" t="s">
        <v>185</v>
      </c>
    </row>
    <row r="8" spans="1:9" ht="36" thickTop="1" x14ac:dyDescent="0.2">
      <c r="A8" s="138" t="s">
        <v>121</v>
      </c>
      <c r="B8" s="702" t="s">
        <v>122</v>
      </c>
      <c r="C8" s="702"/>
      <c r="D8" s="702"/>
      <c r="E8" s="702"/>
      <c r="F8" s="703"/>
      <c r="G8" s="9" t="s">
        <v>480</v>
      </c>
      <c r="H8" s="570" t="s">
        <v>564</v>
      </c>
      <c r="I8" s="435" t="s">
        <v>588</v>
      </c>
    </row>
    <row r="9" spans="1:9" ht="15" customHeight="1" thickBot="1" x14ac:dyDescent="0.25">
      <c r="A9" s="140" t="s">
        <v>3</v>
      </c>
      <c r="B9" s="700" t="s">
        <v>4</v>
      </c>
      <c r="C9" s="700"/>
      <c r="D9" s="700"/>
      <c r="E9" s="700"/>
      <c r="F9" s="701"/>
      <c r="G9" s="540" t="s">
        <v>5</v>
      </c>
      <c r="H9" s="615" t="s">
        <v>6</v>
      </c>
      <c r="I9" s="613" t="s">
        <v>7</v>
      </c>
    </row>
    <row r="10" spans="1:9" ht="15" customHeight="1" thickTop="1" x14ac:dyDescent="0.2">
      <c r="A10" s="452" t="s">
        <v>107</v>
      </c>
      <c r="B10" s="710" t="s">
        <v>186</v>
      </c>
      <c r="C10" s="710"/>
      <c r="D10" s="710"/>
      <c r="E10" s="453"/>
      <c r="F10" s="454"/>
      <c r="G10" s="560"/>
      <c r="H10" s="616"/>
      <c r="I10" s="455"/>
    </row>
    <row r="11" spans="1:9" ht="15" customHeight="1" x14ac:dyDescent="0.2">
      <c r="A11" s="215" t="s">
        <v>108</v>
      </c>
      <c r="B11" s="707" t="s">
        <v>187</v>
      </c>
      <c r="C11" s="707"/>
      <c r="D11" s="707"/>
      <c r="E11" s="707"/>
      <c r="F11" s="456"/>
      <c r="G11" s="549">
        <f>SUM(E12:E15)</f>
        <v>16207515</v>
      </c>
      <c r="H11" s="617">
        <f>SUM(E12:E15)</f>
        <v>16207515</v>
      </c>
      <c r="I11" s="632">
        <f>SUM(E12:E15)</f>
        <v>16207515</v>
      </c>
    </row>
    <row r="12" spans="1:9" ht="15" customHeight="1" x14ac:dyDescent="0.2">
      <c r="A12" s="215"/>
      <c r="B12" s="457" t="s">
        <v>188</v>
      </c>
      <c r="C12" s="458" t="s">
        <v>189</v>
      </c>
      <c r="D12" s="458"/>
      <c r="E12" s="459">
        <v>2932450</v>
      </c>
      <c r="F12" s="456"/>
      <c r="G12" s="550"/>
      <c r="H12" s="581"/>
      <c r="I12" s="633"/>
    </row>
    <row r="13" spans="1:9" ht="15" customHeight="1" x14ac:dyDescent="0.2">
      <c r="A13" s="215"/>
      <c r="B13" s="457" t="s">
        <v>190</v>
      </c>
      <c r="C13" s="458" t="s">
        <v>191</v>
      </c>
      <c r="D13" s="458"/>
      <c r="E13" s="459">
        <v>9792000</v>
      </c>
      <c r="F13" s="456"/>
      <c r="G13" s="550"/>
      <c r="H13" s="581"/>
      <c r="I13" s="633"/>
    </row>
    <row r="14" spans="1:9" ht="15" customHeight="1" x14ac:dyDescent="0.2">
      <c r="A14" s="215"/>
      <c r="B14" s="457" t="s">
        <v>192</v>
      </c>
      <c r="C14" s="458" t="s">
        <v>193</v>
      </c>
      <c r="D14" s="458"/>
      <c r="E14" s="459">
        <v>668265</v>
      </c>
      <c r="F14" s="456"/>
      <c r="G14" s="550"/>
      <c r="H14" s="581"/>
      <c r="I14" s="633"/>
    </row>
    <row r="15" spans="1:9" ht="15" customHeight="1" x14ac:dyDescent="0.2">
      <c r="A15" s="371"/>
      <c r="B15" s="457" t="s">
        <v>194</v>
      </c>
      <c r="C15" s="458" t="s">
        <v>195</v>
      </c>
      <c r="D15" s="458"/>
      <c r="E15" s="460">
        <v>2814800</v>
      </c>
      <c r="F15" s="456"/>
      <c r="G15" s="550"/>
      <c r="H15" s="581"/>
      <c r="I15" s="633"/>
    </row>
    <row r="16" spans="1:9" ht="15" customHeight="1" x14ac:dyDescent="0.2">
      <c r="A16" s="215" t="s">
        <v>109</v>
      </c>
      <c r="B16" s="308" t="s">
        <v>196</v>
      </c>
      <c r="C16" s="308"/>
      <c r="D16" s="308"/>
      <c r="E16" s="461">
        <v>5000000</v>
      </c>
      <c r="F16" s="462"/>
      <c r="G16" s="549">
        <f>SUM(E16:E17)</f>
        <v>3234837</v>
      </c>
      <c r="H16" s="618">
        <f>SUM(E16:E17)</f>
        <v>3234837</v>
      </c>
      <c r="I16" s="632">
        <f>SUM(G16:G17)</f>
        <v>3234837</v>
      </c>
    </row>
    <row r="17" spans="1:9" ht="15" customHeight="1" x14ac:dyDescent="0.2">
      <c r="A17" s="371"/>
      <c r="B17" s="307"/>
      <c r="C17" s="463" t="s">
        <v>203</v>
      </c>
      <c r="D17" s="463"/>
      <c r="E17" s="464">
        <v>-1765163</v>
      </c>
      <c r="F17" s="465"/>
      <c r="G17" s="551"/>
      <c r="H17" s="465"/>
      <c r="I17" s="634"/>
    </row>
    <row r="18" spans="1:9" ht="15" customHeight="1" x14ac:dyDescent="0.2">
      <c r="A18" s="371" t="s">
        <v>430</v>
      </c>
      <c r="B18" s="467" t="s">
        <v>211</v>
      </c>
      <c r="C18" s="451"/>
      <c r="D18" s="451"/>
      <c r="E18" s="451"/>
      <c r="F18" s="468"/>
      <c r="G18" s="174">
        <v>137700</v>
      </c>
      <c r="H18" s="619">
        <v>137700</v>
      </c>
      <c r="I18" s="561">
        <v>137700</v>
      </c>
    </row>
    <row r="19" spans="1:9" ht="15" customHeight="1" x14ac:dyDescent="0.2">
      <c r="A19" s="371" t="s">
        <v>431</v>
      </c>
      <c r="B19" s="469" t="s">
        <v>209</v>
      </c>
      <c r="C19" s="307"/>
      <c r="D19" s="307"/>
      <c r="E19" s="307"/>
      <c r="F19" s="465"/>
      <c r="G19" s="552">
        <v>19468580</v>
      </c>
      <c r="H19" s="620">
        <v>19468580</v>
      </c>
      <c r="I19" s="635">
        <v>19468580</v>
      </c>
    </row>
    <row r="20" spans="1:9" ht="15" customHeight="1" thickBot="1" x14ac:dyDescent="0.25">
      <c r="A20" s="371" t="s">
        <v>444</v>
      </c>
      <c r="B20" s="470" t="s">
        <v>499</v>
      </c>
      <c r="C20" s="55"/>
      <c r="D20" s="55"/>
      <c r="E20" s="55"/>
      <c r="F20" s="456"/>
      <c r="G20" s="184">
        <v>1170400</v>
      </c>
      <c r="H20" s="617">
        <v>1170400</v>
      </c>
      <c r="I20" s="636">
        <v>1170400</v>
      </c>
    </row>
    <row r="21" spans="1:9" ht="15" customHeight="1" thickBot="1" x14ac:dyDescent="0.25">
      <c r="A21" s="212" t="s">
        <v>13</v>
      </c>
      <c r="B21" s="471" t="s">
        <v>435</v>
      </c>
      <c r="C21" s="472"/>
      <c r="D21" s="472"/>
      <c r="E21" s="473"/>
      <c r="F21" s="474"/>
      <c r="G21" s="553">
        <f>SUM(G11:G20)</f>
        <v>40219032</v>
      </c>
      <c r="H21" s="621">
        <f>SUM(H11:H20)</f>
        <v>40219032</v>
      </c>
      <c r="I21" s="475">
        <f>SUM(I11:I20)</f>
        <v>40219032</v>
      </c>
    </row>
    <row r="22" spans="1:9" ht="15" customHeight="1" x14ac:dyDescent="0.2">
      <c r="A22" s="476" t="s">
        <v>16</v>
      </c>
      <c r="B22" s="55" t="s">
        <v>443</v>
      </c>
      <c r="C22" s="191"/>
      <c r="D22" s="458"/>
      <c r="E22" s="477"/>
      <c r="F22" s="456"/>
      <c r="G22" s="184">
        <v>5004000</v>
      </c>
      <c r="H22" s="617">
        <v>5004000</v>
      </c>
      <c r="I22" s="56">
        <v>5004000</v>
      </c>
    </row>
    <row r="23" spans="1:9" ht="15" customHeight="1" x14ac:dyDescent="0.2">
      <c r="A23" s="215" t="s">
        <v>17</v>
      </c>
      <c r="B23" s="55" t="s">
        <v>200</v>
      </c>
      <c r="C23" s="55"/>
      <c r="D23" s="55"/>
      <c r="E23" s="55"/>
      <c r="F23" s="456"/>
      <c r="G23" s="184">
        <v>1140000</v>
      </c>
      <c r="H23" s="617">
        <v>1140000</v>
      </c>
      <c r="I23" s="56">
        <v>1140000</v>
      </c>
    </row>
    <row r="24" spans="1:9" ht="15" customHeight="1" x14ac:dyDescent="0.2">
      <c r="A24" s="215" t="s">
        <v>381</v>
      </c>
      <c r="B24" s="55" t="s">
        <v>445</v>
      </c>
      <c r="C24" s="55"/>
      <c r="D24" s="55"/>
      <c r="E24" s="55"/>
      <c r="F24" s="456"/>
      <c r="G24" s="184">
        <v>55360</v>
      </c>
      <c r="H24" s="617">
        <v>55360</v>
      </c>
      <c r="I24" s="56">
        <v>55360</v>
      </c>
    </row>
    <row r="25" spans="1:9" ht="15" customHeight="1" thickBot="1" x14ac:dyDescent="0.25">
      <c r="A25" s="215" t="s">
        <v>441</v>
      </c>
      <c r="B25" s="55" t="s">
        <v>442</v>
      </c>
      <c r="C25" s="55"/>
      <c r="D25" s="55"/>
      <c r="E25" s="55"/>
      <c r="F25" s="456"/>
      <c r="G25" s="184"/>
      <c r="H25" s="617"/>
      <c r="I25" s="56"/>
    </row>
    <row r="26" spans="1:9" ht="15" customHeight="1" thickBot="1" x14ac:dyDescent="0.25">
      <c r="A26" s="212" t="s">
        <v>14</v>
      </c>
      <c r="B26" s="471" t="s">
        <v>432</v>
      </c>
      <c r="C26" s="478"/>
      <c r="D26" s="478"/>
      <c r="E26" s="473"/>
      <c r="F26" s="474"/>
      <c r="G26" s="554">
        <f>SUM(G22:G24)</f>
        <v>6199360</v>
      </c>
      <c r="H26" s="557">
        <f>SUM(H22:H24)</f>
        <v>6199360</v>
      </c>
      <c r="I26" s="479">
        <f>SUM(I22:I24)</f>
        <v>6199360</v>
      </c>
    </row>
    <row r="27" spans="1:9" s="213" customFormat="1" ht="15" customHeight="1" thickBot="1" x14ac:dyDescent="0.25">
      <c r="A27" s="214" t="s">
        <v>111</v>
      </c>
      <c r="B27" s="480" t="s">
        <v>207</v>
      </c>
      <c r="C27" s="481"/>
      <c r="D27" s="482"/>
      <c r="E27" s="483"/>
      <c r="F27" s="484"/>
      <c r="G27" s="555">
        <v>1800000</v>
      </c>
      <c r="H27" s="622">
        <v>1800000</v>
      </c>
      <c r="I27" s="485">
        <v>1800000</v>
      </c>
    </row>
    <row r="28" spans="1:9" s="213" customFormat="1" ht="15" customHeight="1" thickBot="1" x14ac:dyDescent="0.25">
      <c r="A28" s="212" t="s">
        <v>41</v>
      </c>
      <c r="B28" s="471" t="s">
        <v>434</v>
      </c>
      <c r="C28" s="478"/>
      <c r="D28" s="478"/>
      <c r="E28" s="473"/>
      <c r="F28" s="474"/>
      <c r="G28" s="554">
        <f>SUM(G27)</f>
        <v>1800000</v>
      </c>
      <c r="H28" s="557">
        <f>SUM(H27)</f>
        <v>1800000</v>
      </c>
      <c r="I28" s="479">
        <f>SUM(I27)</f>
        <v>1800000</v>
      </c>
    </row>
    <row r="29" spans="1:9" ht="15" customHeight="1" x14ac:dyDescent="0.2">
      <c r="A29" s="215" t="s">
        <v>204</v>
      </c>
      <c r="B29" s="707" t="s">
        <v>436</v>
      </c>
      <c r="C29" s="707"/>
      <c r="D29" s="707"/>
      <c r="E29" s="707"/>
      <c r="F29" s="708"/>
      <c r="G29" s="184">
        <f>D34+E34+F34</f>
        <v>12327800</v>
      </c>
      <c r="H29" s="617">
        <f>D34+E34+F34</f>
        <v>12327800</v>
      </c>
      <c r="I29" s="56">
        <f>D34+E34+F34</f>
        <v>12327800</v>
      </c>
    </row>
    <row r="30" spans="1:9" ht="15" customHeight="1" x14ac:dyDescent="0.2">
      <c r="A30" s="215"/>
      <c r="B30" s="55"/>
      <c r="C30" s="486"/>
      <c r="D30" s="487" t="s">
        <v>201</v>
      </c>
      <c r="E30" s="487" t="s">
        <v>202</v>
      </c>
      <c r="F30" s="488"/>
      <c r="G30" s="550"/>
      <c r="H30" s="581"/>
      <c r="I30" s="58"/>
    </row>
    <row r="31" spans="1:9" ht="15" customHeight="1" x14ac:dyDescent="0.2">
      <c r="A31" s="215"/>
      <c r="B31" s="55"/>
      <c r="C31" s="458" t="s">
        <v>197</v>
      </c>
      <c r="D31" s="459">
        <v>6481200</v>
      </c>
      <c r="E31" s="459">
        <v>3240600</v>
      </c>
      <c r="F31" s="489"/>
      <c r="G31" s="550"/>
      <c r="H31" s="581"/>
      <c r="I31" s="58"/>
    </row>
    <row r="32" spans="1:9" ht="15" customHeight="1" x14ac:dyDescent="0.2">
      <c r="A32" s="215"/>
      <c r="B32" s="55"/>
      <c r="C32" s="458" t="s">
        <v>198</v>
      </c>
      <c r="D32" s="459">
        <v>1470000</v>
      </c>
      <c r="E32" s="459">
        <v>735000</v>
      </c>
      <c r="F32" s="489"/>
      <c r="G32" s="550"/>
      <c r="H32" s="581"/>
      <c r="I32" s="58"/>
    </row>
    <row r="33" spans="1:9" ht="15" customHeight="1" x14ac:dyDescent="0.2">
      <c r="A33" s="215"/>
      <c r="B33" s="55"/>
      <c r="C33" s="458" t="s">
        <v>384</v>
      </c>
      <c r="D33" s="460"/>
      <c r="E33" s="460"/>
      <c r="F33" s="490">
        <v>401000</v>
      </c>
      <c r="G33" s="550"/>
      <c r="H33" s="581"/>
      <c r="I33" s="58"/>
    </row>
    <row r="34" spans="1:9" ht="15" customHeight="1" x14ac:dyDescent="0.2">
      <c r="A34" s="371"/>
      <c r="B34" s="55"/>
      <c r="C34" s="458" t="s">
        <v>199</v>
      </c>
      <c r="D34" s="491">
        <f>SUM(D31:D33)</f>
        <v>7951200</v>
      </c>
      <c r="E34" s="491">
        <f>SUM(E31:E33)</f>
        <v>3975600</v>
      </c>
      <c r="F34" s="492">
        <f>SUM(F31:F33)</f>
        <v>401000</v>
      </c>
      <c r="G34" s="550"/>
      <c r="H34" s="581"/>
      <c r="I34" s="58"/>
    </row>
    <row r="35" spans="1:9" ht="15" customHeight="1" x14ac:dyDescent="0.2">
      <c r="A35" s="215" t="s">
        <v>205</v>
      </c>
      <c r="B35" s="709" t="s">
        <v>437</v>
      </c>
      <c r="C35" s="709"/>
      <c r="D35" s="487" t="s">
        <v>201</v>
      </c>
      <c r="E35" s="487" t="s">
        <v>202</v>
      </c>
      <c r="F35" s="462"/>
      <c r="G35" s="549">
        <f>D36+E36</f>
        <v>1552300</v>
      </c>
      <c r="H35" s="618">
        <f>D36+E36</f>
        <v>1552300</v>
      </c>
      <c r="I35" s="309">
        <f>D36+E36</f>
        <v>1552300</v>
      </c>
    </row>
    <row r="36" spans="1:9" ht="15" customHeight="1" thickBot="1" x14ac:dyDescent="0.25">
      <c r="A36" s="371"/>
      <c r="B36" s="307"/>
      <c r="C36" s="493"/>
      <c r="D36" s="460">
        <v>1034867</v>
      </c>
      <c r="E36" s="464">
        <v>517433</v>
      </c>
      <c r="F36" s="465"/>
      <c r="G36" s="551"/>
      <c r="H36" s="465"/>
      <c r="I36" s="466"/>
    </row>
    <row r="37" spans="1:9" ht="15" customHeight="1" thickBot="1" x14ac:dyDescent="0.25">
      <c r="A37" s="212" t="s">
        <v>42</v>
      </c>
      <c r="B37" s="471" t="s">
        <v>433</v>
      </c>
      <c r="C37" s="494"/>
      <c r="D37" s="494"/>
      <c r="E37" s="494"/>
      <c r="F37" s="474"/>
      <c r="G37" s="554">
        <f>SUM(G29:G36)</f>
        <v>13880100</v>
      </c>
      <c r="H37" s="557">
        <f>SUM(H29:H36)</f>
        <v>13880100</v>
      </c>
      <c r="I37" s="479">
        <f>SUM(I29:I36)</f>
        <v>13880100</v>
      </c>
    </row>
    <row r="38" spans="1:9" ht="15" customHeight="1" x14ac:dyDescent="0.2">
      <c r="A38" s="625" t="s">
        <v>208</v>
      </c>
      <c r="B38" s="626" t="s">
        <v>577</v>
      </c>
      <c r="C38" s="627"/>
      <c r="D38" s="627"/>
      <c r="E38" s="627"/>
      <c r="F38" s="628"/>
      <c r="G38" s="629"/>
      <c r="H38" s="630">
        <v>289317</v>
      </c>
      <c r="I38" s="631">
        <v>348114</v>
      </c>
    </row>
    <row r="39" spans="1:9" ht="15" customHeight="1" thickBot="1" x14ac:dyDescent="0.25">
      <c r="A39" s="215" t="s">
        <v>210</v>
      </c>
      <c r="B39" s="470" t="s">
        <v>595</v>
      </c>
      <c r="C39" s="580"/>
      <c r="D39" s="580"/>
      <c r="E39" s="580"/>
      <c r="F39" s="581"/>
      <c r="G39" s="617"/>
      <c r="H39" s="617"/>
      <c r="I39" s="624">
        <v>8607000</v>
      </c>
    </row>
    <row r="40" spans="1:9" ht="15" customHeight="1" thickBot="1" x14ac:dyDescent="0.25">
      <c r="A40" s="556" t="s">
        <v>43</v>
      </c>
      <c r="B40" s="471" t="s">
        <v>578</v>
      </c>
      <c r="C40" s="494"/>
      <c r="D40" s="494"/>
      <c r="E40" s="494"/>
      <c r="F40" s="474"/>
      <c r="G40" s="557">
        <f>SUM(G38)</f>
        <v>0</v>
      </c>
      <c r="H40" s="554">
        <f>SUM(H38)</f>
        <v>289317</v>
      </c>
      <c r="I40" s="614">
        <f>SUM(I38:I39)</f>
        <v>8955114</v>
      </c>
    </row>
    <row r="41" spans="1:9" ht="15" customHeight="1" thickBot="1" x14ac:dyDescent="0.25">
      <c r="A41" s="556" t="s">
        <v>44</v>
      </c>
      <c r="B41" s="471" t="s">
        <v>596</v>
      </c>
      <c r="C41" s="494"/>
      <c r="D41" s="494"/>
      <c r="E41" s="494"/>
      <c r="F41" s="474"/>
      <c r="G41" s="557">
        <f>SUM(G39)</f>
        <v>0</v>
      </c>
      <c r="H41" s="554">
        <f>SUM(H39)</f>
        <v>0</v>
      </c>
      <c r="I41" s="614">
        <v>124690</v>
      </c>
    </row>
    <row r="42" spans="1:9" ht="18" customHeight="1" thickBot="1" x14ac:dyDescent="0.25">
      <c r="A42" s="704" t="s">
        <v>212</v>
      </c>
      <c r="B42" s="705"/>
      <c r="C42" s="705"/>
      <c r="D42" s="705"/>
      <c r="E42" s="705"/>
      <c r="F42" s="706"/>
      <c r="G42" s="558">
        <f>G21+G26+G28+G37</f>
        <v>62098492</v>
      </c>
      <c r="H42" s="623">
        <f>H21+H26+H28+H37+H40</f>
        <v>62387809</v>
      </c>
      <c r="I42" s="559">
        <f>I21+I26+I28+I37+I40+I41</f>
        <v>71178296</v>
      </c>
    </row>
    <row r="43" spans="1:9" ht="13.5" thickTop="1" x14ac:dyDescent="0.2">
      <c r="A43" s="41"/>
      <c r="B43" s="38"/>
      <c r="C43" s="41"/>
      <c r="D43" s="41"/>
      <c r="E43" s="41"/>
      <c r="F43" s="41"/>
      <c r="G43" s="41"/>
      <c r="H43" s="41"/>
    </row>
  </sheetData>
  <sheetProtection selectLockedCells="1" selectUnlockedCells="1"/>
  <mergeCells count="9">
    <mergeCell ref="A4:I4"/>
    <mergeCell ref="A5:I5"/>
    <mergeCell ref="B9:F9"/>
    <mergeCell ref="B8:F8"/>
    <mergeCell ref="A42:F42"/>
    <mergeCell ref="B29:F29"/>
    <mergeCell ref="B35:C35"/>
    <mergeCell ref="B11:E11"/>
    <mergeCell ref="B10:D10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5" width="9.7109375" customWidth="1"/>
  </cols>
  <sheetData>
    <row r="1" spans="1:7" s="38" customFormat="1" ht="15" customHeight="1" x14ac:dyDescent="0.2">
      <c r="B1" s="3"/>
      <c r="C1" s="3"/>
      <c r="D1" s="3"/>
      <c r="E1" s="3"/>
      <c r="F1" s="3"/>
      <c r="G1" s="3" t="s">
        <v>420</v>
      </c>
    </row>
    <row r="2" spans="1:7" s="38" customFormat="1" ht="15" customHeight="1" x14ac:dyDescent="0.2">
      <c r="A2" s="3"/>
      <c r="B2" s="3"/>
      <c r="C2" s="3"/>
      <c r="D2" s="3"/>
      <c r="E2" s="3"/>
      <c r="F2" s="3"/>
      <c r="G2" s="2" t="str">
        <f>'1.sz. melléklet'!G2</f>
        <v>az 10/2018. (XI.30.) önkormányzati rendelethez</v>
      </c>
    </row>
    <row r="3" spans="1:7" s="38" customFormat="1" ht="15" customHeight="1" x14ac:dyDescent="0.2">
      <c r="A3" s="41"/>
      <c r="B3" s="41"/>
    </row>
    <row r="4" spans="1:7" ht="15" customHeight="1" thickBot="1" x14ac:dyDescent="0.25">
      <c r="F4" s="6" t="s">
        <v>185</v>
      </c>
    </row>
    <row r="5" spans="1:7" ht="36.75" thickTop="1" x14ac:dyDescent="0.2">
      <c r="A5" s="138" t="s">
        <v>61</v>
      </c>
      <c r="B5" s="147" t="s">
        <v>122</v>
      </c>
      <c r="C5" s="9" t="s">
        <v>480</v>
      </c>
      <c r="D5" s="9" t="s">
        <v>564</v>
      </c>
      <c r="E5" s="9" t="s">
        <v>588</v>
      </c>
      <c r="F5" s="10" t="s">
        <v>565</v>
      </c>
      <c r="G5" s="149"/>
    </row>
    <row r="6" spans="1:7" ht="15" customHeight="1" thickBot="1" x14ac:dyDescent="0.25">
      <c r="A6" s="140" t="s">
        <v>3</v>
      </c>
      <c r="B6" s="148" t="s">
        <v>4</v>
      </c>
      <c r="C6" s="13" t="s">
        <v>5</v>
      </c>
      <c r="D6" s="13" t="s">
        <v>6</v>
      </c>
      <c r="E6" s="13" t="s">
        <v>7</v>
      </c>
      <c r="F6" s="14" t="s">
        <v>8</v>
      </c>
      <c r="G6" s="149"/>
    </row>
    <row r="7" spans="1:7" ht="6" customHeight="1" thickTop="1" x14ac:dyDescent="0.2">
      <c r="A7" s="38"/>
      <c r="B7" s="150"/>
      <c r="C7" s="149"/>
      <c r="D7" s="495"/>
      <c r="E7" s="495"/>
      <c r="F7" s="149"/>
      <c r="G7" s="149"/>
    </row>
    <row r="8" spans="1:7" ht="15" customHeight="1" thickBot="1" x14ac:dyDescent="0.25">
      <c r="A8" s="528" t="s">
        <v>531</v>
      </c>
      <c r="B8" s="528"/>
      <c r="C8" s="61"/>
      <c r="D8" s="496"/>
      <c r="E8" s="496"/>
      <c r="F8" s="61"/>
      <c r="G8" s="38"/>
    </row>
    <row r="9" spans="1:7" ht="15" customHeight="1" thickTop="1" x14ac:dyDescent="0.2">
      <c r="A9" s="151" t="s">
        <v>13</v>
      </c>
      <c r="B9" s="152" t="s">
        <v>128</v>
      </c>
      <c r="C9" s="45">
        <v>13668900</v>
      </c>
      <c r="D9" s="45">
        <v>13873900</v>
      </c>
      <c r="E9" s="45">
        <v>17000900</v>
      </c>
      <c r="F9" s="120">
        <f>E9/C9</f>
        <v>1.2437650432734162</v>
      </c>
      <c r="G9" s="38"/>
    </row>
    <row r="10" spans="1:7" ht="15" customHeight="1" x14ac:dyDescent="0.2">
      <c r="A10" s="290" t="s">
        <v>14</v>
      </c>
      <c r="B10" s="152" t="s">
        <v>129</v>
      </c>
      <c r="C10" s="45">
        <v>19418000</v>
      </c>
      <c r="D10" s="45">
        <v>19418000</v>
      </c>
      <c r="E10" s="45">
        <v>19418000</v>
      </c>
      <c r="F10" s="120">
        <f t="shared" ref="F10:F19" si="0">E10/C10</f>
        <v>1</v>
      </c>
      <c r="G10" s="38"/>
    </row>
    <row r="11" spans="1:7" ht="15" customHeight="1" x14ac:dyDescent="0.2">
      <c r="A11" s="291" t="s">
        <v>41</v>
      </c>
      <c r="B11" s="152" t="s">
        <v>398</v>
      </c>
      <c r="C11" s="45">
        <v>80000</v>
      </c>
      <c r="D11" s="45">
        <v>80000</v>
      </c>
      <c r="E11" s="45">
        <v>80000</v>
      </c>
      <c r="F11" s="120">
        <f t="shared" si="0"/>
        <v>1</v>
      </c>
      <c r="G11" s="38"/>
    </row>
    <row r="12" spans="1:7" ht="15" customHeight="1" x14ac:dyDescent="0.2">
      <c r="A12" s="292" t="s">
        <v>42</v>
      </c>
      <c r="B12" s="152" t="s">
        <v>399</v>
      </c>
      <c r="C12" s="45">
        <v>900000</v>
      </c>
      <c r="D12" s="45">
        <v>900000</v>
      </c>
      <c r="E12" s="45">
        <v>900000</v>
      </c>
      <c r="F12" s="120">
        <f t="shared" si="0"/>
        <v>1</v>
      </c>
      <c r="G12" s="38"/>
    </row>
    <row r="13" spans="1:7" ht="15" customHeight="1" x14ac:dyDescent="0.2">
      <c r="A13" s="291" t="s">
        <v>43</v>
      </c>
      <c r="B13" s="152" t="s">
        <v>130</v>
      </c>
      <c r="C13" s="45">
        <v>715000</v>
      </c>
      <c r="D13" s="45">
        <v>715000</v>
      </c>
      <c r="E13" s="45">
        <v>715000</v>
      </c>
      <c r="F13" s="120">
        <f t="shared" si="0"/>
        <v>1</v>
      </c>
      <c r="G13" s="38"/>
    </row>
    <row r="14" spans="1:7" ht="15" customHeight="1" x14ac:dyDescent="0.2">
      <c r="A14" s="42" t="s">
        <v>44</v>
      </c>
      <c r="B14" s="152" t="s">
        <v>131</v>
      </c>
      <c r="C14" s="45">
        <v>301000</v>
      </c>
      <c r="D14" s="45">
        <v>301000</v>
      </c>
      <c r="E14" s="45">
        <v>301000</v>
      </c>
      <c r="F14" s="120">
        <f t="shared" si="0"/>
        <v>1</v>
      </c>
      <c r="G14" s="38"/>
    </row>
    <row r="15" spans="1:7" ht="15" customHeight="1" x14ac:dyDescent="0.2">
      <c r="A15" s="376" t="s">
        <v>45</v>
      </c>
      <c r="B15" s="152" t="s">
        <v>448</v>
      </c>
      <c r="C15" s="45">
        <v>397000</v>
      </c>
      <c r="D15" s="45">
        <v>397000</v>
      </c>
      <c r="E15" s="45">
        <v>397000</v>
      </c>
      <c r="F15" s="120">
        <f t="shared" si="0"/>
        <v>1</v>
      </c>
      <c r="G15" s="38"/>
    </row>
    <row r="16" spans="1:7" ht="15" customHeight="1" x14ac:dyDescent="0.2">
      <c r="A16" s="42" t="s">
        <v>63</v>
      </c>
      <c r="B16" s="152" t="s">
        <v>477</v>
      </c>
      <c r="C16" s="45">
        <v>304000</v>
      </c>
      <c r="D16" s="45">
        <v>304000</v>
      </c>
      <c r="E16" s="45">
        <v>304000</v>
      </c>
      <c r="F16" s="120">
        <f t="shared" si="0"/>
        <v>1</v>
      </c>
      <c r="G16" s="38"/>
    </row>
    <row r="17" spans="1:7" ht="15" customHeight="1" x14ac:dyDescent="0.2">
      <c r="A17" s="376" t="s">
        <v>70</v>
      </c>
      <c r="B17" s="153" t="s">
        <v>400</v>
      </c>
      <c r="C17" s="499">
        <v>340000</v>
      </c>
      <c r="D17" s="499">
        <v>340000</v>
      </c>
      <c r="E17" s="499">
        <v>340000</v>
      </c>
      <c r="F17" s="500">
        <f t="shared" si="0"/>
        <v>1</v>
      </c>
      <c r="G17" s="38"/>
    </row>
    <row r="18" spans="1:7" ht="15" customHeight="1" thickBot="1" x14ac:dyDescent="0.25">
      <c r="A18" s="376" t="s">
        <v>71</v>
      </c>
      <c r="B18" s="153" t="s">
        <v>526</v>
      </c>
      <c r="C18" s="157">
        <v>1200000</v>
      </c>
      <c r="D18" s="157">
        <v>1200000</v>
      </c>
      <c r="E18" s="157">
        <v>1200000</v>
      </c>
      <c r="F18" s="219">
        <f t="shared" si="0"/>
        <v>1</v>
      </c>
      <c r="G18" s="38"/>
    </row>
    <row r="19" spans="1:7" ht="15" customHeight="1" thickTop="1" thickBot="1" x14ac:dyDescent="0.25">
      <c r="A19" s="711" t="s">
        <v>101</v>
      </c>
      <c r="B19" s="711"/>
      <c r="C19" s="154">
        <f t="shared" ref="C19" si="1">SUM(C9:C18)</f>
        <v>37323900</v>
      </c>
      <c r="D19" s="154">
        <f t="shared" ref="D19:E19" si="2">SUM(D9:D18)</f>
        <v>37528900</v>
      </c>
      <c r="E19" s="154">
        <f t="shared" si="2"/>
        <v>40655900</v>
      </c>
      <c r="F19" s="155">
        <f t="shared" si="0"/>
        <v>1.0892725572622368</v>
      </c>
      <c r="G19" s="38"/>
    </row>
    <row r="20" spans="1:7" ht="6" customHeight="1" thickTop="1" x14ac:dyDescent="0.2">
      <c r="A20" s="38"/>
      <c r="B20" s="125"/>
      <c r="C20" s="41"/>
      <c r="D20" s="497"/>
      <c r="E20" s="497"/>
      <c r="F20" s="217"/>
      <c r="G20" s="38"/>
    </row>
    <row r="21" spans="1:7" ht="15" customHeight="1" thickBot="1" x14ac:dyDescent="0.25">
      <c r="A21" s="528" t="s">
        <v>557</v>
      </c>
      <c r="B21" s="528"/>
      <c r="C21" s="61"/>
      <c r="D21" s="496"/>
      <c r="E21" s="496"/>
      <c r="F21" s="218"/>
      <c r="G21" s="38"/>
    </row>
    <row r="22" spans="1:7" ht="15" customHeight="1" thickTop="1" x14ac:dyDescent="0.2">
      <c r="A22" s="151" t="s">
        <v>13</v>
      </c>
      <c r="B22" s="152" t="s">
        <v>132</v>
      </c>
      <c r="C22" s="45">
        <v>100000</v>
      </c>
      <c r="D22" s="45">
        <v>100000</v>
      </c>
      <c r="E22" s="45">
        <v>100000</v>
      </c>
      <c r="F22" s="120">
        <f t="shared" ref="F22:F34" si="3">E22/C22</f>
        <v>1</v>
      </c>
      <c r="G22" s="38"/>
    </row>
    <row r="23" spans="1:7" ht="15" customHeight="1" x14ac:dyDescent="0.2">
      <c r="A23" s="42" t="s">
        <v>14</v>
      </c>
      <c r="B23" s="152" t="s">
        <v>133</v>
      </c>
      <c r="C23" s="45">
        <v>5100000</v>
      </c>
      <c r="D23" s="45">
        <v>5100000</v>
      </c>
      <c r="E23" s="45">
        <v>5100000</v>
      </c>
      <c r="F23" s="120">
        <f t="shared" si="3"/>
        <v>1</v>
      </c>
      <c r="G23" s="38"/>
    </row>
    <row r="24" spans="1:7" ht="15" customHeight="1" x14ac:dyDescent="0.2">
      <c r="A24" s="42" t="s">
        <v>41</v>
      </c>
      <c r="B24" s="152" t="s">
        <v>134</v>
      </c>
      <c r="C24" s="45">
        <v>290000</v>
      </c>
      <c r="D24" s="45">
        <v>290000</v>
      </c>
      <c r="E24" s="45">
        <v>290000</v>
      </c>
      <c r="F24" s="120">
        <f t="shared" si="3"/>
        <v>1</v>
      </c>
      <c r="G24" s="38"/>
    </row>
    <row r="25" spans="1:7" ht="15" customHeight="1" x14ac:dyDescent="0.2">
      <c r="A25" s="42" t="s">
        <v>42</v>
      </c>
      <c r="B25" s="152" t="s">
        <v>135</v>
      </c>
      <c r="C25" s="45">
        <v>2164000</v>
      </c>
      <c r="D25" s="45">
        <v>2314000</v>
      </c>
      <c r="E25" s="45">
        <v>2314000</v>
      </c>
      <c r="F25" s="120">
        <f t="shared" si="3"/>
        <v>1.0693160813308689</v>
      </c>
      <c r="G25" s="38"/>
    </row>
    <row r="26" spans="1:7" ht="15" customHeight="1" x14ac:dyDescent="0.2">
      <c r="A26" s="42" t="s">
        <v>43</v>
      </c>
      <c r="B26" s="152" t="s">
        <v>136</v>
      </c>
      <c r="C26" s="45">
        <v>700000</v>
      </c>
      <c r="D26" s="45">
        <v>700000</v>
      </c>
      <c r="E26" s="45">
        <v>700000</v>
      </c>
      <c r="F26" s="120">
        <f t="shared" si="3"/>
        <v>1</v>
      </c>
      <c r="G26" s="38"/>
    </row>
    <row r="27" spans="1:7" ht="15" customHeight="1" x14ac:dyDescent="0.2">
      <c r="A27" s="42" t="s">
        <v>44</v>
      </c>
      <c r="B27" s="152" t="s">
        <v>137</v>
      </c>
      <c r="C27" s="45">
        <v>200000</v>
      </c>
      <c r="D27" s="45">
        <v>200000</v>
      </c>
      <c r="E27" s="45">
        <v>200000</v>
      </c>
      <c r="F27" s="120">
        <f t="shared" si="3"/>
        <v>1</v>
      </c>
      <c r="G27" s="38"/>
    </row>
    <row r="28" spans="1:7" ht="15" customHeight="1" x14ac:dyDescent="0.2">
      <c r="A28" s="42" t="s">
        <v>45</v>
      </c>
      <c r="B28" s="152" t="s">
        <v>138</v>
      </c>
      <c r="C28" s="45">
        <v>100000</v>
      </c>
      <c r="D28" s="45">
        <v>100000</v>
      </c>
      <c r="E28" s="45">
        <v>100000</v>
      </c>
      <c r="F28" s="120">
        <f t="shared" si="3"/>
        <v>1</v>
      </c>
      <c r="G28" s="38"/>
    </row>
    <row r="29" spans="1:7" ht="15" customHeight="1" x14ac:dyDescent="0.2">
      <c r="A29" s="42" t="s">
        <v>63</v>
      </c>
      <c r="B29" s="152" t="s">
        <v>139</v>
      </c>
      <c r="C29" s="499">
        <v>100000</v>
      </c>
      <c r="D29" s="499">
        <v>100000</v>
      </c>
      <c r="E29" s="499">
        <v>100000</v>
      </c>
      <c r="F29" s="500">
        <f t="shared" si="3"/>
        <v>1</v>
      </c>
      <c r="G29" s="38"/>
    </row>
    <row r="30" spans="1:7" ht="15" customHeight="1" x14ac:dyDescent="0.2">
      <c r="A30" s="42" t="s">
        <v>70</v>
      </c>
      <c r="B30" s="152" t="s">
        <v>523</v>
      </c>
      <c r="C30" s="45">
        <v>100000</v>
      </c>
      <c r="D30" s="45">
        <v>100000</v>
      </c>
      <c r="E30" s="45">
        <v>100000</v>
      </c>
      <c r="F30" s="120">
        <f t="shared" si="3"/>
        <v>1</v>
      </c>
      <c r="G30" s="38"/>
    </row>
    <row r="31" spans="1:7" ht="15" customHeight="1" x14ac:dyDescent="0.2">
      <c r="A31" s="42" t="s">
        <v>71</v>
      </c>
      <c r="B31" s="153" t="s">
        <v>524</v>
      </c>
      <c r="C31" s="445">
        <v>100000</v>
      </c>
      <c r="D31" s="445">
        <v>100000</v>
      </c>
      <c r="E31" s="445">
        <v>100000</v>
      </c>
      <c r="F31" s="498">
        <f t="shared" si="3"/>
        <v>1</v>
      </c>
      <c r="G31" s="38"/>
    </row>
    <row r="32" spans="1:7" ht="15" customHeight="1" x14ac:dyDescent="0.2">
      <c r="A32" s="42" t="s">
        <v>72</v>
      </c>
      <c r="B32" s="153" t="s">
        <v>525</v>
      </c>
      <c r="C32" s="445">
        <v>25000</v>
      </c>
      <c r="D32" s="445">
        <v>25000</v>
      </c>
      <c r="E32" s="445">
        <v>25000</v>
      </c>
      <c r="F32" s="498">
        <f t="shared" si="3"/>
        <v>1</v>
      </c>
      <c r="G32" s="38"/>
    </row>
    <row r="33" spans="1:7" ht="15" customHeight="1" thickBot="1" x14ac:dyDescent="0.25">
      <c r="A33" s="376" t="s">
        <v>73</v>
      </c>
      <c r="B33" s="377" t="s">
        <v>476</v>
      </c>
      <c r="C33" s="390">
        <v>125000</v>
      </c>
      <c r="D33" s="390">
        <v>125000</v>
      </c>
      <c r="E33" s="390">
        <v>125000</v>
      </c>
      <c r="F33" s="391">
        <f t="shared" si="3"/>
        <v>1</v>
      </c>
      <c r="G33" s="38"/>
    </row>
    <row r="34" spans="1:7" ht="15" customHeight="1" thickTop="1" thickBot="1" x14ac:dyDescent="0.25">
      <c r="A34" s="711" t="s">
        <v>101</v>
      </c>
      <c r="B34" s="711"/>
      <c r="C34" s="154">
        <f>SUM(C22:C33)</f>
        <v>9104000</v>
      </c>
      <c r="D34" s="154">
        <f>SUM(D22:D33)</f>
        <v>9254000</v>
      </c>
      <c r="E34" s="154">
        <f>SUM(E22:E33)</f>
        <v>9254000</v>
      </c>
      <c r="F34" s="155">
        <f t="shared" si="3"/>
        <v>1.016476274165202</v>
      </c>
      <c r="G34" s="38"/>
    </row>
    <row r="35" spans="1:7" ht="6" customHeight="1" thickTop="1" x14ac:dyDescent="0.2">
      <c r="A35" s="38"/>
      <c r="B35" s="125"/>
      <c r="C35" s="41"/>
      <c r="D35" s="41"/>
      <c r="E35" s="41"/>
      <c r="F35" s="217"/>
      <c r="G35" s="38"/>
    </row>
    <row r="36" spans="1:7" ht="15" customHeight="1" thickBot="1" x14ac:dyDescent="0.25">
      <c r="A36" s="712" t="s">
        <v>140</v>
      </c>
      <c r="B36" s="712"/>
      <c r="C36" s="310"/>
      <c r="D36" s="310"/>
      <c r="E36" s="310"/>
      <c r="F36" s="432"/>
      <c r="G36" s="38"/>
    </row>
    <row r="37" spans="1:7" ht="15" customHeight="1" thickTop="1" thickBot="1" x14ac:dyDescent="0.25">
      <c r="A37" s="409" t="s">
        <v>13</v>
      </c>
      <c r="B37" s="156" t="s">
        <v>141</v>
      </c>
      <c r="C37" s="157">
        <v>0</v>
      </c>
      <c r="D37" s="157">
        <v>0</v>
      </c>
      <c r="E37" s="157">
        <v>8607000</v>
      </c>
      <c r="F37" s="219"/>
      <c r="G37" s="38"/>
    </row>
    <row r="38" spans="1:7" ht="15" customHeight="1" thickTop="1" thickBot="1" x14ac:dyDescent="0.25">
      <c r="A38" s="711" t="s">
        <v>101</v>
      </c>
      <c r="B38" s="711"/>
      <c r="C38" s="154">
        <f>SUM(C37)</f>
        <v>0</v>
      </c>
      <c r="D38" s="154">
        <f t="shared" ref="D38:E38" si="4">SUM(D37)</f>
        <v>0</v>
      </c>
      <c r="E38" s="154">
        <f t="shared" si="4"/>
        <v>8607000</v>
      </c>
      <c r="F38" s="155"/>
    </row>
    <row r="40" spans="1:7" ht="14.85" customHeight="1" x14ac:dyDescent="0.2">
      <c r="A40"/>
      <c r="B40"/>
    </row>
    <row r="41" spans="1:7" ht="14.85" customHeight="1" x14ac:dyDescent="0.2">
      <c r="A41"/>
      <c r="B41"/>
    </row>
    <row r="42" spans="1:7" ht="14.85" customHeight="1" x14ac:dyDescent="0.2">
      <c r="A42"/>
      <c r="B42"/>
    </row>
    <row r="43" spans="1:7" ht="14.85" customHeight="1" x14ac:dyDescent="0.2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6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10" width="9.7109375" style="1" customWidth="1"/>
    <col min="11" max="14" width="9.140625" style="1"/>
  </cols>
  <sheetData>
    <row r="1" spans="1:14" ht="15" customHeight="1" x14ac:dyDescent="0.2">
      <c r="B1" s="3"/>
      <c r="C1" s="3"/>
      <c r="D1" s="3"/>
      <c r="E1" s="3"/>
      <c r="F1" s="3"/>
      <c r="G1" s="3"/>
      <c r="H1" s="407" t="s">
        <v>421</v>
      </c>
      <c r="I1" s="3"/>
      <c r="N1"/>
    </row>
    <row r="2" spans="1:14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10/2018. (XI.30.) önkormányzati rendelethez</v>
      </c>
      <c r="J2" s="146"/>
      <c r="K2" s="146"/>
      <c r="L2" s="146"/>
      <c r="M2" s="146"/>
      <c r="N2"/>
    </row>
    <row r="3" spans="1:14" ht="15" customHeight="1" x14ac:dyDescent="0.2">
      <c r="A3" s="64"/>
      <c r="N3"/>
    </row>
    <row r="4" spans="1:14" ht="15" customHeight="1" x14ac:dyDescent="0.2">
      <c r="A4" s="663" t="s">
        <v>142</v>
      </c>
      <c r="B4" s="663"/>
      <c r="C4" s="663"/>
      <c r="D4" s="663"/>
      <c r="E4" s="663"/>
      <c r="F4" s="663"/>
      <c r="G4" s="663"/>
      <c r="H4" s="663"/>
      <c r="I4" s="663"/>
      <c r="J4" s="3"/>
    </row>
    <row r="5" spans="1:14" ht="15" customHeight="1" x14ac:dyDescent="0.2"/>
    <row r="6" spans="1:14" ht="15" customHeight="1" thickBot="1" x14ac:dyDescent="0.25">
      <c r="A6" s="211"/>
      <c r="H6" s="6" t="s">
        <v>185</v>
      </c>
      <c r="M6"/>
      <c r="N6"/>
    </row>
    <row r="7" spans="1:14" s="38" customFormat="1" ht="36.75" thickTop="1" x14ac:dyDescent="0.2">
      <c r="A7" s="138" t="s">
        <v>121</v>
      </c>
      <c r="B7" s="9" t="s">
        <v>2</v>
      </c>
      <c r="C7" s="9" t="s">
        <v>490</v>
      </c>
      <c r="D7" s="570" t="s">
        <v>564</v>
      </c>
      <c r="E7" s="570" t="s">
        <v>588</v>
      </c>
      <c r="F7" s="126" t="s">
        <v>491</v>
      </c>
      <c r="G7" s="9" t="s">
        <v>478</v>
      </c>
      <c r="H7" s="435" t="s">
        <v>492</v>
      </c>
      <c r="I7" s="41"/>
      <c r="J7" s="41"/>
      <c r="K7" s="41"/>
      <c r="L7" s="41"/>
    </row>
    <row r="8" spans="1:14" s="38" customFormat="1" ht="15" customHeight="1" x14ac:dyDescent="0.2">
      <c r="A8" s="378" t="s">
        <v>3</v>
      </c>
      <c r="B8" s="158" t="s">
        <v>4</v>
      </c>
      <c r="C8" s="159" t="s">
        <v>5</v>
      </c>
      <c r="D8" s="159" t="s">
        <v>6</v>
      </c>
      <c r="E8" s="159" t="s">
        <v>7</v>
      </c>
      <c r="F8" s="159" t="s">
        <v>8</v>
      </c>
      <c r="G8" s="437" t="s">
        <v>9</v>
      </c>
      <c r="H8" s="436" t="s">
        <v>52</v>
      </c>
      <c r="I8" s="41"/>
      <c r="J8" s="41"/>
      <c r="K8" s="41"/>
      <c r="L8" s="41"/>
    </row>
    <row r="9" spans="1:14" s="38" customFormat="1" ht="15" customHeight="1" x14ac:dyDescent="0.2">
      <c r="A9" s="717" t="s">
        <v>10</v>
      </c>
      <c r="B9" s="718"/>
      <c r="C9" s="718"/>
      <c r="D9" s="718"/>
      <c r="E9" s="718"/>
      <c r="F9" s="718"/>
      <c r="G9" s="718"/>
      <c r="H9" s="719"/>
      <c r="I9" s="41"/>
      <c r="J9" s="41"/>
      <c r="K9" s="41"/>
      <c r="L9" s="41"/>
    </row>
    <row r="10" spans="1:14" s="38" customFormat="1" ht="24" x14ac:dyDescent="0.2">
      <c r="A10" s="379" t="s">
        <v>11</v>
      </c>
      <c r="B10" s="160" t="s">
        <v>338</v>
      </c>
      <c r="C10" s="102">
        <f>'7.sz. melléklet'!D62</f>
        <v>62098492</v>
      </c>
      <c r="D10" s="102">
        <f>'7.sz. melléklet'!E62</f>
        <v>62387809</v>
      </c>
      <c r="E10" s="102">
        <f>'7.sz. melléklet'!F62</f>
        <v>71178296</v>
      </c>
      <c r="F10" s="102">
        <v>60000000</v>
      </c>
      <c r="G10" s="102">
        <v>60000000</v>
      </c>
      <c r="H10" s="438">
        <v>60000000</v>
      </c>
      <c r="I10" s="41"/>
      <c r="J10" s="41"/>
      <c r="K10" s="41"/>
      <c r="L10" s="41"/>
    </row>
    <row r="11" spans="1:14" s="38" customFormat="1" ht="15" customHeight="1" x14ac:dyDescent="0.2">
      <c r="A11" s="379" t="s">
        <v>18</v>
      </c>
      <c r="B11" s="160" t="s">
        <v>336</v>
      </c>
      <c r="C11" s="102">
        <f>'7.sz. melléklet'!D63</f>
        <v>15838086</v>
      </c>
      <c r="D11" s="102">
        <f>'7.sz. melléklet'!E63</f>
        <v>17071611</v>
      </c>
      <c r="E11" s="102">
        <f>'7.sz. melléklet'!F63+'7.sz. melléklet'!F86</f>
        <v>18204390</v>
      </c>
      <c r="F11" s="102">
        <v>2500000</v>
      </c>
      <c r="G11" s="102">
        <v>2500000</v>
      </c>
      <c r="H11" s="438">
        <v>2500000</v>
      </c>
      <c r="I11" s="41"/>
      <c r="J11" s="41"/>
      <c r="K11" s="41"/>
      <c r="L11" s="41"/>
    </row>
    <row r="12" spans="1:14" s="38" customFormat="1" ht="15" customHeight="1" x14ac:dyDescent="0.2">
      <c r="A12" s="379" t="s">
        <v>19</v>
      </c>
      <c r="B12" s="160" t="s">
        <v>15</v>
      </c>
      <c r="C12" s="102">
        <f>'7.sz. melléklet'!D67</f>
        <v>84000000</v>
      </c>
      <c r="D12" s="102">
        <f>'7.sz. melléklet'!E67</f>
        <v>84000000</v>
      </c>
      <c r="E12" s="102">
        <f>'7.sz. melléklet'!F67</f>
        <v>84000000</v>
      </c>
      <c r="F12" s="102">
        <v>84000000</v>
      </c>
      <c r="G12" s="102">
        <v>84000000</v>
      </c>
      <c r="H12" s="438">
        <v>84000000</v>
      </c>
      <c r="I12" s="41"/>
      <c r="J12" s="41"/>
      <c r="K12" s="41"/>
      <c r="L12" s="41"/>
    </row>
    <row r="13" spans="1:14" s="38" customFormat="1" ht="15" customHeight="1" x14ac:dyDescent="0.2">
      <c r="A13" s="379" t="s">
        <v>20</v>
      </c>
      <c r="B13" s="160" t="s">
        <v>12</v>
      </c>
      <c r="C13" s="102">
        <f>'7.sz. melléklet'!D74+'8.sz. melléklet'!D34</f>
        <v>70729687</v>
      </c>
      <c r="D13" s="102">
        <f>'7.sz. melléklet'!E74+'8.sz. melléklet'!D34</f>
        <v>70729411</v>
      </c>
      <c r="E13" s="102">
        <f>'7.sz. melléklet'!F74+'8.sz. melléklet'!E34</f>
        <v>70730145</v>
      </c>
      <c r="F13" s="102">
        <v>65000000</v>
      </c>
      <c r="G13" s="102">
        <v>66500000</v>
      </c>
      <c r="H13" s="438">
        <v>68000000</v>
      </c>
      <c r="I13" s="41"/>
      <c r="J13" s="41"/>
      <c r="K13" s="41"/>
      <c r="L13" s="41"/>
    </row>
    <row r="14" spans="1:14" s="38" customFormat="1" ht="15" customHeight="1" x14ac:dyDescent="0.2">
      <c r="A14" s="379" t="s">
        <v>21</v>
      </c>
      <c r="B14" s="160" t="s">
        <v>391</v>
      </c>
      <c r="C14" s="102">
        <f>'7.sz. melléklet'!D83</f>
        <v>0</v>
      </c>
      <c r="D14" s="102">
        <f>'7.sz. melléklet'!E83</f>
        <v>0</v>
      </c>
      <c r="E14" s="102">
        <f>'7.sz. melléklet'!F83</f>
        <v>0</v>
      </c>
      <c r="F14" s="102">
        <v>2500000</v>
      </c>
      <c r="G14" s="102">
        <v>3000000</v>
      </c>
      <c r="H14" s="438">
        <v>3500000</v>
      </c>
      <c r="I14" s="41"/>
      <c r="J14" s="41"/>
      <c r="K14" s="41"/>
      <c r="L14" s="41"/>
    </row>
    <row r="15" spans="1:14" s="38" customFormat="1" ht="15" customHeight="1" x14ac:dyDescent="0.2">
      <c r="A15" s="379" t="s">
        <v>24</v>
      </c>
      <c r="B15" s="160" t="s">
        <v>347</v>
      </c>
      <c r="C15" s="102">
        <f>'7.sz. melléklet'!D64+'7.sz. melléklet'!D88</f>
        <v>47439491</v>
      </c>
      <c r="D15" s="102">
        <f>'7.sz. melléklet'!E64+'7.sz. melléklet'!E88</f>
        <v>47439491</v>
      </c>
      <c r="E15" s="102">
        <f>'7.sz. melléklet'!F64+'7.sz. melléklet'!F88</f>
        <v>47439491</v>
      </c>
      <c r="F15" s="102">
        <v>0</v>
      </c>
      <c r="G15" s="102">
        <v>0</v>
      </c>
      <c r="H15" s="438">
        <v>0</v>
      </c>
      <c r="I15" s="41"/>
      <c r="J15" s="41"/>
      <c r="K15" s="41"/>
      <c r="L15" s="41"/>
    </row>
    <row r="16" spans="1:14" s="38" customFormat="1" ht="15" customHeight="1" x14ac:dyDescent="0.2">
      <c r="A16" s="379" t="s">
        <v>26</v>
      </c>
      <c r="B16" s="160" t="s">
        <v>404</v>
      </c>
      <c r="C16" s="102">
        <f>'7.sz. melléklet'!D93</f>
        <v>0</v>
      </c>
      <c r="D16" s="102">
        <f>'7.sz. melléklet'!E93</f>
        <v>258434</v>
      </c>
      <c r="E16" s="102">
        <f>'7.sz. melléklet'!F93</f>
        <v>258434</v>
      </c>
      <c r="F16" s="102">
        <v>0</v>
      </c>
      <c r="G16" s="102">
        <v>0</v>
      </c>
      <c r="H16" s="438">
        <v>0</v>
      </c>
      <c r="I16" s="41"/>
      <c r="J16" s="41"/>
      <c r="K16" s="41"/>
      <c r="L16" s="41"/>
    </row>
    <row r="17" spans="1:12" s="38" customFormat="1" ht="24" x14ac:dyDescent="0.2">
      <c r="A17" s="379" t="s">
        <v>344</v>
      </c>
      <c r="B17" s="160" t="s">
        <v>116</v>
      </c>
      <c r="C17" s="102">
        <f>'7.sz. melléklet'!D92+'8.sz. melléklet'!D39</f>
        <v>179039244</v>
      </c>
      <c r="D17" s="102">
        <f>'7.sz. melléklet'!E92+'8.sz. melléklet'!D39</f>
        <v>179039244</v>
      </c>
      <c r="E17" s="102">
        <f>'7.sz. melléklet'!F92+'8.sz. melléklet'!E39</f>
        <v>179039244</v>
      </c>
      <c r="F17" s="102">
        <v>90000000</v>
      </c>
      <c r="G17" s="102">
        <v>90000000</v>
      </c>
      <c r="H17" s="438">
        <v>90000000</v>
      </c>
      <c r="I17" s="41"/>
      <c r="J17" s="41"/>
      <c r="K17" s="41"/>
      <c r="L17" s="41"/>
    </row>
    <row r="18" spans="1:12" s="38" customFormat="1" ht="15" customHeight="1" x14ac:dyDescent="0.2">
      <c r="A18" s="379" t="s">
        <v>29</v>
      </c>
      <c r="B18" s="160" t="s">
        <v>345</v>
      </c>
      <c r="C18" s="102">
        <f>'7.sz. melléklet'!D91</f>
        <v>100000000</v>
      </c>
      <c r="D18" s="102">
        <f>'7.sz. melléklet'!E91</f>
        <v>100000000</v>
      </c>
      <c r="E18" s="102">
        <f>'7.sz. melléklet'!F91</f>
        <v>100000000</v>
      </c>
      <c r="F18" s="102">
        <v>0</v>
      </c>
      <c r="G18" s="102">
        <v>0</v>
      </c>
      <c r="H18" s="438">
        <v>0</v>
      </c>
      <c r="I18" s="41"/>
      <c r="J18" s="41"/>
      <c r="K18" s="41"/>
      <c r="L18" s="41"/>
    </row>
    <row r="19" spans="1:12" s="38" customFormat="1" ht="15" customHeight="1" x14ac:dyDescent="0.2">
      <c r="A19" s="713" t="s">
        <v>143</v>
      </c>
      <c r="B19" s="714"/>
      <c r="C19" s="161">
        <f>SUM(C10:C18)</f>
        <v>559145000</v>
      </c>
      <c r="D19" s="161">
        <f t="shared" ref="D19:F19" si="0">SUM(D10:D18)</f>
        <v>560926000</v>
      </c>
      <c r="E19" s="161">
        <f t="shared" ref="E19" si="1">SUM(E10:E18)</f>
        <v>570850000</v>
      </c>
      <c r="F19" s="161">
        <f t="shared" si="0"/>
        <v>304000000</v>
      </c>
      <c r="G19" s="161">
        <f>SUM(G10:G18)</f>
        <v>306000000</v>
      </c>
      <c r="H19" s="439">
        <f>SUM(H10:H18)</f>
        <v>308000000</v>
      </c>
      <c r="I19" s="41"/>
      <c r="J19" s="41"/>
      <c r="K19" s="41"/>
      <c r="L19" s="41"/>
    </row>
    <row r="20" spans="1:12" s="38" customFormat="1" ht="15" customHeight="1" x14ac:dyDescent="0.2">
      <c r="A20" s="717" t="s">
        <v>32</v>
      </c>
      <c r="B20" s="718"/>
      <c r="C20" s="718"/>
      <c r="D20" s="718"/>
      <c r="E20" s="718"/>
      <c r="F20" s="718"/>
      <c r="G20" s="718"/>
      <c r="H20" s="719"/>
      <c r="I20" s="41"/>
      <c r="J20" s="41"/>
      <c r="K20" s="41"/>
      <c r="L20" s="41"/>
    </row>
    <row r="21" spans="1:12" s="38" customFormat="1" ht="15" customHeight="1" x14ac:dyDescent="0.2">
      <c r="A21" s="379" t="s">
        <v>11</v>
      </c>
      <c r="B21" s="160" t="s">
        <v>33</v>
      </c>
      <c r="C21" s="102">
        <f>'1.sz. melléklet'!C35</f>
        <v>232666265</v>
      </c>
      <c r="D21" s="102">
        <f>'1.sz. melléklet'!D35</f>
        <v>240799975</v>
      </c>
      <c r="E21" s="102">
        <f>'1.sz. melléklet'!E35</f>
        <v>258135782</v>
      </c>
      <c r="F21" s="102">
        <v>203500000</v>
      </c>
      <c r="G21" s="102">
        <v>205500000</v>
      </c>
      <c r="H21" s="438">
        <v>207500000</v>
      </c>
      <c r="I21" s="41"/>
      <c r="J21" s="41"/>
      <c r="K21" s="41"/>
      <c r="L21" s="41"/>
    </row>
    <row r="22" spans="1:12" s="38" customFormat="1" ht="15" customHeight="1" x14ac:dyDescent="0.2">
      <c r="A22" s="379" t="s">
        <v>18</v>
      </c>
      <c r="B22" s="160" t="s">
        <v>34</v>
      </c>
      <c r="C22" s="102">
        <f>'7.sz. melléklet'!D38+'7.sz. melléklet'!D45+'7.sz. melléklet'!D48</f>
        <v>249993529</v>
      </c>
      <c r="D22" s="102">
        <f>'7.sz. melléklet'!E38+'7.sz. melléklet'!E45+'7.sz. melléklet'!E48</f>
        <v>251087332</v>
      </c>
      <c r="E22" s="102">
        <f>'7.sz. melléklet'!F38+'7.sz. melléklet'!F45+'7.sz. melléklet'!F48</f>
        <v>251861332</v>
      </c>
      <c r="F22" s="102">
        <v>65000000</v>
      </c>
      <c r="G22" s="102">
        <v>65000000</v>
      </c>
      <c r="H22" s="438">
        <v>65000000</v>
      </c>
      <c r="I22" s="41"/>
      <c r="J22" s="41"/>
      <c r="K22" s="41"/>
      <c r="L22" s="41"/>
    </row>
    <row r="23" spans="1:12" s="38" customFormat="1" ht="15" customHeight="1" x14ac:dyDescent="0.2">
      <c r="A23" s="379" t="s">
        <v>428</v>
      </c>
      <c r="B23" s="160" t="s">
        <v>38</v>
      </c>
      <c r="C23" s="102">
        <f>'7.sz. melléklet'!D52</f>
        <v>2288178</v>
      </c>
      <c r="D23" s="102">
        <f>'7.sz. melléklet'!E52</f>
        <v>2546612</v>
      </c>
      <c r="E23" s="102">
        <f>'7.sz. melléklet'!F52</f>
        <v>2546612</v>
      </c>
      <c r="F23" s="102">
        <v>0</v>
      </c>
      <c r="G23" s="102">
        <v>0</v>
      </c>
      <c r="H23" s="438">
        <v>0</v>
      </c>
      <c r="I23" s="41"/>
      <c r="J23" s="41"/>
      <c r="K23" s="41"/>
      <c r="L23" s="41"/>
    </row>
    <row r="24" spans="1:12" s="38" customFormat="1" ht="15" customHeight="1" x14ac:dyDescent="0.2">
      <c r="A24" s="379" t="s">
        <v>20</v>
      </c>
      <c r="B24" s="160" t="s">
        <v>144</v>
      </c>
      <c r="C24" s="102">
        <f>'7.sz. melléklet'!D37</f>
        <v>74197028</v>
      </c>
      <c r="D24" s="102">
        <f>'7.sz. melléklet'!E37</f>
        <v>66492081</v>
      </c>
      <c r="E24" s="102">
        <f>'7.sz. melléklet'!F37</f>
        <v>58306274</v>
      </c>
      <c r="F24" s="102">
        <v>35500000</v>
      </c>
      <c r="G24" s="102">
        <v>35500000</v>
      </c>
      <c r="H24" s="438">
        <v>35500000</v>
      </c>
      <c r="I24" s="41"/>
      <c r="J24" s="41"/>
      <c r="K24" s="41"/>
      <c r="L24" s="41"/>
    </row>
    <row r="25" spans="1:12" s="38" customFormat="1" ht="15" customHeight="1" thickBot="1" x14ac:dyDescent="0.25">
      <c r="A25" s="715" t="s">
        <v>145</v>
      </c>
      <c r="B25" s="716"/>
      <c r="C25" s="380">
        <f t="shared" ref="C25:H25" si="2">SUM(C21:C24)</f>
        <v>559145000</v>
      </c>
      <c r="D25" s="380">
        <f t="shared" si="2"/>
        <v>560926000</v>
      </c>
      <c r="E25" s="380">
        <f t="shared" si="2"/>
        <v>570850000</v>
      </c>
      <c r="F25" s="380">
        <f t="shared" si="2"/>
        <v>304000000</v>
      </c>
      <c r="G25" s="380">
        <f t="shared" si="2"/>
        <v>306000000</v>
      </c>
      <c r="H25" s="440">
        <f t="shared" si="2"/>
        <v>308000000</v>
      </c>
      <c r="I25" s="41"/>
      <c r="J25" s="41"/>
      <c r="K25" s="41"/>
      <c r="L25" s="41"/>
    </row>
    <row r="26" spans="1:12" ht="13.5" thickTop="1" x14ac:dyDescent="0.2"/>
  </sheetData>
  <sheetProtection selectLockedCells="1" selectUnlockedCells="1"/>
  <mergeCells count="5">
    <mergeCell ref="A19:B19"/>
    <mergeCell ref="A25:B25"/>
    <mergeCell ref="A9:H9"/>
    <mergeCell ref="A20:H20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2"/>
  <sheetViews>
    <sheetView tabSelected="1"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722" t="s">
        <v>422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10/2018. (XI.30.) önkormányzati rendelethez</v>
      </c>
      <c r="Q2" s="146"/>
      <c r="R2" s="146"/>
      <c r="S2" s="146"/>
      <c r="T2" s="146"/>
      <c r="U2" s="146"/>
      <c r="V2" s="146"/>
    </row>
    <row r="3" spans="1:22" ht="15" customHeight="1" x14ac:dyDescent="0.2">
      <c r="A3" s="4"/>
    </row>
    <row r="4" spans="1:22" ht="15" customHeight="1" x14ac:dyDescent="0.2">
      <c r="A4" s="663" t="s">
        <v>559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162"/>
    </row>
    <row r="5" spans="1:22" ht="15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"/>
    </row>
    <row r="6" spans="1:22" ht="15" customHeight="1" x14ac:dyDescent="0.2">
      <c r="M6" s="723" t="s">
        <v>0</v>
      </c>
      <c r="N6" s="723"/>
      <c r="O6" s="723"/>
      <c r="P6" s="15"/>
    </row>
    <row r="7" spans="1:22" s="38" customFormat="1" ht="15" customHeight="1" x14ac:dyDescent="0.2">
      <c r="A7" s="93" t="s">
        <v>119</v>
      </c>
      <c r="B7" s="8" t="s">
        <v>2</v>
      </c>
      <c r="C7" s="8" t="s">
        <v>146</v>
      </c>
      <c r="D7" s="8" t="s">
        <v>147</v>
      </c>
      <c r="E7" s="8" t="s">
        <v>148</v>
      </c>
      <c r="F7" s="8" t="s">
        <v>149</v>
      </c>
      <c r="G7" s="8" t="s">
        <v>150</v>
      </c>
      <c r="H7" s="8" t="s">
        <v>151</v>
      </c>
      <c r="I7" s="8" t="s">
        <v>152</v>
      </c>
      <c r="J7" s="8" t="s">
        <v>153</v>
      </c>
      <c r="K7" s="8" t="s">
        <v>154</v>
      </c>
      <c r="L7" s="8" t="s">
        <v>155</v>
      </c>
      <c r="M7" s="8" t="s">
        <v>156</v>
      </c>
      <c r="N7" s="8" t="s">
        <v>157</v>
      </c>
      <c r="O7" s="164" t="s">
        <v>158</v>
      </c>
      <c r="P7" s="165"/>
    </row>
    <row r="8" spans="1:22" s="38" customFormat="1" ht="15" customHeight="1" x14ac:dyDescent="0.2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52</v>
      </c>
      <c r="I8" s="12" t="s">
        <v>11</v>
      </c>
      <c r="J8" s="12" t="s">
        <v>159</v>
      </c>
      <c r="K8" s="12" t="s">
        <v>160</v>
      </c>
      <c r="L8" s="12" t="s">
        <v>161</v>
      </c>
      <c r="M8" s="12" t="s">
        <v>162</v>
      </c>
      <c r="N8" s="12" t="s">
        <v>163</v>
      </c>
      <c r="O8" s="166" t="s">
        <v>164</v>
      </c>
      <c r="P8" s="165"/>
    </row>
    <row r="9" spans="1:22" s="38" customFormat="1" ht="15" customHeight="1" x14ac:dyDescent="0.2">
      <c r="A9" s="724" t="s">
        <v>165</v>
      </c>
      <c r="B9" s="724"/>
      <c r="C9" s="724"/>
      <c r="D9" s="724"/>
      <c r="E9" s="724"/>
      <c r="F9" s="724"/>
      <c r="G9" s="724"/>
      <c r="H9" s="724"/>
      <c r="I9" s="724"/>
      <c r="J9" s="724"/>
      <c r="K9" s="724"/>
      <c r="L9" s="724"/>
      <c r="M9" s="724"/>
      <c r="N9" s="724"/>
      <c r="O9" s="724"/>
      <c r="P9" s="37"/>
    </row>
    <row r="10" spans="1:22" s="38" customFormat="1" ht="15" customHeight="1" x14ac:dyDescent="0.2">
      <c r="A10" s="17" t="s">
        <v>13</v>
      </c>
      <c r="B10" s="18" t="s">
        <v>166</v>
      </c>
      <c r="C10" s="19">
        <v>2300</v>
      </c>
      <c r="D10" s="19">
        <v>2380</v>
      </c>
      <c r="E10" s="19">
        <v>17000</v>
      </c>
      <c r="F10" s="19">
        <v>16000</v>
      </c>
      <c r="G10" s="19">
        <v>15000</v>
      </c>
      <c r="H10" s="19">
        <v>18000</v>
      </c>
      <c r="I10" s="19">
        <v>20000</v>
      </c>
      <c r="J10" s="19">
        <v>22000</v>
      </c>
      <c r="K10" s="19">
        <v>10000</v>
      </c>
      <c r="L10" s="19">
        <v>15000</v>
      </c>
      <c r="M10" s="19">
        <v>8000</v>
      </c>
      <c r="N10" s="19">
        <v>8000</v>
      </c>
      <c r="O10" s="30">
        <f t="shared" ref="O10:O15" si="0">SUM(C10:N10)</f>
        <v>153680</v>
      </c>
      <c r="P10" s="37"/>
      <c r="Q10" s="167"/>
      <c r="R10" s="167"/>
      <c r="S10" s="167"/>
      <c r="T10" s="167"/>
      <c r="U10" s="167"/>
    </row>
    <row r="11" spans="1:22" s="38" customFormat="1" ht="15" customHeight="1" x14ac:dyDescent="0.2">
      <c r="A11" s="17" t="s">
        <v>14</v>
      </c>
      <c r="B11" s="18" t="s">
        <v>167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166</v>
      </c>
      <c r="L11" s="19">
        <v>11</v>
      </c>
      <c r="M11" s="19">
        <v>11</v>
      </c>
      <c r="N11" s="19">
        <v>11</v>
      </c>
      <c r="O11" s="30">
        <f t="shared" si="0"/>
        <v>287</v>
      </c>
      <c r="P11" s="37"/>
      <c r="Q11" s="167"/>
      <c r="R11" s="167"/>
      <c r="S11" s="167"/>
      <c r="T11" s="167"/>
      <c r="U11" s="167"/>
    </row>
    <row r="12" spans="1:22" s="38" customFormat="1" ht="15" customHeight="1" x14ac:dyDescent="0.2">
      <c r="A12" s="17" t="s">
        <v>41</v>
      </c>
      <c r="B12" s="18" t="s">
        <v>168</v>
      </c>
      <c r="C12" s="19">
        <v>21013</v>
      </c>
      <c r="D12" s="19">
        <v>5175</v>
      </c>
      <c r="E12" s="19">
        <v>11845</v>
      </c>
      <c r="F12" s="19">
        <v>5175</v>
      </c>
      <c r="G12" s="19">
        <v>19651</v>
      </c>
      <c r="H12" s="19">
        <v>6697</v>
      </c>
      <c r="I12" s="19">
        <v>5175</v>
      </c>
      <c r="J12" s="19">
        <v>5175</v>
      </c>
      <c r="K12" s="19">
        <v>14944</v>
      </c>
      <c r="L12" s="19">
        <v>17209</v>
      </c>
      <c r="M12" s="19">
        <v>5175</v>
      </c>
      <c r="N12" s="19">
        <v>19302</v>
      </c>
      <c r="O12" s="30">
        <f t="shared" si="0"/>
        <v>136536</v>
      </c>
      <c r="P12" s="37"/>
      <c r="Q12" s="167"/>
      <c r="R12" s="167"/>
      <c r="S12" s="167"/>
      <c r="T12" s="167"/>
      <c r="U12" s="167"/>
    </row>
    <row r="13" spans="1:22" s="38" customFormat="1" ht="15" customHeight="1" x14ac:dyDescent="0.2">
      <c r="A13" s="17" t="s">
        <v>42</v>
      </c>
      <c r="B13" s="18" t="s">
        <v>169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67"/>
      <c r="R13" s="167"/>
      <c r="S13" s="167"/>
      <c r="T13" s="167"/>
      <c r="U13" s="167"/>
    </row>
    <row r="14" spans="1:22" s="38" customFormat="1" ht="15" customHeight="1" x14ac:dyDescent="0.2">
      <c r="A14" s="17" t="s">
        <v>43</v>
      </c>
      <c r="B14" s="18" t="s">
        <v>586</v>
      </c>
      <c r="C14" s="19"/>
      <c r="D14" s="19">
        <v>100000</v>
      </c>
      <c r="E14" s="19"/>
      <c r="F14" s="19"/>
      <c r="G14" s="19"/>
      <c r="H14" s="19">
        <v>258</v>
      </c>
      <c r="I14" s="19"/>
      <c r="J14" s="19"/>
      <c r="K14" s="19"/>
      <c r="L14" s="19"/>
      <c r="M14" s="19"/>
      <c r="N14" s="19"/>
      <c r="O14" s="30">
        <f t="shared" si="0"/>
        <v>100258</v>
      </c>
      <c r="P14" s="37"/>
      <c r="Q14" s="167"/>
      <c r="R14" s="167"/>
      <c r="S14" s="167"/>
      <c r="T14" s="167"/>
      <c r="U14" s="167"/>
    </row>
    <row r="15" spans="1:22" s="38" customFormat="1" ht="15" customHeight="1" x14ac:dyDescent="0.2">
      <c r="A15" s="17" t="s">
        <v>44</v>
      </c>
      <c r="B15" s="18" t="s">
        <v>170</v>
      </c>
      <c r="C15" s="19">
        <v>178227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178227</v>
      </c>
      <c r="P15" s="37"/>
      <c r="Q15" s="167"/>
      <c r="R15" s="167"/>
      <c r="S15" s="167"/>
      <c r="T15" s="167"/>
      <c r="U15" s="167"/>
    </row>
    <row r="16" spans="1:22" s="38" customFormat="1" ht="15" customHeight="1" x14ac:dyDescent="0.2">
      <c r="A16" s="414" t="s">
        <v>45</v>
      </c>
      <c r="B16" s="168" t="s">
        <v>171</v>
      </c>
      <c r="C16" s="31">
        <f t="shared" ref="C16:N16" si="1">SUM(C10:C15)</f>
        <v>201551</v>
      </c>
      <c r="D16" s="31">
        <f t="shared" si="1"/>
        <v>107566</v>
      </c>
      <c r="E16" s="31">
        <f t="shared" si="1"/>
        <v>28856</v>
      </c>
      <c r="F16" s="31">
        <f t="shared" si="1"/>
        <v>21186</v>
      </c>
      <c r="G16" s="31">
        <f t="shared" si="1"/>
        <v>34662</v>
      </c>
      <c r="H16" s="31">
        <f t="shared" si="1"/>
        <v>24966</v>
      </c>
      <c r="I16" s="31">
        <f t="shared" si="1"/>
        <v>25186</v>
      </c>
      <c r="J16" s="31">
        <f t="shared" si="1"/>
        <v>27186</v>
      </c>
      <c r="K16" s="31">
        <f t="shared" si="1"/>
        <v>25110</v>
      </c>
      <c r="L16" s="31">
        <f t="shared" si="1"/>
        <v>32220</v>
      </c>
      <c r="M16" s="31">
        <f t="shared" si="1"/>
        <v>13186</v>
      </c>
      <c r="N16" s="31">
        <f t="shared" si="1"/>
        <v>27313</v>
      </c>
      <c r="O16" s="209">
        <f>SUM(O10:O15)</f>
        <v>568988</v>
      </c>
      <c r="P16" s="37"/>
      <c r="Q16" s="167"/>
      <c r="R16" s="167"/>
      <c r="S16" s="167"/>
      <c r="T16" s="167"/>
      <c r="U16" s="167"/>
    </row>
    <row r="17" spans="1:21" s="38" customFormat="1" ht="15" customHeight="1" x14ac:dyDescent="0.2">
      <c r="A17" s="720" t="s">
        <v>172</v>
      </c>
      <c r="B17" s="720"/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0"/>
      <c r="P17" s="37"/>
      <c r="Q17" s="167"/>
      <c r="R17" s="167"/>
      <c r="S17" s="167"/>
      <c r="T17" s="167"/>
      <c r="U17" s="167"/>
    </row>
    <row r="18" spans="1:21" s="38" customFormat="1" ht="15" customHeight="1" x14ac:dyDescent="0.2">
      <c r="A18" s="17" t="s">
        <v>63</v>
      </c>
      <c r="B18" s="225" t="s">
        <v>33</v>
      </c>
      <c r="C18" s="434">
        <v>12850</v>
      </c>
      <c r="D18" s="434">
        <v>15850</v>
      </c>
      <c r="E18" s="434">
        <v>12850</v>
      </c>
      <c r="F18" s="434">
        <v>13850</v>
      </c>
      <c r="G18" s="434">
        <v>19750</v>
      </c>
      <c r="H18" s="434">
        <v>27529</v>
      </c>
      <c r="I18" s="434">
        <v>19750</v>
      </c>
      <c r="J18" s="434">
        <v>19750</v>
      </c>
      <c r="K18" s="434">
        <v>18452</v>
      </c>
      <c r="L18" s="434">
        <v>12850</v>
      </c>
      <c r="M18" s="434">
        <v>12850</v>
      </c>
      <c r="N18" s="434">
        <v>12926</v>
      </c>
      <c r="O18" s="46">
        <f>SUM(C18:N18)</f>
        <v>199257</v>
      </c>
      <c r="P18" s="37"/>
      <c r="Q18" s="167"/>
      <c r="R18" s="167"/>
      <c r="S18" s="167"/>
      <c r="T18" s="167"/>
      <c r="U18" s="167"/>
    </row>
    <row r="19" spans="1:21" s="38" customFormat="1" ht="15" customHeight="1" x14ac:dyDescent="0.2">
      <c r="A19" s="17" t="s">
        <v>70</v>
      </c>
      <c r="B19" s="18" t="s">
        <v>177</v>
      </c>
      <c r="C19" s="44">
        <v>1239</v>
      </c>
      <c r="D19" s="44">
        <v>5320</v>
      </c>
      <c r="E19" s="44">
        <v>1723</v>
      </c>
      <c r="F19" s="44">
        <v>3079</v>
      </c>
      <c r="G19" s="44">
        <v>1539</v>
      </c>
      <c r="H19" s="44">
        <v>2742</v>
      </c>
      <c r="I19" s="44">
        <v>2779</v>
      </c>
      <c r="J19" s="44">
        <v>1440</v>
      </c>
      <c r="K19" s="44">
        <v>14105</v>
      </c>
      <c r="L19" s="44">
        <v>2779</v>
      </c>
      <c r="M19" s="44">
        <v>1239</v>
      </c>
      <c r="N19" s="44">
        <v>1843</v>
      </c>
      <c r="O19" s="30">
        <f t="shared" ref="O19:O25" si="2">SUM(C19:N19)</f>
        <v>39827</v>
      </c>
      <c r="P19" s="37"/>
      <c r="Q19" s="167"/>
      <c r="R19" s="167"/>
      <c r="S19" s="167"/>
      <c r="T19" s="167"/>
      <c r="U19" s="167"/>
    </row>
    <row r="20" spans="1:21" s="38" customFormat="1" ht="15" customHeight="1" x14ac:dyDescent="0.2">
      <c r="A20" s="17" t="s">
        <v>71</v>
      </c>
      <c r="B20" s="18" t="s">
        <v>173</v>
      </c>
      <c r="C20" s="19"/>
      <c r="D20" s="19"/>
      <c r="E20" s="19"/>
      <c r="F20" s="19">
        <v>4272</v>
      </c>
      <c r="G20" s="19">
        <v>14884</v>
      </c>
      <c r="H20" s="19"/>
      <c r="I20" s="19"/>
      <c r="J20" s="19">
        <v>3910</v>
      </c>
      <c r="K20" s="19">
        <v>1047</v>
      </c>
      <c r="L20" s="19">
        <v>19978</v>
      </c>
      <c r="M20" s="19"/>
      <c r="N20" s="19"/>
      <c r="O20" s="30">
        <f t="shared" si="2"/>
        <v>44091</v>
      </c>
      <c r="P20" s="37"/>
      <c r="Q20" s="167"/>
      <c r="R20" s="167"/>
      <c r="S20" s="167"/>
      <c r="T20" s="167"/>
      <c r="U20" s="167"/>
    </row>
    <row r="21" spans="1:21" s="38" customFormat="1" ht="15" customHeight="1" x14ac:dyDescent="0.2">
      <c r="A21" s="17" t="s">
        <v>72</v>
      </c>
      <c r="B21" s="18" t="s">
        <v>342</v>
      </c>
      <c r="C21" s="19">
        <v>1300</v>
      </c>
      <c r="D21" s="19">
        <v>5200</v>
      </c>
      <c r="E21" s="19">
        <v>28000</v>
      </c>
      <c r="F21" s="19">
        <v>15000</v>
      </c>
      <c r="G21" s="19">
        <v>25000</v>
      </c>
      <c r="H21" s="19">
        <v>44000</v>
      </c>
      <c r="I21" s="19">
        <v>14230</v>
      </c>
      <c r="J21" s="19">
        <v>16090</v>
      </c>
      <c r="K21" s="19">
        <v>8046</v>
      </c>
      <c r="L21" s="19">
        <v>30000</v>
      </c>
      <c r="M21" s="19">
        <v>1900</v>
      </c>
      <c r="N21" s="19">
        <v>16776</v>
      </c>
      <c r="O21" s="30">
        <f t="shared" si="2"/>
        <v>205542</v>
      </c>
      <c r="P21" s="37"/>
      <c r="Q21" s="167"/>
      <c r="R21" s="167"/>
      <c r="S21" s="167"/>
      <c r="T21" s="167"/>
      <c r="U21" s="167"/>
    </row>
    <row r="22" spans="1:21" s="38" customFormat="1" ht="15" customHeight="1" x14ac:dyDescent="0.2">
      <c r="A22" s="17" t="s">
        <v>73</v>
      </c>
      <c r="B22" s="18" t="s">
        <v>38</v>
      </c>
      <c r="C22" s="19">
        <v>3906</v>
      </c>
      <c r="D22" s="19">
        <v>1618</v>
      </c>
      <c r="E22" s="19">
        <v>1618</v>
      </c>
      <c r="F22" s="19">
        <v>1618</v>
      </c>
      <c r="G22" s="19">
        <v>1618</v>
      </c>
      <c r="H22" s="19">
        <v>1878</v>
      </c>
      <c r="I22" s="19">
        <v>1618</v>
      </c>
      <c r="J22" s="19">
        <v>1618</v>
      </c>
      <c r="K22" s="19">
        <v>1618</v>
      </c>
      <c r="L22" s="19">
        <v>1618</v>
      </c>
      <c r="M22" s="19">
        <v>1618</v>
      </c>
      <c r="N22" s="19">
        <v>1619</v>
      </c>
      <c r="O22" s="30">
        <f>SUM(C22:N22)</f>
        <v>21965</v>
      </c>
      <c r="P22" s="37"/>
      <c r="Q22" s="167"/>
      <c r="R22" s="167"/>
      <c r="S22" s="167"/>
      <c r="T22" s="167"/>
      <c r="U22" s="167"/>
    </row>
    <row r="23" spans="1:21" s="38" customFormat="1" ht="15" customHeight="1" x14ac:dyDescent="0.2">
      <c r="A23" s="17" t="s">
        <v>74</v>
      </c>
      <c r="B23" s="18" t="s">
        <v>174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7"/>
      <c r="R23" s="167"/>
      <c r="S23" s="167"/>
      <c r="T23" s="167"/>
      <c r="U23" s="167"/>
    </row>
    <row r="24" spans="1:21" s="38" customFormat="1" ht="15" customHeight="1" x14ac:dyDescent="0.2">
      <c r="A24" s="414" t="s">
        <v>75</v>
      </c>
      <c r="B24" s="168" t="s">
        <v>175</v>
      </c>
      <c r="C24" s="31">
        <f t="shared" ref="C24:N24" si="3">SUM(C18:C23)</f>
        <v>19295</v>
      </c>
      <c r="D24" s="31">
        <f t="shared" si="3"/>
        <v>27988</v>
      </c>
      <c r="E24" s="31">
        <f t="shared" si="3"/>
        <v>44191</v>
      </c>
      <c r="F24" s="31">
        <f t="shared" si="3"/>
        <v>37819</v>
      </c>
      <c r="G24" s="31">
        <f t="shared" si="3"/>
        <v>62791</v>
      </c>
      <c r="H24" s="31">
        <f t="shared" si="3"/>
        <v>76149</v>
      </c>
      <c r="I24" s="31">
        <f t="shared" si="3"/>
        <v>38377</v>
      </c>
      <c r="J24" s="31">
        <f t="shared" si="3"/>
        <v>42808</v>
      </c>
      <c r="K24" s="31">
        <f t="shared" si="3"/>
        <v>43268</v>
      </c>
      <c r="L24" s="31">
        <f t="shared" si="3"/>
        <v>67225</v>
      </c>
      <c r="M24" s="31">
        <f t="shared" si="3"/>
        <v>17607</v>
      </c>
      <c r="N24" s="31">
        <f t="shared" si="3"/>
        <v>33164</v>
      </c>
      <c r="O24" s="209">
        <f t="shared" si="2"/>
        <v>510682</v>
      </c>
      <c r="P24" s="37"/>
      <c r="Q24" s="167"/>
      <c r="R24" s="167"/>
      <c r="S24" s="167"/>
      <c r="T24" s="167"/>
      <c r="U24" s="167"/>
    </row>
    <row r="25" spans="1:21" s="38" customFormat="1" ht="15" customHeight="1" x14ac:dyDescent="0.2">
      <c r="A25" s="17" t="s">
        <v>76</v>
      </c>
      <c r="B25" s="18" t="s">
        <v>176</v>
      </c>
      <c r="C25" s="19">
        <f t="shared" ref="C25:N25" si="4">C16-C24</f>
        <v>182256</v>
      </c>
      <c r="D25" s="19">
        <f t="shared" si="4"/>
        <v>79578</v>
      </c>
      <c r="E25" s="19">
        <f t="shared" si="4"/>
        <v>-15335</v>
      </c>
      <c r="F25" s="19">
        <f t="shared" si="4"/>
        <v>-16633</v>
      </c>
      <c r="G25" s="19">
        <f t="shared" si="4"/>
        <v>-28129</v>
      </c>
      <c r="H25" s="19">
        <f t="shared" si="4"/>
        <v>-51183</v>
      </c>
      <c r="I25" s="19">
        <f t="shared" si="4"/>
        <v>-13191</v>
      </c>
      <c r="J25" s="19">
        <f t="shared" si="4"/>
        <v>-15622</v>
      </c>
      <c r="K25" s="19">
        <f t="shared" si="4"/>
        <v>-18158</v>
      </c>
      <c r="L25" s="19">
        <f t="shared" si="4"/>
        <v>-35005</v>
      </c>
      <c r="M25" s="19">
        <f t="shared" si="4"/>
        <v>-4421</v>
      </c>
      <c r="N25" s="19">
        <f t="shared" si="4"/>
        <v>-5851</v>
      </c>
      <c r="O25" s="30">
        <f t="shared" si="2"/>
        <v>58306</v>
      </c>
      <c r="P25" s="37"/>
      <c r="Q25" s="167"/>
      <c r="R25" s="167"/>
      <c r="S25" s="167"/>
      <c r="T25" s="167"/>
      <c r="U25" s="167"/>
    </row>
    <row r="26" spans="1:21" s="38" customFormat="1" ht="15" customHeight="1" x14ac:dyDescent="0.2">
      <c r="A26" s="169"/>
      <c r="B26" s="54" t="s">
        <v>429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70"/>
      <c r="P26" s="37"/>
    </row>
    <row r="28" spans="1:21" x14ac:dyDescent="0.2">
      <c r="N28" s="171"/>
    </row>
    <row r="29" spans="1:21" x14ac:dyDescent="0.2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21" x14ac:dyDescent="0.2">
      <c r="D30" s="171"/>
      <c r="F30" s="171"/>
      <c r="I30" s="171"/>
      <c r="L30" s="171"/>
    </row>
    <row r="32" spans="1:21" x14ac:dyDescent="0.2"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5" width="9.7109375" style="1" customWidth="1"/>
    <col min="6" max="6" width="4.7109375" style="1" customWidth="1"/>
    <col min="7" max="7" width="30.7109375" style="1" customWidth="1"/>
    <col min="8" max="9" width="9.7109375" style="1" customWidth="1"/>
    <col min="10" max="10" width="9.7109375" customWidth="1"/>
    <col min="11" max="249" width="9.140625" customWidth="1"/>
  </cols>
  <sheetData>
    <row r="1" spans="1:11" s="38" customFormat="1" ht="15" customHeight="1" x14ac:dyDescent="0.2">
      <c r="B1" s="55"/>
      <c r="C1" s="55"/>
      <c r="D1" s="55"/>
      <c r="E1" s="580"/>
      <c r="F1" s="55"/>
      <c r="G1" s="55"/>
      <c r="H1" s="539"/>
      <c r="I1" s="583"/>
      <c r="J1" s="583"/>
      <c r="K1" s="2" t="s">
        <v>410</v>
      </c>
    </row>
    <row r="2" spans="1:11" s="38" customFormat="1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2" t="str">
        <f>'1.sz. melléklet'!G2</f>
        <v>az 10/2018. (XI.30.) önkormányzati rendelethez</v>
      </c>
    </row>
    <row r="3" spans="1:11" s="38" customFormat="1" ht="6" customHeight="1" x14ac:dyDescent="0.2">
      <c r="A3" s="40"/>
      <c r="B3" s="41"/>
      <c r="C3" s="41"/>
      <c r="D3" s="41"/>
      <c r="E3" s="41"/>
      <c r="F3" s="41"/>
      <c r="G3" s="41"/>
      <c r="H3" s="41"/>
      <c r="I3" s="41"/>
    </row>
    <row r="4" spans="1:11" s="38" customFormat="1" ht="15" customHeight="1" x14ac:dyDescent="0.2">
      <c r="A4" s="688" t="s">
        <v>471</v>
      </c>
      <c r="B4" s="688"/>
      <c r="C4" s="688"/>
      <c r="D4" s="688"/>
      <c r="E4" s="688"/>
      <c r="F4" s="688"/>
      <c r="G4" s="688"/>
      <c r="H4" s="688"/>
      <c r="I4" s="688"/>
      <c r="J4" s="688"/>
    </row>
    <row r="5" spans="1:11" s="38" customFormat="1" ht="6" customHeight="1" x14ac:dyDescent="0.2">
      <c r="A5" s="40"/>
      <c r="B5" s="41"/>
      <c r="C5" s="41"/>
      <c r="D5" s="41"/>
      <c r="E5" s="41"/>
      <c r="F5" s="40"/>
      <c r="G5" s="40"/>
      <c r="H5" s="41"/>
      <c r="I5" s="41"/>
    </row>
    <row r="6" spans="1:11" s="38" customFormat="1" ht="15" customHeight="1" thickBot="1" x14ac:dyDescent="0.25">
      <c r="A6" s="40"/>
      <c r="B6" s="41"/>
      <c r="C6" s="41"/>
      <c r="D6" s="41"/>
      <c r="E6" s="41"/>
      <c r="F6" s="40"/>
      <c r="G6" s="191"/>
      <c r="J6" s="352" t="s">
        <v>185</v>
      </c>
    </row>
    <row r="7" spans="1:11" s="38" customFormat="1" ht="36.75" thickTop="1" thickBot="1" x14ac:dyDescent="0.25">
      <c r="A7" s="683" t="s">
        <v>12</v>
      </c>
      <c r="B7" s="683"/>
      <c r="C7" s="383" t="s">
        <v>480</v>
      </c>
      <c r="D7" s="542" t="s">
        <v>564</v>
      </c>
      <c r="E7" s="637" t="s">
        <v>588</v>
      </c>
      <c r="F7" s="684" t="s">
        <v>33</v>
      </c>
      <c r="G7" s="685"/>
      <c r="H7" s="542" t="s">
        <v>480</v>
      </c>
      <c r="I7" s="651" t="s">
        <v>564</v>
      </c>
      <c r="J7" s="637" t="s">
        <v>588</v>
      </c>
    </row>
    <row r="8" spans="1:11" s="38" customFormat="1" ht="15" customHeight="1" thickTop="1" thickBot="1" x14ac:dyDescent="0.25">
      <c r="A8" s="11" t="s">
        <v>3</v>
      </c>
      <c r="B8" s="364" t="s">
        <v>4</v>
      </c>
      <c r="C8" s="13" t="s">
        <v>5</v>
      </c>
      <c r="D8" s="571" t="s">
        <v>6</v>
      </c>
      <c r="E8" s="96" t="s">
        <v>7</v>
      </c>
      <c r="F8" s="365" t="s">
        <v>8</v>
      </c>
      <c r="G8" s="365" t="s">
        <v>9</v>
      </c>
      <c r="H8" s="13" t="s">
        <v>52</v>
      </c>
      <c r="I8" s="571" t="s">
        <v>11</v>
      </c>
      <c r="J8" s="96" t="s">
        <v>159</v>
      </c>
    </row>
    <row r="9" spans="1:11" s="38" customFormat="1" ht="15" customHeight="1" thickTop="1" x14ac:dyDescent="0.2">
      <c r="A9" s="42" t="s">
        <v>13</v>
      </c>
      <c r="B9" s="43" t="s">
        <v>12</v>
      </c>
      <c r="C9" s="353">
        <f>'7.sz. melléklet'!D74+'8.sz. melléklet'!D34</f>
        <v>70729687</v>
      </c>
      <c r="D9" s="353">
        <f>'7.sz. melléklet'!E74+'8.sz. melléklet'!D34</f>
        <v>70729411</v>
      </c>
      <c r="E9" s="657">
        <f>'7.sz. melléklet'!F74+'8.sz. melléklet'!E34</f>
        <v>70730145</v>
      </c>
      <c r="F9" s="51" t="s">
        <v>13</v>
      </c>
      <c r="G9" s="43" t="s">
        <v>106</v>
      </c>
      <c r="H9" s="358">
        <f>'7.sz. melléklet'!D7+'8.sz. melléklet'!D8</f>
        <v>60542285</v>
      </c>
      <c r="I9" s="358">
        <f>'7.sz. melléklet'!E7+'8.sz. melléklet'!D8</f>
        <v>61683604</v>
      </c>
      <c r="J9" s="657">
        <f>'7.sz. melléklet'!F7+'8.sz. melléklet'!E8</f>
        <v>66493823</v>
      </c>
    </row>
    <row r="10" spans="1:11" s="38" customFormat="1" ht="15" customHeight="1" x14ac:dyDescent="0.2">
      <c r="A10" s="17" t="s">
        <v>14</v>
      </c>
      <c r="B10" s="267" t="s">
        <v>293</v>
      </c>
      <c r="C10" s="181">
        <f>'7.sz. melléklet'!D68</f>
        <v>51000000</v>
      </c>
      <c r="D10" s="181">
        <f>'7.sz. melléklet'!E68</f>
        <v>51000000</v>
      </c>
      <c r="E10" s="46">
        <f>'7.sz. melléklet'!F68</f>
        <v>51000000</v>
      </c>
      <c r="F10" s="179" t="s">
        <v>14</v>
      </c>
      <c r="G10" s="18" t="s">
        <v>40</v>
      </c>
      <c r="H10" s="181">
        <f>'7.sz. melléklet'!D20+'8.sz. melléklet'!D17</f>
        <v>12797496</v>
      </c>
      <c r="I10" s="181">
        <f>'7.sz. melléklet'!E20+'8.sz. melléklet'!D17</f>
        <v>13037679</v>
      </c>
      <c r="J10" s="660">
        <f>'7.sz. melléklet'!F20+'8.sz. melléklet'!E17</f>
        <v>13893403</v>
      </c>
    </row>
    <row r="11" spans="1:11" s="38" customFormat="1" ht="15" customHeight="1" x14ac:dyDescent="0.2">
      <c r="A11" s="17" t="s">
        <v>41</v>
      </c>
      <c r="B11" s="267" t="s">
        <v>294</v>
      </c>
      <c r="C11" s="181">
        <f>'7.sz. melléklet'!D69</f>
        <v>32600000</v>
      </c>
      <c r="D11" s="181">
        <f>'7.sz. melléklet'!E69</f>
        <v>32600000</v>
      </c>
      <c r="E11" s="46">
        <f>'7.sz. melléklet'!F69</f>
        <v>32600000</v>
      </c>
      <c r="F11" s="179" t="s">
        <v>41</v>
      </c>
      <c r="G11" s="18" t="s">
        <v>112</v>
      </c>
      <c r="H11" s="181">
        <f>'7.sz. melléklet'!D21+'8.sz. melléklet'!D18</f>
        <v>128026584</v>
      </c>
      <c r="I11" s="181">
        <f>'7.sz. melléklet'!E21+'8.sz. melléklet'!D18</f>
        <v>134187812</v>
      </c>
      <c r="J11" s="660">
        <f>'7.sz. melléklet'!F21+'8.sz. melléklet'!E18</f>
        <v>134123676</v>
      </c>
    </row>
    <row r="12" spans="1:11" s="38" customFormat="1" ht="15" customHeight="1" x14ac:dyDescent="0.2">
      <c r="A12" s="17" t="s">
        <v>42</v>
      </c>
      <c r="B12" s="267" t="s">
        <v>303</v>
      </c>
      <c r="C12" s="181">
        <f>'7.sz. melléklet'!D73</f>
        <v>400000</v>
      </c>
      <c r="D12" s="181">
        <f>'7.sz. melléklet'!E73</f>
        <v>400000</v>
      </c>
      <c r="E12" s="46">
        <f>'7.sz. melléklet'!F73</f>
        <v>400000</v>
      </c>
      <c r="F12" s="179" t="s">
        <v>42</v>
      </c>
      <c r="G12" s="18" t="s">
        <v>247</v>
      </c>
      <c r="H12" s="181">
        <f>'7.sz. melléklet'!D32</f>
        <v>4990000</v>
      </c>
      <c r="I12" s="181">
        <f>'7.sz. melléklet'!E32</f>
        <v>4990000</v>
      </c>
      <c r="J12" s="46">
        <f>'7.sz. melléklet'!F32</f>
        <v>4990000</v>
      </c>
    </row>
    <row r="13" spans="1:11" s="38" customFormat="1" ht="15" customHeight="1" x14ac:dyDescent="0.2">
      <c r="A13" s="17" t="s">
        <v>43</v>
      </c>
      <c r="B13" s="47" t="s">
        <v>285</v>
      </c>
      <c r="C13" s="181">
        <f>'7.sz. melléklet'!D62</f>
        <v>62098492</v>
      </c>
      <c r="D13" s="181">
        <f>'7.sz. melléklet'!E62</f>
        <v>62387809</v>
      </c>
      <c r="E13" s="46">
        <f>'7.sz. melléklet'!F62</f>
        <v>71178296</v>
      </c>
      <c r="F13" s="179" t="s">
        <v>43</v>
      </c>
      <c r="G13" s="18" t="s">
        <v>397</v>
      </c>
      <c r="H13" s="181">
        <f>'7.sz. melléklet'!D34</f>
        <v>800000</v>
      </c>
      <c r="I13" s="181">
        <f>'7.sz. melléklet'!E34</f>
        <v>1035980</v>
      </c>
      <c r="J13" s="46">
        <f>'7.sz. melléklet'!F34</f>
        <v>1035980</v>
      </c>
    </row>
    <row r="14" spans="1:11" s="38" customFormat="1" ht="24" x14ac:dyDescent="0.2">
      <c r="A14" s="17" t="s">
        <v>44</v>
      </c>
      <c r="B14" s="47" t="s">
        <v>537</v>
      </c>
      <c r="C14" s="181">
        <f>'7.sz. melléklet'!D63</f>
        <v>15838086</v>
      </c>
      <c r="D14" s="181">
        <f>'7.sz. melléklet'!E63</f>
        <v>17071611</v>
      </c>
      <c r="E14" s="46">
        <f>'7.sz. melléklet'!F63</f>
        <v>18049790</v>
      </c>
      <c r="F14" s="179" t="s">
        <v>44</v>
      </c>
      <c r="G14" s="47" t="s">
        <v>531</v>
      </c>
      <c r="H14" s="181">
        <f>'7.sz. melléklet'!D35</f>
        <v>17905900</v>
      </c>
      <c r="I14" s="181">
        <f>'7.sz. melléklet'!E35</f>
        <v>18110900</v>
      </c>
      <c r="J14" s="46">
        <f>'7.sz. melléklet'!F35</f>
        <v>21237900</v>
      </c>
    </row>
    <row r="15" spans="1:11" s="38" customFormat="1" ht="24" x14ac:dyDescent="0.2">
      <c r="A15" s="17" t="s">
        <v>45</v>
      </c>
      <c r="B15" s="47" t="s">
        <v>326</v>
      </c>
      <c r="C15" s="354">
        <f>'7.sz. melléklet'!D86</f>
        <v>0</v>
      </c>
      <c r="D15" s="354">
        <f>'7.sz. melléklet'!E86</f>
        <v>0</v>
      </c>
      <c r="E15" s="638">
        <f>'7.sz. melléklet'!F86</f>
        <v>154600</v>
      </c>
      <c r="F15" s="179" t="s">
        <v>45</v>
      </c>
      <c r="G15" s="47" t="s">
        <v>532</v>
      </c>
      <c r="H15" s="181">
        <f>'7.sz. melléklet'!D36</f>
        <v>7604000</v>
      </c>
      <c r="I15" s="181">
        <f>'7.sz. melléklet'!E36</f>
        <v>7754000</v>
      </c>
      <c r="J15" s="46">
        <f>'7.sz. melléklet'!F36</f>
        <v>16361000</v>
      </c>
    </row>
    <row r="16" spans="1:11" s="38" customFormat="1" ht="15" customHeight="1" x14ac:dyDescent="0.2">
      <c r="A16" s="73"/>
      <c r="B16" s="504"/>
      <c r="C16" s="359"/>
      <c r="D16" s="652"/>
      <c r="E16" s="546"/>
      <c r="F16" s="179" t="s">
        <v>63</v>
      </c>
      <c r="G16" s="18" t="s">
        <v>35</v>
      </c>
      <c r="H16" s="181">
        <f>'7.sz. melléklet'!D37</f>
        <v>74197028</v>
      </c>
      <c r="I16" s="181">
        <f>'7.sz. melléklet'!E37</f>
        <v>66492081</v>
      </c>
      <c r="J16" s="46">
        <f>'7.sz. melléklet'!F37</f>
        <v>58306274</v>
      </c>
    </row>
    <row r="17" spans="1:10" s="38" customFormat="1" ht="15" customHeight="1" x14ac:dyDescent="0.2">
      <c r="A17" s="686" t="s">
        <v>46</v>
      </c>
      <c r="B17" s="686"/>
      <c r="C17" s="181">
        <f>SUM(C9:C16)</f>
        <v>232666265</v>
      </c>
      <c r="D17" s="645">
        <f>SUM(D9:D16)</f>
        <v>234188831</v>
      </c>
      <c r="E17" s="46">
        <f>SUM(E9:E16)</f>
        <v>244112831</v>
      </c>
      <c r="F17" s="687"/>
      <c r="G17" s="687"/>
      <c r="H17" s="263"/>
      <c r="I17" s="263"/>
      <c r="J17" s="372"/>
    </row>
    <row r="18" spans="1:10" s="38" customFormat="1" ht="15" customHeight="1" thickBot="1" x14ac:dyDescent="0.25">
      <c r="A18" s="681" t="s">
        <v>27</v>
      </c>
      <c r="B18" s="681"/>
      <c r="C18" s="355">
        <f>H19-C17</f>
        <v>74197028</v>
      </c>
      <c r="D18" s="355">
        <v>74197028</v>
      </c>
      <c r="E18" s="372">
        <v>74197028</v>
      </c>
      <c r="F18" s="61"/>
      <c r="G18" s="61"/>
      <c r="H18" s="61"/>
      <c r="I18" s="61"/>
      <c r="J18" s="62"/>
    </row>
    <row r="19" spans="1:10" s="38" customFormat="1" ht="15" customHeight="1" thickTop="1" thickBot="1" x14ac:dyDescent="0.25">
      <c r="A19" s="677" t="s">
        <v>48</v>
      </c>
      <c r="B19" s="677"/>
      <c r="C19" s="356">
        <f>SUM(C17:C18)</f>
        <v>306863293</v>
      </c>
      <c r="D19" s="356">
        <f t="shared" ref="D19:E19" si="0">SUM(D17:D18)</f>
        <v>308385859</v>
      </c>
      <c r="E19" s="639">
        <f t="shared" si="0"/>
        <v>318309859</v>
      </c>
      <c r="F19" s="679" t="s">
        <v>47</v>
      </c>
      <c r="G19" s="682"/>
      <c r="H19" s="356">
        <f>SUM(H9:H18)</f>
        <v>306863293</v>
      </c>
      <c r="I19" s="647">
        <f>SUM(I9:I18)</f>
        <v>307292056</v>
      </c>
      <c r="J19" s="639">
        <f>SUM(J9:J18)</f>
        <v>316442056</v>
      </c>
    </row>
    <row r="20" spans="1:10" s="38" customFormat="1" ht="24.75" thickTop="1" x14ac:dyDescent="0.2">
      <c r="A20" s="42" t="s">
        <v>13</v>
      </c>
      <c r="B20" s="47" t="s">
        <v>496</v>
      </c>
      <c r="C20" s="181">
        <f>'7.sz. melléklet'!D65</f>
        <v>14476490</v>
      </c>
      <c r="D20" s="645">
        <f>'7.sz. melléklet'!E65</f>
        <v>14476490</v>
      </c>
      <c r="E20" s="46">
        <f>'7.sz. melléklet'!F65</f>
        <v>14476490</v>
      </c>
      <c r="F20" s="361" t="s">
        <v>13</v>
      </c>
      <c r="G20" s="288" t="s">
        <v>180</v>
      </c>
      <c r="H20" s="185">
        <f>'7.sz. melléklet'!D38+'8.sz. melléklet'!D26</f>
        <v>220629529</v>
      </c>
      <c r="I20" s="185">
        <f>'7.sz. melléklet'!E38+'8.sz. melléklet'!E26</f>
        <v>209406332</v>
      </c>
      <c r="J20" s="653">
        <f>'7.sz. melléklet'!F38+'8.sz. melléklet'!F26</f>
        <v>205542332</v>
      </c>
    </row>
    <row r="21" spans="1:10" s="38" customFormat="1" ht="24" x14ac:dyDescent="0.2">
      <c r="A21" s="42" t="s">
        <v>14</v>
      </c>
      <c r="B21" s="47" t="s">
        <v>533</v>
      </c>
      <c r="C21" s="181">
        <f>'7.sz. melléklet'!D66</f>
        <v>32831001</v>
      </c>
      <c r="D21" s="645">
        <f>'7.sz. melléklet'!E66</f>
        <v>32831001</v>
      </c>
      <c r="E21" s="46">
        <f>'7.sz. melléklet'!F66</f>
        <v>32831001</v>
      </c>
      <c r="F21" s="362" t="s">
        <v>14</v>
      </c>
      <c r="G21" s="289" t="s">
        <v>271</v>
      </c>
      <c r="H21" s="174">
        <f>'7.sz. melléklet'!D45</f>
        <v>27864000</v>
      </c>
      <c r="I21" s="174">
        <f>'7.sz. melléklet'!E45</f>
        <v>40181000</v>
      </c>
      <c r="J21" s="654">
        <f>'7.sz. melléklet'!F45</f>
        <v>44091000</v>
      </c>
    </row>
    <row r="22" spans="1:10" s="38" customFormat="1" ht="15" customHeight="1" x14ac:dyDescent="0.2">
      <c r="A22" s="42" t="s">
        <v>41</v>
      </c>
      <c r="B22" s="43" t="s">
        <v>391</v>
      </c>
      <c r="C22" s="265">
        <f>'7.sz. melléklet'!D83</f>
        <v>0</v>
      </c>
      <c r="D22" s="646">
        <f>'7.sz. melléklet'!E83</f>
        <v>0</v>
      </c>
      <c r="E22" s="640">
        <f>'7.sz. melléklet'!F83</f>
        <v>0</v>
      </c>
      <c r="F22" s="363" t="s">
        <v>41</v>
      </c>
      <c r="G22" s="74" t="s">
        <v>556</v>
      </c>
      <c r="H22" s="184">
        <f>'7.sz. melléklet'!D48</f>
        <v>1500000</v>
      </c>
      <c r="I22" s="646">
        <f>'7.sz. melléklet'!E48</f>
        <v>1500000</v>
      </c>
      <c r="J22" s="655">
        <f>'7.sz. melléklet'!F48</f>
        <v>2228000</v>
      </c>
    </row>
    <row r="23" spans="1:10" s="38" customFormat="1" ht="15" customHeight="1" x14ac:dyDescent="0.2">
      <c r="A23" s="42" t="s">
        <v>42</v>
      </c>
      <c r="B23" s="18" t="s">
        <v>343</v>
      </c>
      <c r="C23" s="181">
        <f>'7.sz. melléklet'!D88</f>
        <v>132000</v>
      </c>
      <c r="D23" s="645">
        <f>'7.sz. melléklet'!E88</f>
        <v>132000</v>
      </c>
      <c r="E23" s="46">
        <f>'7.sz. melléklet'!F88</f>
        <v>132000</v>
      </c>
      <c r="F23" s="544"/>
      <c r="G23" s="373"/>
      <c r="H23" s="263"/>
      <c r="I23" s="263"/>
      <c r="J23" s="372"/>
    </row>
    <row r="24" spans="1:10" s="38" customFormat="1" ht="15" customHeight="1" x14ac:dyDescent="0.2">
      <c r="A24" s="59" t="s">
        <v>49</v>
      </c>
      <c r="B24" s="48"/>
      <c r="C24" s="181">
        <f>SUM(C20:C23)</f>
        <v>47439491</v>
      </c>
      <c r="D24" s="181">
        <f>SUM(D20:D23)</f>
        <v>47439491</v>
      </c>
      <c r="E24" s="46">
        <f>SUM(E20:E23)</f>
        <v>47439491</v>
      </c>
      <c r="F24" s="504"/>
      <c r="G24" s="504"/>
      <c r="H24" s="504"/>
      <c r="I24" s="580"/>
      <c r="J24" s="58"/>
    </row>
    <row r="25" spans="1:10" s="38" customFormat="1" ht="15" customHeight="1" thickBot="1" x14ac:dyDescent="0.25">
      <c r="A25" s="60" t="s">
        <v>27</v>
      </c>
      <c r="B25" s="53"/>
      <c r="C25" s="357">
        <v>104842216</v>
      </c>
      <c r="D25" s="357">
        <v>104842216</v>
      </c>
      <c r="E25" s="641">
        <v>104842216</v>
      </c>
      <c r="F25" s="61"/>
      <c r="G25" s="61"/>
      <c r="H25" s="61"/>
      <c r="I25" s="61"/>
      <c r="J25" s="62"/>
    </row>
    <row r="26" spans="1:10" s="38" customFormat="1" ht="15" customHeight="1" thickTop="1" thickBot="1" x14ac:dyDescent="0.25">
      <c r="A26" s="677" t="s">
        <v>50</v>
      </c>
      <c r="B26" s="677"/>
      <c r="C26" s="356">
        <f>SUM(C24:C25)</f>
        <v>152281707</v>
      </c>
      <c r="D26" s="647">
        <f>SUM(D24:D25)</f>
        <v>152281707</v>
      </c>
      <c r="E26" s="639">
        <f>SUM(E24:E25)</f>
        <v>152281707</v>
      </c>
      <c r="F26" s="679" t="s">
        <v>51</v>
      </c>
      <c r="G26" s="682"/>
      <c r="H26" s="356">
        <f>SUM(H20:H24)</f>
        <v>249993529</v>
      </c>
      <c r="I26" s="647">
        <f>SUM(I20:I24)</f>
        <v>251087332</v>
      </c>
      <c r="J26" s="639">
        <f>SUM(J20:J24)</f>
        <v>251861332</v>
      </c>
    </row>
    <row r="27" spans="1:10" s="38" customFormat="1" ht="15" customHeight="1" thickTop="1" x14ac:dyDescent="0.2">
      <c r="A27" s="502" t="s">
        <v>13</v>
      </c>
      <c r="B27" s="393" t="s">
        <v>453</v>
      </c>
      <c r="C27" s="413">
        <f>'7.sz. melléklet'!D91+'7.sz. melléklet'!D93</f>
        <v>100000000</v>
      </c>
      <c r="D27" s="648">
        <f>'7.sz. melléklet'!E91+'7.sz. melléklet'!E93</f>
        <v>100258434</v>
      </c>
      <c r="E27" s="642">
        <f>'7.sz. melléklet'!F91+'7.sz. melléklet'!F93</f>
        <v>100258434</v>
      </c>
      <c r="F27" s="545" t="s">
        <v>13</v>
      </c>
      <c r="G27" s="393" t="s">
        <v>38</v>
      </c>
      <c r="H27" s="658">
        <f>'7.sz. melléklet'!D52</f>
        <v>2288178</v>
      </c>
      <c r="I27" s="659">
        <f>'7.sz. melléklet'!E52</f>
        <v>2546612</v>
      </c>
      <c r="J27" s="661">
        <f>'7.sz. melléklet'!F52</f>
        <v>2546612</v>
      </c>
    </row>
    <row r="28" spans="1:10" s="38" customFormat="1" ht="15" customHeight="1" thickBot="1" x14ac:dyDescent="0.25">
      <c r="A28" s="49" t="s">
        <v>13</v>
      </c>
      <c r="B28" s="389" t="s">
        <v>27</v>
      </c>
      <c r="C28" s="398"/>
      <c r="D28" s="649"/>
      <c r="E28" s="643"/>
      <c r="F28" s="503"/>
      <c r="G28" s="281"/>
      <c r="H28" s="504"/>
      <c r="I28" s="592"/>
      <c r="J28" s="543"/>
    </row>
    <row r="29" spans="1:10" ht="14.25" thickTop="1" thickBot="1" x14ac:dyDescent="0.25">
      <c r="A29" s="677" t="s">
        <v>454</v>
      </c>
      <c r="B29" s="677"/>
      <c r="C29" s="394">
        <f>SUM(C27:C28)</f>
        <v>100000000</v>
      </c>
      <c r="D29" s="647">
        <f t="shared" ref="D29:E29" si="1">SUM(D27:D28)</f>
        <v>100258434</v>
      </c>
      <c r="E29" s="639">
        <f t="shared" si="1"/>
        <v>100258434</v>
      </c>
      <c r="F29" s="678" t="s">
        <v>455</v>
      </c>
      <c r="G29" s="679"/>
      <c r="H29" s="394">
        <f>SUM(H27:H28)</f>
        <v>2288178</v>
      </c>
      <c r="I29" s="356">
        <f>SUM(I27:I28)</f>
        <v>2546612</v>
      </c>
      <c r="J29" s="639">
        <f>SUM(J27:J28)</f>
        <v>2546612</v>
      </c>
    </row>
    <row r="30" spans="1:10" ht="14.25" thickTop="1" thickBot="1" x14ac:dyDescent="0.25">
      <c r="A30" s="680" t="s">
        <v>101</v>
      </c>
      <c r="B30" s="680"/>
      <c r="C30" s="397">
        <f>C19+C26+C29</f>
        <v>559145000</v>
      </c>
      <c r="D30" s="650">
        <f>D19+D26+D29</f>
        <v>560926000</v>
      </c>
      <c r="E30" s="644">
        <f>E19+E26+E29</f>
        <v>570850000</v>
      </c>
      <c r="F30" s="395" t="s">
        <v>101</v>
      </c>
      <c r="G30" s="396"/>
      <c r="H30" s="587">
        <f>H19+H26+H29</f>
        <v>559145000</v>
      </c>
      <c r="I30" s="656">
        <f>I19+I26+I29</f>
        <v>560926000</v>
      </c>
      <c r="J30" s="644">
        <f>J19+J26+J29</f>
        <v>570850000</v>
      </c>
    </row>
    <row r="31" spans="1:10" ht="13.5" thickTop="1" x14ac:dyDescent="0.2">
      <c r="F31"/>
      <c r="G31"/>
      <c r="H31"/>
      <c r="I31"/>
    </row>
    <row r="32" spans="1:10" x14ac:dyDescent="0.2">
      <c r="C32" s="171"/>
      <c r="F32"/>
      <c r="G32"/>
      <c r="H32"/>
      <c r="I32"/>
    </row>
    <row r="33" spans="3:9" x14ac:dyDescent="0.2">
      <c r="C33" s="171"/>
      <c r="F33"/>
      <c r="G33"/>
      <c r="H33"/>
      <c r="I33"/>
    </row>
    <row r="34" spans="3:9" x14ac:dyDescent="0.2">
      <c r="F34"/>
      <c r="G34"/>
      <c r="H34"/>
      <c r="I34"/>
    </row>
    <row r="35" spans="3:9" x14ac:dyDescent="0.2">
      <c r="F35"/>
      <c r="G35"/>
      <c r="H35"/>
      <c r="I35"/>
    </row>
    <row r="36" spans="3:9" x14ac:dyDescent="0.2">
      <c r="F36"/>
      <c r="G36"/>
      <c r="H36"/>
      <c r="I36"/>
    </row>
    <row r="37" spans="3:9" x14ac:dyDescent="0.2">
      <c r="F37"/>
      <c r="G37"/>
      <c r="H37"/>
      <c r="I37"/>
    </row>
    <row r="38" spans="3:9" x14ac:dyDescent="0.2">
      <c r="F38"/>
      <c r="G38"/>
      <c r="H38"/>
      <c r="I38"/>
    </row>
  </sheetData>
  <sheetProtection selectLockedCells="1" selectUnlockedCells="1"/>
  <mergeCells count="13">
    <mergeCell ref="A7:B7"/>
    <mergeCell ref="F7:G7"/>
    <mergeCell ref="A17:B17"/>
    <mergeCell ref="F17:G17"/>
    <mergeCell ref="A4:J4"/>
    <mergeCell ref="A29:B29"/>
    <mergeCell ref="F29:G29"/>
    <mergeCell ref="A30:B30"/>
    <mergeCell ref="A18:B18"/>
    <mergeCell ref="A19:B19"/>
    <mergeCell ref="F19:G19"/>
    <mergeCell ref="A26:B26"/>
    <mergeCell ref="F26:G26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6" width="9.7109375" style="1" customWidth="1"/>
    <col min="8" max="8" width="10.140625" bestFit="1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541" t="s">
        <v>411</v>
      </c>
    </row>
    <row r="2" spans="1:8" s="38" customFormat="1" ht="15" customHeight="1" x14ac:dyDescent="0.2">
      <c r="B2" s="3"/>
      <c r="C2" s="2"/>
      <c r="D2" s="2"/>
      <c r="E2" s="582"/>
      <c r="F2" s="2"/>
      <c r="G2" s="2" t="str">
        <f>'1.sz. melléklet'!G2</f>
        <v>az 10/2018. (XI.30.)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</row>
    <row r="4" spans="1:8" s="38" customFormat="1" ht="15" customHeight="1" x14ac:dyDescent="0.2">
      <c r="A4" s="690" t="s">
        <v>484</v>
      </c>
      <c r="B4" s="690"/>
      <c r="C4" s="690"/>
      <c r="D4" s="690"/>
      <c r="E4" s="690"/>
      <c r="F4" s="690"/>
      <c r="G4" s="37"/>
    </row>
    <row r="5" spans="1:8" s="38" customFormat="1" ht="15" customHeight="1" x14ac:dyDescent="0.2">
      <c r="A5" s="65"/>
      <c r="B5" s="65"/>
      <c r="C5" s="65"/>
      <c r="D5" s="65"/>
      <c r="E5" s="65"/>
      <c r="F5" s="65"/>
      <c r="G5" s="37"/>
    </row>
    <row r="6" spans="1:8" s="38" customFormat="1" ht="15" customHeight="1" thickBot="1" x14ac:dyDescent="0.25">
      <c r="A6" s="66"/>
      <c r="B6" s="66"/>
      <c r="C6" s="370"/>
      <c r="D6" s="370"/>
      <c r="E6" s="585"/>
      <c r="F6" s="352" t="s">
        <v>185</v>
      </c>
      <c r="G6" s="37"/>
    </row>
    <row r="7" spans="1:8" s="38" customFormat="1" ht="36.75" thickTop="1" x14ac:dyDescent="0.2">
      <c r="A7" s="7" t="s">
        <v>1</v>
      </c>
      <c r="B7" s="8" t="s">
        <v>2</v>
      </c>
      <c r="C7" s="9" t="s">
        <v>480</v>
      </c>
      <c r="D7" s="9" t="s">
        <v>564</v>
      </c>
      <c r="E7" s="9" t="s">
        <v>588</v>
      </c>
      <c r="F7" s="10" t="s">
        <v>565</v>
      </c>
      <c r="G7" s="37"/>
    </row>
    <row r="8" spans="1:8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584" t="s">
        <v>7</v>
      </c>
      <c r="F8" s="14" t="s">
        <v>8</v>
      </c>
      <c r="G8" s="37"/>
    </row>
    <row r="9" spans="1:8" s="38" customFormat="1" ht="15" customHeight="1" thickTop="1" x14ac:dyDescent="0.2">
      <c r="A9" s="691" t="s">
        <v>10</v>
      </c>
      <c r="B9" s="691"/>
      <c r="C9" s="691"/>
      <c r="D9" s="691"/>
      <c r="E9" s="691"/>
      <c r="F9" s="691"/>
      <c r="G9" s="37"/>
    </row>
    <row r="10" spans="1:8" s="38" customFormat="1" ht="15" customHeight="1" x14ac:dyDescent="0.2">
      <c r="A10" s="76" t="s">
        <v>53</v>
      </c>
      <c r="B10" s="77" t="s">
        <v>535</v>
      </c>
      <c r="C10" s="78">
        <f>C11+C27</f>
        <v>77936578</v>
      </c>
      <c r="D10" s="78">
        <f>D11+D27</f>
        <v>79459420</v>
      </c>
      <c r="E10" s="78">
        <f>E11+E27</f>
        <v>89228086</v>
      </c>
      <c r="F10" s="69">
        <f>E10/C10</f>
        <v>1.1448807259666955</v>
      </c>
      <c r="G10" s="37"/>
    </row>
    <row r="11" spans="1:8" s="38" customFormat="1" ht="15" customHeight="1" x14ac:dyDescent="0.2">
      <c r="A11" s="70"/>
      <c r="B11" s="71" t="s">
        <v>540</v>
      </c>
      <c r="C11" s="52">
        <f>SUM(C12:C26)</f>
        <v>62098492</v>
      </c>
      <c r="D11" s="52">
        <f>SUM(D12:D26)</f>
        <v>62387809</v>
      </c>
      <c r="E11" s="52">
        <f>SUM(E12:E26)</f>
        <v>71178296</v>
      </c>
      <c r="F11" s="72">
        <f>E11/C11</f>
        <v>1.1462161754266109</v>
      </c>
      <c r="G11" s="37"/>
    </row>
    <row r="12" spans="1:8" s="38" customFormat="1" ht="15" customHeight="1" x14ac:dyDescent="0.2">
      <c r="A12" s="73"/>
      <c r="B12" s="80" t="s">
        <v>542</v>
      </c>
      <c r="C12" s="247"/>
      <c r="D12" s="247"/>
      <c r="E12" s="247"/>
      <c r="F12" s="244"/>
      <c r="G12" s="37"/>
    </row>
    <row r="13" spans="1:8" s="38" customFormat="1" ht="15" customHeight="1" x14ac:dyDescent="0.2">
      <c r="A13" s="73"/>
      <c r="B13" s="80" t="s">
        <v>543</v>
      </c>
      <c r="C13" s="248">
        <v>16207515</v>
      </c>
      <c r="D13" s="248">
        <v>16207515</v>
      </c>
      <c r="E13" s="248">
        <v>16207515</v>
      </c>
      <c r="F13" s="244"/>
      <c r="G13" s="37"/>
    </row>
    <row r="14" spans="1:8" s="38" customFormat="1" ht="15" customHeight="1" x14ac:dyDescent="0.2">
      <c r="A14" s="73"/>
      <c r="B14" s="80" t="s">
        <v>544</v>
      </c>
      <c r="C14" s="248">
        <v>3234837</v>
      </c>
      <c r="D14" s="248">
        <v>3234837</v>
      </c>
      <c r="E14" s="248">
        <v>3234837</v>
      </c>
      <c r="F14" s="244"/>
      <c r="G14" s="37"/>
    </row>
    <row r="15" spans="1:8" s="38" customFormat="1" ht="15" customHeight="1" x14ac:dyDescent="0.2">
      <c r="A15" s="73"/>
      <c r="B15" s="80" t="s">
        <v>545</v>
      </c>
      <c r="C15" s="248">
        <v>19468580</v>
      </c>
      <c r="D15" s="248">
        <v>19468580</v>
      </c>
      <c r="E15" s="248">
        <v>19468580</v>
      </c>
      <c r="F15" s="244"/>
      <c r="G15" s="375"/>
    </row>
    <row r="16" spans="1:8" s="38" customFormat="1" ht="15" customHeight="1" x14ac:dyDescent="0.2">
      <c r="A16" s="73"/>
      <c r="B16" s="250" t="s">
        <v>546</v>
      </c>
      <c r="C16" s="248">
        <v>137700</v>
      </c>
      <c r="D16" s="248">
        <v>137700</v>
      </c>
      <c r="E16" s="248">
        <v>137700</v>
      </c>
      <c r="F16" s="244"/>
      <c r="G16" s="375"/>
      <c r="H16" s="167"/>
    </row>
    <row r="17" spans="1:8" s="38" customFormat="1" ht="15" customHeight="1" x14ac:dyDescent="0.2">
      <c r="A17" s="73"/>
      <c r="B17" s="250" t="s">
        <v>547</v>
      </c>
      <c r="C17" s="248">
        <v>1170400</v>
      </c>
      <c r="D17" s="248">
        <v>1170400</v>
      </c>
      <c r="E17" s="248">
        <v>1170400</v>
      </c>
      <c r="F17" s="244"/>
      <c r="G17" s="375"/>
      <c r="H17" s="167"/>
    </row>
    <row r="18" spans="1:8" s="38" customFormat="1" ht="24" x14ac:dyDescent="0.2">
      <c r="A18" s="73"/>
      <c r="B18" s="249" t="s">
        <v>569</v>
      </c>
      <c r="C18" s="248">
        <v>12327800</v>
      </c>
      <c r="D18" s="248">
        <v>12327800</v>
      </c>
      <c r="E18" s="248">
        <v>12327800</v>
      </c>
      <c r="F18" s="244"/>
      <c r="G18" s="37"/>
    </row>
    <row r="19" spans="1:8" s="38" customFormat="1" ht="24" x14ac:dyDescent="0.2">
      <c r="A19" s="73"/>
      <c r="B19" s="249" t="s">
        <v>570</v>
      </c>
      <c r="C19" s="248">
        <v>1552300</v>
      </c>
      <c r="D19" s="248">
        <v>1552300</v>
      </c>
      <c r="E19" s="248">
        <v>1552300</v>
      </c>
      <c r="F19" s="244"/>
      <c r="G19" s="37"/>
    </row>
    <row r="20" spans="1:8" s="38" customFormat="1" ht="15" customHeight="1" x14ac:dyDescent="0.2">
      <c r="A20" s="73"/>
      <c r="B20" s="249" t="s">
        <v>571</v>
      </c>
      <c r="C20" s="248">
        <v>55360</v>
      </c>
      <c r="D20" s="248">
        <v>55360</v>
      </c>
      <c r="E20" s="248">
        <v>55360</v>
      </c>
      <c r="F20" s="244"/>
      <c r="G20" s="37"/>
    </row>
    <row r="21" spans="1:8" s="38" customFormat="1" ht="15" customHeight="1" x14ac:dyDescent="0.2">
      <c r="A21" s="73"/>
      <c r="B21" s="80" t="s">
        <v>572</v>
      </c>
      <c r="C21" s="248">
        <v>1140000</v>
      </c>
      <c r="D21" s="248">
        <v>1140000</v>
      </c>
      <c r="E21" s="248">
        <v>1140000</v>
      </c>
      <c r="F21" s="244"/>
      <c r="G21" s="37"/>
    </row>
    <row r="22" spans="1:8" s="38" customFormat="1" ht="15" customHeight="1" x14ac:dyDescent="0.2">
      <c r="A22" s="73"/>
      <c r="B22" s="80" t="s">
        <v>573</v>
      </c>
      <c r="C22" s="248">
        <v>5004000</v>
      </c>
      <c r="D22" s="248">
        <v>5004000</v>
      </c>
      <c r="E22" s="248">
        <v>5004000</v>
      </c>
      <c r="F22" s="244"/>
      <c r="G22" s="37"/>
    </row>
    <row r="23" spans="1:8" s="38" customFormat="1" ht="15" customHeight="1" x14ac:dyDescent="0.2">
      <c r="A23" s="73"/>
      <c r="B23" s="80" t="s">
        <v>574</v>
      </c>
      <c r="C23" s="248">
        <v>1800000</v>
      </c>
      <c r="D23" s="248">
        <v>1800000</v>
      </c>
      <c r="E23" s="248">
        <v>1800000</v>
      </c>
      <c r="F23" s="244"/>
      <c r="G23" s="37"/>
      <c r="H23" s="167"/>
    </row>
    <row r="24" spans="1:8" s="38" customFormat="1" ht="15" customHeight="1" x14ac:dyDescent="0.2">
      <c r="A24" s="73"/>
      <c r="B24" s="250" t="s">
        <v>575</v>
      </c>
      <c r="C24" s="385">
        <v>0</v>
      </c>
      <c r="D24" s="386">
        <v>289317</v>
      </c>
      <c r="E24" s="386">
        <v>348114</v>
      </c>
      <c r="F24" s="244"/>
      <c r="G24" s="37"/>
    </row>
    <row r="25" spans="1:8" s="38" customFormat="1" ht="15" customHeight="1" x14ac:dyDescent="0.2">
      <c r="A25" s="73"/>
      <c r="B25" s="250" t="s">
        <v>576</v>
      </c>
      <c r="C25" s="386">
        <v>0</v>
      </c>
      <c r="D25" s="386">
        <v>0</v>
      </c>
      <c r="E25" s="386">
        <v>8607000</v>
      </c>
      <c r="F25" s="384"/>
      <c r="G25" s="37"/>
      <c r="H25" s="167"/>
    </row>
    <row r="26" spans="1:8" s="38" customFormat="1" ht="15" customHeight="1" x14ac:dyDescent="0.2">
      <c r="A26" s="73"/>
      <c r="B26" s="250" t="s">
        <v>594</v>
      </c>
      <c r="C26" s="603">
        <v>0</v>
      </c>
      <c r="D26" s="603">
        <v>0</v>
      </c>
      <c r="E26" s="386">
        <v>124690</v>
      </c>
      <c r="F26" s="384"/>
      <c r="G26" s="37"/>
      <c r="H26" s="167"/>
    </row>
    <row r="27" spans="1:8" s="38" customFormat="1" ht="24" x14ac:dyDescent="0.2">
      <c r="A27" s="49"/>
      <c r="B27" s="520" t="s">
        <v>541</v>
      </c>
      <c r="C27" s="521">
        <f>'7.sz. melléklet'!D63</f>
        <v>15838086</v>
      </c>
      <c r="D27" s="521">
        <f>'7.sz. melléklet'!E63</f>
        <v>17071611</v>
      </c>
      <c r="E27" s="521">
        <f>'7.sz. melléklet'!F63</f>
        <v>18049790</v>
      </c>
      <c r="F27" s="120">
        <f t="shared" ref="F27:F28" si="0">E27/C27</f>
        <v>1.1396446515065015</v>
      </c>
      <c r="G27" s="37"/>
    </row>
    <row r="28" spans="1:8" s="38" customFormat="1" ht="15" customHeight="1" x14ac:dyDescent="0.2">
      <c r="A28" s="255" t="s">
        <v>18</v>
      </c>
      <c r="B28" s="256" t="s">
        <v>15</v>
      </c>
      <c r="C28" s="257">
        <f>SUM(C29:C31)</f>
        <v>84000000</v>
      </c>
      <c r="D28" s="257">
        <f>SUM(D29:D31)</f>
        <v>84000000</v>
      </c>
      <c r="E28" s="257">
        <f>SUM(E29:E31)</f>
        <v>84000000</v>
      </c>
      <c r="F28" s="69">
        <f t="shared" si="0"/>
        <v>1</v>
      </c>
      <c r="G28" s="37"/>
    </row>
    <row r="29" spans="1:8" s="38" customFormat="1" ht="15" customHeight="1" x14ac:dyDescent="0.2">
      <c r="A29" s="73"/>
      <c r="B29" s="80" t="s">
        <v>335</v>
      </c>
      <c r="C29" s="245">
        <f>'7.sz. melléklet'!D68</f>
        <v>51000000</v>
      </c>
      <c r="D29" s="245">
        <f>'7.sz. melléklet'!E68</f>
        <v>51000000</v>
      </c>
      <c r="E29" s="245">
        <f>'7.sz. melléklet'!F68</f>
        <v>51000000</v>
      </c>
      <c r="F29" s="244"/>
      <c r="G29" s="37"/>
    </row>
    <row r="30" spans="1:8" s="38" customFormat="1" ht="15" customHeight="1" x14ac:dyDescent="0.2">
      <c r="A30" s="73"/>
      <c r="B30" s="80" t="s">
        <v>334</v>
      </c>
      <c r="C30" s="245">
        <f>'7.sz. melléklet'!D69</f>
        <v>32600000</v>
      </c>
      <c r="D30" s="245">
        <f>'7.sz. melléklet'!E69</f>
        <v>32600000</v>
      </c>
      <c r="E30" s="245">
        <f>'7.sz. melléklet'!F69</f>
        <v>32600000</v>
      </c>
      <c r="F30" s="244"/>
      <c r="G30" s="37"/>
    </row>
    <row r="31" spans="1:8" s="38" customFormat="1" ht="15" customHeight="1" x14ac:dyDescent="0.2">
      <c r="A31" s="49"/>
      <c r="B31" s="85" t="s">
        <v>333</v>
      </c>
      <c r="C31" s="86">
        <f>'7.sz. melléklet'!D73</f>
        <v>400000</v>
      </c>
      <c r="D31" s="86">
        <f>'7.sz. melléklet'!E73</f>
        <v>400000</v>
      </c>
      <c r="E31" s="86">
        <f>'7.sz. melléklet'!F73</f>
        <v>400000</v>
      </c>
      <c r="F31" s="244"/>
      <c r="G31" s="37"/>
    </row>
    <row r="32" spans="1:8" s="254" customFormat="1" ht="15" customHeight="1" x14ac:dyDescent="0.2">
      <c r="A32" s="241" t="s">
        <v>54</v>
      </c>
      <c r="B32" s="242" t="s">
        <v>12</v>
      </c>
      <c r="C32" s="243">
        <f>'7.sz. melléklet'!D74+'8.sz. melléklet'!D34</f>
        <v>70729687</v>
      </c>
      <c r="D32" s="243">
        <f>'7.sz. melléklet'!E74+'8.sz. melléklet'!D34</f>
        <v>70729411</v>
      </c>
      <c r="E32" s="243">
        <f>'7.sz. melléklet'!F74+'8.sz. melléklet'!E34</f>
        <v>70730145</v>
      </c>
      <c r="F32" s="69">
        <f>E32/C32</f>
        <v>1.0000064753573701</v>
      </c>
      <c r="G32" s="253"/>
    </row>
    <row r="33" spans="1:7" s="246" customFormat="1" ht="15" customHeight="1" x14ac:dyDescent="0.2">
      <c r="A33" s="81" t="s">
        <v>20</v>
      </c>
      <c r="B33" s="25" t="s">
        <v>326</v>
      </c>
      <c r="C33" s="26">
        <f>'7.sz. melléklet'!D86</f>
        <v>0</v>
      </c>
      <c r="D33" s="26">
        <f>'7.sz. melléklet'!E86</f>
        <v>0</v>
      </c>
      <c r="E33" s="26">
        <f>'7.sz. melléklet'!F86</f>
        <v>154600</v>
      </c>
      <c r="F33" s="82"/>
      <c r="G33" s="37"/>
    </row>
    <row r="34" spans="1:7" s="38" customFormat="1" ht="15" customHeight="1" x14ac:dyDescent="0.2">
      <c r="A34" s="664" t="s">
        <v>56</v>
      </c>
      <c r="B34" s="664"/>
      <c r="C34" s="28">
        <f>C32+C28+C10+C33</f>
        <v>232666265</v>
      </c>
      <c r="D34" s="28">
        <f>D32+D28+D10+D33</f>
        <v>234188831</v>
      </c>
      <c r="E34" s="28">
        <f>E32+E28+E10+E33</f>
        <v>244112831</v>
      </c>
      <c r="F34" s="83">
        <f t="shared" ref="F34:F37" si="1">E34/C34</f>
        <v>1.0491973600040383</v>
      </c>
      <c r="G34" s="37"/>
    </row>
    <row r="35" spans="1:7" s="38" customFormat="1" ht="15" customHeight="1" x14ac:dyDescent="0.2">
      <c r="A35" s="70" t="s">
        <v>21</v>
      </c>
      <c r="B35" s="71" t="s">
        <v>57</v>
      </c>
      <c r="C35" s="52">
        <f>SUM(C36)</f>
        <v>74197028</v>
      </c>
      <c r="D35" s="52">
        <f>SUM(D36)</f>
        <v>74197028</v>
      </c>
      <c r="E35" s="52">
        <f>SUM(E36)</f>
        <v>74197028</v>
      </c>
      <c r="F35" s="84">
        <f t="shared" si="1"/>
        <v>1</v>
      </c>
      <c r="G35" s="37"/>
    </row>
    <row r="36" spans="1:7" s="38" customFormat="1" ht="15" customHeight="1" thickBot="1" x14ac:dyDescent="0.25">
      <c r="A36" s="258"/>
      <c r="B36" s="259" t="s">
        <v>58</v>
      </c>
      <c r="C36" s="260">
        <f>'2.sz. melléklet'!C18</f>
        <v>74197028</v>
      </c>
      <c r="D36" s="260">
        <f>'2.sz. melléklet'!D18</f>
        <v>74197028</v>
      </c>
      <c r="E36" s="260">
        <f>'2.sz. melléklet'!E18</f>
        <v>74197028</v>
      </c>
      <c r="F36" s="387">
        <f t="shared" si="1"/>
        <v>1</v>
      </c>
      <c r="G36" s="37"/>
    </row>
    <row r="37" spans="1:7" s="38" customFormat="1" ht="15" customHeight="1" thickTop="1" thickBot="1" x14ac:dyDescent="0.25">
      <c r="A37" s="689" t="s">
        <v>59</v>
      </c>
      <c r="B37" s="689"/>
      <c r="C37" s="63">
        <f>C35+C34</f>
        <v>306863293</v>
      </c>
      <c r="D37" s="63">
        <f>D35+D34</f>
        <v>308385859</v>
      </c>
      <c r="E37" s="63">
        <f>E35+E34</f>
        <v>318309859</v>
      </c>
      <c r="F37" s="89">
        <f t="shared" si="1"/>
        <v>1.0373018417683473</v>
      </c>
      <c r="G37" s="37"/>
    </row>
    <row r="38" spans="1:7" ht="13.5" thickTop="1" x14ac:dyDescent="0.2"/>
  </sheetData>
  <sheetProtection selectLockedCells="1" selectUnlockedCells="1"/>
  <mergeCells count="4">
    <mergeCell ref="A34:B34"/>
    <mergeCell ref="A37:B37"/>
    <mergeCell ref="A4:F4"/>
    <mergeCell ref="A9:F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7" width="9.7109375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/>
      <c r="H1" s="441" t="s">
        <v>412</v>
      </c>
    </row>
    <row r="2" spans="1:9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10/2018. (XI.30.)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</row>
    <row r="4" spans="1:9" s="38" customFormat="1" ht="15" customHeight="1" x14ac:dyDescent="0.2">
      <c r="A4" s="690" t="s">
        <v>485</v>
      </c>
      <c r="B4" s="690"/>
      <c r="C4" s="690"/>
      <c r="D4" s="690"/>
      <c r="E4" s="690"/>
      <c r="F4" s="690"/>
      <c r="G4" s="690"/>
      <c r="H4" s="690"/>
      <c r="I4" s="690"/>
    </row>
    <row r="5" spans="1:9" s="38" customFormat="1" ht="15" customHeight="1" x14ac:dyDescent="0.2">
      <c r="A5" s="690" t="s">
        <v>60</v>
      </c>
      <c r="B5" s="690"/>
      <c r="C5" s="690"/>
      <c r="D5" s="690"/>
      <c r="E5" s="690"/>
      <c r="F5" s="690"/>
      <c r="G5" s="690"/>
      <c r="H5" s="690"/>
      <c r="I5" s="690"/>
    </row>
    <row r="6" spans="1:9" s="38" customFormat="1" ht="15" customHeight="1" x14ac:dyDescent="0.2">
      <c r="A6" s="41"/>
      <c r="B6" s="66"/>
      <c r="C6" s="66"/>
      <c r="D6" s="66"/>
      <c r="E6" s="66"/>
      <c r="F6" s="66"/>
      <c r="G6" s="66"/>
    </row>
    <row r="7" spans="1:9" s="38" customFormat="1" ht="15" customHeight="1" thickBot="1" x14ac:dyDescent="0.25">
      <c r="A7" s="41"/>
      <c r="B7" s="41"/>
      <c r="C7" s="41"/>
      <c r="D7" s="41"/>
      <c r="E7" s="41"/>
      <c r="F7" s="41"/>
      <c r="G7" s="352" t="s">
        <v>185</v>
      </c>
    </row>
    <row r="8" spans="1:9" s="38" customFormat="1" ht="36.75" thickTop="1" x14ac:dyDescent="0.2">
      <c r="A8" s="7" t="s">
        <v>1</v>
      </c>
      <c r="B8" s="8" t="s">
        <v>2</v>
      </c>
      <c r="C8" s="9" t="s">
        <v>213</v>
      </c>
      <c r="D8" s="9" t="s">
        <v>480</v>
      </c>
      <c r="E8" s="9" t="s">
        <v>564</v>
      </c>
      <c r="F8" s="9" t="s">
        <v>588</v>
      </c>
      <c r="G8" s="10" t="s">
        <v>565</v>
      </c>
    </row>
    <row r="9" spans="1:9" s="38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584" t="s">
        <v>8</v>
      </c>
      <c r="G9" s="14" t="s">
        <v>9</v>
      </c>
    </row>
    <row r="10" spans="1:9" s="38" customFormat="1" ht="15" customHeight="1" thickTop="1" x14ac:dyDescent="0.2">
      <c r="A10" s="693" t="s">
        <v>32</v>
      </c>
      <c r="B10" s="693"/>
      <c r="C10" s="693"/>
      <c r="D10" s="693"/>
      <c r="E10" s="693"/>
      <c r="F10" s="693"/>
      <c r="G10" s="693"/>
    </row>
    <row r="11" spans="1:9" s="38" customFormat="1" ht="15" customHeight="1" x14ac:dyDescent="0.2">
      <c r="A11" s="73" t="s">
        <v>13</v>
      </c>
      <c r="B11" s="57" t="s">
        <v>106</v>
      </c>
      <c r="C11" s="57" t="s">
        <v>214</v>
      </c>
      <c r="D11" s="75">
        <f>'7.sz. melléklet'!D7+'8.sz. melléklet'!D8</f>
        <v>60542285</v>
      </c>
      <c r="E11" s="75">
        <f>'7.sz. melléklet'!E7+'8.sz. melléklet'!D8</f>
        <v>61683604</v>
      </c>
      <c r="F11" s="75">
        <f>'7.sz. melléklet'!F7+'8.sz. melléklet'!E8</f>
        <v>66493823</v>
      </c>
      <c r="G11" s="72">
        <f>F11/D11</f>
        <v>1.09830382186599</v>
      </c>
    </row>
    <row r="12" spans="1:9" s="38" customFormat="1" ht="15" customHeight="1" x14ac:dyDescent="0.2">
      <c r="A12" s="73" t="s">
        <v>14</v>
      </c>
      <c r="B12" s="57" t="s">
        <v>548</v>
      </c>
      <c r="C12" s="57" t="s">
        <v>224</v>
      </c>
      <c r="D12" s="75">
        <f>'7.sz. melléklet'!D20+'8.sz. melléklet'!D17</f>
        <v>12797496</v>
      </c>
      <c r="E12" s="75">
        <f>'7.sz. melléklet'!E20+'8.sz. melléklet'!D17</f>
        <v>13037679</v>
      </c>
      <c r="F12" s="75">
        <f>'7.sz. melléklet'!F20+'8.sz. melléklet'!E17</f>
        <v>13893403</v>
      </c>
      <c r="G12" s="72">
        <f t="shared" ref="G12:G21" si="0">F12/D12</f>
        <v>1.0856344866214453</v>
      </c>
    </row>
    <row r="13" spans="1:9" s="38" customFormat="1" ht="15" customHeight="1" x14ac:dyDescent="0.2">
      <c r="A13" s="73" t="s">
        <v>41</v>
      </c>
      <c r="B13" s="57" t="s">
        <v>112</v>
      </c>
      <c r="C13" s="57" t="s">
        <v>225</v>
      </c>
      <c r="D13" s="75">
        <f>'7.sz. melléklet'!D21+'8.sz. melléklet'!D18</f>
        <v>128026584</v>
      </c>
      <c r="E13" s="75">
        <f>'7.sz. melléklet'!E21+'8.sz. melléklet'!D18</f>
        <v>134187812</v>
      </c>
      <c r="F13" s="75">
        <f>'7.sz. melléklet'!F21+'8.sz. melléklet'!E18</f>
        <v>134123676</v>
      </c>
      <c r="G13" s="72">
        <f t="shared" si="0"/>
        <v>1.0476236404151813</v>
      </c>
    </row>
    <row r="14" spans="1:9" s="38" customFormat="1" ht="15" customHeight="1" x14ac:dyDescent="0.2">
      <c r="A14" s="73" t="s">
        <v>42</v>
      </c>
      <c r="B14" s="57" t="s">
        <v>549</v>
      </c>
      <c r="C14" s="57" t="s">
        <v>248</v>
      </c>
      <c r="D14" s="75">
        <f>'7.sz. melléklet'!D32</f>
        <v>4990000</v>
      </c>
      <c r="E14" s="75">
        <f>'7.sz. melléklet'!E32</f>
        <v>4990000</v>
      </c>
      <c r="F14" s="75">
        <f>'7.sz. melléklet'!F32</f>
        <v>4990000</v>
      </c>
      <c r="G14" s="72">
        <f t="shared" si="0"/>
        <v>1</v>
      </c>
    </row>
    <row r="15" spans="1:9" s="38" customFormat="1" ht="15" customHeight="1" x14ac:dyDescent="0.2">
      <c r="A15" s="73" t="s">
        <v>43</v>
      </c>
      <c r="B15" s="74" t="s">
        <v>397</v>
      </c>
      <c r="C15" s="287" t="s">
        <v>388</v>
      </c>
      <c r="D15" s="75">
        <f>'7.sz. melléklet'!D34</f>
        <v>800000</v>
      </c>
      <c r="E15" s="75">
        <f>'7.sz. melléklet'!E34</f>
        <v>1035980</v>
      </c>
      <c r="F15" s="75">
        <f>'7.sz. melléklet'!F34</f>
        <v>1035980</v>
      </c>
      <c r="G15" s="72">
        <f t="shared" si="0"/>
        <v>1.294975</v>
      </c>
    </row>
    <row r="16" spans="1:9" s="38" customFormat="1" ht="24" x14ac:dyDescent="0.2">
      <c r="A16" s="73" t="s">
        <v>44</v>
      </c>
      <c r="B16" s="522" t="s">
        <v>531</v>
      </c>
      <c r="C16" s="57" t="s">
        <v>253</v>
      </c>
      <c r="D16" s="75">
        <f>'7.sz. melléklet'!D35</f>
        <v>17905900</v>
      </c>
      <c r="E16" s="75">
        <f>'7.sz. melléklet'!E35</f>
        <v>18110900</v>
      </c>
      <c r="F16" s="75">
        <f>'7.sz. melléklet'!F35</f>
        <v>21237900</v>
      </c>
      <c r="G16" s="72">
        <f t="shared" si="0"/>
        <v>1.1860839164744581</v>
      </c>
    </row>
    <row r="17" spans="1:7" s="38" customFormat="1" ht="24" x14ac:dyDescent="0.2">
      <c r="A17" s="73" t="s">
        <v>45</v>
      </c>
      <c r="B17" s="522" t="s">
        <v>532</v>
      </c>
      <c r="C17" s="57" t="s">
        <v>254</v>
      </c>
      <c r="D17" s="75">
        <f>'7.sz. melléklet'!D36</f>
        <v>7604000</v>
      </c>
      <c r="E17" s="75">
        <f>'7.sz. melléklet'!E36</f>
        <v>7754000</v>
      </c>
      <c r="F17" s="75">
        <f>'7.sz. melléklet'!F36</f>
        <v>16361000</v>
      </c>
      <c r="G17" s="72">
        <f t="shared" si="0"/>
        <v>2.1516307206733298</v>
      </c>
    </row>
    <row r="18" spans="1:7" s="38" customFormat="1" ht="15" customHeight="1" x14ac:dyDescent="0.2">
      <c r="A18" s="665" t="s">
        <v>62</v>
      </c>
      <c r="B18" s="665"/>
      <c r="C18" s="270"/>
      <c r="D18" s="178">
        <f>SUM(D11:D17)</f>
        <v>232666265</v>
      </c>
      <c r="E18" s="178">
        <f>SUM(E11:E17)</f>
        <v>240799975</v>
      </c>
      <c r="F18" s="178">
        <f>SUM(F11:F17)</f>
        <v>258135782</v>
      </c>
      <c r="G18" s="216">
        <f t="shared" si="0"/>
        <v>1.1094680270902186</v>
      </c>
    </row>
    <row r="19" spans="1:7" s="38" customFormat="1" ht="15" customHeight="1" x14ac:dyDescent="0.2">
      <c r="A19" s="73" t="s">
        <v>63</v>
      </c>
      <c r="B19" s="57" t="s">
        <v>35</v>
      </c>
      <c r="C19" s="57" t="s">
        <v>408</v>
      </c>
      <c r="D19" s="75">
        <f>'7.sz. melléklet'!D37</f>
        <v>74197028</v>
      </c>
      <c r="E19" s="75">
        <f>'7.sz. melléklet'!E37</f>
        <v>66492081</v>
      </c>
      <c r="F19" s="75">
        <f>'7.sz. melléklet'!F37</f>
        <v>58306274</v>
      </c>
      <c r="G19" s="72">
        <f t="shared" si="0"/>
        <v>0.78583031654583257</v>
      </c>
    </row>
    <row r="20" spans="1:7" s="38" customFormat="1" ht="15" customHeight="1" thickBot="1" x14ac:dyDescent="0.25">
      <c r="A20" s="90" t="s">
        <v>70</v>
      </c>
      <c r="B20" s="523" t="s">
        <v>550</v>
      </c>
      <c r="C20" s="524"/>
      <c r="D20" s="433">
        <v>22</v>
      </c>
      <c r="E20" s="433">
        <v>22</v>
      </c>
      <c r="F20" s="433">
        <v>22</v>
      </c>
      <c r="G20" s="62"/>
    </row>
    <row r="21" spans="1:7" ht="15" customHeight="1" thickTop="1" thickBot="1" x14ac:dyDescent="0.25">
      <c r="A21" s="692" t="s">
        <v>64</v>
      </c>
      <c r="B21" s="692"/>
      <c r="C21" s="239"/>
      <c r="D21" s="268">
        <f>SUM(D18:D19)</f>
        <v>306863293</v>
      </c>
      <c r="E21" s="268">
        <f>SUM(E18:E19)</f>
        <v>307292056</v>
      </c>
      <c r="F21" s="268">
        <f>SUM(F18:F19)</f>
        <v>316442056</v>
      </c>
      <c r="G21" s="269">
        <f t="shared" si="0"/>
        <v>1.0312150824764825</v>
      </c>
    </row>
    <row r="22" spans="1:7" ht="15" customHeight="1" thickTop="1" x14ac:dyDescent="0.2"/>
  </sheetData>
  <sheetProtection selectLockedCells="1" selectUnlockedCells="1"/>
  <mergeCells count="5">
    <mergeCell ref="A18:B18"/>
    <mergeCell ref="A21:B21"/>
    <mergeCell ref="A10:G10"/>
    <mergeCell ref="A4:I4"/>
    <mergeCell ref="A5:I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6" width="9.7109375" customWidth="1"/>
    <col min="7" max="7" width="9.140625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/>
      <c r="H1" s="441" t="s">
        <v>413</v>
      </c>
    </row>
    <row r="2" spans="1:9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10/2018. (XI.30.) önkormányzati rendelethez</v>
      </c>
    </row>
    <row r="3" spans="1:9" s="38" customFormat="1" ht="15" customHeight="1" x14ac:dyDescent="0.2">
      <c r="A3" s="40"/>
      <c r="B3" s="41"/>
      <c r="C3" s="41"/>
      <c r="D3" s="41"/>
    </row>
    <row r="4" spans="1:9" s="38" customFormat="1" ht="15" customHeight="1" x14ac:dyDescent="0.2">
      <c r="A4" s="688" t="s">
        <v>456</v>
      </c>
      <c r="B4" s="688"/>
      <c r="C4" s="688"/>
      <c r="D4" s="688"/>
      <c r="E4" s="688"/>
      <c r="F4" s="688"/>
      <c r="G4" s="688"/>
      <c r="H4" s="688"/>
      <c r="I4" s="580"/>
    </row>
    <row r="5" spans="1:9" s="38" customFormat="1" ht="15" customHeight="1" x14ac:dyDescent="0.2">
      <c r="A5" s="41"/>
      <c r="B5" s="41"/>
      <c r="C5" s="41"/>
      <c r="D5" s="41"/>
      <c r="E5" s="41"/>
      <c r="F5" s="41"/>
    </row>
    <row r="6" spans="1:9" s="38" customFormat="1" ht="15" customHeight="1" thickBot="1" x14ac:dyDescent="0.25">
      <c r="A6" s="40"/>
      <c r="B6" s="40"/>
      <c r="C6" s="40"/>
      <c r="D6" s="91"/>
      <c r="E6" s="91"/>
      <c r="F6" s="91"/>
      <c r="G6" s="6" t="s">
        <v>185</v>
      </c>
    </row>
    <row r="7" spans="1:9" s="38" customFormat="1" ht="36.75" thickTop="1" x14ac:dyDescent="0.2">
      <c r="A7" s="7" t="s">
        <v>1</v>
      </c>
      <c r="B7" s="8" t="s">
        <v>2</v>
      </c>
      <c r="C7" s="9" t="s">
        <v>213</v>
      </c>
      <c r="D7" s="9" t="s">
        <v>480</v>
      </c>
      <c r="E7" s="9" t="s">
        <v>564</v>
      </c>
      <c r="F7" s="9" t="s">
        <v>588</v>
      </c>
      <c r="G7" s="10" t="s">
        <v>565</v>
      </c>
    </row>
    <row r="8" spans="1:9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</row>
    <row r="9" spans="1:9" s="38" customFormat="1" ht="15" customHeight="1" thickTop="1" x14ac:dyDescent="0.2">
      <c r="A9" s="49" t="s">
        <v>13</v>
      </c>
      <c r="B9" s="43" t="s">
        <v>271</v>
      </c>
      <c r="C9" s="43" t="s">
        <v>272</v>
      </c>
      <c r="D9" s="44">
        <f>'7.sz. melléklet'!D45</f>
        <v>27864000</v>
      </c>
      <c r="E9" s="44">
        <f>'7.sz. melléklet'!E45</f>
        <v>40181000</v>
      </c>
      <c r="F9" s="44">
        <f>'7.sz. melléklet'!F45</f>
        <v>44091000</v>
      </c>
      <c r="G9" s="20">
        <f>F9/D9</f>
        <v>1.5823643410852712</v>
      </c>
    </row>
    <row r="10" spans="1:9" s="38" customFormat="1" ht="15" customHeight="1" x14ac:dyDescent="0.2">
      <c r="A10" s="222" t="s">
        <v>14</v>
      </c>
      <c r="B10" s="271" t="s">
        <v>180</v>
      </c>
      <c r="C10" s="271" t="s">
        <v>256</v>
      </c>
      <c r="D10" s="272">
        <f>'7.sz. melléklet'!D38</f>
        <v>220629529</v>
      </c>
      <c r="E10" s="272">
        <f>'7.sz. melléklet'!E38</f>
        <v>209406332</v>
      </c>
      <c r="F10" s="272">
        <f>'7.sz. melléklet'!F38</f>
        <v>205542332</v>
      </c>
      <c r="G10" s="20">
        <f>F10/D10</f>
        <v>0.93161750800818688</v>
      </c>
      <c r="I10" s="167"/>
    </row>
    <row r="11" spans="1:9" s="38" customFormat="1" ht="15" customHeight="1" thickBot="1" x14ac:dyDescent="0.25">
      <c r="A11" s="73" t="s">
        <v>41</v>
      </c>
      <c r="B11" s="273" t="s">
        <v>123</v>
      </c>
      <c r="C11" s="273" t="s">
        <v>279</v>
      </c>
      <c r="D11" s="525">
        <f>'7.sz. melléklet'!D48</f>
        <v>1500000</v>
      </c>
      <c r="E11" s="525">
        <f>'7.sz. melléklet'!E48</f>
        <v>1500000</v>
      </c>
      <c r="F11" s="525">
        <f>'7.sz. melléklet'!F48</f>
        <v>2228000</v>
      </c>
      <c r="G11" s="526">
        <f t="shared" ref="G11:G12" si="0">F11/D11</f>
        <v>1.4853333333333334</v>
      </c>
      <c r="H11" s="167"/>
    </row>
    <row r="12" spans="1:9" s="38" customFormat="1" ht="15" customHeight="1" thickTop="1" thickBot="1" x14ac:dyDescent="0.25">
      <c r="A12" s="692" t="s">
        <v>67</v>
      </c>
      <c r="B12" s="692"/>
      <c r="C12" s="223"/>
      <c r="D12" s="63">
        <f>SUM(D9:D11)</f>
        <v>249993529</v>
      </c>
      <c r="E12" s="63">
        <f>SUM(E9:E11)</f>
        <v>251087332</v>
      </c>
      <c r="F12" s="63">
        <f>SUM(F9:F11)</f>
        <v>251861332</v>
      </c>
      <c r="G12" s="89">
        <f t="shared" si="0"/>
        <v>1.007471405389857</v>
      </c>
    </row>
    <row r="13" spans="1:9" ht="13.5" thickTop="1" x14ac:dyDescent="0.2"/>
  </sheetData>
  <sheetProtection selectLockedCells="1" selectUnlockedCells="1"/>
  <mergeCells count="2">
    <mergeCell ref="A12:B12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4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10" width="9.5703125" customWidth="1"/>
    <col min="11" max="12" width="8.28515625" customWidth="1"/>
    <col min="13" max="14" width="7.7109375" customWidth="1"/>
  </cols>
  <sheetData>
    <row r="1" spans="1:14" s="41" customFormat="1" ht="12" x14ac:dyDescent="0.2">
      <c r="B1" s="55"/>
      <c r="C1" s="55"/>
      <c r="D1" s="55"/>
      <c r="E1" s="580"/>
      <c r="F1" s="55"/>
      <c r="G1" s="55"/>
      <c r="H1" s="55"/>
      <c r="I1" s="580"/>
      <c r="L1" s="39" t="s">
        <v>414</v>
      </c>
    </row>
    <row r="2" spans="1:14" s="41" customFormat="1" ht="12" x14ac:dyDescent="0.2">
      <c r="A2" s="3"/>
      <c r="B2" s="3"/>
      <c r="C2" s="3"/>
      <c r="D2" s="3"/>
      <c r="E2" s="3"/>
      <c r="F2" s="3"/>
      <c r="G2" s="3"/>
      <c r="H2" s="3"/>
      <c r="I2" s="3"/>
      <c r="L2" s="2" t="str">
        <f>'1.sz. melléklet'!G2</f>
        <v>az 10/2018. (XI.30.) önkormányzati rendelethez</v>
      </c>
    </row>
    <row r="3" spans="1:14" s="41" customFormat="1" ht="6.75" customHeight="1" x14ac:dyDescent="0.2">
      <c r="A3" s="40"/>
    </row>
    <row r="4" spans="1:14" s="41" customFormat="1" ht="12" x14ac:dyDescent="0.2">
      <c r="A4" s="688" t="s">
        <v>486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</row>
    <row r="5" spans="1:14" s="41" customFormat="1" thickBot="1" x14ac:dyDescent="0.25">
      <c r="L5" s="6" t="s">
        <v>185</v>
      </c>
      <c r="N5" s="6"/>
    </row>
    <row r="6" spans="1:14" s="41" customFormat="1" ht="34.5" thickTop="1" x14ac:dyDescent="0.2">
      <c r="A6" s="313" t="s">
        <v>68</v>
      </c>
      <c r="B6" s="314" t="s">
        <v>69</v>
      </c>
      <c r="C6" s="527" t="s">
        <v>487</v>
      </c>
      <c r="D6" s="315" t="s">
        <v>579</v>
      </c>
      <c r="E6" s="315" t="s">
        <v>579</v>
      </c>
      <c r="F6" s="382" t="s">
        <v>565</v>
      </c>
      <c r="G6" s="317" t="s">
        <v>553</v>
      </c>
      <c r="H6" s="317" t="s">
        <v>580</v>
      </c>
      <c r="I6" s="317" t="s">
        <v>580</v>
      </c>
      <c r="J6" s="382" t="s">
        <v>565</v>
      </c>
      <c r="K6" s="318" t="s">
        <v>182</v>
      </c>
      <c r="L6" s="316" t="s">
        <v>183</v>
      </c>
    </row>
    <row r="7" spans="1:14" s="41" customFormat="1" thickBot="1" x14ac:dyDescent="0.25">
      <c r="A7" s="319" t="s">
        <v>3</v>
      </c>
      <c r="B7" s="320" t="s">
        <v>4</v>
      </c>
      <c r="C7" s="321" t="s">
        <v>5</v>
      </c>
      <c r="D7" s="321" t="s">
        <v>6</v>
      </c>
      <c r="E7" s="586" t="s">
        <v>7</v>
      </c>
      <c r="F7" s="322" t="s">
        <v>8</v>
      </c>
      <c r="G7" s="323" t="s">
        <v>9</v>
      </c>
      <c r="H7" s="323" t="s">
        <v>52</v>
      </c>
      <c r="I7" s="320" t="s">
        <v>11</v>
      </c>
      <c r="J7" s="324" t="s">
        <v>159</v>
      </c>
      <c r="K7" s="325" t="s">
        <v>160</v>
      </c>
      <c r="L7" s="326" t="s">
        <v>161</v>
      </c>
    </row>
    <row r="8" spans="1:14" s="41" customFormat="1" ht="34.5" thickTop="1" x14ac:dyDescent="0.2">
      <c r="A8" s="97" t="s">
        <v>13</v>
      </c>
      <c r="B8" s="98" t="s">
        <v>356</v>
      </c>
      <c r="C8" s="107">
        <v>2052985</v>
      </c>
      <c r="D8" s="107">
        <v>2052709</v>
      </c>
      <c r="E8" s="107">
        <v>2416622</v>
      </c>
      <c r="F8" s="328">
        <f>E8/C8</f>
        <v>1.1771259897174116</v>
      </c>
      <c r="G8" s="99">
        <v>43746320</v>
      </c>
      <c r="H8" s="99">
        <v>44549437</v>
      </c>
      <c r="I8" s="99">
        <v>45597584</v>
      </c>
      <c r="J8" s="327">
        <f>I8/G8</f>
        <v>1.0423181652765308</v>
      </c>
      <c r="K8" s="194" t="s">
        <v>184</v>
      </c>
      <c r="L8" s="195"/>
    </row>
    <row r="9" spans="1:14" s="41" customFormat="1" ht="12" x14ac:dyDescent="0.2">
      <c r="A9" s="100" t="s">
        <v>14</v>
      </c>
      <c r="B9" s="108" t="s">
        <v>379</v>
      </c>
      <c r="C9" s="102">
        <v>127000</v>
      </c>
      <c r="D9" s="102">
        <v>127000</v>
      </c>
      <c r="E9" s="102">
        <v>127000</v>
      </c>
      <c r="F9" s="328">
        <f t="shared" ref="F9:F12" si="0">E9/C9</f>
        <v>1</v>
      </c>
      <c r="G9" s="102">
        <v>2829169</v>
      </c>
      <c r="H9" s="102">
        <v>2829169</v>
      </c>
      <c r="I9" s="102">
        <v>2829169</v>
      </c>
      <c r="J9" s="329">
        <f t="shared" ref="J9:J18" si="1">I9/G9</f>
        <v>1</v>
      </c>
      <c r="K9" s="196" t="s">
        <v>184</v>
      </c>
      <c r="L9" s="197"/>
    </row>
    <row r="10" spans="1:14" s="41" customFormat="1" ht="22.5" x14ac:dyDescent="0.2">
      <c r="A10" s="100" t="s">
        <v>41</v>
      </c>
      <c r="B10" s="278" t="s">
        <v>354</v>
      </c>
      <c r="C10" s="102">
        <v>3846000</v>
      </c>
      <c r="D10" s="102">
        <v>3846000</v>
      </c>
      <c r="E10" s="102">
        <v>3846000</v>
      </c>
      <c r="F10" s="328">
        <f t="shared" si="0"/>
        <v>1</v>
      </c>
      <c r="G10" s="102">
        <v>28594000</v>
      </c>
      <c r="H10" s="102">
        <v>28594000</v>
      </c>
      <c r="I10" s="102">
        <v>24730000</v>
      </c>
      <c r="J10" s="329">
        <f t="shared" si="1"/>
        <v>0.864866755263342</v>
      </c>
      <c r="K10" s="196" t="s">
        <v>184</v>
      </c>
      <c r="L10" s="197"/>
    </row>
    <row r="11" spans="1:14" s="41" customFormat="1" ht="22.5" x14ac:dyDescent="0.2">
      <c r="A11" s="100" t="s">
        <v>42</v>
      </c>
      <c r="B11" s="278" t="s">
        <v>357</v>
      </c>
      <c r="C11" s="102">
        <v>3810000</v>
      </c>
      <c r="D11" s="102">
        <v>3810000</v>
      </c>
      <c r="E11" s="102">
        <v>4425000</v>
      </c>
      <c r="F11" s="328">
        <f t="shared" si="0"/>
        <v>1.1614173228346456</v>
      </c>
      <c r="G11" s="102">
        <v>13264340</v>
      </c>
      <c r="H11" s="102">
        <v>13264340</v>
      </c>
      <c r="I11" s="102">
        <v>13464318</v>
      </c>
      <c r="J11" s="329">
        <f t="shared" si="1"/>
        <v>1.0150763626384727</v>
      </c>
      <c r="K11" s="196" t="s">
        <v>184</v>
      </c>
      <c r="L11" s="197"/>
    </row>
    <row r="12" spans="1:14" s="41" customFormat="1" ht="22.5" x14ac:dyDescent="0.2">
      <c r="A12" s="100" t="s">
        <v>43</v>
      </c>
      <c r="B12" s="101" t="s">
        <v>359</v>
      </c>
      <c r="C12" s="102">
        <v>76574982</v>
      </c>
      <c r="D12" s="102">
        <v>77122733</v>
      </c>
      <c r="E12" s="102">
        <v>85913220</v>
      </c>
      <c r="F12" s="328">
        <f t="shared" si="0"/>
        <v>1.1219489414963231</v>
      </c>
      <c r="G12" s="102">
        <v>3128178</v>
      </c>
      <c r="H12" s="102">
        <v>3622592</v>
      </c>
      <c r="I12" s="102">
        <v>3622592</v>
      </c>
      <c r="J12" s="329">
        <f t="shared" si="1"/>
        <v>1.1580517476946643</v>
      </c>
      <c r="K12" s="196" t="s">
        <v>184</v>
      </c>
      <c r="L12" s="197"/>
    </row>
    <row r="13" spans="1:14" s="41" customFormat="1" ht="12" x14ac:dyDescent="0.2">
      <c r="A13" s="100" t="s">
        <v>44</v>
      </c>
      <c r="B13" s="101" t="s">
        <v>360</v>
      </c>
      <c r="C13" s="415"/>
      <c r="D13" s="415"/>
      <c r="E13" s="415"/>
      <c r="F13" s="416"/>
      <c r="G13" s="102">
        <v>13668900</v>
      </c>
      <c r="H13" s="102">
        <v>13873900</v>
      </c>
      <c r="I13" s="102">
        <v>17000900</v>
      </c>
      <c r="J13" s="329">
        <f t="shared" si="1"/>
        <v>1.2437650432734162</v>
      </c>
      <c r="K13" s="196" t="s">
        <v>184</v>
      </c>
      <c r="L13" s="197"/>
    </row>
    <row r="14" spans="1:14" s="41" customFormat="1" ht="12.75" customHeight="1" x14ac:dyDescent="0.2">
      <c r="A14" s="100" t="s">
        <v>45</v>
      </c>
      <c r="B14" s="101" t="s">
        <v>362</v>
      </c>
      <c r="C14" s="415"/>
      <c r="D14" s="415"/>
      <c r="E14" s="415"/>
      <c r="F14" s="417"/>
      <c r="G14" s="102">
        <v>258000</v>
      </c>
      <c r="H14" s="102">
        <v>258000</v>
      </c>
      <c r="I14" s="102">
        <v>258000</v>
      </c>
      <c r="J14" s="329">
        <f t="shared" si="1"/>
        <v>1</v>
      </c>
      <c r="K14" s="196" t="s">
        <v>184</v>
      </c>
      <c r="L14" s="197"/>
    </row>
    <row r="15" spans="1:14" s="41" customFormat="1" ht="12.75" customHeight="1" x14ac:dyDescent="0.2">
      <c r="A15" s="100" t="s">
        <v>63</v>
      </c>
      <c r="B15" s="101" t="s">
        <v>363</v>
      </c>
      <c r="C15" s="415"/>
      <c r="D15" s="415"/>
      <c r="E15" s="415"/>
      <c r="F15" s="417"/>
      <c r="G15" s="102">
        <v>1070000</v>
      </c>
      <c r="H15" s="102">
        <v>1070000</v>
      </c>
      <c r="I15" s="102">
        <v>1070000</v>
      </c>
      <c r="J15" s="329">
        <f t="shared" si="1"/>
        <v>1</v>
      </c>
      <c r="K15" s="196" t="s">
        <v>184</v>
      </c>
      <c r="L15" s="197"/>
    </row>
    <row r="16" spans="1:14" s="41" customFormat="1" ht="12.75" customHeight="1" x14ac:dyDescent="0.2">
      <c r="A16" s="100" t="s">
        <v>70</v>
      </c>
      <c r="B16" s="101" t="s">
        <v>527</v>
      </c>
      <c r="C16" s="102">
        <v>26161035</v>
      </c>
      <c r="D16" s="102">
        <v>26161035</v>
      </c>
      <c r="E16" s="102">
        <v>26161035</v>
      </c>
      <c r="F16" s="328">
        <f t="shared" ref="F16:F17" si="2">E16/C16</f>
        <v>1</v>
      </c>
      <c r="G16" s="102">
        <v>149438902</v>
      </c>
      <c r="H16" s="102">
        <v>169214316</v>
      </c>
      <c r="I16" s="102">
        <v>169214316</v>
      </c>
      <c r="J16" s="329">
        <f t="shared" si="1"/>
        <v>1.1323310980965318</v>
      </c>
      <c r="K16" s="196"/>
      <c r="L16" s="197" t="s">
        <v>184</v>
      </c>
    </row>
    <row r="17" spans="1:12" s="41" customFormat="1" ht="12" x14ac:dyDescent="0.2">
      <c r="A17" s="100" t="s">
        <v>71</v>
      </c>
      <c r="B17" s="108" t="s">
        <v>407</v>
      </c>
      <c r="C17" s="102">
        <v>270475</v>
      </c>
      <c r="D17" s="102">
        <v>654000</v>
      </c>
      <c r="E17" s="102">
        <v>654000</v>
      </c>
      <c r="F17" s="328">
        <f t="shared" si="2"/>
        <v>2.4179683889453738</v>
      </c>
      <c r="G17" s="102">
        <v>269457</v>
      </c>
      <c r="H17" s="102">
        <v>654217</v>
      </c>
      <c r="I17" s="102">
        <v>654219</v>
      </c>
      <c r="J17" s="329">
        <f t="shared" si="1"/>
        <v>2.4279161424642894</v>
      </c>
      <c r="K17" s="196" t="s">
        <v>184</v>
      </c>
      <c r="L17" s="197"/>
    </row>
    <row r="18" spans="1:12" s="41" customFormat="1" ht="22.5" x14ac:dyDescent="0.2">
      <c r="A18" s="100" t="s">
        <v>72</v>
      </c>
      <c r="B18" s="278" t="s">
        <v>350</v>
      </c>
      <c r="C18" s="415"/>
      <c r="D18" s="415"/>
      <c r="E18" s="415"/>
      <c r="F18" s="417"/>
      <c r="G18" s="102">
        <v>74591000</v>
      </c>
      <c r="H18" s="102">
        <v>47981500</v>
      </c>
      <c r="I18" s="102">
        <v>47981500</v>
      </c>
      <c r="J18" s="329">
        <f t="shared" si="1"/>
        <v>0.64326125135740242</v>
      </c>
      <c r="K18" s="196" t="s">
        <v>184</v>
      </c>
      <c r="L18" s="197"/>
    </row>
    <row r="19" spans="1:12" s="41" customFormat="1" ht="22.5" x14ac:dyDescent="0.2">
      <c r="A19" s="100" t="s">
        <v>73</v>
      </c>
      <c r="B19" s="278" t="s">
        <v>528</v>
      </c>
      <c r="C19" s="102">
        <v>6669966</v>
      </c>
      <c r="D19" s="102">
        <v>6669966</v>
      </c>
      <c r="E19" s="102">
        <v>6669966</v>
      </c>
      <c r="F19" s="328">
        <f>E19/C19</f>
        <v>1</v>
      </c>
      <c r="G19" s="102">
        <v>0</v>
      </c>
      <c r="H19" s="102">
        <v>0</v>
      </c>
      <c r="I19" s="102">
        <v>0</v>
      </c>
      <c r="J19" s="417"/>
      <c r="K19" s="196"/>
      <c r="L19" s="197" t="s">
        <v>184</v>
      </c>
    </row>
    <row r="20" spans="1:12" s="41" customFormat="1" ht="22.5" x14ac:dyDescent="0.2">
      <c r="A20" s="100" t="s">
        <v>74</v>
      </c>
      <c r="B20" s="278" t="s">
        <v>349</v>
      </c>
      <c r="C20" s="415"/>
      <c r="D20" s="415"/>
      <c r="E20" s="415"/>
      <c r="F20" s="418"/>
      <c r="G20" s="102">
        <v>2540000</v>
      </c>
      <c r="H20" s="102">
        <v>2540000</v>
      </c>
      <c r="I20" s="102">
        <v>2540000</v>
      </c>
      <c r="J20" s="329">
        <f>I20/G20</f>
        <v>1</v>
      </c>
      <c r="K20" s="196" t="s">
        <v>184</v>
      </c>
      <c r="L20" s="197"/>
    </row>
    <row r="21" spans="1:12" s="41" customFormat="1" ht="12.75" customHeight="1" x14ac:dyDescent="0.2">
      <c r="A21" s="100" t="s">
        <v>75</v>
      </c>
      <c r="B21" s="278" t="s">
        <v>348</v>
      </c>
      <c r="C21" s="330">
        <v>8890000</v>
      </c>
      <c r="D21" s="330">
        <v>8890000</v>
      </c>
      <c r="E21" s="330">
        <v>9044600</v>
      </c>
      <c r="F21" s="328">
        <f>E21/C21</f>
        <v>1.0173903262092239</v>
      </c>
      <c r="G21" s="102">
        <v>0</v>
      </c>
      <c r="H21" s="102">
        <v>0</v>
      </c>
      <c r="I21" s="102">
        <v>8607000</v>
      </c>
      <c r="J21" s="417"/>
      <c r="K21" s="196" t="s">
        <v>184</v>
      </c>
      <c r="L21" s="197"/>
    </row>
    <row r="22" spans="1:12" s="41" customFormat="1" ht="12.75" customHeight="1" x14ac:dyDescent="0.2">
      <c r="A22" s="100" t="s">
        <v>76</v>
      </c>
      <c r="B22" s="101" t="s">
        <v>358</v>
      </c>
      <c r="C22" s="415"/>
      <c r="D22" s="415"/>
      <c r="E22" s="415"/>
      <c r="F22" s="417"/>
      <c r="G22" s="102">
        <v>4750000</v>
      </c>
      <c r="H22" s="102">
        <v>4750000</v>
      </c>
      <c r="I22" s="102">
        <v>4750000</v>
      </c>
      <c r="J22" s="329">
        <f t="shared" ref="J22:J26" si="3">I22/G22</f>
        <v>1</v>
      </c>
      <c r="K22" s="196" t="s">
        <v>184</v>
      </c>
      <c r="L22" s="197"/>
    </row>
    <row r="23" spans="1:12" s="41" customFormat="1" ht="12.75" customHeight="1" x14ac:dyDescent="0.2">
      <c r="A23" s="100" t="s">
        <v>77</v>
      </c>
      <c r="B23" s="278" t="s">
        <v>355</v>
      </c>
      <c r="C23" s="102">
        <v>0</v>
      </c>
      <c r="D23" s="102">
        <v>0</v>
      </c>
      <c r="E23" s="102">
        <v>0</v>
      </c>
      <c r="F23" s="417"/>
      <c r="G23" s="102">
        <v>28160115</v>
      </c>
      <c r="H23" s="102">
        <v>28409905</v>
      </c>
      <c r="I23" s="102">
        <v>31730195</v>
      </c>
      <c r="J23" s="329">
        <f t="shared" si="3"/>
        <v>1.1267778913544919</v>
      </c>
      <c r="K23" s="196" t="s">
        <v>184</v>
      </c>
      <c r="L23" s="197"/>
    </row>
    <row r="24" spans="1:12" s="41" customFormat="1" ht="12.75" customHeight="1" x14ac:dyDescent="0.2">
      <c r="A24" s="100" t="s">
        <v>78</v>
      </c>
      <c r="B24" s="278" t="s">
        <v>472</v>
      </c>
      <c r="C24" s="415"/>
      <c r="D24" s="415"/>
      <c r="E24" s="415"/>
      <c r="F24" s="417"/>
      <c r="G24" s="102">
        <v>11281682</v>
      </c>
      <c r="H24" s="102">
        <v>11281682</v>
      </c>
      <c r="I24" s="102">
        <v>11281682</v>
      </c>
      <c r="J24" s="329">
        <f t="shared" si="3"/>
        <v>1</v>
      </c>
      <c r="K24" s="196" t="s">
        <v>184</v>
      </c>
      <c r="L24" s="197"/>
    </row>
    <row r="25" spans="1:12" s="41" customFormat="1" ht="12.75" customHeight="1" x14ac:dyDescent="0.2">
      <c r="A25" s="100" t="s">
        <v>79</v>
      </c>
      <c r="B25" s="101" t="s">
        <v>366</v>
      </c>
      <c r="C25" s="415"/>
      <c r="D25" s="415"/>
      <c r="E25" s="415"/>
      <c r="F25" s="417"/>
      <c r="G25" s="102">
        <v>700000</v>
      </c>
      <c r="H25" s="102">
        <v>700000</v>
      </c>
      <c r="I25" s="102">
        <v>700000</v>
      </c>
      <c r="J25" s="329">
        <f t="shared" si="3"/>
        <v>1</v>
      </c>
      <c r="K25" s="196" t="s">
        <v>184</v>
      </c>
      <c r="L25" s="197"/>
    </row>
    <row r="26" spans="1:12" s="41" customFormat="1" ht="12.75" customHeight="1" thickBot="1" x14ac:dyDescent="0.25">
      <c r="A26" s="331" t="s">
        <v>80</v>
      </c>
      <c r="B26" s="332" t="s">
        <v>367</v>
      </c>
      <c r="C26" s="419"/>
      <c r="D26" s="419"/>
      <c r="E26" s="419"/>
      <c r="F26" s="420"/>
      <c r="G26" s="110">
        <v>900000</v>
      </c>
      <c r="H26" s="110">
        <v>900000</v>
      </c>
      <c r="I26" s="110">
        <v>900000</v>
      </c>
      <c r="J26" s="333">
        <f t="shared" si="3"/>
        <v>1</v>
      </c>
      <c r="K26" s="311" t="s">
        <v>184</v>
      </c>
      <c r="L26" s="334"/>
    </row>
    <row r="27" spans="1:12" s="41" customFormat="1" ht="6.75" customHeight="1" thickTop="1" x14ac:dyDescent="0.2">
      <c r="A27" s="94"/>
      <c r="B27" s="335"/>
      <c r="C27" s="336"/>
      <c r="D27" s="336"/>
      <c r="E27" s="336"/>
      <c r="F27" s="337"/>
      <c r="G27" s="336"/>
      <c r="H27" s="336"/>
      <c r="I27" s="336"/>
      <c r="J27" s="338"/>
      <c r="K27" s="339"/>
      <c r="L27" s="339"/>
    </row>
    <row r="28" spans="1:12" s="41" customFormat="1" ht="6.75" customHeight="1" thickBot="1" x14ac:dyDescent="0.25">
      <c r="A28" s="293"/>
      <c r="B28" s="340"/>
      <c r="C28" s="341"/>
      <c r="D28" s="341"/>
      <c r="E28" s="341"/>
      <c r="F28" s="104"/>
      <c r="G28" s="341"/>
      <c r="H28" s="341"/>
      <c r="I28" s="341"/>
      <c r="J28" s="342"/>
      <c r="K28" s="343"/>
      <c r="L28" s="343"/>
    </row>
    <row r="29" spans="1:12" s="41" customFormat="1" thickTop="1" x14ac:dyDescent="0.2">
      <c r="A29" s="105" t="s">
        <v>81</v>
      </c>
      <c r="B29" s="106" t="s">
        <v>369</v>
      </c>
      <c r="C29" s="421"/>
      <c r="D29" s="421"/>
      <c r="E29" s="421"/>
      <c r="F29" s="422"/>
      <c r="G29" s="107">
        <v>850000</v>
      </c>
      <c r="H29" s="107">
        <v>850000</v>
      </c>
      <c r="I29" s="107">
        <v>850000</v>
      </c>
      <c r="J29" s="344">
        <f t="shared" ref="J29:J39" si="4">I29/G29</f>
        <v>1</v>
      </c>
      <c r="K29" s="200" t="s">
        <v>184</v>
      </c>
      <c r="L29" s="201"/>
    </row>
    <row r="30" spans="1:12" s="41" customFormat="1" ht="12.75" customHeight="1" x14ac:dyDescent="0.2">
      <c r="A30" s="100" t="s">
        <v>82</v>
      </c>
      <c r="B30" s="101" t="s">
        <v>370</v>
      </c>
      <c r="C30" s="102">
        <v>0</v>
      </c>
      <c r="D30" s="102">
        <v>0</v>
      </c>
      <c r="E30" s="102">
        <v>0</v>
      </c>
      <c r="F30" s="417"/>
      <c r="G30" s="102">
        <v>2621000</v>
      </c>
      <c r="H30" s="102">
        <v>2621000</v>
      </c>
      <c r="I30" s="102">
        <v>2621000</v>
      </c>
      <c r="J30" s="329">
        <f t="shared" si="4"/>
        <v>1</v>
      </c>
      <c r="K30" s="196" t="s">
        <v>184</v>
      </c>
      <c r="L30" s="197"/>
    </row>
    <row r="31" spans="1:12" s="41" customFormat="1" ht="12.75" customHeight="1" x14ac:dyDescent="0.2">
      <c r="A31" s="100" t="s">
        <v>83</v>
      </c>
      <c r="B31" s="101" t="s">
        <v>368</v>
      </c>
      <c r="C31" s="415"/>
      <c r="D31" s="415"/>
      <c r="E31" s="415"/>
      <c r="F31" s="417"/>
      <c r="G31" s="102">
        <v>150000</v>
      </c>
      <c r="H31" s="102">
        <v>150000</v>
      </c>
      <c r="I31" s="102">
        <v>150000</v>
      </c>
      <c r="J31" s="329">
        <f t="shared" si="4"/>
        <v>1</v>
      </c>
      <c r="K31" s="196" t="s">
        <v>184</v>
      </c>
      <c r="L31" s="197"/>
    </row>
    <row r="32" spans="1:12" s="41" customFormat="1" ht="12.75" customHeight="1" x14ac:dyDescent="0.2">
      <c r="A32" s="100" t="s">
        <v>84</v>
      </c>
      <c r="B32" s="108" t="s">
        <v>377</v>
      </c>
      <c r="C32" s="415"/>
      <c r="D32" s="415"/>
      <c r="E32" s="415"/>
      <c r="F32" s="417"/>
      <c r="G32" s="102">
        <v>1283000</v>
      </c>
      <c r="H32" s="102">
        <v>1283000</v>
      </c>
      <c r="I32" s="102">
        <v>1329275</v>
      </c>
      <c r="J32" s="329">
        <f t="shared" si="4"/>
        <v>1.0360678098207328</v>
      </c>
      <c r="K32" s="196" t="s">
        <v>184</v>
      </c>
      <c r="L32" s="197"/>
    </row>
    <row r="33" spans="1:15" s="41" customFormat="1" ht="12.75" customHeight="1" x14ac:dyDescent="0.2">
      <c r="A33" s="100" t="s">
        <v>85</v>
      </c>
      <c r="B33" s="345" t="s">
        <v>378</v>
      </c>
      <c r="C33" s="280">
        <v>49653000</v>
      </c>
      <c r="D33" s="280">
        <v>49653000</v>
      </c>
      <c r="E33" s="280">
        <v>49653000</v>
      </c>
      <c r="F33" s="328">
        <f t="shared" ref="F33:F35" si="5">E33/C33</f>
        <v>1</v>
      </c>
      <c r="G33" s="280">
        <v>42019973</v>
      </c>
      <c r="H33" s="280">
        <v>55312925</v>
      </c>
      <c r="I33" s="280">
        <v>56052983</v>
      </c>
      <c r="J33" s="329">
        <f t="shared" si="4"/>
        <v>1.3339604716071569</v>
      </c>
      <c r="K33" s="196"/>
      <c r="L33" s="197" t="s">
        <v>184</v>
      </c>
    </row>
    <row r="34" spans="1:15" s="41" customFormat="1" ht="12.75" customHeight="1" x14ac:dyDescent="0.2">
      <c r="A34" s="100" t="s">
        <v>86</v>
      </c>
      <c r="B34" s="279" t="s">
        <v>351</v>
      </c>
      <c r="C34" s="107">
        <v>889000</v>
      </c>
      <c r="D34" s="107">
        <v>889000</v>
      </c>
      <c r="E34" s="107">
        <v>889000</v>
      </c>
      <c r="F34" s="328">
        <f t="shared" si="5"/>
        <v>1</v>
      </c>
      <c r="G34" s="107">
        <v>450000</v>
      </c>
      <c r="H34" s="107">
        <v>450000</v>
      </c>
      <c r="I34" s="107">
        <v>450000</v>
      </c>
      <c r="J34" s="329">
        <f t="shared" si="4"/>
        <v>1</v>
      </c>
      <c r="K34" s="200"/>
      <c r="L34" s="201" t="s">
        <v>184</v>
      </c>
    </row>
    <row r="35" spans="1:15" s="41" customFormat="1" ht="12.75" customHeight="1" x14ac:dyDescent="0.2">
      <c r="A35" s="100" t="s">
        <v>87</v>
      </c>
      <c r="B35" s="98" t="s">
        <v>552</v>
      </c>
      <c r="C35" s="99">
        <v>15095079</v>
      </c>
      <c r="D35" s="99">
        <v>15095079</v>
      </c>
      <c r="E35" s="99">
        <v>15095079</v>
      </c>
      <c r="F35" s="328">
        <f t="shared" si="5"/>
        <v>1</v>
      </c>
      <c r="G35" s="99">
        <v>9197326</v>
      </c>
      <c r="H35" s="99">
        <v>9197326</v>
      </c>
      <c r="I35" s="99">
        <v>13354383</v>
      </c>
      <c r="J35" s="329">
        <f t="shared" si="4"/>
        <v>1.4519853922759725</v>
      </c>
      <c r="K35" s="505"/>
      <c r="L35" s="201" t="s">
        <v>184</v>
      </c>
    </row>
    <row r="36" spans="1:15" s="41" customFormat="1" ht="12.75" customHeight="1" x14ac:dyDescent="0.2">
      <c r="A36" s="100" t="s">
        <v>88</v>
      </c>
      <c r="B36" s="345" t="s">
        <v>375</v>
      </c>
      <c r="C36" s="423"/>
      <c r="D36" s="423"/>
      <c r="E36" s="423"/>
      <c r="F36" s="424"/>
      <c r="G36" s="280">
        <v>839808</v>
      </c>
      <c r="H36" s="280">
        <v>839808</v>
      </c>
      <c r="I36" s="280">
        <v>839808</v>
      </c>
      <c r="J36" s="329">
        <f t="shared" si="4"/>
        <v>1</v>
      </c>
      <c r="K36" s="196" t="s">
        <v>184</v>
      </c>
      <c r="L36" s="197"/>
    </row>
    <row r="37" spans="1:15" s="41" customFormat="1" ht="22.5" x14ac:dyDescent="0.2">
      <c r="A37" s="100" t="s">
        <v>89</v>
      </c>
      <c r="B37" s="109" t="s">
        <v>376</v>
      </c>
      <c r="C37" s="107">
        <v>381000</v>
      </c>
      <c r="D37" s="107">
        <v>381000</v>
      </c>
      <c r="E37" s="107">
        <v>381000</v>
      </c>
      <c r="F37" s="328">
        <f t="shared" ref="F37:F38" si="6">E37/C37</f>
        <v>1</v>
      </c>
      <c r="G37" s="107">
        <v>10053797</v>
      </c>
      <c r="H37" s="107">
        <v>10053797</v>
      </c>
      <c r="I37" s="107">
        <v>10053797</v>
      </c>
      <c r="J37" s="329">
        <f t="shared" si="4"/>
        <v>1</v>
      </c>
      <c r="K37" s="196" t="s">
        <v>184</v>
      </c>
      <c r="L37" s="201"/>
    </row>
    <row r="38" spans="1:15" s="41" customFormat="1" ht="12" x14ac:dyDescent="0.2">
      <c r="A38" s="100" t="s">
        <v>90</v>
      </c>
      <c r="B38" s="106" t="s">
        <v>353</v>
      </c>
      <c r="C38" s="107">
        <v>635000</v>
      </c>
      <c r="D38" s="107">
        <v>635000</v>
      </c>
      <c r="E38" s="107">
        <v>635000</v>
      </c>
      <c r="F38" s="328">
        <f t="shared" si="6"/>
        <v>1</v>
      </c>
      <c r="G38" s="107">
        <v>1270000</v>
      </c>
      <c r="H38" s="107">
        <v>1270000</v>
      </c>
      <c r="I38" s="107">
        <v>1270000</v>
      </c>
      <c r="J38" s="329">
        <f t="shared" si="4"/>
        <v>1</v>
      </c>
      <c r="K38" s="196"/>
      <c r="L38" s="201" t="s">
        <v>184</v>
      </c>
    </row>
    <row r="39" spans="1:15" s="41" customFormat="1" ht="12" x14ac:dyDescent="0.2">
      <c r="A39" s="100" t="s">
        <v>91</v>
      </c>
      <c r="B39" s="108" t="s">
        <v>374</v>
      </c>
      <c r="C39" s="425"/>
      <c r="D39" s="507"/>
      <c r="E39" s="507"/>
      <c r="F39" s="417"/>
      <c r="G39" s="102">
        <v>9004000</v>
      </c>
      <c r="H39" s="102">
        <v>9154000</v>
      </c>
      <c r="I39" s="102">
        <v>9882000</v>
      </c>
      <c r="J39" s="329">
        <f t="shared" si="4"/>
        <v>1.0975122167925366</v>
      </c>
      <c r="K39" s="196"/>
      <c r="L39" s="201" t="s">
        <v>184</v>
      </c>
    </row>
    <row r="40" spans="1:15" s="41" customFormat="1" ht="12" x14ac:dyDescent="0.2">
      <c r="A40" s="100" t="s">
        <v>92</v>
      </c>
      <c r="B40" s="108" t="s">
        <v>582</v>
      </c>
      <c r="C40" s="18">
        <v>0</v>
      </c>
      <c r="D40" s="410">
        <v>850000</v>
      </c>
      <c r="E40" s="410">
        <v>850000</v>
      </c>
      <c r="F40" s="417"/>
      <c r="G40" s="102">
        <v>0</v>
      </c>
      <c r="H40" s="102">
        <v>1050805</v>
      </c>
      <c r="I40" s="102">
        <v>1050805</v>
      </c>
      <c r="J40" s="563"/>
      <c r="K40" s="196"/>
      <c r="L40" s="201" t="s">
        <v>184</v>
      </c>
    </row>
    <row r="41" spans="1:15" s="41" customFormat="1" ht="12.75" customHeight="1" x14ac:dyDescent="0.2">
      <c r="A41" s="100" t="s">
        <v>93</v>
      </c>
      <c r="B41" s="101" t="s">
        <v>361</v>
      </c>
      <c r="C41" s="415"/>
      <c r="D41" s="415"/>
      <c r="E41" s="415"/>
      <c r="F41" s="417"/>
      <c r="G41" s="102">
        <v>885005</v>
      </c>
      <c r="H41" s="102">
        <v>574200</v>
      </c>
      <c r="I41" s="102">
        <v>574200</v>
      </c>
      <c r="J41" s="329">
        <f t="shared" ref="J41:J45" si="7">I41/G41</f>
        <v>0.648809893729414</v>
      </c>
      <c r="K41" s="196"/>
      <c r="L41" s="197" t="s">
        <v>184</v>
      </c>
    </row>
    <row r="42" spans="1:15" s="41" customFormat="1" ht="12.75" customHeight="1" x14ac:dyDescent="0.2">
      <c r="A42" s="100" t="s">
        <v>94</v>
      </c>
      <c r="B42" s="101" t="s">
        <v>364</v>
      </c>
      <c r="C42" s="415"/>
      <c r="D42" s="415"/>
      <c r="E42" s="415"/>
      <c r="F42" s="417"/>
      <c r="G42" s="102">
        <v>14773619</v>
      </c>
      <c r="H42" s="102">
        <v>14773619</v>
      </c>
      <c r="I42" s="102">
        <v>15337755</v>
      </c>
      <c r="J42" s="329">
        <f t="shared" si="7"/>
        <v>1.0381853627063213</v>
      </c>
      <c r="K42" s="196" t="s">
        <v>184</v>
      </c>
      <c r="L42" s="197"/>
    </row>
    <row r="43" spans="1:15" s="41" customFormat="1" ht="22.5" x14ac:dyDescent="0.2">
      <c r="A43" s="100" t="s">
        <v>95</v>
      </c>
      <c r="B43" s="278" t="s">
        <v>365</v>
      </c>
      <c r="C43" s="102">
        <v>1050234</v>
      </c>
      <c r="D43" s="102">
        <v>1050234</v>
      </c>
      <c r="E43" s="102">
        <v>1050234</v>
      </c>
      <c r="F43" s="328">
        <f>E43/C43</f>
        <v>1</v>
      </c>
      <c r="G43" s="102">
        <v>5406381</v>
      </c>
      <c r="H43" s="102">
        <v>5406381</v>
      </c>
      <c r="I43" s="102">
        <v>4842245</v>
      </c>
      <c r="J43" s="329">
        <f t="shared" si="7"/>
        <v>0.89565367294683818</v>
      </c>
      <c r="K43" s="196" t="s">
        <v>184</v>
      </c>
      <c r="L43" s="197"/>
    </row>
    <row r="44" spans="1:15" s="41" customFormat="1" ht="12.75" customHeight="1" x14ac:dyDescent="0.2">
      <c r="A44" s="100" t="s">
        <v>96</v>
      </c>
      <c r="B44" s="101" t="s">
        <v>352</v>
      </c>
      <c r="C44" s="102">
        <v>0</v>
      </c>
      <c r="D44" s="102">
        <v>0</v>
      </c>
      <c r="E44" s="102">
        <v>0</v>
      </c>
      <c r="F44" s="417"/>
      <c r="G44" s="102">
        <v>1100000</v>
      </c>
      <c r="H44" s="102">
        <v>1100000</v>
      </c>
      <c r="I44" s="102">
        <v>1100000</v>
      </c>
      <c r="J44" s="329">
        <f t="shared" si="7"/>
        <v>1</v>
      </c>
      <c r="K44" s="196" t="s">
        <v>184</v>
      </c>
      <c r="L44" s="197"/>
      <c r="O44" s="508"/>
    </row>
    <row r="45" spans="1:15" s="41" customFormat="1" ht="12.75" customHeight="1" x14ac:dyDescent="0.2">
      <c r="A45" s="100" t="s">
        <v>97</v>
      </c>
      <c r="B45" s="101" t="s">
        <v>371</v>
      </c>
      <c r="C45" s="425"/>
      <c r="D45" s="425"/>
      <c r="E45" s="425"/>
      <c r="F45" s="417"/>
      <c r="G45" s="102">
        <v>397000</v>
      </c>
      <c r="H45" s="102">
        <v>397000</v>
      </c>
      <c r="I45" s="102">
        <v>397000</v>
      </c>
      <c r="J45" s="329">
        <f t="shared" si="7"/>
        <v>1</v>
      </c>
      <c r="K45" s="196" t="s">
        <v>184</v>
      </c>
      <c r="L45" s="197"/>
    </row>
    <row r="46" spans="1:15" s="41" customFormat="1" ht="12.75" customHeight="1" x14ac:dyDescent="0.2">
      <c r="A46" s="100" t="s">
        <v>98</v>
      </c>
      <c r="B46" s="101" t="s">
        <v>447</v>
      </c>
      <c r="C46" s="425"/>
      <c r="D46" s="425"/>
      <c r="E46" s="425"/>
      <c r="F46" s="424"/>
      <c r="G46" s="562"/>
      <c r="H46" s="415"/>
      <c r="I46" s="415"/>
      <c r="J46" s="563"/>
      <c r="K46" s="196" t="s">
        <v>184</v>
      </c>
      <c r="L46" s="197"/>
    </row>
    <row r="47" spans="1:15" s="41" customFormat="1" ht="12.75" customHeight="1" x14ac:dyDescent="0.2">
      <c r="A47" s="100" t="s">
        <v>99</v>
      </c>
      <c r="B47" s="106" t="s">
        <v>372</v>
      </c>
      <c r="C47" s="425"/>
      <c r="D47" s="425"/>
      <c r="E47" s="425"/>
      <c r="F47" s="417"/>
      <c r="G47" s="107">
        <v>304000</v>
      </c>
      <c r="H47" s="107">
        <v>304000</v>
      </c>
      <c r="I47" s="107">
        <v>304000</v>
      </c>
      <c r="J47" s="329">
        <f t="shared" ref="J47:J49" si="8">I47/G47</f>
        <v>1</v>
      </c>
      <c r="K47" s="196" t="s">
        <v>184</v>
      </c>
      <c r="L47" s="197"/>
    </row>
    <row r="48" spans="1:15" s="41" customFormat="1" ht="12.75" customHeight="1" x14ac:dyDescent="0.2">
      <c r="A48" s="100" t="s">
        <v>100</v>
      </c>
      <c r="B48" s="426" t="s">
        <v>473</v>
      </c>
      <c r="C48" s="425"/>
      <c r="D48" s="425"/>
      <c r="E48" s="425"/>
      <c r="F48" s="417"/>
      <c r="G48" s="99">
        <v>340000</v>
      </c>
      <c r="H48" s="99">
        <v>340000</v>
      </c>
      <c r="I48" s="99">
        <v>340000</v>
      </c>
      <c r="J48" s="329">
        <f t="shared" si="8"/>
        <v>1</v>
      </c>
      <c r="K48" s="196" t="s">
        <v>184</v>
      </c>
      <c r="L48" s="334"/>
    </row>
    <row r="49" spans="1:12" s="41" customFormat="1" ht="22.5" x14ac:dyDescent="0.2">
      <c r="A49" s="100" t="s">
        <v>529</v>
      </c>
      <c r="B49" s="428" t="s">
        <v>373</v>
      </c>
      <c r="C49" s="425"/>
      <c r="D49" s="425"/>
      <c r="E49" s="425"/>
      <c r="F49" s="417"/>
      <c r="G49" s="280">
        <v>4813000</v>
      </c>
      <c r="H49" s="280">
        <v>4813000</v>
      </c>
      <c r="I49" s="280">
        <v>4813000</v>
      </c>
      <c r="J49" s="329">
        <f t="shared" si="8"/>
        <v>1</v>
      </c>
      <c r="K49" s="196" t="s">
        <v>184</v>
      </c>
      <c r="L49" s="197"/>
    </row>
    <row r="50" spans="1:12" s="41" customFormat="1" ht="22.5" x14ac:dyDescent="0.2">
      <c r="A50" s="100" t="s">
        <v>551</v>
      </c>
      <c r="B50" s="426" t="s">
        <v>474</v>
      </c>
      <c r="C50" s="410">
        <v>84000000</v>
      </c>
      <c r="D50" s="410">
        <v>84000000</v>
      </c>
      <c r="E50" s="410">
        <v>84000000</v>
      </c>
      <c r="F50" s="328">
        <f t="shared" ref="F50:F54" si="9">E50/C50</f>
        <v>1</v>
      </c>
      <c r="G50" s="430"/>
      <c r="H50" s="430"/>
      <c r="I50" s="430"/>
      <c r="J50" s="431"/>
      <c r="K50" s="408" t="s">
        <v>184</v>
      </c>
      <c r="L50" s="427"/>
    </row>
    <row r="51" spans="1:12" s="41" customFormat="1" ht="23.25" thickBot="1" x14ac:dyDescent="0.25">
      <c r="A51" s="100" t="s">
        <v>581</v>
      </c>
      <c r="B51" s="346" t="s">
        <v>475</v>
      </c>
      <c r="C51" s="429">
        <v>100000000</v>
      </c>
      <c r="D51" s="429">
        <v>100000000</v>
      </c>
      <c r="E51" s="429">
        <v>100000000</v>
      </c>
      <c r="F51" s="328">
        <f t="shared" si="9"/>
        <v>1</v>
      </c>
      <c r="G51" s="103">
        <v>0</v>
      </c>
      <c r="H51" s="103">
        <v>0</v>
      </c>
      <c r="I51" s="103">
        <v>0</v>
      </c>
      <c r="J51" s="431"/>
      <c r="K51" s="198"/>
      <c r="L51" s="199" t="s">
        <v>184</v>
      </c>
    </row>
    <row r="52" spans="1:12" s="41" customFormat="1" ht="12.75" customHeight="1" thickTop="1" x14ac:dyDescent="0.2">
      <c r="A52" s="694" t="s">
        <v>101</v>
      </c>
      <c r="B52" s="694"/>
      <c r="C52" s="111">
        <f t="shared" ref="C52" si="10">SUM(C8:C51)</f>
        <v>380105756</v>
      </c>
      <c r="D52" s="111">
        <f>SUM(D8:D51)</f>
        <v>381886756</v>
      </c>
      <c r="E52" s="111">
        <f>SUM(E8:E51)</f>
        <v>391810756</v>
      </c>
      <c r="F52" s="347">
        <f t="shared" si="9"/>
        <v>1.0307940614295774</v>
      </c>
      <c r="G52" s="111">
        <f>SUM(G8:G51)</f>
        <v>484947972</v>
      </c>
      <c r="H52" s="111">
        <f>SUM(H8:H51)</f>
        <v>494433919</v>
      </c>
      <c r="I52" s="111">
        <f>SUM(I8:I51)</f>
        <v>512543726</v>
      </c>
      <c r="J52" s="112">
        <f t="shared" ref="J52:J54" si="11">I52/G52</f>
        <v>1.0569045662490162</v>
      </c>
      <c r="K52" s="200"/>
      <c r="L52" s="201"/>
    </row>
    <row r="53" spans="1:12" s="41" customFormat="1" ht="12.75" customHeight="1" thickBot="1" x14ac:dyDescent="0.25">
      <c r="A53" s="695" t="s">
        <v>102</v>
      </c>
      <c r="B53" s="695"/>
      <c r="C53" s="113">
        <f>'7.sz. melléklet'!D92+'8.sz. melléklet'!D39</f>
        <v>179039244</v>
      </c>
      <c r="D53" s="113">
        <f>'7.sz. melléklet'!E92+'8.sz. melléklet'!D39</f>
        <v>179039244</v>
      </c>
      <c r="E53" s="113">
        <f>'7.sz. melléklet'!F92+'8.sz. melléklet'!E39</f>
        <v>179039244</v>
      </c>
      <c r="F53" s="348">
        <f t="shared" si="9"/>
        <v>1</v>
      </c>
      <c r="G53" s="349">
        <f>'7.sz. melléklet'!D37</f>
        <v>74197028</v>
      </c>
      <c r="H53" s="349">
        <f>'7.sz. melléklet'!E37</f>
        <v>66492081</v>
      </c>
      <c r="I53" s="349">
        <f>'7.sz. melléklet'!F37</f>
        <v>58306274</v>
      </c>
      <c r="J53" s="360">
        <f t="shared" si="11"/>
        <v>0.78583031654583257</v>
      </c>
      <c r="K53" s="198"/>
      <c r="L53" s="199"/>
    </row>
    <row r="54" spans="1:12" s="41" customFormat="1" ht="12.75" customHeight="1" thickTop="1" thickBot="1" x14ac:dyDescent="0.25">
      <c r="A54" s="696" t="s">
        <v>103</v>
      </c>
      <c r="B54" s="696"/>
      <c r="C54" s="114">
        <f>SUM(C52:C53)</f>
        <v>559145000</v>
      </c>
      <c r="D54" s="114">
        <f>SUM(D52:D53)</f>
        <v>560926000</v>
      </c>
      <c r="E54" s="114">
        <f>SUM(E52:E53)</f>
        <v>570850000</v>
      </c>
      <c r="F54" s="350">
        <f t="shared" si="9"/>
        <v>1.0209337470602438</v>
      </c>
      <c r="G54" s="114">
        <f>SUM(G52:G53)</f>
        <v>559145000</v>
      </c>
      <c r="H54" s="114">
        <f>SUM(H52:H53)</f>
        <v>560926000</v>
      </c>
      <c r="I54" s="114">
        <f>SUM(I52:I53)</f>
        <v>570850000</v>
      </c>
      <c r="J54" s="115">
        <f t="shared" si="11"/>
        <v>1.0209337470602438</v>
      </c>
      <c r="K54" s="192"/>
      <c r="L54" s="193"/>
    </row>
    <row r="55" spans="1:12" s="38" customFormat="1" ht="13.5" thickTop="1" x14ac:dyDescent="0.2"/>
    <row r="56" spans="1:12" s="38" customFormat="1" x14ac:dyDescent="0.2"/>
    <row r="57" spans="1:12" s="38" customFormat="1" x14ac:dyDescent="0.2"/>
    <row r="58" spans="1:12" s="38" customFormat="1" x14ac:dyDescent="0.2"/>
    <row r="59" spans="1:12" s="38" customFormat="1" x14ac:dyDescent="0.2"/>
    <row r="60" spans="1:12" s="38" customFormat="1" x14ac:dyDescent="0.2"/>
    <row r="61" spans="1:12" s="38" customFormat="1" x14ac:dyDescent="0.2"/>
    <row r="62" spans="1:12" s="38" customFormat="1" x14ac:dyDescent="0.2"/>
    <row r="63" spans="1:12" s="38" customFormat="1" x14ac:dyDescent="0.2"/>
    <row r="64" spans="1:12" s="38" customFormat="1" x14ac:dyDescent="0.2"/>
    <row r="65" s="38" customFormat="1" x14ac:dyDescent="0.2"/>
    <row r="66" s="38" customFormat="1" x14ac:dyDescent="0.2"/>
    <row r="67" s="38" customFormat="1" x14ac:dyDescent="0.2"/>
    <row r="68" s="38" customFormat="1" x14ac:dyDescent="0.2"/>
    <row r="69" s="38" customFormat="1" x14ac:dyDescent="0.2"/>
    <row r="70" s="38" customFormat="1" x14ac:dyDescent="0.2"/>
    <row r="71" s="38" customFormat="1" x14ac:dyDescent="0.2"/>
    <row r="72" s="38" customFormat="1" x14ac:dyDescent="0.2"/>
    <row r="73" s="38" customFormat="1" x14ac:dyDescent="0.2"/>
    <row r="74" s="38" customFormat="1" x14ac:dyDescent="0.2"/>
    <row r="75" s="38" customFormat="1" x14ac:dyDescent="0.2"/>
    <row r="76" s="38" customFormat="1" x14ac:dyDescent="0.2"/>
    <row r="77" s="38" customFormat="1" x14ac:dyDescent="0.2"/>
    <row r="78" s="38" customFormat="1" x14ac:dyDescent="0.2"/>
    <row r="79" s="38" customFormat="1" x14ac:dyDescent="0.2"/>
    <row r="80" s="38" customFormat="1" x14ac:dyDescent="0.2"/>
    <row r="81" s="38" customFormat="1" x14ac:dyDescent="0.2"/>
    <row r="82" s="38" customFormat="1" x14ac:dyDescent="0.2"/>
    <row r="83" s="38" customFormat="1" x14ac:dyDescent="0.2"/>
    <row r="84" s="38" customFormat="1" x14ac:dyDescent="0.2"/>
    <row r="85" s="38" customFormat="1" x14ac:dyDescent="0.2"/>
    <row r="86" s="38" customFormat="1" x14ac:dyDescent="0.2"/>
    <row r="87" s="38" customFormat="1" x14ac:dyDescent="0.2"/>
    <row r="88" s="38" customFormat="1" x14ac:dyDescent="0.2"/>
    <row r="89" s="38" customFormat="1" x14ac:dyDescent="0.2"/>
    <row r="90" s="38" customFormat="1" x14ac:dyDescent="0.2"/>
    <row r="91" s="38" customFormat="1" x14ac:dyDescent="0.2"/>
    <row r="92" s="38" customFormat="1" x14ac:dyDescent="0.2"/>
    <row r="93" s="38" customFormat="1" x14ac:dyDescent="0.2"/>
    <row r="94" s="38" customFormat="1" x14ac:dyDescent="0.2"/>
    <row r="95" s="38" customFormat="1" x14ac:dyDescent="0.2"/>
    <row r="96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</sheetData>
  <sheetProtection selectLockedCells="1" selectUnlockedCells="1"/>
  <mergeCells count="4">
    <mergeCell ref="A4:L4"/>
    <mergeCell ref="A52:B52"/>
    <mergeCell ref="A53:B53"/>
    <mergeCell ref="A54:B5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5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4" width="9.7109375" style="1" customWidth="1"/>
    <col min="5" max="6" width="9.7109375" style="449" customWidth="1"/>
    <col min="10" max="10" width="11.140625" bestFit="1" customWidth="1"/>
  </cols>
  <sheetData>
    <row r="1" spans="1:10" ht="15" customHeight="1" x14ac:dyDescent="0.2">
      <c r="B1" s="3"/>
      <c r="C1" s="3"/>
      <c r="D1" s="3"/>
      <c r="E1" s="3"/>
      <c r="F1" s="3"/>
      <c r="G1" s="3"/>
      <c r="H1" s="2" t="s">
        <v>415</v>
      </c>
    </row>
    <row r="2" spans="1:10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10/2018. (XI.30.) önkormányzati rendelethez</v>
      </c>
    </row>
    <row r="3" spans="1:10" ht="15" customHeight="1" x14ac:dyDescent="0.2">
      <c r="A3" s="688" t="s">
        <v>104</v>
      </c>
      <c r="B3" s="688"/>
      <c r="C3" s="688"/>
      <c r="D3" s="688"/>
      <c r="E3" s="688"/>
      <c r="F3" s="688"/>
      <c r="G3" s="688"/>
    </row>
    <row r="4" spans="1:10" ht="12.75" customHeight="1" thickBot="1" x14ac:dyDescent="0.25">
      <c r="A4" s="40"/>
      <c r="B4" s="91"/>
      <c r="C4" s="91"/>
      <c r="D4" s="39"/>
      <c r="E4" s="450"/>
      <c r="F4" s="450"/>
      <c r="G4" s="6" t="s">
        <v>185</v>
      </c>
    </row>
    <row r="5" spans="1:10" ht="36.75" thickTop="1" x14ac:dyDescent="0.2">
      <c r="A5" s="7" t="s">
        <v>1</v>
      </c>
      <c r="B5" s="8" t="s">
        <v>2</v>
      </c>
      <c r="C5" s="9" t="s">
        <v>213</v>
      </c>
      <c r="D5" s="9" t="s">
        <v>480</v>
      </c>
      <c r="E5" s="9" t="s">
        <v>564</v>
      </c>
      <c r="F5" s="9" t="s">
        <v>588</v>
      </c>
      <c r="G5" s="10" t="s">
        <v>565</v>
      </c>
    </row>
    <row r="6" spans="1:10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</row>
    <row r="7" spans="1:10" ht="15" customHeight="1" thickTop="1" x14ac:dyDescent="0.2">
      <c r="A7" s="116" t="s">
        <v>13</v>
      </c>
      <c r="B7" s="117" t="s">
        <v>106</v>
      </c>
      <c r="C7" s="117" t="s">
        <v>214</v>
      </c>
      <c r="D7" s="118">
        <f>D8+D16</f>
        <v>48217569</v>
      </c>
      <c r="E7" s="118">
        <f>E8+E16</f>
        <v>49358888</v>
      </c>
      <c r="F7" s="118">
        <f>F8+F16</f>
        <v>53697027</v>
      </c>
      <c r="G7" s="119">
        <f>F7/D7</f>
        <v>1.1136402791273032</v>
      </c>
      <c r="J7" s="662"/>
    </row>
    <row r="8" spans="1:10" ht="15" customHeight="1" x14ac:dyDescent="0.2">
      <c r="A8" s="21" t="s">
        <v>107</v>
      </c>
      <c r="B8" s="18" t="s">
        <v>215</v>
      </c>
      <c r="C8" s="18" t="s">
        <v>216</v>
      </c>
      <c r="D8" s="52">
        <f>SUM(D9:D15)</f>
        <v>32558468</v>
      </c>
      <c r="E8" s="52">
        <f>SUM(E9:E15)</f>
        <v>35767187</v>
      </c>
      <c r="F8" s="52">
        <f>SUM(F9:F15)</f>
        <v>39927116</v>
      </c>
      <c r="G8" s="120">
        <f t="shared" ref="G8:G54" si="0">F8/D8</f>
        <v>1.2263204767497045</v>
      </c>
    </row>
    <row r="9" spans="1:10" ht="15" customHeight="1" x14ac:dyDescent="0.2">
      <c r="A9" s="121"/>
      <c r="B9" s="22" t="s">
        <v>217</v>
      </c>
      <c r="C9" s="22" t="s">
        <v>218</v>
      </c>
      <c r="D9" s="511">
        <v>29698452</v>
      </c>
      <c r="E9" s="511">
        <v>32734032</v>
      </c>
      <c r="F9" s="511">
        <v>33757327</v>
      </c>
      <c r="G9" s="87">
        <f t="shared" si="0"/>
        <v>1.1366695812966952</v>
      </c>
    </row>
    <row r="10" spans="1:10" ht="15" customHeight="1" x14ac:dyDescent="0.2">
      <c r="A10" s="121"/>
      <c r="B10" s="22" t="s">
        <v>481</v>
      </c>
      <c r="C10" s="22" t="s">
        <v>482</v>
      </c>
      <c r="D10" s="86">
        <v>163000</v>
      </c>
      <c r="E10" s="86">
        <v>163000</v>
      </c>
      <c r="F10" s="86">
        <v>2907000</v>
      </c>
      <c r="G10" s="87">
        <f t="shared" si="0"/>
        <v>17.834355828220858</v>
      </c>
    </row>
    <row r="11" spans="1:10" ht="15" customHeight="1" x14ac:dyDescent="0.2">
      <c r="A11" s="121"/>
      <c r="B11" s="22" t="s">
        <v>566</v>
      </c>
      <c r="C11" s="22" t="s">
        <v>385</v>
      </c>
      <c r="D11" s="506">
        <v>62000</v>
      </c>
      <c r="E11" s="506">
        <v>62000</v>
      </c>
      <c r="F11" s="506">
        <v>62000</v>
      </c>
      <c r="G11" s="87">
        <f t="shared" si="0"/>
        <v>1</v>
      </c>
    </row>
    <row r="12" spans="1:10" ht="15" customHeight="1" x14ac:dyDescent="0.2">
      <c r="A12" s="121"/>
      <c r="B12" s="22" t="s">
        <v>446</v>
      </c>
      <c r="C12" s="22" t="s">
        <v>219</v>
      </c>
      <c r="D12" s="511">
        <v>2020176</v>
      </c>
      <c r="E12" s="511">
        <v>2138415</v>
      </c>
      <c r="F12" s="511">
        <v>2283619</v>
      </c>
      <c r="G12" s="87">
        <f t="shared" si="0"/>
        <v>1.1304059646288245</v>
      </c>
    </row>
    <row r="13" spans="1:10" ht="15" customHeight="1" x14ac:dyDescent="0.2">
      <c r="A13" s="121"/>
      <c r="B13" s="22" t="s">
        <v>459</v>
      </c>
      <c r="C13" s="22" t="s">
        <v>380</v>
      </c>
      <c r="D13" s="511">
        <v>93240</v>
      </c>
      <c r="E13" s="511">
        <v>93240</v>
      </c>
      <c r="F13" s="511">
        <v>113240</v>
      </c>
      <c r="G13" s="87">
        <f t="shared" si="0"/>
        <v>1.2145002145002144</v>
      </c>
    </row>
    <row r="14" spans="1:10" ht="15" customHeight="1" x14ac:dyDescent="0.2">
      <c r="A14" s="121"/>
      <c r="B14" s="22" t="s">
        <v>567</v>
      </c>
      <c r="C14" s="22" t="s">
        <v>467</v>
      </c>
      <c r="D14" s="511">
        <v>100000</v>
      </c>
      <c r="E14" s="511">
        <v>100000</v>
      </c>
      <c r="F14" s="511">
        <v>100000</v>
      </c>
      <c r="G14" s="87">
        <f t="shared" si="0"/>
        <v>1</v>
      </c>
    </row>
    <row r="15" spans="1:10" ht="15" customHeight="1" x14ac:dyDescent="0.2">
      <c r="A15" s="121"/>
      <c r="B15" s="22" t="s">
        <v>568</v>
      </c>
      <c r="C15" s="22" t="s">
        <v>386</v>
      </c>
      <c r="D15" s="511">
        <v>421600</v>
      </c>
      <c r="E15" s="511">
        <v>476500</v>
      </c>
      <c r="F15" s="511">
        <v>703930</v>
      </c>
      <c r="G15" s="87">
        <f t="shared" si="0"/>
        <v>1.6696631878557875</v>
      </c>
    </row>
    <row r="16" spans="1:10" ht="15" customHeight="1" x14ac:dyDescent="0.2">
      <c r="A16" s="21" t="s">
        <v>108</v>
      </c>
      <c r="B16" s="18" t="s">
        <v>110</v>
      </c>
      <c r="C16" s="18" t="s">
        <v>220</v>
      </c>
      <c r="D16" s="19">
        <f>SUM(D17:D19)</f>
        <v>15659101</v>
      </c>
      <c r="E16" s="19">
        <f>SUM(E17:E19)</f>
        <v>13591701</v>
      </c>
      <c r="F16" s="19">
        <f>SUM(F17:F19)</f>
        <v>13769911</v>
      </c>
      <c r="G16" s="120">
        <f t="shared" si="0"/>
        <v>0.87935514305706308</v>
      </c>
    </row>
    <row r="17" spans="1:10" ht="15" customHeight="1" x14ac:dyDescent="0.2">
      <c r="A17" s="121"/>
      <c r="B17" s="22" t="s">
        <v>241</v>
      </c>
      <c r="C17" s="22" t="s">
        <v>221</v>
      </c>
      <c r="D17" s="511">
        <v>8216720</v>
      </c>
      <c r="E17" s="511">
        <v>8216720</v>
      </c>
      <c r="F17" s="511">
        <v>8675420</v>
      </c>
      <c r="G17" s="87">
        <f t="shared" si="0"/>
        <v>1.0558251954551208</v>
      </c>
    </row>
    <row r="18" spans="1:10" ht="15" customHeight="1" x14ac:dyDescent="0.2">
      <c r="A18" s="121"/>
      <c r="B18" s="22" t="s">
        <v>242</v>
      </c>
      <c r="C18" s="22" t="s">
        <v>222</v>
      </c>
      <c r="D18" s="511">
        <v>5807381</v>
      </c>
      <c r="E18" s="511">
        <v>3367381</v>
      </c>
      <c r="F18" s="511">
        <v>3245461</v>
      </c>
      <c r="G18" s="79">
        <f t="shared" si="0"/>
        <v>0.55885105523470913</v>
      </c>
    </row>
    <row r="19" spans="1:10" ht="15" customHeight="1" x14ac:dyDescent="0.2">
      <c r="A19" s="121"/>
      <c r="B19" s="22" t="s">
        <v>243</v>
      </c>
      <c r="C19" s="22" t="s">
        <v>223</v>
      </c>
      <c r="D19" s="511">
        <v>1635000</v>
      </c>
      <c r="E19" s="511">
        <v>2007600</v>
      </c>
      <c r="F19" s="511">
        <v>1849030</v>
      </c>
      <c r="G19" s="79">
        <f t="shared" si="0"/>
        <v>1.1309051987767584</v>
      </c>
    </row>
    <row r="20" spans="1:10" ht="15" customHeight="1" x14ac:dyDescent="0.2">
      <c r="A20" s="27" t="s">
        <v>14</v>
      </c>
      <c r="B20" s="122" t="s">
        <v>179</v>
      </c>
      <c r="C20" s="122" t="s">
        <v>224</v>
      </c>
      <c r="D20" s="512">
        <v>10362093</v>
      </c>
      <c r="E20" s="512">
        <v>10602276</v>
      </c>
      <c r="F20" s="512">
        <v>11365944</v>
      </c>
      <c r="G20" s="119">
        <f t="shared" si="0"/>
        <v>1.096877242850455</v>
      </c>
    </row>
    <row r="21" spans="1:10" ht="15" customHeight="1" x14ac:dyDescent="0.2">
      <c r="A21" s="27" t="s">
        <v>41</v>
      </c>
      <c r="B21" s="122" t="s">
        <v>112</v>
      </c>
      <c r="C21" s="122" t="s">
        <v>225</v>
      </c>
      <c r="D21" s="28">
        <f>SUM(D22:D26)</f>
        <v>121506703</v>
      </c>
      <c r="E21" s="28">
        <f>SUM(E22:E26)</f>
        <v>127667931</v>
      </c>
      <c r="F21" s="28">
        <f>SUM(F22:F26)</f>
        <v>128167931</v>
      </c>
      <c r="G21" s="119">
        <f t="shared" si="0"/>
        <v>1.0548218973565597</v>
      </c>
    </row>
    <row r="22" spans="1:10" ht="15" customHeight="1" x14ac:dyDescent="0.2">
      <c r="A22" s="21" t="s">
        <v>111</v>
      </c>
      <c r="B22" s="18" t="s">
        <v>226</v>
      </c>
      <c r="C22" s="18" t="s">
        <v>232</v>
      </c>
      <c r="D22" s="434">
        <v>12249000</v>
      </c>
      <c r="E22" s="434">
        <v>12249000</v>
      </c>
      <c r="F22" s="434">
        <v>12249000</v>
      </c>
      <c r="G22" s="120">
        <f t="shared" si="0"/>
        <v>1</v>
      </c>
      <c r="J22" s="662"/>
    </row>
    <row r="23" spans="1:10" ht="15" customHeight="1" x14ac:dyDescent="0.2">
      <c r="A23" s="21" t="s">
        <v>113</v>
      </c>
      <c r="B23" s="18" t="s">
        <v>227</v>
      </c>
      <c r="C23" s="18" t="s">
        <v>233</v>
      </c>
      <c r="D23" s="434">
        <v>2923000</v>
      </c>
      <c r="E23" s="434">
        <v>3336000</v>
      </c>
      <c r="F23" s="434">
        <v>3336000</v>
      </c>
      <c r="G23" s="120">
        <f t="shared" si="0"/>
        <v>1.1412931919261033</v>
      </c>
      <c r="J23" s="662"/>
    </row>
    <row r="24" spans="1:10" ht="15" customHeight="1" x14ac:dyDescent="0.2">
      <c r="A24" s="21" t="s">
        <v>228</v>
      </c>
      <c r="B24" s="18" t="s">
        <v>229</v>
      </c>
      <c r="C24" s="18" t="s">
        <v>234</v>
      </c>
      <c r="D24" s="434">
        <v>63889000</v>
      </c>
      <c r="E24" s="434">
        <v>65229117</v>
      </c>
      <c r="F24" s="434">
        <v>65729117</v>
      </c>
      <c r="G24" s="120">
        <f t="shared" si="0"/>
        <v>1.0288017812142936</v>
      </c>
    </row>
    <row r="25" spans="1:10" ht="15" customHeight="1" x14ac:dyDescent="0.2">
      <c r="A25" s="21" t="s">
        <v>230</v>
      </c>
      <c r="B25" s="18" t="s">
        <v>231</v>
      </c>
      <c r="C25" s="18" t="s">
        <v>235</v>
      </c>
      <c r="D25" s="434">
        <v>395000</v>
      </c>
      <c r="E25" s="434">
        <v>395000</v>
      </c>
      <c r="F25" s="434">
        <v>395000</v>
      </c>
      <c r="G25" s="120">
        <f t="shared" si="0"/>
        <v>1</v>
      </c>
    </row>
    <row r="26" spans="1:10" ht="15" customHeight="1" x14ac:dyDescent="0.2">
      <c r="A26" s="21" t="s">
        <v>236</v>
      </c>
      <c r="B26" s="18" t="s">
        <v>237</v>
      </c>
      <c r="C26" s="18" t="s">
        <v>238</v>
      </c>
      <c r="D26" s="19">
        <f>SUM(D27:D31)</f>
        <v>42050703</v>
      </c>
      <c r="E26" s="19">
        <f>SUM(E27:E31)</f>
        <v>46458814</v>
      </c>
      <c r="F26" s="19">
        <f>SUM(F27:F31)</f>
        <v>46458814</v>
      </c>
      <c r="G26" s="120">
        <f t="shared" si="0"/>
        <v>1.1048284733789111</v>
      </c>
    </row>
    <row r="27" spans="1:10" ht="15" customHeight="1" x14ac:dyDescent="0.2">
      <c r="A27" s="121"/>
      <c r="B27" s="22" t="s">
        <v>239</v>
      </c>
      <c r="C27" s="22" t="s">
        <v>240</v>
      </c>
      <c r="D27" s="511">
        <v>14576000</v>
      </c>
      <c r="E27" s="511">
        <v>14810500</v>
      </c>
      <c r="F27" s="511">
        <v>14810500</v>
      </c>
      <c r="G27" s="87">
        <f t="shared" si="0"/>
        <v>1.016088090010977</v>
      </c>
    </row>
    <row r="28" spans="1:10" ht="15" customHeight="1" x14ac:dyDescent="0.2">
      <c r="A28" s="121"/>
      <c r="B28" s="231" t="s">
        <v>244</v>
      </c>
      <c r="C28" s="22" t="s">
        <v>245</v>
      </c>
      <c r="D28" s="511">
        <v>25965703</v>
      </c>
      <c r="E28" s="511">
        <v>30139314</v>
      </c>
      <c r="F28" s="511">
        <v>30139314</v>
      </c>
      <c r="G28" s="87">
        <f t="shared" si="0"/>
        <v>1.1607355287087739</v>
      </c>
    </row>
    <row r="29" spans="1:10" ht="15" customHeight="1" x14ac:dyDescent="0.2">
      <c r="A29" s="121"/>
      <c r="B29" s="231" t="s">
        <v>439</v>
      </c>
      <c r="C29" s="22" t="s">
        <v>440</v>
      </c>
      <c r="D29" s="511">
        <v>40000</v>
      </c>
      <c r="E29" s="511">
        <v>40000</v>
      </c>
      <c r="F29" s="511">
        <v>40000</v>
      </c>
      <c r="G29" s="87">
        <f t="shared" si="0"/>
        <v>1</v>
      </c>
    </row>
    <row r="30" spans="1:10" ht="15" customHeight="1" x14ac:dyDescent="0.2">
      <c r="A30" s="121"/>
      <c r="B30" s="231" t="s">
        <v>589</v>
      </c>
      <c r="C30" s="22" t="s">
        <v>590</v>
      </c>
      <c r="D30" s="511">
        <v>0</v>
      </c>
      <c r="E30" s="511">
        <v>0</v>
      </c>
      <c r="F30" s="511">
        <v>4000</v>
      </c>
      <c r="G30" s="87"/>
    </row>
    <row r="31" spans="1:10" s="232" customFormat="1" ht="15" customHeight="1" x14ac:dyDescent="0.2">
      <c r="A31" s="121"/>
      <c r="B31" s="231" t="s">
        <v>438</v>
      </c>
      <c r="C31" s="22" t="s">
        <v>246</v>
      </c>
      <c r="D31" s="511">
        <v>1469000</v>
      </c>
      <c r="E31" s="511">
        <v>1469000</v>
      </c>
      <c r="F31" s="511">
        <v>1465000</v>
      </c>
      <c r="G31" s="87">
        <f t="shared" si="0"/>
        <v>0.99727705922396193</v>
      </c>
    </row>
    <row r="32" spans="1:10" s="232" customFormat="1" ht="15" customHeight="1" x14ac:dyDescent="0.2">
      <c r="A32" s="27" t="s">
        <v>42</v>
      </c>
      <c r="B32" s="122" t="s">
        <v>247</v>
      </c>
      <c r="C32" s="122" t="s">
        <v>248</v>
      </c>
      <c r="D32" s="28">
        <v>4990000</v>
      </c>
      <c r="E32" s="28">
        <v>4990000</v>
      </c>
      <c r="F32" s="28">
        <v>4990000</v>
      </c>
      <c r="G32" s="119">
        <f t="shared" si="0"/>
        <v>1</v>
      </c>
    </row>
    <row r="33" spans="1:7" s="232" customFormat="1" ht="15" customHeight="1" x14ac:dyDescent="0.2">
      <c r="A33" s="27" t="s">
        <v>43</v>
      </c>
      <c r="B33" s="122" t="s">
        <v>249</v>
      </c>
      <c r="C33" s="122" t="s">
        <v>250</v>
      </c>
      <c r="D33" s="28">
        <f>SUM(D34:D37)</f>
        <v>100506928</v>
      </c>
      <c r="E33" s="28">
        <f>SUM(E34:E37)</f>
        <v>93392961</v>
      </c>
      <c r="F33" s="28">
        <f>SUM(F34:F37)</f>
        <v>96941154</v>
      </c>
      <c r="G33" s="119">
        <f t="shared" si="0"/>
        <v>0.96452210737154354</v>
      </c>
    </row>
    <row r="34" spans="1:7" s="232" customFormat="1" ht="15" customHeight="1" x14ac:dyDescent="0.2">
      <c r="A34" s="21" t="s">
        <v>208</v>
      </c>
      <c r="B34" s="18" t="s">
        <v>387</v>
      </c>
      <c r="C34" s="18" t="s">
        <v>388</v>
      </c>
      <c r="D34" s="434">
        <v>800000</v>
      </c>
      <c r="E34" s="434">
        <v>1035980</v>
      </c>
      <c r="F34" s="434">
        <v>1035980</v>
      </c>
      <c r="G34" s="119">
        <f t="shared" si="0"/>
        <v>1.294975</v>
      </c>
    </row>
    <row r="35" spans="1:7" s="232" customFormat="1" ht="15" customHeight="1" x14ac:dyDescent="0.2">
      <c r="A35" s="21" t="s">
        <v>210</v>
      </c>
      <c r="B35" s="18" t="s">
        <v>251</v>
      </c>
      <c r="C35" s="18" t="s">
        <v>253</v>
      </c>
      <c r="D35" s="434">
        <v>17905900</v>
      </c>
      <c r="E35" s="434">
        <v>18110900</v>
      </c>
      <c r="F35" s="434">
        <v>21237900</v>
      </c>
      <c r="G35" s="120">
        <f t="shared" si="0"/>
        <v>1.1860839164744581</v>
      </c>
    </row>
    <row r="36" spans="1:7" s="232" customFormat="1" ht="15" customHeight="1" x14ac:dyDescent="0.2">
      <c r="A36" s="21" t="s">
        <v>255</v>
      </c>
      <c r="B36" s="18" t="s">
        <v>252</v>
      </c>
      <c r="C36" s="18" t="s">
        <v>254</v>
      </c>
      <c r="D36" s="434">
        <v>7604000</v>
      </c>
      <c r="E36" s="434">
        <v>7754000</v>
      </c>
      <c r="F36" s="434">
        <v>16361000</v>
      </c>
      <c r="G36" s="120">
        <f t="shared" si="0"/>
        <v>2.1516307206733298</v>
      </c>
    </row>
    <row r="37" spans="1:7" s="232" customFormat="1" ht="15" customHeight="1" x14ac:dyDescent="0.2">
      <c r="A37" s="21" t="s">
        <v>389</v>
      </c>
      <c r="B37" s="18" t="s">
        <v>35</v>
      </c>
      <c r="C37" s="18" t="s">
        <v>408</v>
      </c>
      <c r="D37" s="434">
        <v>74197028</v>
      </c>
      <c r="E37" s="434">
        <v>66492081</v>
      </c>
      <c r="F37" s="434">
        <v>58306274</v>
      </c>
      <c r="G37" s="120">
        <f t="shared" si="0"/>
        <v>0.78583031654583257</v>
      </c>
    </row>
    <row r="38" spans="1:7" s="232" customFormat="1" ht="15" customHeight="1" x14ac:dyDescent="0.2">
      <c r="A38" s="27" t="s">
        <v>44</v>
      </c>
      <c r="B38" s="122" t="s">
        <v>180</v>
      </c>
      <c r="C38" s="122" t="s">
        <v>256</v>
      </c>
      <c r="D38" s="28">
        <f t="shared" ref="D38" si="1">SUM(D39:D44)</f>
        <v>220629529</v>
      </c>
      <c r="E38" s="28">
        <f t="shared" ref="E38:F38" si="2">SUM(E39:E44)</f>
        <v>209406332</v>
      </c>
      <c r="F38" s="28">
        <f t="shared" si="2"/>
        <v>205542332</v>
      </c>
      <c r="G38" s="119">
        <f t="shared" si="0"/>
        <v>0.93161750800818688</v>
      </c>
    </row>
    <row r="39" spans="1:7" s="238" customFormat="1" ht="15" customHeight="1" x14ac:dyDescent="0.2">
      <c r="A39" s="236" t="s">
        <v>257</v>
      </c>
      <c r="B39" s="71" t="s">
        <v>493</v>
      </c>
      <c r="C39" s="71" t="s">
        <v>494</v>
      </c>
      <c r="D39" s="52">
        <v>0</v>
      </c>
      <c r="E39" s="52">
        <v>274000</v>
      </c>
      <c r="F39" s="52">
        <v>274000</v>
      </c>
      <c r="G39" s="120"/>
    </row>
    <row r="40" spans="1:7" s="232" customFormat="1" ht="15" customHeight="1" x14ac:dyDescent="0.2">
      <c r="A40" s="236" t="s">
        <v>258</v>
      </c>
      <c r="B40" s="71" t="s">
        <v>259</v>
      </c>
      <c r="C40" s="71" t="s">
        <v>260</v>
      </c>
      <c r="D40" s="434">
        <v>159058209</v>
      </c>
      <c r="E40" s="434">
        <v>151007401</v>
      </c>
      <c r="F40" s="434">
        <v>149928401</v>
      </c>
      <c r="G40" s="120">
        <f t="shared" si="0"/>
        <v>0.94260083740789513</v>
      </c>
    </row>
    <row r="41" spans="1:7" s="232" customFormat="1" ht="15" customHeight="1" x14ac:dyDescent="0.2">
      <c r="A41" s="236" t="s">
        <v>261</v>
      </c>
      <c r="B41" s="71" t="s">
        <v>262</v>
      </c>
      <c r="C41" s="71" t="s">
        <v>263</v>
      </c>
      <c r="D41" s="434">
        <v>1230000</v>
      </c>
      <c r="E41" s="434">
        <v>1018000</v>
      </c>
      <c r="F41" s="434">
        <v>1036000</v>
      </c>
      <c r="G41" s="120">
        <f t="shared" si="0"/>
        <v>0.84227642276422765</v>
      </c>
    </row>
    <row r="42" spans="1:7" s="238" customFormat="1" ht="15" customHeight="1" x14ac:dyDescent="0.2">
      <c r="A42" s="236" t="s">
        <v>264</v>
      </c>
      <c r="B42" s="71" t="s">
        <v>265</v>
      </c>
      <c r="C42" s="71" t="s">
        <v>266</v>
      </c>
      <c r="D42" s="434">
        <v>22952500</v>
      </c>
      <c r="E42" s="434">
        <v>25390500</v>
      </c>
      <c r="F42" s="434">
        <v>23418500</v>
      </c>
      <c r="G42" s="120">
        <f t="shared" si="0"/>
        <v>1.0203027992593399</v>
      </c>
    </row>
    <row r="43" spans="1:7" s="232" customFormat="1" ht="15" customHeight="1" x14ac:dyDescent="0.2">
      <c r="A43" s="236" t="s">
        <v>267</v>
      </c>
      <c r="B43" s="71" t="s">
        <v>268</v>
      </c>
      <c r="C43" s="71" t="s">
        <v>562</v>
      </c>
      <c r="D43" s="434">
        <v>14220000</v>
      </c>
      <c r="E43" s="434">
        <v>14220000</v>
      </c>
      <c r="F43" s="434">
        <v>14220000</v>
      </c>
      <c r="G43" s="120">
        <f t="shared" si="0"/>
        <v>1</v>
      </c>
    </row>
    <row r="44" spans="1:7" s="232" customFormat="1" ht="15" customHeight="1" x14ac:dyDescent="0.2">
      <c r="A44" s="236" t="s">
        <v>495</v>
      </c>
      <c r="B44" s="71" t="s">
        <v>269</v>
      </c>
      <c r="C44" s="71" t="s">
        <v>270</v>
      </c>
      <c r="D44" s="434">
        <v>23168820</v>
      </c>
      <c r="E44" s="434">
        <v>17496431</v>
      </c>
      <c r="F44" s="434">
        <v>16665431</v>
      </c>
      <c r="G44" s="120">
        <f t="shared" si="0"/>
        <v>0.71930426322963359</v>
      </c>
    </row>
    <row r="45" spans="1:7" s="232" customFormat="1" ht="15" customHeight="1" x14ac:dyDescent="0.2">
      <c r="A45" s="237" t="s">
        <v>45</v>
      </c>
      <c r="B45" s="234" t="s">
        <v>271</v>
      </c>
      <c r="C45" s="234" t="s">
        <v>272</v>
      </c>
      <c r="D45" s="235">
        <f>SUM(D46:D47)</f>
        <v>27864000</v>
      </c>
      <c r="E45" s="235">
        <f>SUM(E46:E47)</f>
        <v>40181000</v>
      </c>
      <c r="F45" s="235">
        <f>SUM(F46:F47)</f>
        <v>44091000</v>
      </c>
      <c r="G45" s="119">
        <f t="shared" si="0"/>
        <v>1.5823643410852712</v>
      </c>
    </row>
    <row r="46" spans="1:7" s="232" customFormat="1" ht="15" customHeight="1" x14ac:dyDescent="0.2">
      <c r="A46" s="236" t="s">
        <v>273</v>
      </c>
      <c r="B46" s="71" t="s">
        <v>274</v>
      </c>
      <c r="C46" s="71" t="s">
        <v>275</v>
      </c>
      <c r="D46" s="434">
        <v>21941000</v>
      </c>
      <c r="E46" s="434">
        <v>31639500</v>
      </c>
      <c r="F46" s="434">
        <v>34940500</v>
      </c>
      <c r="G46" s="120">
        <f t="shared" si="0"/>
        <v>1.5924752746000639</v>
      </c>
    </row>
    <row r="47" spans="1:7" s="232" customFormat="1" ht="15" customHeight="1" x14ac:dyDescent="0.2">
      <c r="A47" s="236" t="s">
        <v>276</v>
      </c>
      <c r="B47" s="71" t="s">
        <v>277</v>
      </c>
      <c r="C47" s="71" t="s">
        <v>278</v>
      </c>
      <c r="D47" s="434">
        <v>5923000</v>
      </c>
      <c r="E47" s="434">
        <v>8541500</v>
      </c>
      <c r="F47" s="434">
        <v>9150500</v>
      </c>
      <c r="G47" s="120">
        <f t="shared" si="0"/>
        <v>1.5449096741516124</v>
      </c>
    </row>
    <row r="48" spans="1:7" s="232" customFormat="1" ht="15" customHeight="1" x14ac:dyDescent="0.2">
      <c r="A48" s="233" t="s">
        <v>63</v>
      </c>
      <c r="B48" s="234" t="s">
        <v>123</v>
      </c>
      <c r="C48" s="234" t="s">
        <v>279</v>
      </c>
      <c r="D48" s="235">
        <f>SUM(D50:D50)</f>
        <v>1500000</v>
      </c>
      <c r="E48" s="235">
        <f>SUM(E50:E50)</f>
        <v>1500000</v>
      </c>
      <c r="F48" s="235">
        <f>SUM(F49:F50)</f>
        <v>2228000</v>
      </c>
      <c r="G48" s="119">
        <f t="shared" si="0"/>
        <v>1.4853333333333334</v>
      </c>
    </row>
    <row r="49" spans="1:8" s="232" customFormat="1" ht="24" x14ac:dyDescent="0.2">
      <c r="A49" s="282" t="s">
        <v>280</v>
      </c>
      <c r="B49" s="593" t="s">
        <v>591</v>
      </c>
      <c r="C49" s="271" t="s">
        <v>563</v>
      </c>
      <c r="D49" s="272">
        <v>0</v>
      </c>
      <c r="E49" s="272">
        <v>0</v>
      </c>
      <c r="F49" s="272">
        <v>728000</v>
      </c>
      <c r="G49" s="120"/>
    </row>
    <row r="50" spans="1:8" s="232" customFormat="1" ht="15" customHeight="1" x14ac:dyDescent="0.2">
      <c r="A50" s="282" t="s">
        <v>390</v>
      </c>
      <c r="B50" s="271" t="s">
        <v>281</v>
      </c>
      <c r="C50" s="271" t="s">
        <v>563</v>
      </c>
      <c r="D50" s="272">
        <v>1500000</v>
      </c>
      <c r="E50" s="272">
        <v>1500000</v>
      </c>
      <c r="F50" s="272">
        <v>1500000</v>
      </c>
      <c r="G50" s="120">
        <f t="shared" si="0"/>
        <v>1</v>
      </c>
    </row>
    <row r="51" spans="1:8" ht="15" customHeight="1" x14ac:dyDescent="0.2">
      <c r="A51" s="401" t="s">
        <v>70</v>
      </c>
      <c r="B51" s="402" t="s">
        <v>38</v>
      </c>
      <c r="C51" s="402" t="s">
        <v>427</v>
      </c>
      <c r="D51" s="403">
        <f>SUM(D52:D53)</f>
        <v>21706178</v>
      </c>
      <c r="E51" s="403">
        <f>SUM(E52:E53)</f>
        <v>21964612</v>
      </c>
      <c r="F51" s="403">
        <f>SUM(F52:F53)</f>
        <v>21964612</v>
      </c>
      <c r="G51" s="119">
        <f t="shared" si="0"/>
        <v>1.0119060112747624</v>
      </c>
    </row>
    <row r="52" spans="1:8" ht="15" customHeight="1" x14ac:dyDescent="0.2">
      <c r="A52" s="367" t="s">
        <v>423</v>
      </c>
      <c r="B52" s="368" t="s">
        <v>424</v>
      </c>
      <c r="C52" s="289" t="s">
        <v>426</v>
      </c>
      <c r="D52" s="513">
        <v>2288178</v>
      </c>
      <c r="E52" s="513">
        <v>2546612</v>
      </c>
      <c r="F52" s="513">
        <v>2546612</v>
      </c>
      <c r="G52" s="120">
        <f t="shared" si="0"/>
        <v>1.1129431364168347</v>
      </c>
    </row>
    <row r="53" spans="1:8" ht="15" customHeight="1" thickBot="1" x14ac:dyDescent="0.25">
      <c r="A53" s="215" t="s">
        <v>425</v>
      </c>
      <c r="B53" s="366" t="s">
        <v>382</v>
      </c>
      <c r="C53" s="389" t="s">
        <v>383</v>
      </c>
      <c r="D53" s="157">
        <v>19418000</v>
      </c>
      <c r="E53" s="157">
        <v>19418000</v>
      </c>
      <c r="F53" s="157">
        <v>19418000</v>
      </c>
      <c r="G53" s="120">
        <f t="shared" si="0"/>
        <v>1</v>
      </c>
    </row>
    <row r="54" spans="1:8" ht="15" customHeight="1" thickTop="1" thickBot="1" x14ac:dyDescent="0.25">
      <c r="A54" s="697" t="s">
        <v>114</v>
      </c>
      <c r="B54" s="698"/>
      <c r="C54" s="223"/>
      <c r="D54" s="514">
        <f>D7+D20+D21+D32+D33+D38+D45+D48+D51</f>
        <v>557283000</v>
      </c>
      <c r="E54" s="514">
        <f>E7+E20+E21+E32+E33+E38+E45+E48+E51</f>
        <v>559064000</v>
      </c>
      <c r="F54" s="514">
        <f>F7+F20+F21+F32+F33+F38+F45+F48+F51</f>
        <v>568988000</v>
      </c>
      <c r="G54" s="124">
        <f t="shared" si="0"/>
        <v>1.0210036911228226</v>
      </c>
    </row>
    <row r="55" spans="1:8" ht="16.5" customHeight="1" thickTop="1" x14ac:dyDescent="0.2">
      <c r="A55" s="41"/>
      <c r="B55" s="41"/>
      <c r="C55" s="41"/>
      <c r="D55" s="41"/>
      <c r="E55" s="41"/>
      <c r="F55" s="41"/>
      <c r="G55" s="41"/>
      <c r="H55" s="2" t="s">
        <v>598</v>
      </c>
    </row>
    <row r="56" spans="1:8" ht="12.75" x14ac:dyDescent="0.2">
      <c r="B56" s="39"/>
      <c r="C56" s="39"/>
      <c r="D56" s="39"/>
      <c r="E56" s="39"/>
      <c r="F56" s="39"/>
      <c r="G56" s="39"/>
      <c r="H56" s="2" t="str">
        <f>'1.sz. melléklet'!G2</f>
        <v>az 10/2018. (XI.30.) önkormányzati rendelethez</v>
      </c>
    </row>
    <row r="57" spans="1:8" ht="15" customHeight="1" x14ac:dyDescent="0.2">
      <c r="A57" s="688" t="s">
        <v>115</v>
      </c>
      <c r="B57" s="688"/>
      <c r="C57" s="688"/>
      <c r="D57" s="688"/>
      <c r="E57" s="688"/>
      <c r="F57" s="688"/>
      <c r="G57" s="688"/>
    </row>
    <row r="58" spans="1:8" ht="13.5" thickBot="1" x14ac:dyDescent="0.25">
      <c r="A58" s="41"/>
      <c r="B58" s="125"/>
      <c r="C58" s="125"/>
      <c r="D58" s="39"/>
      <c r="E58" s="450"/>
      <c r="F58" s="450"/>
      <c r="G58" s="6" t="s">
        <v>185</v>
      </c>
    </row>
    <row r="59" spans="1:8" ht="36.75" thickTop="1" x14ac:dyDescent="0.2">
      <c r="A59" s="7" t="s">
        <v>1</v>
      </c>
      <c r="B59" s="8" t="s">
        <v>2</v>
      </c>
      <c r="C59" s="9" t="s">
        <v>213</v>
      </c>
      <c r="D59" s="9" t="s">
        <v>480</v>
      </c>
      <c r="E59" s="9" t="s">
        <v>564</v>
      </c>
      <c r="F59" s="9" t="s">
        <v>588</v>
      </c>
      <c r="G59" s="10" t="s">
        <v>565</v>
      </c>
    </row>
    <row r="60" spans="1:8" ht="15" customHeight="1" thickBot="1" x14ac:dyDescent="0.25">
      <c r="A60" s="11" t="s">
        <v>3</v>
      </c>
      <c r="B60" s="12" t="s">
        <v>4</v>
      </c>
      <c r="C60" s="13" t="s">
        <v>5</v>
      </c>
      <c r="D60" s="13" t="s">
        <v>6</v>
      </c>
      <c r="E60" s="13" t="s">
        <v>7</v>
      </c>
      <c r="F60" s="13" t="s">
        <v>8</v>
      </c>
      <c r="G60" s="14" t="s">
        <v>9</v>
      </c>
    </row>
    <row r="61" spans="1:8" ht="15" customHeight="1" thickTop="1" x14ac:dyDescent="0.2">
      <c r="A61" s="116" t="s">
        <v>282</v>
      </c>
      <c r="B61" s="117" t="s">
        <v>283</v>
      </c>
      <c r="C61" s="224" t="s">
        <v>284</v>
      </c>
      <c r="D61" s="180">
        <f>SUM(D62:D63)</f>
        <v>77936578</v>
      </c>
      <c r="E61" s="180">
        <f>SUM(E62:E63)</f>
        <v>79459420</v>
      </c>
      <c r="F61" s="180">
        <f>SUM(F62:F63)</f>
        <v>89228086</v>
      </c>
      <c r="G61" s="29">
        <f t="shared" ref="G61:G94" si="3">F61/D61</f>
        <v>1.1448807259666955</v>
      </c>
    </row>
    <row r="62" spans="1:8" s="261" customFormat="1" ht="15" customHeight="1" x14ac:dyDescent="0.2">
      <c r="A62" s="21" t="s">
        <v>107</v>
      </c>
      <c r="B62" s="18" t="s">
        <v>285</v>
      </c>
      <c r="C62" s="225" t="s">
        <v>286</v>
      </c>
      <c r="D62" s="52">
        <v>62098492</v>
      </c>
      <c r="E62" s="52">
        <v>62387809</v>
      </c>
      <c r="F62" s="52">
        <v>71178296</v>
      </c>
      <c r="G62" s="20">
        <f t="shared" si="3"/>
        <v>1.1462161754266109</v>
      </c>
      <c r="H62"/>
    </row>
    <row r="63" spans="1:8" ht="15" customHeight="1" x14ac:dyDescent="0.2">
      <c r="A63" s="21" t="s">
        <v>108</v>
      </c>
      <c r="B63" s="18" t="s">
        <v>288</v>
      </c>
      <c r="C63" s="262" t="s">
        <v>287</v>
      </c>
      <c r="D63" s="174">
        <v>15838086</v>
      </c>
      <c r="E63" s="174">
        <v>17071611</v>
      </c>
      <c r="F63" s="174">
        <v>18049790</v>
      </c>
      <c r="G63" s="20">
        <f t="shared" si="3"/>
        <v>1.1396446515065015</v>
      </c>
      <c r="H63" s="261"/>
    </row>
    <row r="64" spans="1:8" ht="15" customHeight="1" x14ac:dyDescent="0.2">
      <c r="A64" s="27" t="s">
        <v>14</v>
      </c>
      <c r="B64" s="226" t="s">
        <v>289</v>
      </c>
      <c r="C64" s="266" t="s">
        <v>290</v>
      </c>
      <c r="D64" s="176">
        <f>SUM(D65:D66)</f>
        <v>47307491</v>
      </c>
      <c r="E64" s="176">
        <f>SUM(E65:E66)</f>
        <v>47307491</v>
      </c>
      <c r="F64" s="176">
        <f>SUM(F65:F66)</f>
        <v>47307491</v>
      </c>
      <c r="G64" s="29">
        <f t="shared" si="3"/>
        <v>1</v>
      </c>
    </row>
    <row r="65" spans="1:8" ht="15" customHeight="1" x14ac:dyDescent="0.2">
      <c r="A65" s="21" t="s">
        <v>16</v>
      </c>
      <c r="B65" s="18" t="s">
        <v>496</v>
      </c>
      <c r="C65" s="264" t="s">
        <v>337</v>
      </c>
      <c r="D65" s="44">
        <v>14476490</v>
      </c>
      <c r="E65" s="44">
        <v>14476490</v>
      </c>
      <c r="F65" s="44">
        <v>14476490</v>
      </c>
      <c r="G65" s="20">
        <f t="shared" si="3"/>
        <v>1</v>
      </c>
    </row>
    <row r="66" spans="1:8" ht="15" customHeight="1" x14ac:dyDescent="0.2">
      <c r="A66" s="21" t="s">
        <v>17</v>
      </c>
      <c r="B66" s="18" t="s">
        <v>291</v>
      </c>
      <c r="C66" s="225" t="s">
        <v>292</v>
      </c>
      <c r="D66" s="19">
        <v>32831001</v>
      </c>
      <c r="E66" s="19">
        <v>32831001</v>
      </c>
      <c r="F66" s="19">
        <v>32831001</v>
      </c>
      <c r="G66" s="20">
        <f t="shared" si="3"/>
        <v>1</v>
      </c>
    </row>
    <row r="67" spans="1:8" ht="15" customHeight="1" x14ac:dyDescent="0.2">
      <c r="A67" s="27" t="s">
        <v>41</v>
      </c>
      <c r="B67" s="122" t="s">
        <v>15</v>
      </c>
      <c r="C67" s="226" t="s">
        <v>295</v>
      </c>
      <c r="D67" s="182">
        <f>D68+D69+D73</f>
        <v>84000000</v>
      </c>
      <c r="E67" s="182">
        <f>E68+E69+E73</f>
        <v>84000000</v>
      </c>
      <c r="F67" s="182">
        <f>F68+F69+F73</f>
        <v>84000000</v>
      </c>
      <c r="G67" s="29">
        <f t="shared" si="3"/>
        <v>1</v>
      </c>
    </row>
    <row r="68" spans="1:8" ht="15" customHeight="1" x14ac:dyDescent="0.2">
      <c r="A68" s="21" t="s">
        <v>111</v>
      </c>
      <c r="B68" s="18" t="s">
        <v>293</v>
      </c>
      <c r="C68" s="225" t="s">
        <v>296</v>
      </c>
      <c r="D68" s="19">
        <v>51000000</v>
      </c>
      <c r="E68" s="19">
        <v>51000000</v>
      </c>
      <c r="F68" s="19">
        <v>51000000</v>
      </c>
      <c r="G68" s="20">
        <f t="shared" si="3"/>
        <v>1</v>
      </c>
    </row>
    <row r="69" spans="1:8" ht="15" customHeight="1" x14ac:dyDescent="0.2">
      <c r="A69" s="21" t="s">
        <v>113</v>
      </c>
      <c r="B69" s="18" t="s">
        <v>294</v>
      </c>
      <c r="C69" s="225" t="s">
        <v>297</v>
      </c>
      <c r="D69" s="181">
        <f t="shared" ref="D69" si="4">SUM(D70:D72)</f>
        <v>32600000</v>
      </c>
      <c r="E69" s="181">
        <f t="shared" ref="E69:F69" si="5">SUM(E70:E72)</f>
        <v>32600000</v>
      </c>
      <c r="F69" s="181">
        <f t="shared" si="5"/>
        <v>32600000</v>
      </c>
      <c r="G69" s="20">
        <f t="shared" si="3"/>
        <v>1</v>
      </c>
    </row>
    <row r="70" spans="1:8" s="232" customFormat="1" ht="15" customHeight="1" x14ac:dyDescent="0.2">
      <c r="A70" s="36"/>
      <c r="B70" s="22" t="s">
        <v>298</v>
      </c>
      <c r="C70" s="227" t="s">
        <v>299</v>
      </c>
      <c r="D70" s="506">
        <v>14000000</v>
      </c>
      <c r="E70" s="506">
        <v>14000000</v>
      </c>
      <c r="F70" s="506">
        <v>14000000</v>
      </c>
      <c r="G70" s="23">
        <f t="shared" si="3"/>
        <v>1</v>
      </c>
      <c r="H70"/>
    </row>
    <row r="71" spans="1:8" ht="15" customHeight="1" x14ac:dyDescent="0.2">
      <c r="A71" s="36"/>
      <c r="B71" s="22" t="s">
        <v>300</v>
      </c>
      <c r="C71" s="227" t="s">
        <v>301</v>
      </c>
      <c r="D71" s="506">
        <v>1600000</v>
      </c>
      <c r="E71" s="506">
        <v>1600000</v>
      </c>
      <c r="F71" s="506">
        <v>1600000</v>
      </c>
      <c r="G71" s="23">
        <f t="shared" si="3"/>
        <v>1</v>
      </c>
      <c r="H71" s="232"/>
    </row>
    <row r="72" spans="1:8" s="232" customFormat="1" ht="15" customHeight="1" x14ac:dyDescent="0.2">
      <c r="A72" s="36"/>
      <c r="B72" s="22" t="s">
        <v>302</v>
      </c>
      <c r="C72" s="227" t="s">
        <v>560</v>
      </c>
      <c r="D72" s="506">
        <v>17000000</v>
      </c>
      <c r="E72" s="506">
        <v>17000000</v>
      </c>
      <c r="F72" s="506">
        <v>17000000</v>
      </c>
      <c r="G72" s="23">
        <f t="shared" si="3"/>
        <v>1</v>
      </c>
      <c r="H72"/>
    </row>
    <row r="73" spans="1:8" s="232" customFormat="1" ht="15" customHeight="1" x14ac:dyDescent="0.2">
      <c r="A73" s="21" t="s">
        <v>228</v>
      </c>
      <c r="B73" s="18" t="s">
        <v>303</v>
      </c>
      <c r="C73" s="225" t="s">
        <v>304</v>
      </c>
      <c r="D73" s="19">
        <v>400000</v>
      </c>
      <c r="E73" s="19">
        <v>400000</v>
      </c>
      <c r="F73" s="19">
        <v>400000</v>
      </c>
      <c r="G73" s="20">
        <f t="shared" si="3"/>
        <v>1</v>
      </c>
    </row>
    <row r="74" spans="1:8" s="232" customFormat="1" ht="15" customHeight="1" x14ac:dyDescent="0.2">
      <c r="A74" s="27" t="s">
        <v>42</v>
      </c>
      <c r="B74" s="122" t="s">
        <v>12</v>
      </c>
      <c r="C74" s="226" t="s">
        <v>306</v>
      </c>
      <c r="D74" s="182">
        <f>SUM(D75:D82)</f>
        <v>69679453</v>
      </c>
      <c r="E74" s="182">
        <f>SUM(E75:E82)</f>
        <v>69679177</v>
      </c>
      <c r="F74" s="182">
        <f>SUM(F75:F82)</f>
        <v>69679911</v>
      </c>
      <c r="G74" s="29">
        <f t="shared" si="3"/>
        <v>1.0000065729563061</v>
      </c>
    </row>
    <row r="75" spans="1:8" s="232" customFormat="1" ht="15" customHeight="1" x14ac:dyDescent="0.2">
      <c r="A75" s="21" t="s">
        <v>204</v>
      </c>
      <c r="B75" s="18" t="s">
        <v>305</v>
      </c>
      <c r="C75" s="225" t="s">
        <v>307</v>
      </c>
      <c r="D75" s="515">
        <v>300000</v>
      </c>
      <c r="E75" s="515">
        <v>300000</v>
      </c>
      <c r="F75" s="515">
        <v>300000</v>
      </c>
      <c r="G75" s="20">
        <f t="shared" si="3"/>
        <v>1</v>
      </c>
    </row>
    <row r="76" spans="1:8" s="232" customFormat="1" ht="15" customHeight="1" x14ac:dyDescent="0.2">
      <c r="A76" s="21" t="s">
        <v>205</v>
      </c>
      <c r="B76" s="18" t="s">
        <v>308</v>
      </c>
      <c r="C76" s="225" t="s">
        <v>309</v>
      </c>
      <c r="D76" s="515">
        <v>40028000</v>
      </c>
      <c r="E76" s="515">
        <v>40028000</v>
      </c>
      <c r="F76" s="515">
        <v>39728000</v>
      </c>
      <c r="G76" s="20">
        <f t="shared" si="3"/>
        <v>0.99250524632757076</v>
      </c>
    </row>
    <row r="77" spans="1:8" s="232" customFormat="1" ht="15" customHeight="1" x14ac:dyDescent="0.2">
      <c r="A77" s="21" t="s">
        <v>206</v>
      </c>
      <c r="B77" s="18" t="s">
        <v>311</v>
      </c>
      <c r="C77" s="225" t="s">
        <v>310</v>
      </c>
      <c r="D77" s="515">
        <v>4800000</v>
      </c>
      <c r="E77" s="515">
        <v>4800000</v>
      </c>
      <c r="F77" s="515">
        <v>4800000</v>
      </c>
      <c r="G77" s="20">
        <f t="shared" si="3"/>
        <v>1</v>
      </c>
    </row>
    <row r="78" spans="1:8" s="232" customFormat="1" ht="15" customHeight="1" x14ac:dyDescent="0.2">
      <c r="A78" s="21" t="s">
        <v>313</v>
      </c>
      <c r="B78" s="18" t="s">
        <v>312</v>
      </c>
      <c r="C78" s="225" t="s">
        <v>325</v>
      </c>
      <c r="D78" s="515">
        <v>7000000</v>
      </c>
      <c r="E78" s="515">
        <v>7000000</v>
      </c>
      <c r="F78" s="515">
        <v>7300000</v>
      </c>
      <c r="G78" s="20">
        <f t="shared" si="3"/>
        <v>1.0428571428571429</v>
      </c>
    </row>
    <row r="79" spans="1:8" s="232" customFormat="1" ht="15" customHeight="1" x14ac:dyDescent="0.2">
      <c r="A79" s="21" t="s">
        <v>314</v>
      </c>
      <c r="B79" s="18" t="s">
        <v>317</v>
      </c>
      <c r="C79" s="225" t="s">
        <v>323</v>
      </c>
      <c r="D79" s="515">
        <v>14073000</v>
      </c>
      <c r="E79" s="515">
        <v>14073000</v>
      </c>
      <c r="F79" s="515">
        <v>14073000</v>
      </c>
      <c r="G79" s="20">
        <f t="shared" si="3"/>
        <v>1</v>
      </c>
    </row>
    <row r="80" spans="1:8" ht="15" customHeight="1" x14ac:dyDescent="0.2">
      <c r="A80" s="21" t="s">
        <v>316</v>
      </c>
      <c r="B80" s="448" t="s">
        <v>497</v>
      </c>
      <c r="C80" s="225" t="s">
        <v>498</v>
      </c>
      <c r="D80" s="19">
        <v>2728000</v>
      </c>
      <c r="E80" s="19">
        <v>2728000</v>
      </c>
      <c r="F80" s="19">
        <v>2728000</v>
      </c>
      <c r="G80" s="20">
        <f t="shared" si="3"/>
        <v>1</v>
      </c>
      <c r="H80" s="232"/>
    </row>
    <row r="81" spans="1:8" ht="15" customHeight="1" x14ac:dyDescent="0.2">
      <c r="A81" s="21" t="s">
        <v>318</v>
      </c>
      <c r="B81" s="18" t="s">
        <v>319</v>
      </c>
      <c r="C81" s="225" t="s">
        <v>322</v>
      </c>
      <c r="D81" s="19">
        <v>750000</v>
      </c>
      <c r="E81" s="19">
        <v>750000</v>
      </c>
      <c r="F81" s="19">
        <v>750000</v>
      </c>
      <c r="G81" s="20">
        <f t="shared" si="3"/>
        <v>1</v>
      </c>
    </row>
    <row r="82" spans="1:8" s="238" customFormat="1" ht="15" customHeight="1" x14ac:dyDescent="0.2">
      <c r="A82" s="21" t="s">
        <v>320</v>
      </c>
      <c r="B82" s="18" t="s">
        <v>321</v>
      </c>
      <c r="C82" s="225" t="s">
        <v>458</v>
      </c>
      <c r="D82" s="19">
        <v>453</v>
      </c>
      <c r="E82" s="19">
        <v>177</v>
      </c>
      <c r="F82" s="19">
        <v>911</v>
      </c>
      <c r="G82" s="20">
        <f t="shared" si="3"/>
        <v>2.0110375275938188</v>
      </c>
      <c r="H82"/>
    </row>
    <row r="83" spans="1:8" ht="15" customHeight="1" x14ac:dyDescent="0.2">
      <c r="A83" s="27" t="s">
        <v>43</v>
      </c>
      <c r="B83" s="122" t="s">
        <v>391</v>
      </c>
      <c r="C83" s="226" t="s">
        <v>392</v>
      </c>
      <c r="D83" s="285">
        <f t="shared" ref="D83" si="6">SUM(D84:D85)</f>
        <v>0</v>
      </c>
      <c r="E83" s="285">
        <f t="shared" ref="E83:F83" si="7">SUM(E84:E85)</f>
        <v>0</v>
      </c>
      <c r="F83" s="285">
        <f t="shared" si="7"/>
        <v>0</v>
      </c>
      <c r="G83" s="20"/>
      <c r="H83" s="238"/>
    </row>
    <row r="84" spans="1:8" ht="15" customHeight="1" x14ac:dyDescent="0.2">
      <c r="A84" s="21" t="s">
        <v>208</v>
      </c>
      <c r="B84" s="41" t="s">
        <v>393</v>
      </c>
      <c r="C84" s="225" t="s">
        <v>394</v>
      </c>
      <c r="D84" s="516">
        <v>0</v>
      </c>
      <c r="E84" s="516">
        <v>0</v>
      </c>
      <c r="F84" s="516">
        <v>0</v>
      </c>
      <c r="G84" s="20"/>
    </row>
    <row r="85" spans="1:8" ht="12.75" x14ac:dyDescent="0.2">
      <c r="A85" s="21" t="s">
        <v>210</v>
      </c>
      <c r="B85" s="18" t="s">
        <v>461</v>
      </c>
      <c r="C85" s="225" t="s">
        <v>460</v>
      </c>
      <c r="D85" s="516">
        <v>0</v>
      </c>
      <c r="E85" s="516">
        <v>0</v>
      </c>
      <c r="F85" s="516">
        <v>0</v>
      </c>
      <c r="G85" s="20"/>
    </row>
    <row r="86" spans="1:8" ht="15" customHeight="1" x14ac:dyDescent="0.2">
      <c r="A86" s="27" t="s">
        <v>44</v>
      </c>
      <c r="B86" s="127" t="s">
        <v>326</v>
      </c>
      <c r="C86" s="228" t="s">
        <v>327</v>
      </c>
      <c r="D86" s="182">
        <f>SUM(D87:D87)</f>
        <v>0</v>
      </c>
      <c r="E86" s="182">
        <f>SUM(E87:E87)</f>
        <v>0</v>
      </c>
      <c r="F86" s="182">
        <f>SUM(F87:F87)</f>
        <v>154600</v>
      </c>
      <c r="G86" s="20"/>
    </row>
    <row r="87" spans="1:8" ht="15" customHeight="1" x14ac:dyDescent="0.2">
      <c r="A87" s="21" t="s">
        <v>257</v>
      </c>
      <c r="B87" s="47" t="s">
        <v>328</v>
      </c>
      <c r="C87" s="229" t="s">
        <v>329</v>
      </c>
      <c r="D87" s="19">
        <v>0</v>
      </c>
      <c r="E87" s="19">
        <v>0</v>
      </c>
      <c r="F87" s="19">
        <v>154600</v>
      </c>
      <c r="G87" s="20"/>
    </row>
    <row r="88" spans="1:8" ht="15" customHeight="1" x14ac:dyDescent="0.2">
      <c r="A88" s="27" t="s">
        <v>45</v>
      </c>
      <c r="B88" s="127" t="s">
        <v>330</v>
      </c>
      <c r="C88" s="228" t="s">
        <v>332</v>
      </c>
      <c r="D88" s="182">
        <f>SUM(D89:D89)</f>
        <v>132000</v>
      </c>
      <c r="E88" s="182">
        <f>SUM(E89:E89)</f>
        <v>132000</v>
      </c>
      <c r="F88" s="182">
        <f>SUM(F89:F89)</f>
        <v>132000</v>
      </c>
      <c r="G88" s="29">
        <f t="shared" si="3"/>
        <v>1</v>
      </c>
    </row>
    <row r="89" spans="1:8" ht="15" customHeight="1" x14ac:dyDescent="0.2">
      <c r="A89" s="21" t="s">
        <v>273</v>
      </c>
      <c r="B89" s="47" t="s">
        <v>331</v>
      </c>
      <c r="C89" s="229" t="s">
        <v>561</v>
      </c>
      <c r="D89" s="19">
        <v>132000</v>
      </c>
      <c r="E89" s="19">
        <v>132000</v>
      </c>
      <c r="F89" s="19">
        <v>132000</v>
      </c>
      <c r="G89" s="20">
        <f t="shared" si="3"/>
        <v>1</v>
      </c>
    </row>
    <row r="90" spans="1:8" ht="15" customHeight="1" x14ac:dyDescent="0.2">
      <c r="A90" s="294" t="s">
        <v>63</v>
      </c>
      <c r="B90" s="295" t="s">
        <v>401</v>
      </c>
      <c r="C90" s="296" t="s">
        <v>402</v>
      </c>
      <c r="D90" s="297">
        <f t="shared" ref="D90" si="8">SUM(D91:D93)</f>
        <v>278227478</v>
      </c>
      <c r="E90" s="297">
        <f t="shared" ref="E90:F90" si="9">SUM(E91:E93)</f>
        <v>278485912</v>
      </c>
      <c r="F90" s="297">
        <f t="shared" si="9"/>
        <v>278485912</v>
      </c>
      <c r="G90" s="298">
        <f t="shared" si="3"/>
        <v>1.0009288586514089</v>
      </c>
    </row>
    <row r="91" spans="1:8" ht="15" customHeight="1" x14ac:dyDescent="0.2">
      <c r="A91" s="21" t="s">
        <v>280</v>
      </c>
      <c r="B91" s="404" t="s">
        <v>468</v>
      </c>
      <c r="C91" s="405" t="s">
        <v>470</v>
      </c>
      <c r="D91" s="406">
        <v>100000000</v>
      </c>
      <c r="E91" s="406">
        <v>100000000</v>
      </c>
      <c r="F91" s="406">
        <v>100000000</v>
      </c>
      <c r="G91" s="306">
        <f t="shared" si="3"/>
        <v>1</v>
      </c>
    </row>
    <row r="92" spans="1:8" ht="15" customHeight="1" x14ac:dyDescent="0.2">
      <c r="A92" s="21" t="s">
        <v>390</v>
      </c>
      <c r="B92" s="302" t="s">
        <v>403</v>
      </c>
      <c r="C92" s="303" t="s">
        <v>341</v>
      </c>
      <c r="D92" s="174">
        <v>178227478</v>
      </c>
      <c r="E92" s="174">
        <v>178227478</v>
      </c>
      <c r="F92" s="517">
        <v>178227478</v>
      </c>
      <c r="G92" s="306">
        <f t="shared" si="3"/>
        <v>1</v>
      </c>
    </row>
    <row r="93" spans="1:8" ht="15" customHeight="1" thickBot="1" x14ac:dyDescent="0.25">
      <c r="A93" s="21" t="s">
        <v>469</v>
      </c>
      <c r="B93" s="300" t="s">
        <v>404</v>
      </c>
      <c r="C93" s="301" t="s">
        <v>405</v>
      </c>
      <c r="D93" s="548">
        <v>0</v>
      </c>
      <c r="E93" s="548">
        <v>258434</v>
      </c>
      <c r="F93" s="518">
        <v>258434</v>
      </c>
      <c r="G93" s="299"/>
    </row>
    <row r="94" spans="1:8" ht="15" customHeight="1" thickTop="1" thickBot="1" x14ac:dyDescent="0.25">
      <c r="A94" s="697" t="s">
        <v>117</v>
      </c>
      <c r="B94" s="698"/>
      <c r="C94" s="230"/>
      <c r="D94" s="183">
        <f>D61+D64+D67+D74+D86+D88+D90+D83</f>
        <v>557283000</v>
      </c>
      <c r="E94" s="183">
        <f>E61+E64+E67+E74+E86+E88+E90+E83</f>
        <v>559064000</v>
      </c>
      <c r="F94" s="183">
        <f>F61+F64+F67+F74+F86+F88+F90+F83</f>
        <v>568988000</v>
      </c>
      <c r="G94" s="124">
        <f t="shared" si="3"/>
        <v>1.0210036911228226</v>
      </c>
    </row>
    <row r="95" spans="1:8" ht="15" customHeight="1" thickTop="1" x14ac:dyDescent="0.2"/>
  </sheetData>
  <sheetProtection selectLockedCells="1" selectUnlockedCells="1"/>
  <mergeCells count="4">
    <mergeCell ref="A94:B94"/>
    <mergeCell ref="A54:B54"/>
    <mergeCell ref="A3:G3"/>
    <mergeCell ref="A57:G57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portrait" r:id="rId1"/>
  <headerFooter alignWithMargins="0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2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6" width="9.7109375" customWidth="1"/>
    <col min="7" max="7" width="9.7109375" style="232" customWidth="1"/>
  </cols>
  <sheetData>
    <row r="1" spans="1:8" s="129" customFormat="1" ht="15" customHeight="1" x14ac:dyDescent="0.2">
      <c r="A1" s="3"/>
      <c r="B1" s="3"/>
      <c r="C1" s="3"/>
      <c r="D1" s="3"/>
      <c r="E1" s="3"/>
      <c r="F1" s="3"/>
      <c r="G1" s="162"/>
      <c r="H1" s="2" t="s">
        <v>416</v>
      </c>
    </row>
    <row r="2" spans="1:8" s="129" customFormat="1" ht="15" customHeight="1" x14ac:dyDescent="0.2">
      <c r="A2" s="3"/>
      <c r="B2" s="3"/>
      <c r="C2" s="3"/>
      <c r="D2" s="3"/>
      <c r="E2" s="3"/>
      <c r="F2" s="3"/>
      <c r="G2" s="162"/>
      <c r="H2" s="2" t="str">
        <f>'1.sz. melléklet'!G2</f>
        <v>az 10/2018. (XI.30.)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688" t="s">
        <v>118</v>
      </c>
      <c r="B4" s="688"/>
      <c r="C4" s="688"/>
      <c r="D4" s="688"/>
      <c r="E4" s="688"/>
      <c r="F4" s="688"/>
      <c r="G4" s="688"/>
      <c r="H4" s="688"/>
    </row>
    <row r="5" spans="1:8" ht="15" customHeight="1" thickBot="1" x14ac:dyDescent="0.3">
      <c r="A5" s="130"/>
      <c r="B5" s="131"/>
      <c r="C5" s="131"/>
      <c r="F5" s="6" t="s">
        <v>185</v>
      </c>
    </row>
    <row r="6" spans="1:8" ht="36.75" thickTop="1" x14ac:dyDescent="0.2">
      <c r="A6" s="7" t="s">
        <v>1</v>
      </c>
      <c r="B6" s="8" t="s">
        <v>2</v>
      </c>
      <c r="C6" s="9" t="s">
        <v>213</v>
      </c>
      <c r="D6" s="9" t="s">
        <v>480</v>
      </c>
      <c r="E6" s="9" t="s">
        <v>588</v>
      </c>
      <c r="F6" s="10" t="s">
        <v>565</v>
      </c>
      <c r="G6"/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96" t="s">
        <v>8</v>
      </c>
      <c r="G7"/>
    </row>
    <row r="8" spans="1:8" s="38" customFormat="1" ht="15" customHeight="1" thickTop="1" x14ac:dyDescent="0.2">
      <c r="A8" s="116" t="s">
        <v>13</v>
      </c>
      <c r="B8" s="117" t="s">
        <v>106</v>
      </c>
      <c r="C8" s="597" t="s">
        <v>214</v>
      </c>
      <c r="D8" s="443">
        <f>D9+D14</f>
        <v>12324716</v>
      </c>
      <c r="E8" s="28">
        <f>E9+E14</f>
        <v>12796796</v>
      </c>
      <c r="F8" s="119">
        <f>E8/D8</f>
        <v>1.0383035195293751</v>
      </c>
    </row>
    <row r="9" spans="1:8" s="38" customFormat="1" ht="15" customHeight="1" x14ac:dyDescent="0.2">
      <c r="A9" s="21" t="s">
        <v>107</v>
      </c>
      <c r="B9" s="18" t="s">
        <v>215</v>
      </c>
      <c r="C9" s="589" t="s">
        <v>216</v>
      </c>
      <c r="D9" s="445">
        <f>SUM(D10:D13)</f>
        <v>11878516</v>
      </c>
      <c r="E9" s="52">
        <f>SUM(E10:E13)</f>
        <v>12350596</v>
      </c>
      <c r="F9" s="120">
        <f t="shared" ref="F9:F27" si="0">E9/D9</f>
        <v>1.039742338184332</v>
      </c>
    </row>
    <row r="10" spans="1:8" s="38" customFormat="1" ht="15" customHeight="1" x14ac:dyDescent="0.2">
      <c r="A10" s="121"/>
      <c r="B10" s="22" t="s">
        <v>217</v>
      </c>
      <c r="C10" s="598" t="s">
        <v>218</v>
      </c>
      <c r="D10" s="509">
        <v>11073920</v>
      </c>
      <c r="E10" s="442">
        <v>11066000</v>
      </c>
      <c r="F10" s="87">
        <f t="shared" si="0"/>
        <v>0.99928480610298787</v>
      </c>
    </row>
    <row r="11" spans="1:8" s="38" customFormat="1" ht="15" customHeight="1" x14ac:dyDescent="0.2">
      <c r="A11" s="121"/>
      <c r="B11" s="22" t="s">
        <v>481</v>
      </c>
      <c r="C11" s="598" t="s">
        <v>482</v>
      </c>
      <c r="D11" s="509">
        <v>0</v>
      </c>
      <c r="E11" s="442">
        <v>480000</v>
      </c>
      <c r="F11" s="87"/>
    </row>
    <row r="12" spans="1:8" s="38" customFormat="1" ht="15" customHeight="1" x14ac:dyDescent="0.2">
      <c r="A12" s="121"/>
      <c r="B12" s="22" t="s">
        <v>592</v>
      </c>
      <c r="C12" s="598" t="s">
        <v>219</v>
      </c>
      <c r="D12" s="509">
        <v>444596</v>
      </c>
      <c r="E12" s="442">
        <v>444596</v>
      </c>
      <c r="F12" s="87">
        <f t="shared" si="0"/>
        <v>1</v>
      </c>
    </row>
    <row r="13" spans="1:8" s="38" customFormat="1" ht="15" customHeight="1" x14ac:dyDescent="0.2">
      <c r="A13" s="121"/>
      <c r="B13" s="22" t="s">
        <v>593</v>
      </c>
      <c r="C13" s="598" t="s">
        <v>380</v>
      </c>
      <c r="D13" s="509">
        <v>360000</v>
      </c>
      <c r="E13" s="442">
        <v>360000</v>
      </c>
      <c r="F13" s="87">
        <f t="shared" si="0"/>
        <v>1</v>
      </c>
    </row>
    <row r="14" spans="1:8" s="38" customFormat="1" x14ac:dyDescent="0.2">
      <c r="A14" s="21" t="s">
        <v>108</v>
      </c>
      <c r="B14" s="18" t="s">
        <v>110</v>
      </c>
      <c r="C14" s="589" t="s">
        <v>220</v>
      </c>
      <c r="D14" s="445">
        <f>SUM(D15:D16)</f>
        <v>446200</v>
      </c>
      <c r="E14" s="44">
        <f>SUM(E15:E16)</f>
        <v>446200</v>
      </c>
      <c r="F14" s="87">
        <f t="shared" si="0"/>
        <v>1</v>
      </c>
    </row>
    <row r="15" spans="1:8" s="38" customFormat="1" ht="36" x14ac:dyDescent="0.2">
      <c r="A15" s="121"/>
      <c r="B15" s="286" t="s">
        <v>395</v>
      </c>
      <c r="C15" s="598" t="s">
        <v>222</v>
      </c>
      <c r="D15" s="509">
        <v>386200</v>
      </c>
      <c r="E15" s="442">
        <v>386200</v>
      </c>
      <c r="F15" s="87">
        <f t="shared" si="0"/>
        <v>1</v>
      </c>
    </row>
    <row r="16" spans="1:8" s="38" customFormat="1" ht="15" customHeight="1" x14ac:dyDescent="0.2">
      <c r="A16" s="121"/>
      <c r="B16" s="22" t="s">
        <v>396</v>
      </c>
      <c r="C16" s="598" t="s">
        <v>223</v>
      </c>
      <c r="D16" s="509">
        <v>60000</v>
      </c>
      <c r="E16" s="442">
        <v>60000</v>
      </c>
      <c r="F16" s="87">
        <f t="shared" si="0"/>
        <v>1</v>
      </c>
    </row>
    <row r="17" spans="1:9" s="38" customFormat="1" ht="15" customHeight="1" x14ac:dyDescent="0.2">
      <c r="A17" s="27" t="s">
        <v>14</v>
      </c>
      <c r="B17" s="122" t="s">
        <v>179</v>
      </c>
      <c r="C17" s="590" t="s">
        <v>224</v>
      </c>
      <c r="D17" s="443">
        <v>2435403</v>
      </c>
      <c r="E17" s="444">
        <v>2527459</v>
      </c>
      <c r="F17" s="119">
        <f t="shared" si="0"/>
        <v>1.0377990829443833</v>
      </c>
    </row>
    <row r="18" spans="1:9" s="38" customFormat="1" ht="15" customHeight="1" x14ac:dyDescent="0.2">
      <c r="A18" s="27" t="s">
        <v>41</v>
      </c>
      <c r="B18" s="122" t="s">
        <v>112</v>
      </c>
      <c r="C18" s="590" t="s">
        <v>225</v>
      </c>
      <c r="D18" s="443">
        <f>SUM(D19:D23)</f>
        <v>6519881</v>
      </c>
      <c r="E18" s="446">
        <f>SUM(E19:E23)</f>
        <v>5955745</v>
      </c>
      <c r="F18" s="119">
        <f t="shared" si="0"/>
        <v>0.91347449439644679</v>
      </c>
    </row>
    <row r="19" spans="1:9" s="38" customFormat="1" ht="15" customHeight="1" x14ac:dyDescent="0.2">
      <c r="A19" s="21" t="s">
        <v>111</v>
      </c>
      <c r="B19" s="18" t="s">
        <v>226</v>
      </c>
      <c r="C19" s="589" t="s">
        <v>232</v>
      </c>
      <c r="D19" s="445">
        <v>735000</v>
      </c>
      <c r="E19" s="447">
        <v>585000</v>
      </c>
      <c r="F19" s="120">
        <f t="shared" si="0"/>
        <v>0.79591836734693877</v>
      </c>
    </row>
    <row r="20" spans="1:9" s="38" customFormat="1" ht="15" customHeight="1" x14ac:dyDescent="0.2">
      <c r="A20" s="21" t="s">
        <v>113</v>
      </c>
      <c r="B20" s="18" t="s">
        <v>227</v>
      </c>
      <c r="C20" s="589" t="s">
        <v>233</v>
      </c>
      <c r="D20" s="445">
        <v>150000</v>
      </c>
      <c r="E20" s="447">
        <v>150000</v>
      </c>
      <c r="F20" s="120">
        <f t="shared" si="0"/>
        <v>1</v>
      </c>
    </row>
    <row r="21" spans="1:9" s="38" customFormat="1" ht="15" customHeight="1" x14ac:dyDescent="0.2">
      <c r="A21" s="21" t="s">
        <v>228</v>
      </c>
      <c r="B21" s="18" t="s">
        <v>229</v>
      </c>
      <c r="C21" s="589" t="s">
        <v>234</v>
      </c>
      <c r="D21" s="445">
        <v>4700000</v>
      </c>
      <c r="E21" s="447">
        <v>4456000</v>
      </c>
      <c r="F21" s="120">
        <f t="shared" si="0"/>
        <v>0.94808510638297872</v>
      </c>
    </row>
    <row r="22" spans="1:9" s="41" customFormat="1" ht="15" customHeight="1" x14ac:dyDescent="0.2">
      <c r="A22" s="21" t="s">
        <v>230</v>
      </c>
      <c r="B22" s="18" t="s">
        <v>231</v>
      </c>
      <c r="C22" s="589" t="s">
        <v>235</v>
      </c>
      <c r="D22" s="445">
        <v>20000</v>
      </c>
      <c r="E22" s="447">
        <v>50000</v>
      </c>
      <c r="F22" s="120">
        <f t="shared" si="0"/>
        <v>2.5</v>
      </c>
    </row>
    <row r="23" spans="1:9" s="38" customFormat="1" ht="15" customHeight="1" x14ac:dyDescent="0.2">
      <c r="A23" s="21" t="s">
        <v>236</v>
      </c>
      <c r="B23" s="18" t="s">
        <v>237</v>
      </c>
      <c r="C23" s="589" t="s">
        <v>238</v>
      </c>
      <c r="D23" s="445">
        <f t="shared" ref="D23" si="1">SUM(D24:D25)</f>
        <v>914881</v>
      </c>
      <c r="E23" s="44">
        <f t="shared" ref="E23" si="2">SUM(E24:E25)</f>
        <v>714745</v>
      </c>
      <c r="F23" s="120">
        <f t="shared" si="0"/>
        <v>0.78124368087215712</v>
      </c>
    </row>
    <row r="24" spans="1:9" s="38" customFormat="1" ht="15" customHeight="1" x14ac:dyDescent="0.2">
      <c r="A24" s="121"/>
      <c r="B24" s="22" t="s">
        <v>239</v>
      </c>
      <c r="C24" s="598" t="s">
        <v>240</v>
      </c>
      <c r="D24" s="509">
        <v>913500</v>
      </c>
      <c r="E24" s="442">
        <v>713500</v>
      </c>
      <c r="F24" s="87">
        <f t="shared" si="0"/>
        <v>0.78106185002736728</v>
      </c>
    </row>
    <row r="25" spans="1:9" ht="15" customHeight="1" x14ac:dyDescent="0.2">
      <c r="A25" s="399"/>
      <c r="B25" s="400" t="s">
        <v>457</v>
      </c>
      <c r="C25" s="599" t="s">
        <v>246</v>
      </c>
      <c r="D25" s="594">
        <v>1381</v>
      </c>
      <c r="E25" s="442">
        <v>1245</v>
      </c>
      <c r="F25" s="244">
        <f t="shared" si="0"/>
        <v>0.90152063721940623</v>
      </c>
      <c r="G25" s="134"/>
    </row>
    <row r="26" spans="1:9" ht="15" customHeight="1" thickBot="1" x14ac:dyDescent="0.25">
      <c r="A26" s="123" t="s">
        <v>42</v>
      </c>
      <c r="B26" s="240" t="s">
        <v>180</v>
      </c>
      <c r="C26" s="600" t="s">
        <v>256</v>
      </c>
      <c r="D26" s="595">
        <v>0</v>
      </c>
      <c r="E26" s="177">
        <v>0</v>
      </c>
      <c r="F26" s="132"/>
      <c r="G26" s="134"/>
    </row>
    <row r="27" spans="1:9" s="38" customFormat="1" ht="15" customHeight="1" thickTop="1" thickBot="1" x14ac:dyDescent="0.25">
      <c r="A27" s="689" t="s">
        <v>114</v>
      </c>
      <c r="B27" s="689"/>
      <c r="C27" s="601"/>
      <c r="D27" s="596">
        <f>D8+D17+D18+D26</f>
        <v>21280000</v>
      </c>
      <c r="E27" s="63">
        <f>E8+E17+E18+E26</f>
        <v>21280000</v>
      </c>
      <c r="F27" s="133">
        <f t="shared" si="0"/>
        <v>1</v>
      </c>
    </row>
    <row r="28" spans="1:9" s="38" customFormat="1" ht="15" customHeight="1" thickTop="1" x14ac:dyDescent="0.2">
      <c r="A28" s="1"/>
      <c r="B28" s="1"/>
      <c r="C28" s="1"/>
      <c r="D28" s="134"/>
      <c r="E28" s="134"/>
      <c r="F28" s="134"/>
      <c r="G28" s="134"/>
    </row>
    <row r="29" spans="1:9" s="38" customFormat="1" ht="15" customHeight="1" x14ac:dyDescent="0.2">
      <c r="A29" s="1"/>
      <c r="B29" s="1"/>
      <c r="C29" s="1"/>
      <c r="D29" s="134"/>
      <c r="E29" s="134"/>
      <c r="F29" s="134"/>
      <c r="G29" s="134"/>
      <c r="H29" s="135"/>
    </row>
    <row r="30" spans="1:9" s="38" customFormat="1" ht="15" customHeight="1" x14ac:dyDescent="0.2">
      <c r="A30" s="688" t="s">
        <v>120</v>
      </c>
      <c r="B30" s="688"/>
      <c r="C30" s="688"/>
      <c r="D30" s="688"/>
      <c r="E30" s="688"/>
      <c r="F30" s="688"/>
      <c r="G30" s="688"/>
      <c r="H30" s="688"/>
      <c r="I30" s="135"/>
    </row>
    <row r="31" spans="1:9" s="38" customFormat="1" ht="13.5" thickBot="1" x14ac:dyDescent="0.25">
      <c r="A31" s="40"/>
      <c r="B31" s="92"/>
      <c r="C31" s="91"/>
      <c r="F31" s="6" t="s">
        <v>185</v>
      </c>
      <c r="G31" s="510"/>
      <c r="I31" s="135"/>
    </row>
    <row r="32" spans="1:9" s="246" customFormat="1" ht="36.75" thickTop="1" x14ac:dyDescent="0.2">
      <c r="A32" s="7" t="s">
        <v>1</v>
      </c>
      <c r="B32" s="8" t="s">
        <v>2</v>
      </c>
      <c r="C32" s="9" t="s">
        <v>213</v>
      </c>
      <c r="D32" s="9" t="s">
        <v>480</v>
      </c>
      <c r="E32" s="9" t="s">
        <v>588</v>
      </c>
      <c r="F32" s="10" t="s">
        <v>565</v>
      </c>
      <c r="G32" s="135"/>
    </row>
    <row r="33" spans="1:7" s="246" customFormat="1" ht="15" customHeight="1" thickBot="1" x14ac:dyDescent="0.25">
      <c r="A33" s="11" t="s">
        <v>3</v>
      </c>
      <c r="B33" s="12" t="s">
        <v>4</v>
      </c>
      <c r="C33" s="13" t="s">
        <v>5</v>
      </c>
      <c r="D33" s="13" t="s">
        <v>6</v>
      </c>
      <c r="E33" s="13" t="s">
        <v>7</v>
      </c>
      <c r="F33" s="96" t="s">
        <v>8</v>
      </c>
      <c r="G33" s="135"/>
    </row>
    <row r="34" spans="1:7" s="246" customFormat="1" ht="15" customHeight="1" thickTop="1" x14ac:dyDescent="0.2">
      <c r="A34" s="116" t="s">
        <v>13</v>
      </c>
      <c r="B34" s="122" t="s">
        <v>12</v>
      </c>
      <c r="C34" s="226" t="s">
        <v>306</v>
      </c>
      <c r="D34" s="118">
        <f>SUM(D35:D37)</f>
        <v>1050234</v>
      </c>
      <c r="E34" s="602">
        <f>SUM(E35:E37)</f>
        <v>1050234</v>
      </c>
      <c r="F34" s="119">
        <f t="shared" ref="F34:F40" si="3">E34/D34</f>
        <v>1</v>
      </c>
      <c r="G34" s="135"/>
    </row>
    <row r="35" spans="1:7" s="246" customFormat="1" ht="15" customHeight="1" x14ac:dyDescent="0.2">
      <c r="A35" s="274" t="s">
        <v>107</v>
      </c>
      <c r="B35" s="18" t="s">
        <v>311</v>
      </c>
      <c r="C35" s="589" t="s">
        <v>310</v>
      </c>
      <c r="D35" s="45">
        <v>1050000</v>
      </c>
      <c r="E35" s="45">
        <v>1050000</v>
      </c>
      <c r="F35" s="120">
        <f t="shared" si="3"/>
        <v>1</v>
      </c>
      <c r="G35" s="135"/>
    </row>
    <row r="36" spans="1:7" s="38" customFormat="1" ht="15" customHeight="1" x14ac:dyDescent="0.2">
      <c r="A36" s="274" t="s">
        <v>108</v>
      </c>
      <c r="B36" s="18" t="s">
        <v>315</v>
      </c>
      <c r="C36" s="589" t="s">
        <v>324</v>
      </c>
      <c r="D36" s="45">
        <v>0</v>
      </c>
      <c r="E36" s="45">
        <v>0</v>
      </c>
      <c r="F36" s="120"/>
      <c r="G36" s="135"/>
    </row>
    <row r="37" spans="1:7" s="38" customFormat="1" ht="15" customHeight="1" x14ac:dyDescent="0.2">
      <c r="A37" s="274" t="s">
        <v>483</v>
      </c>
      <c r="B37" s="18" t="s">
        <v>321</v>
      </c>
      <c r="C37" s="589" t="s">
        <v>458</v>
      </c>
      <c r="D37" s="45">
        <v>234</v>
      </c>
      <c r="E37" s="45">
        <v>234</v>
      </c>
      <c r="F37" s="120">
        <f t="shared" si="3"/>
        <v>1</v>
      </c>
      <c r="G37" s="135"/>
    </row>
    <row r="38" spans="1:7" x14ac:dyDescent="0.2">
      <c r="A38" s="27" t="s">
        <v>14</v>
      </c>
      <c r="B38" s="122" t="s">
        <v>339</v>
      </c>
      <c r="C38" s="590" t="s">
        <v>340</v>
      </c>
      <c r="D38" s="443">
        <v>19418000</v>
      </c>
      <c r="E38" s="443">
        <v>19418000</v>
      </c>
      <c r="F38" s="119">
        <f t="shared" si="3"/>
        <v>1</v>
      </c>
      <c r="G38"/>
    </row>
    <row r="39" spans="1:7" ht="13.5" thickBot="1" x14ac:dyDescent="0.25">
      <c r="A39" s="123" t="s">
        <v>41</v>
      </c>
      <c r="B39" s="128" t="s">
        <v>116</v>
      </c>
      <c r="C39" s="591" t="s">
        <v>341</v>
      </c>
      <c r="D39" s="588">
        <v>811766</v>
      </c>
      <c r="E39" s="588">
        <v>811766</v>
      </c>
      <c r="F39" s="132">
        <f t="shared" si="3"/>
        <v>1</v>
      </c>
      <c r="G39"/>
    </row>
    <row r="40" spans="1:7" ht="14.25" thickTop="1" thickBot="1" x14ac:dyDescent="0.25">
      <c r="A40" s="692" t="s">
        <v>181</v>
      </c>
      <c r="B40" s="692"/>
      <c r="C40" s="239"/>
      <c r="D40" s="63">
        <f>D34+D38+D39</f>
        <v>21280000</v>
      </c>
      <c r="E40" s="63">
        <f>E34+E38+E39</f>
        <v>21280000</v>
      </c>
      <c r="F40" s="124">
        <f t="shared" si="3"/>
        <v>1</v>
      </c>
      <c r="G40"/>
    </row>
    <row r="41" spans="1:7" ht="13.5" thickTop="1" x14ac:dyDescent="0.2">
      <c r="G41" s="136"/>
    </row>
    <row r="42" spans="1:7" x14ac:dyDescent="0.2">
      <c r="G42" s="137"/>
    </row>
  </sheetData>
  <sheetProtection selectLockedCells="1" selectUnlockedCells="1"/>
  <mergeCells count="4">
    <mergeCell ref="A27:B27"/>
    <mergeCell ref="A40:B40"/>
    <mergeCell ref="A4:H4"/>
    <mergeCell ref="A30:H3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zoomScaleNormal="100" workbookViewId="0"/>
  </sheetViews>
  <sheetFormatPr defaultRowHeight="12.75" x14ac:dyDescent="0.2"/>
  <cols>
    <col min="1" max="1" width="5.7109375" style="188" customWidth="1"/>
    <col min="2" max="2" width="37.7109375" style="188" customWidth="1"/>
    <col min="3" max="5" width="9.7109375" style="188" customWidth="1"/>
    <col min="6" max="6" width="9.7109375" style="187" customWidth="1"/>
    <col min="7" max="16384" width="9.140625" style="187"/>
  </cols>
  <sheetData>
    <row r="1" spans="1:6" ht="15" customHeight="1" x14ac:dyDescent="0.2">
      <c r="B1" s="190"/>
      <c r="C1" s="190"/>
      <c r="D1" s="190"/>
      <c r="E1" s="190"/>
      <c r="F1" s="537" t="s">
        <v>417</v>
      </c>
    </row>
    <row r="2" spans="1:6" ht="15" customHeight="1" x14ac:dyDescent="0.2">
      <c r="B2" s="190"/>
      <c r="C2" s="190"/>
      <c r="D2" s="190"/>
      <c r="E2" s="190"/>
      <c r="F2" s="186" t="str">
        <f>'1.sz. melléklet'!G2</f>
        <v>az 10/2018. (XI.30.) önkormányzati rendelethez</v>
      </c>
    </row>
    <row r="3" spans="1:6" ht="15" customHeight="1" x14ac:dyDescent="0.2">
      <c r="A3" s="202"/>
    </row>
    <row r="4" spans="1:6" ht="15" customHeight="1" x14ac:dyDescent="0.2">
      <c r="A4" s="699" t="s">
        <v>558</v>
      </c>
      <c r="B4" s="699"/>
      <c r="C4" s="699"/>
      <c r="D4" s="699"/>
      <c r="E4" s="699"/>
      <c r="F4" s="699"/>
    </row>
    <row r="5" spans="1:6" ht="15" customHeight="1" x14ac:dyDescent="0.2">
      <c r="A5" s="203"/>
      <c r="B5" s="203"/>
      <c r="C5" s="203"/>
      <c r="D5" s="203"/>
      <c r="E5" s="203"/>
      <c r="F5" s="204"/>
    </row>
    <row r="6" spans="1:6" ht="15" customHeight="1" thickBot="1" x14ac:dyDescent="0.25">
      <c r="A6" s="205"/>
      <c r="B6" s="205"/>
      <c r="C6" s="205"/>
      <c r="D6" s="205"/>
      <c r="E6" s="205"/>
      <c r="F6" s="6" t="s">
        <v>185</v>
      </c>
    </row>
    <row r="7" spans="1:6" ht="36.75" thickTop="1" x14ac:dyDescent="0.2">
      <c r="A7" s="206" t="s">
        <v>61</v>
      </c>
      <c r="B7" s="207" t="s">
        <v>105</v>
      </c>
      <c r="C7" s="9" t="s">
        <v>480</v>
      </c>
      <c r="D7" s="9" t="s">
        <v>564</v>
      </c>
      <c r="E7" s="9" t="s">
        <v>588</v>
      </c>
      <c r="F7" s="10" t="s">
        <v>565</v>
      </c>
    </row>
    <row r="8" spans="1:6" ht="15" customHeight="1" thickBot="1" x14ac:dyDescent="0.25">
      <c r="A8" s="208" t="s">
        <v>3</v>
      </c>
      <c r="B8" s="189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6" ht="18" customHeight="1" thickTop="1" thickBot="1" x14ac:dyDescent="0.25">
      <c r="A9" s="529" t="s">
        <v>13</v>
      </c>
      <c r="B9" s="530" t="s">
        <v>36</v>
      </c>
      <c r="C9" s="531">
        <f>'1.sz. melléklet'!C38</f>
        <v>74197028</v>
      </c>
      <c r="D9" s="531">
        <f>'1.sz. melléklet'!D38</f>
        <v>66492081</v>
      </c>
      <c r="E9" s="531">
        <f>'1.sz. melléklet'!E38</f>
        <v>58306274</v>
      </c>
      <c r="F9" s="532">
        <f>E9/C9</f>
        <v>0.78583031654583257</v>
      </c>
    </row>
    <row r="10" spans="1:6" ht="18" customHeight="1" thickTop="1" thickBot="1" x14ac:dyDescent="0.25">
      <c r="A10" s="533"/>
      <c r="B10" s="534" t="s">
        <v>178</v>
      </c>
      <c r="C10" s="535">
        <f>SUM(C9)</f>
        <v>74197028</v>
      </c>
      <c r="D10" s="535">
        <f t="shared" ref="D10:E10" si="0">SUM(D9)</f>
        <v>66492081</v>
      </c>
      <c r="E10" s="535">
        <f t="shared" si="0"/>
        <v>58306274</v>
      </c>
      <c r="F10" s="536">
        <f>E10/C10</f>
        <v>0.78583031654583257</v>
      </c>
    </row>
    <row r="11" spans="1:6" ht="13.5" thickTop="1" x14ac:dyDescent="0.2"/>
    <row r="17" ht="20.100000000000001" customHeight="1" x14ac:dyDescent="0.2"/>
  </sheetData>
  <mergeCells count="1"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6</vt:i4>
      </vt:variant>
    </vt:vector>
  </HeadingPairs>
  <TitlesOfParts>
    <vt:vector size="20" baseType="lpstr">
      <vt:lpstr>1.sz. melléklet</vt:lpstr>
      <vt:lpstr>2.sz. melléklet</vt:lpstr>
      <vt:lpstr>3. sz. melléklet</vt:lpstr>
      <vt:lpstr>4.sz. melléklet</vt:lpstr>
      <vt:lpstr>5.sz. melléklet</vt:lpstr>
      <vt:lpstr>6.sz.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 melléklet</vt:lpstr>
      <vt:lpstr>14.sz. melléklet</vt:lpstr>
      <vt:lpstr>'1.sz. melléklet'!Nyomtatási_terület</vt:lpstr>
      <vt:lpstr>'11.sz. melléklet'!Nyomtatási_terület</vt:lpstr>
      <vt:lpstr>'13.sz melléklet'!Nyomtatási_terület</vt:lpstr>
      <vt:lpstr>'14.sz. melléklet'!Nyomtatási_terület</vt:lpstr>
      <vt:lpstr>'4.sz. melléklet'!Nyomtatási_terület</vt:lpstr>
      <vt:lpstr>'5.sz.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2018-02-14T09:58:50Z</cp:lastPrinted>
  <dcterms:created xsi:type="dcterms:W3CDTF">2014-02-03T15:00:44Z</dcterms:created>
  <dcterms:modified xsi:type="dcterms:W3CDTF">2018-11-30T07:37:19Z</dcterms:modified>
</cp:coreProperties>
</file>