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2019\Költségvetés\1_2019 rendelet\"/>
    </mc:Choice>
  </mc:AlternateContent>
  <xr:revisionPtr revIDLastSave="0" documentId="13_ncr:1_{BC7D463F-A064-4D7C-82CB-2B2437C7E920}" xr6:coauthVersionLast="40" xr6:coauthVersionMax="40" xr10:uidLastSave="{00000000-0000-0000-0000-000000000000}"/>
  <bookViews>
    <workbookView xWindow="-120" yWindow="-120" windowWidth="21840" windowHeight="13140" tabRatio="596" xr2:uid="{00000000-000D-0000-FFFF-FFFF00000000}"/>
  </bookViews>
  <sheets>
    <sheet name="1.sz melléklet" sheetId="17" r:id="rId1"/>
    <sheet name="2.sz. melléklet" sheetId="1" r:id="rId2"/>
    <sheet name="3.sz. melléklet" sheetId="2" r:id="rId3"/>
    <sheet name="4. sz. melléklet" sheetId="3" r:id="rId4"/>
    <sheet name="5.sz. melléklet" sheetId="4" r:id="rId5"/>
    <sheet name="6.sz. melléklet" sheetId="5" r:id="rId6"/>
    <sheet name="7. sz. melléklet " sheetId="30" r:id="rId7"/>
    <sheet name="8.sz. melléklet" sheetId="7" r:id="rId8"/>
    <sheet name="9.sz. melléklet" sheetId="8" r:id="rId9"/>
    <sheet name="10.sz. melléklet" sheetId="18" r:id="rId10"/>
    <sheet name="11.sz. melléklet" sheetId="9" r:id="rId11"/>
    <sheet name="12.sz. melléklet" sheetId="19" r:id="rId12"/>
    <sheet name="13.sz. melléklet" sheetId="10" r:id="rId13"/>
    <sheet name="14.sz. melléklet" sheetId="32" r:id="rId14"/>
    <sheet name="15.sz. melléklet" sheetId="11" r:id="rId15"/>
    <sheet name="16.sz. melléklet" sheetId="34" r:id="rId16"/>
    <sheet name="17.sz. melléklet" sheetId="31" r:id="rId17"/>
    <sheet name="18.sz. melléklet" sheetId="22" r:id="rId18"/>
    <sheet name="19.sz. melléklet" sheetId="23" r:id="rId19"/>
    <sheet name="20.sz. melléklet" sheetId="24" r:id="rId20"/>
    <sheet name="21.sz melléklet" sheetId="13" r:id="rId21"/>
    <sheet name="22.sz. melléklet" sheetId="14" r:id="rId22"/>
    <sheet name="23.sz. melléklet" sheetId="25" r:id="rId23"/>
    <sheet name="24.sz. melléklet" sheetId="26" r:id="rId24"/>
  </sheets>
  <definedNames>
    <definedName name="_xlnm.Print_Area" localSheetId="12">'13.sz. melléklet'!$A$1:$G$37</definedName>
    <definedName name="_xlnm.Print_Area" localSheetId="1">'2.sz. melléklet'!$A$1:$G$41</definedName>
    <definedName name="_xlnm.Print_Area" localSheetId="21">'22.sz. melléklet'!$A$1:$O$26</definedName>
  </definedNames>
  <calcPr calcId="181029"/>
</workbook>
</file>

<file path=xl/calcChain.xml><?xml version="1.0" encoding="utf-8"?>
<calcChain xmlns="http://schemas.openxmlformats.org/spreadsheetml/2006/main">
  <c r="E26" i="2" l="1"/>
  <c r="E17" i="2"/>
  <c r="F10" i="34" l="1"/>
  <c r="E10" i="34"/>
  <c r="D10" i="34"/>
  <c r="C10" i="34"/>
  <c r="G2" i="34"/>
  <c r="D20" i="11" l="1"/>
  <c r="E20" i="11"/>
  <c r="F20" i="11"/>
  <c r="C20" i="11"/>
  <c r="J47" i="30"/>
  <c r="D23" i="13" l="1"/>
  <c r="G18" i="11"/>
  <c r="G31" i="11"/>
  <c r="G32" i="11"/>
  <c r="G33" i="11"/>
  <c r="G34" i="11"/>
  <c r="F27" i="2" l="1"/>
  <c r="J27" i="2"/>
  <c r="K27" i="2"/>
  <c r="L27" i="2"/>
  <c r="I27" i="2"/>
  <c r="D40" i="1"/>
  <c r="E40" i="1"/>
  <c r="F40" i="1"/>
  <c r="C40" i="1"/>
  <c r="E88" i="7" l="1"/>
  <c r="F88" i="7"/>
  <c r="G88" i="7"/>
  <c r="D88" i="7"/>
  <c r="F75" i="7"/>
  <c r="E48" i="7"/>
  <c r="F48" i="7"/>
  <c r="G48" i="7"/>
  <c r="D48" i="7"/>
  <c r="H19" i="13" l="1"/>
  <c r="G19" i="13"/>
  <c r="I52" i="30" l="1"/>
  <c r="F50" i="30" l="1"/>
  <c r="E52" i="30"/>
  <c r="C11" i="3"/>
  <c r="F11" i="3" l="1"/>
  <c r="D15" i="9" l="1"/>
  <c r="H52" i="30" l="1"/>
  <c r="G52" i="30"/>
  <c r="D52" i="30"/>
  <c r="C52" i="30"/>
  <c r="J24" i="30"/>
  <c r="F8" i="30"/>
  <c r="G51" i="30"/>
  <c r="C51" i="30"/>
  <c r="C24" i="1"/>
  <c r="D29" i="1"/>
  <c r="D27" i="1" s="1"/>
  <c r="E29" i="1"/>
  <c r="E27" i="1" s="1"/>
  <c r="C29" i="1"/>
  <c r="C27" i="1" s="1"/>
  <c r="D18" i="13"/>
  <c r="C18" i="13"/>
  <c r="C31" i="1" l="1"/>
  <c r="G53" i="30"/>
  <c r="C53" i="30"/>
  <c r="C35" i="11" l="1"/>
  <c r="H46" i="7"/>
  <c r="H47" i="7"/>
  <c r="H13" i="7"/>
  <c r="H14" i="7"/>
  <c r="H92" i="7"/>
  <c r="H66" i="7"/>
  <c r="H83" i="7"/>
  <c r="E38" i="7"/>
  <c r="F38" i="7"/>
  <c r="G38" i="7"/>
  <c r="D38" i="7"/>
  <c r="G25" i="13" l="1"/>
  <c r="N2" i="32"/>
  <c r="F19" i="13"/>
  <c r="H51" i="30"/>
  <c r="O14" i="14" l="1"/>
  <c r="D20" i="31" l="1"/>
  <c r="D35" i="11"/>
  <c r="G15" i="11"/>
  <c r="G16" i="11"/>
  <c r="G39" i="11"/>
  <c r="D39" i="11"/>
  <c r="E39" i="11"/>
  <c r="F39" i="11"/>
  <c r="C39" i="11"/>
  <c r="F49" i="30"/>
  <c r="I51" i="30"/>
  <c r="D51" i="30"/>
  <c r="E51" i="30"/>
  <c r="J29" i="2" l="1"/>
  <c r="K29" i="2"/>
  <c r="L29" i="2"/>
  <c r="F28" i="2" s="1"/>
  <c r="I29" i="2"/>
  <c r="D27" i="2"/>
  <c r="E27" i="2"/>
  <c r="C27" i="2"/>
  <c r="E29" i="2" l="1"/>
  <c r="F29" i="2"/>
  <c r="D29" i="2"/>
  <c r="E26" i="3" l="1"/>
  <c r="C29" i="2" l="1"/>
  <c r="F29" i="1" l="1"/>
  <c r="F27" i="1" s="1"/>
  <c r="F38" i="1"/>
  <c r="G15" i="8"/>
  <c r="E91" i="7" l="1"/>
  <c r="F91" i="7"/>
  <c r="G91" i="7"/>
  <c r="D91" i="7"/>
  <c r="D9" i="9" l="1"/>
  <c r="E70" i="7" l="1"/>
  <c r="F70" i="7"/>
  <c r="G70" i="7"/>
  <c r="E52" i="7"/>
  <c r="F52" i="7"/>
  <c r="G52" i="7"/>
  <c r="D52" i="7"/>
  <c r="H29" i="7"/>
  <c r="E35" i="8"/>
  <c r="F35" i="8"/>
  <c r="G35" i="8"/>
  <c r="D35" i="8"/>
  <c r="E24" i="8"/>
  <c r="F24" i="8"/>
  <c r="G24" i="8"/>
  <c r="D24" i="8"/>
  <c r="F35" i="11" l="1"/>
  <c r="E10" i="13" l="1"/>
  <c r="D16" i="13"/>
  <c r="C16" i="13"/>
  <c r="D24" i="13"/>
  <c r="D10" i="13"/>
  <c r="D17" i="13"/>
  <c r="E35" i="11"/>
  <c r="F9" i="30"/>
  <c r="D23" i="31" l="1"/>
  <c r="E11" i="3" l="1"/>
  <c r="E10" i="3" s="1"/>
  <c r="D11" i="3"/>
  <c r="E28" i="3"/>
  <c r="E29" i="3"/>
  <c r="E30" i="3"/>
  <c r="J10" i="2"/>
  <c r="K10" i="2"/>
  <c r="J12" i="2"/>
  <c r="K12" i="2"/>
  <c r="J13" i="2"/>
  <c r="K13" i="2"/>
  <c r="J14" i="2"/>
  <c r="K14" i="2"/>
  <c r="J15" i="2"/>
  <c r="K15" i="2"/>
  <c r="J16" i="2"/>
  <c r="K16" i="2"/>
  <c r="E21" i="2"/>
  <c r="E20" i="2"/>
  <c r="E10" i="2"/>
  <c r="E11" i="2"/>
  <c r="E12" i="2"/>
  <c r="E13" i="2"/>
  <c r="E14" i="2"/>
  <c r="F12" i="4"/>
  <c r="F14" i="4"/>
  <c r="F15" i="4"/>
  <c r="F16" i="4"/>
  <c r="F17" i="4"/>
  <c r="F19" i="4"/>
  <c r="E26" i="1"/>
  <c r="E24" i="1"/>
  <c r="F24" i="1"/>
  <c r="F31" i="1" s="1"/>
  <c r="D24" i="1"/>
  <c r="D26" i="1"/>
  <c r="E38" i="1"/>
  <c r="E37" i="1" s="1"/>
  <c r="E9" i="18"/>
  <c r="E10" i="18" s="1"/>
  <c r="E16" i="1"/>
  <c r="F16" i="1"/>
  <c r="E17" i="1"/>
  <c r="E18" i="1"/>
  <c r="F18" i="1"/>
  <c r="E10" i="1"/>
  <c r="F10" i="1"/>
  <c r="E13" i="1"/>
  <c r="F13" i="1"/>
  <c r="E11" i="1"/>
  <c r="F11" i="1"/>
  <c r="E14" i="1"/>
  <c r="F14" i="1"/>
  <c r="E31" i="1" l="1"/>
  <c r="F9" i="1"/>
  <c r="E9" i="1"/>
  <c r="F12" i="1"/>
  <c r="E12" i="1"/>
  <c r="D31" i="1"/>
  <c r="E15" i="1"/>
  <c r="F37" i="1"/>
  <c r="E27" i="3"/>
  <c r="G9" i="8"/>
  <c r="F9" i="8"/>
  <c r="F19" i="8"/>
  <c r="G65" i="7"/>
  <c r="G84" i="7"/>
  <c r="E84" i="7"/>
  <c r="F84" i="7"/>
  <c r="D84" i="7"/>
  <c r="C14" i="13" s="1"/>
  <c r="F86" i="7"/>
  <c r="F68" i="7"/>
  <c r="F65" i="7"/>
  <c r="F62" i="7"/>
  <c r="F45" i="7"/>
  <c r="F33" i="7"/>
  <c r="F26" i="7"/>
  <c r="F21" i="7" s="1"/>
  <c r="F16" i="7"/>
  <c r="F8" i="7"/>
  <c r="F40" i="8"/>
  <c r="F15" i="8"/>
  <c r="G30" i="11"/>
  <c r="G29" i="11"/>
  <c r="G28" i="11"/>
  <c r="G27" i="11"/>
  <c r="G26" i="11"/>
  <c r="G25" i="11"/>
  <c r="G24" i="11"/>
  <c r="G23" i="11"/>
  <c r="G20" i="11"/>
  <c r="G17" i="11"/>
  <c r="G14" i="11"/>
  <c r="G13" i="11"/>
  <c r="G12" i="11"/>
  <c r="G11" i="11"/>
  <c r="G10" i="11"/>
  <c r="G9" i="11"/>
  <c r="D72" i="9"/>
  <c r="D75" i="9" s="1"/>
  <c r="F26" i="3"/>
  <c r="G19" i="8"/>
  <c r="G45" i="7"/>
  <c r="G11" i="5"/>
  <c r="G8" i="7"/>
  <c r="G16" i="7"/>
  <c r="G12" i="4"/>
  <c r="G26" i="7"/>
  <c r="G21" i="7" s="1"/>
  <c r="G14" i="4"/>
  <c r="G15" i="4"/>
  <c r="G16" i="4"/>
  <c r="G17" i="4"/>
  <c r="G19" i="4"/>
  <c r="G75" i="7"/>
  <c r="F9" i="2" s="1"/>
  <c r="F28" i="3"/>
  <c r="D19" i="31"/>
  <c r="F30" i="3"/>
  <c r="H64" i="7"/>
  <c r="L10" i="2"/>
  <c r="L12" i="2"/>
  <c r="L13" i="2"/>
  <c r="L14" i="2"/>
  <c r="L15" i="2"/>
  <c r="L16" i="2"/>
  <c r="F21" i="2"/>
  <c r="F20" i="2"/>
  <c r="F10" i="2"/>
  <c r="F12" i="2"/>
  <c r="F13" i="2"/>
  <c r="F14" i="2"/>
  <c r="G86" i="7"/>
  <c r="G62" i="7"/>
  <c r="D62" i="7"/>
  <c r="D65" i="7"/>
  <c r="D70" i="7"/>
  <c r="C29" i="3" s="1"/>
  <c r="D75" i="7"/>
  <c r="D86" i="7"/>
  <c r="C32" i="3" s="1"/>
  <c r="C22" i="1"/>
  <c r="H93" i="7"/>
  <c r="H90" i="7"/>
  <c r="H82" i="7"/>
  <c r="H80" i="7"/>
  <c r="H79" i="7"/>
  <c r="H78" i="7"/>
  <c r="H77" i="7"/>
  <c r="H76" i="7"/>
  <c r="H74" i="7"/>
  <c r="H73" i="7"/>
  <c r="H72" i="7"/>
  <c r="H71" i="7"/>
  <c r="H69" i="7"/>
  <c r="H63" i="7"/>
  <c r="G33" i="7"/>
  <c r="D8" i="7"/>
  <c r="D16" i="7"/>
  <c r="D26" i="7"/>
  <c r="D21" i="7" s="1"/>
  <c r="D33" i="7"/>
  <c r="I20" i="2"/>
  <c r="D45" i="7"/>
  <c r="I21" i="2" s="1"/>
  <c r="H52" i="7"/>
  <c r="H54" i="7"/>
  <c r="H53" i="7"/>
  <c r="H51" i="7"/>
  <c r="H44" i="7"/>
  <c r="H43" i="7"/>
  <c r="H42" i="7"/>
  <c r="H41" i="7"/>
  <c r="H40" i="7"/>
  <c r="H37" i="7"/>
  <c r="H36" i="7"/>
  <c r="H35" i="7"/>
  <c r="H34" i="7"/>
  <c r="H32" i="7"/>
  <c r="H31" i="7"/>
  <c r="H28" i="7"/>
  <c r="H27" i="7"/>
  <c r="H25" i="7"/>
  <c r="H24" i="7"/>
  <c r="H23" i="7"/>
  <c r="H22" i="7"/>
  <c r="H20" i="7"/>
  <c r="H19" i="7"/>
  <c r="H18" i="7"/>
  <c r="H17" i="7"/>
  <c r="H15" i="7"/>
  <c r="H12" i="7"/>
  <c r="H11" i="7"/>
  <c r="H9" i="7"/>
  <c r="E8" i="7"/>
  <c r="E16" i="7"/>
  <c r="E26" i="7"/>
  <c r="E21" i="7" s="1"/>
  <c r="D9" i="8"/>
  <c r="D15" i="8"/>
  <c r="D12" i="4"/>
  <c r="D19" i="8"/>
  <c r="D14" i="4"/>
  <c r="D15" i="4"/>
  <c r="D16" i="4"/>
  <c r="D17" i="4"/>
  <c r="E23" i="13"/>
  <c r="E24" i="13"/>
  <c r="E17" i="13"/>
  <c r="H38" i="8"/>
  <c r="H39" i="8"/>
  <c r="H36" i="8"/>
  <c r="H25" i="8"/>
  <c r="H23" i="8"/>
  <c r="H22" i="8"/>
  <c r="H21" i="8"/>
  <c r="H20" i="8"/>
  <c r="H18" i="8"/>
  <c r="H17" i="8"/>
  <c r="H16" i="8"/>
  <c r="H14" i="8"/>
  <c r="H13" i="8"/>
  <c r="H10" i="8"/>
  <c r="J48" i="30"/>
  <c r="J46" i="30"/>
  <c r="J45" i="30"/>
  <c r="J44" i="30"/>
  <c r="J43" i="30"/>
  <c r="J42" i="30"/>
  <c r="J41" i="30"/>
  <c r="J39" i="30"/>
  <c r="J38" i="30"/>
  <c r="J37" i="30"/>
  <c r="J36" i="30"/>
  <c r="J34" i="30"/>
  <c r="J33" i="30"/>
  <c r="J32" i="30"/>
  <c r="J31" i="30"/>
  <c r="J30" i="30"/>
  <c r="J29" i="30"/>
  <c r="J26" i="30"/>
  <c r="J25" i="30"/>
  <c r="J23" i="30"/>
  <c r="J22" i="30"/>
  <c r="J20" i="30"/>
  <c r="J18" i="30"/>
  <c r="J17" i="30"/>
  <c r="J15" i="30"/>
  <c r="J14" i="30"/>
  <c r="J13" i="30"/>
  <c r="J12" i="30"/>
  <c r="J11" i="30"/>
  <c r="J10" i="30"/>
  <c r="J9" i="30"/>
  <c r="J8" i="30"/>
  <c r="F43" i="30"/>
  <c r="F38" i="30"/>
  <c r="F37" i="30"/>
  <c r="F34" i="30"/>
  <c r="F33" i="30"/>
  <c r="F21" i="30"/>
  <c r="F12" i="30"/>
  <c r="F11" i="30"/>
  <c r="F10" i="30"/>
  <c r="E45" i="7"/>
  <c r="J21" i="2" s="1"/>
  <c r="J22" i="2"/>
  <c r="E9" i="8"/>
  <c r="E15" i="8"/>
  <c r="E19" i="8"/>
  <c r="D19" i="4"/>
  <c r="E75" i="7"/>
  <c r="E40" i="8"/>
  <c r="D29" i="3"/>
  <c r="E86" i="7"/>
  <c r="I10" i="2"/>
  <c r="I12" i="2"/>
  <c r="I13" i="2"/>
  <c r="I14" i="2"/>
  <c r="I15" i="2"/>
  <c r="I16" i="2"/>
  <c r="C10" i="2"/>
  <c r="C12" i="2"/>
  <c r="C13" i="2"/>
  <c r="C14" i="2"/>
  <c r="C28" i="3"/>
  <c r="C30" i="3"/>
  <c r="C26" i="3"/>
  <c r="D22" i="1"/>
  <c r="E12" i="4"/>
  <c r="E14" i="4"/>
  <c r="E15" i="4"/>
  <c r="E16" i="4"/>
  <c r="E17" i="4"/>
  <c r="C38" i="1"/>
  <c r="G38" i="1" s="1"/>
  <c r="C16" i="1"/>
  <c r="G16" i="1" s="1"/>
  <c r="C18" i="1"/>
  <c r="G18" i="1" s="1"/>
  <c r="C10" i="1"/>
  <c r="C13" i="1"/>
  <c r="C11" i="1"/>
  <c r="C14" i="1"/>
  <c r="G25" i="1"/>
  <c r="E2" i="31"/>
  <c r="G11" i="10"/>
  <c r="G16" i="10"/>
  <c r="E2" i="9"/>
  <c r="E53" i="9" s="1"/>
  <c r="O22" i="14"/>
  <c r="C23" i="13"/>
  <c r="D38" i="1"/>
  <c r="D37" i="1" s="1"/>
  <c r="E33" i="7"/>
  <c r="E65" i="7"/>
  <c r="E32" i="10"/>
  <c r="F32" i="10"/>
  <c r="E62" i="7"/>
  <c r="E19" i="4"/>
  <c r="D26" i="3"/>
  <c r="D28" i="3"/>
  <c r="D30" i="3"/>
  <c r="D10" i="2"/>
  <c r="D12" i="2"/>
  <c r="D13" i="2"/>
  <c r="D14" i="2"/>
  <c r="D21" i="2"/>
  <c r="D20" i="2"/>
  <c r="D16" i="1"/>
  <c r="D18" i="1"/>
  <c r="D10" i="1"/>
  <c r="D13" i="1"/>
  <c r="D11" i="1"/>
  <c r="D14" i="1"/>
  <c r="L2" i="30"/>
  <c r="C24" i="13"/>
  <c r="C17" i="13"/>
  <c r="C10" i="13"/>
  <c r="C21" i="2"/>
  <c r="C20" i="2"/>
  <c r="D32" i="10"/>
  <c r="G24" i="10"/>
  <c r="O13" i="14"/>
  <c r="O10" i="14"/>
  <c r="G26" i="10"/>
  <c r="G33" i="10"/>
  <c r="L2" i="2"/>
  <c r="G2" i="3"/>
  <c r="H2" i="4"/>
  <c r="H2" i="5"/>
  <c r="H57" i="7"/>
  <c r="H2" i="7"/>
  <c r="H2" i="8"/>
  <c r="F2" i="18"/>
  <c r="F2" i="19"/>
  <c r="G2" i="10"/>
  <c r="G2" i="11"/>
  <c r="O19" i="14"/>
  <c r="O20" i="14"/>
  <c r="O21" i="14"/>
  <c r="O23" i="14"/>
  <c r="O18" i="14"/>
  <c r="O11" i="14"/>
  <c r="O12" i="14"/>
  <c r="L2" i="26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O15" i="25"/>
  <c r="O12" i="25"/>
  <c r="O11" i="25"/>
  <c r="O2" i="14"/>
  <c r="H2" i="13"/>
  <c r="D2" i="24"/>
  <c r="B18" i="24"/>
  <c r="I2" i="23"/>
  <c r="I2" i="22"/>
  <c r="F25" i="13"/>
  <c r="H25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D40" i="8"/>
  <c r="D9" i="1" l="1"/>
  <c r="D12" i="1"/>
  <c r="C12" i="1"/>
  <c r="G10" i="1"/>
  <c r="C9" i="1"/>
  <c r="H65" i="7"/>
  <c r="G9" i="5"/>
  <c r="H45" i="7"/>
  <c r="F20" i="1"/>
  <c r="I11" i="2"/>
  <c r="F22" i="2"/>
  <c r="H16" i="4"/>
  <c r="M24" i="25"/>
  <c r="J24" i="25"/>
  <c r="I24" i="25"/>
  <c r="F24" i="25"/>
  <c r="E24" i="25"/>
  <c r="C21" i="1"/>
  <c r="D9" i="5"/>
  <c r="H53" i="30"/>
  <c r="F8" i="8"/>
  <c r="F28" i="8" s="1"/>
  <c r="D8" i="8"/>
  <c r="D28" i="8" s="1"/>
  <c r="C31" i="3"/>
  <c r="G40" i="1"/>
  <c r="N25" i="14"/>
  <c r="F19" i="1"/>
  <c r="J25" i="14"/>
  <c r="E25" i="14"/>
  <c r="I25" i="14"/>
  <c r="F25" i="14"/>
  <c r="K25" i="14"/>
  <c r="H25" i="14"/>
  <c r="G25" i="14"/>
  <c r="H15" i="8"/>
  <c r="M25" i="14"/>
  <c r="G24" i="25"/>
  <c r="K24" i="25"/>
  <c r="C10" i="3"/>
  <c r="D13" i="13"/>
  <c r="E8" i="8"/>
  <c r="E28" i="8" s="1"/>
  <c r="H35" i="8"/>
  <c r="H19" i="8"/>
  <c r="G11" i="3"/>
  <c r="C19" i="1"/>
  <c r="O24" i="14"/>
  <c r="L25" i="14"/>
  <c r="D25" i="14"/>
  <c r="D24" i="25"/>
  <c r="H24" i="25"/>
  <c r="L24" i="25"/>
  <c r="J11" i="2"/>
  <c r="H9" i="8"/>
  <c r="N24" i="25"/>
  <c r="O23" i="25"/>
  <c r="C24" i="25"/>
  <c r="O16" i="25"/>
  <c r="J51" i="30"/>
  <c r="E15" i="13"/>
  <c r="L22" i="2"/>
  <c r="D15" i="13"/>
  <c r="H19" i="4"/>
  <c r="C15" i="13"/>
  <c r="C20" i="1"/>
  <c r="H88" i="7"/>
  <c r="C22" i="2"/>
  <c r="J20" i="2"/>
  <c r="J26" i="2" s="1"/>
  <c r="D22" i="13"/>
  <c r="D15" i="2"/>
  <c r="D11" i="13"/>
  <c r="F95" i="7"/>
  <c r="D22" i="2"/>
  <c r="D14" i="13"/>
  <c r="C23" i="2"/>
  <c r="E9" i="5"/>
  <c r="G35" i="11"/>
  <c r="H24" i="8"/>
  <c r="H16" i="7"/>
  <c r="F52" i="30"/>
  <c r="H8" i="7"/>
  <c r="D11" i="5"/>
  <c r="H11" i="5" s="1"/>
  <c r="H48" i="7"/>
  <c r="I22" i="2"/>
  <c r="I26" i="2" s="1"/>
  <c r="F15" i="2"/>
  <c r="F21" i="1"/>
  <c r="K21" i="2"/>
  <c r="F9" i="5"/>
  <c r="D53" i="30"/>
  <c r="D21" i="1"/>
  <c r="J52" i="30"/>
  <c r="C9" i="2"/>
  <c r="E11" i="13"/>
  <c r="H17" i="4"/>
  <c r="H14" i="4"/>
  <c r="E31" i="3"/>
  <c r="E9" i="2"/>
  <c r="E19" i="1"/>
  <c r="F29" i="3"/>
  <c r="F27" i="3" s="1"/>
  <c r="D24" i="31"/>
  <c r="D30" i="31" s="1"/>
  <c r="D32" i="31" s="1"/>
  <c r="F17" i="1"/>
  <c r="E23" i="2"/>
  <c r="E22" i="1"/>
  <c r="D7" i="7"/>
  <c r="D55" i="7" s="1"/>
  <c r="K11" i="2"/>
  <c r="F13" i="4"/>
  <c r="K22" i="2"/>
  <c r="F11" i="5"/>
  <c r="C13" i="13"/>
  <c r="D23" i="2"/>
  <c r="E53" i="30"/>
  <c r="D13" i="4"/>
  <c r="H33" i="7"/>
  <c r="F32" i="3"/>
  <c r="F23" i="2"/>
  <c r="F22" i="1"/>
  <c r="G22" i="1" s="1"/>
  <c r="H12" i="4"/>
  <c r="G10" i="5"/>
  <c r="F36" i="1"/>
  <c r="G26" i="3"/>
  <c r="F7" i="7"/>
  <c r="F55" i="7" s="1"/>
  <c r="K20" i="2"/>
  <c r="F10" i="5"/>
  <c r="E36" i="1"/>
  <c r="E15" i="2"/>
  <c r="E21" i="1"/>
  <c r="E32" i="3"/>
  <c r="E20" i="1"/>
  <c r="E22" i="2"/>
  <c r="G11" i="1"/>
  <c r="I53" i="30"/>
  <c r="F51" i="30"/>
  <c r="G21" i="10"/>
  <c r="G27" i="10"/>
  <c r="G35" i="10" s="1"/>
  <c r="D10" i="3"/>
  <c r="F31" i="3"/>
  <c r="G40" i="8"/>
  <c r="H40" i="8" s="1"/>
  <c r="D19" i="1"/>
  <c r="G8" i="8"/>
  <c r="D32" i="3"/>
  <c r="H91" i="7"/>
  <c r="H62" i="7"/>
  <c r="G68" i="7"/>
  <c r="F11" i="2"/>
  <c r="D20" i="1"/>
  <c r="D9" i="2"/>
  <c r="D31" i="3"/>
  <c r="D36" i="1"/>
  <c r="E10" i="5"/>
  <c r="L21" i="2"/>
  <c r="G7" i="7"/>
  <c r="G55" i="7" s="1"/>
  <c r="E7" i="7"/>
  <c r="C9" i="18"/>
  <c r="C10" i="18" s="1"/>
  <c r="C37" i="1"/>
  <c r="G37" i="1" s="1"/>
  <c r="H15" i="4"/>
  <c r="C27" i="3"/>
  <c r="D27" i="3"/>
  <c r="D9" i="18"/>
  <c r="D10" i="18" s="1"/>
  <c r="G13" i="4"/>
  <c r="H21" i="7"/>
  <c r="L11" i="2"/>
  <c r="D68" i="7"/>
  <c r="C22" i="13"/>
  <c r="E11" i="5"/>
  <c r="C15" i="2"/>
  <c r="C11" i="2"/>
  <c r="H75" i="7"/>
  <c r="D11" i="2"/>
  <c r="E13" i="4"/>
  <c r="D17" i="1"/>
  <c r="D15" i="1" s="1"/>
  <c r="C17" i="1"/>
  <c r="C36" i="1"/>
  <c r="D10" i="5"/>
  <c r="E14" i="13"/>
  <c r="H26" i="7"/>
  <c r="L20" i="2"/>
  <c r="E13" i="13"/>
  <c r="H70" i="7"/>
  <c r="E68" i="7"/>
  <c r="D12" i="13" s="1"/>
  <c r="F10" i="3"/>
  <c r="C11" i="13"/>
  <c r="E22" i="13"/>
  <c r="H38" i="7"/>
  <c r="E12" i="13" l="1"/>
  <c r="D24" i="2"/>
  <c r="F24" i="2"/>
  <c r="C24" i="2"/>
  <c r="D23" i="1"/>
  <c r="E23" i="1"/>
  <c r="E24" i="2"/>
  <c r="G12" i="5"/>
  <c r="E19" i="13"/>
  <c r="D19" i="13"/>
  <c r="G36" i="10"/>
  <c r="G10" i="3"/>
  <c r="G31" i="3"/>
  <c r="J53" i="30"/>
  <c r="G19" i="1"/>
  <c r="D11" i="4"/>
  <c r="D18" i="4" s="1"/>
  <c r="C35" i="1" s="1"/>
  <c r="F17" i="2"/>
  <c r="E11" i="4"/>
  <c r="E18" i="4" s="1"/>
  <c r="I9" i="2"/>
  <c r="I19" i="2" s="1"/>
  <c r="I30" i="2" s="1"/>
  <c r="O24" i="25"/>
  <c r="K26" i="2"/>
  <c r="F53" i="30"/>
  <c r="G36" i="1"/>
  <c r="D12" i="5"/>
  <c r="G28" i="8"/>
  <c r="H28" i="8" s="1"/>
  <c r="H8" i="8"/>
  <c r="E33" i="3"/>
  <c r="G27" i="3"/>
  <c r="L26" i="2"/>
  <c r="F25" i="2" s="1"/>
  <c r="H13" i="4"/>
  <c r="G11" i="4"/>
  <c r="F10" i="18"/>
  <c r="F9" i="18"/>
  <c r="F15" i="1"/>
  <c r="F23" i="1" s="1"/>
  <c r="G17" i="1"/>
  <c r="G31" i="1"/>
  <c r="G24" i="1"/>
  <c r="O15" i="14"/>
  <c r="O16" i="14" s="1"/>
  <c r="C16" i="14"/>
  <c r="C25" i="14" s="1"/>
  <c r="O25" i="14" s="1"/>
  <c r="F12" i="5"/>
  <c r="L9" i="2"/>
  <c r="L19" i="2" s="1"/>
  <c r="H7" i="7"/>
  <c r="H55" i="7"/>
  <c r="E55" i="7"/>
  <c r="J9" i="2"/>
  <c r="J19" i="2" s="1"/>
  <c r="J30" i="2" s="1"/>
  <c r="K9" i="2"/>
  <c r="K19" i="2" s="1"/>
  <c r="F11" i="4"/>
  <c r="F18" i="4" s="1"/>
  <c r="G95" i="7"/>
  <c r="D33" i="3"/>
  <c r="D17" i="2"/>
  <c r="E12" i="5"/>
  <c r="C33" i="3"/>
  <c r="C17" i="2"/>
  <c r="H68" i="7"/>
  <c r="D95" i="7"/>
  <c r="C12" i="13"/>
  <c r="C19" i="13" s="1"/>
  <c r="E95" i="7"/>
  <c r="F33" i="3"/>
  <c r="C15" i="1"/>
  <c r="C23" i="1" s="1"/>
  <c r="H10" i="5"/>
  <c r="F18" i="2" l="1"/>
  <c r="H12" i="5"/>
  <c r="K30" i="2"/>
  <c r="L30" i="2"/>
  <c r="H11" i="4"/>
  <c r="D21" i="4"/>
  <c r="C18" i="2"/>
  <c r="C35" i="3" s="1"/>
  <c r="C34" i="3" s="1"/>
  <c r="C36" i="3" s="1"/>
  <c r="C26" i="2"/>
  <c r="D26" i="2"/>
  <c r="D35" i="3"/>
  <c r="D34" i="3" s="1"/>
  <c r="D36" i="3" s="1"/>
  <c r="G18" i="4"/>
  <c r="G21" i="4" s="1"/>
  <c r="E35" i="1"/>
  <c r="E39" i="1" s="1"/>
  <c r="E41" i="1" s="1"/>
  <c r="F21" i="4"/>
  <c r="G15" i="1"/>
  <c r="G33" i="3"/>
  <c r="H95" i="7"/>
  <c r="E35" i="3"/>
  <c r="E34" i="3" s="1"/>
  <c r="E36" i="3" s="1"/>
  <c r="C39" i="1"/>
  <c r="C41" i="1" s="1"/>
  <c r="C21" i="13"/>
  <c r="C25" i="13" s="1"/>
  <c r="E21" i="4"/>
  <c r="D35" i="1"/>
  <c r="D21" i="13" s="1"/>
  <c r="D25" i="13" s="1"/>
  <c r="H21" i="4" l="1"/>
  <c r="C19" i="2"/>
  <c r="C30" i="2" s="1"/>
  <c r="D19" i="2"/>
  <c r="D30" i="2" s="1"/>
  <c r="E19" i="2"/>
  <c r="E30" i="2" s="1"/>
  <c r="H18" i="4"/>
  <c r="F35" i="1"/>
  <c r="E21" i="13" s="1"/>
  <c r="F35" i="3"/>
  <c r="G35" i="3" s="1"/>
  <c r="F19" i="2"/>
  <c r="D39" i="1"/>
  <c r="D41" i="1" s="1"/>
  <c r="G35" i="1" l="1"/>
  <c r="E25" i="13" s="1"/>
  <c r="F39" i="1"/>
  <c r="F34" i="3"/>
  <c r="G34" i="3" s="1"/>
  <c r="F41" i="1" l="1"/>
  <c r="G41" i="1" s="1"/>
  <c r="G39" i="1"/>
  <c r="F36" i="3"/>
  <c r="G36" i="3" s="1"/>
  <c r="G9" i="1" l="1"/>
  <c r="C32" i="1"/>
  <c r="G12" i="1"/>
  <c r="E32" i="1"/>
  <c r="F32" i="1"/>
  <c r="D32" i="1"/>
  <c r="G32" i="1" l="1"/>
  <c r="G23" i="1"/>
  <c r="F26" i="2" l="1"/>
  <c r="F30" i="2" s="1"/>
</calcChain>
</file>

<file path=xl/sharedStrings.xml><?xml version="1.0" encoding="utf-8"?>
<sst xmlns="http://schemas.openxmlformats.org/spreadsheetml/2006/main" count="1577" uniqueCount="787">
  <si>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</si>
  <si>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</si>
  <si>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</si>
  <si>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</si>
  <si>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</si>
  <si>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</si>
  <si>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</si>
  <si>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</si>
  <si>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</si>
  <si>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</si>
  <si>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</si>
  <si>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</si>
  <si>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</si>
  <si>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</si>
  <si>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</si>
  <si>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</si>
  <si>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</si>
  <si>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</si>
  <si>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</si>
  <si>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</si>
  <si>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</si>
  <si>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</si>
  <si>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</si>
  <si>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</si>
  <si>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</si>
  <si>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</si>
  <si>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</si>
  <si>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</si>
  <si>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</si>
  <si>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</si>
  <si>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</si>
  <si>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</si>
  <si>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</si>
  <si>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</si>
  <si>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</si>
  <si>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</si>
  <si>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</si>
  <si>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</si>
  <si>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</si>
  <si>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</si>
  <si>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</si>
  <si>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</si>
  <si>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</si>
  <si>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</si>
  <si>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</si>
  <si>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</si>
  <si>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</si>
  <si>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</si>
  <si>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</si>
  <si>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</si>
  <si>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</si>
  <si>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</si>
  <si>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</si>
  <si>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</si>
  <si>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</si>
  <si>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</si>
  <si>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</si>
  <si>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</si>
  <si>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</si>
  <si>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</si>
  <si>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</si>
  <si>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</si>
  <si>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</si>
  <si>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 xml:space="preserve">Működési kiadások </t>
  </si>
  <si>
    <t>8.</t>
  </si>
  <si>
    <t xml:space="preserve">Működési kiadások mindösszesen </t>
  </si>
  <si>
    <t>Felújítás</t>
  </si>
  <si>
    <t>Beruházás</t>
  </si>
  <si>
    <t>Felhalmozási kiadások mindösszesen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</si>
  <si>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</si>
  <si>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</si>
  <si>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</si>
  <si>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</si>
  <si>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</si>
  <si>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</si>
  <si>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</si>
  <si>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</si>
  <si>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</si>
  <si>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</si>
  <si>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</si>
  <si>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</si>
  <si>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</si>
  <si>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</si>
  <si>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</si>
  <si>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</si>
  <si>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</si>
  <si>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</si>
  <si>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</si>
  <si>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</si>
  <si>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</si>
  <si>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</si>
  <si>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</si>
  <si>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</si>
  <si>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</si>
  <si>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</si>
  <si>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</si>
  <si>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</si>
  <si>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</si>
  <si>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</si>
  <si>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</si>
  <si>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</si>
  <si>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</si>
  <si>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</si>
  <si>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</si>
  <si>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</si>
  <si>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</si>
  <si>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</si>
  <si>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</si>
  <si>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</si>
  <si>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</si>
  <si>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</si>
  <si>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</si>
  <si>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</si>
  <si>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</si>
  <si>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</si>
  <si>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</si>
  <si>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</si>
  <si>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</si>
  <si>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</si>
  <si>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</si>
  <si>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</si>
  <si>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</si>
  <si>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</si>
  <si>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</si>
  <si>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</si>
  <si>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 xml:space="preserve">I. </t>
  </si>
  <si>
    <t>Előző évi költségvetési pénzmaradvány</t>
  </si>
  <si>
    <t>Bevétel összesen</t>
  </si>
  <si>
    <t>Sorsz.</t>
  </si>
  <si>
    <t>Sor-  sz.</t>
  </si>
  <si>
    <t>Feladat megnevezése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</si>
  <si>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</si>
  <si>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</si>
  <si>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</si>
  <si>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</si>
  <si>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</si>
  <si>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Tihanyi Közös Hivatal</t>
  </si>
  <si>
    <t>Óvoda Balatonakali</t>
  </si>
  <si>
    <t>Tűzoltóság</t>
  </si>
  <si>
    <t>Kistérségi társulatnak</t>
  </si>
  <si>
    <t>Mozdulj Balaton</t>
  </si>
  <si>
    <t>Balatonakaliért Közalapítvány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</si>
  <si>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</si>
  <si>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</si>
  <si>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</si>
  <si>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</si>
  <si>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</si>
  <si>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</si>
  <si>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</si>
  <si>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</si>
  <si>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</si>
  <si>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</si>
  <si>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</si>
  <si>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</si>
  <si>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</si>
  <si>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</si>
  <si>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</si>
  <si>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</si>
  <si>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</si>
  <si>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</si>
  <si>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</si>
  <si>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</si>
  <si>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</si>
  <si>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</si>
  <si>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</si>
  <si>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</si>
  <si>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</si>
  <si>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</si>
  <si>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</si>
  <si>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</si>
  <si>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</si>
  <si>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</si>
  <si>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</si>
  <si>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</si>
  <si>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</si>
  <si>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</si>
  <si>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</si>
  <si>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</si>
  <si>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</si>
  <si>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</si>
  <si>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</si>
  <si>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</si>
  <si>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</si>
  <si>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</si>
  <si>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</si>
  <si>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</si>
  <si>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</si>
  <si>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</si>
  <si>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</si>
  <si>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</si>
  <si>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</si>
  <si>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</si>
  <si>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</si>
  <si>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</si>
  <si>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</si>
  <si>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</si>
  <si>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</si>
  <si>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</si>
  <si>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</si>
  <si>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</si>
  <si>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Átadott pénzeszköz</t>
  </si>
  <si>
    <t>Összesen</t>
  </si>
  <si>
    <t>Munkaadókat terhelő járulékok</t>
  </si>
  <si>
    <t>Beruházások</t>
  </si>
  <si>
    <t xml:space="preserve"> Bevétel összesen</t>
  </si>
  <si>
    <t>Balatonakali Község Önkormányzatának címrendje</t>
  </si>
  <si>
    <t>Cím száma és neve</t>
  </si>
  <si>
    <t>Alcím száma és neve</t>
  </si>
  <si>
    <t>Száma</t>
  </si>
  <si>
    <t>Neve</t>
  </si>
  <si>
    <t xml:space="preserve">1. önállóan működő költségvetési szerv </t>
  </si>
  <si>
    <t xml:space="preserve">Önkormányzat </t>
  </si>
  <si>
    <t>2. önállóan működő és gazdálkodó költségvetési szerv</t>
  </si>
  <si>
    <t>Napközi otthonos Óvoda</t>
  </si>
  <si>
    <t>Kötelező feladat</t>
  </si>
  <si>
    <t>Önként vállalt feladat</t>
  </si>
  <si>
    <t>X</t>
  </si>
  <si>
    <t xml:space="preserve">Balatonakali Önkormányzat Európai Uniós forrásból megvalósított, </t>
  </si>
  <si>
    <t>folyamatban lévő programjai</t>
  </si>
  <si>
    <t>Balatonakali Önkormányzat tervezett feladatmutatói</t>
  </si>
  <si>
    <t>Mutatószámok típusai:</t>
  </si>
  <si>
    <t>01 Kapacitásmutató</t>
  </si>
  <si>
    <t>02 Feladatmutató</t>
  </si>
  <si>
    <t>03 Teljesítménymutató</t>
  </si>
  <si>
    <t>04 Eredményességi mutató</t>
  </si>
  <si>
    <t>Típus</t>
  </si>
  <si>
    <t>Egység</t>
  </si>
  <si>
    <t>Nyitó</t>
  </si>
  <si>
    <t>Záró</t>
  </si>
  <si>
    <t>Átlag</t>
  </si>
  <si>
    <t>állománya</t>
  </si>
  <si>
    <t> 3</t>
  </si>
  <si>
    <t>8 </t>
  </si>
  <si>
    <t> 2</t>
  </si>
  <si>
    <t> 1</t>
  </si>
  <si>
    <t> 6</t>
  </si>
  <si>
    <t>Óvodai, intézményi étkeztetés</t>
  </si>
  <si>
    <t> Ellátást igénylők</t>
  </si>
  <si>
    <t>fő </t>
  </si>
  <si>
    <t> Ellátottak száma</t>
  </si>
  <si>
    <t> fő</t>
  </si>
  <si>
    <t>Folyóirat, időszaki kiadvány</t>
  </si>
  <si>
    <t>Megjelentetett példány </t>
  </si>
  <si>
    <t>db </t>
  </si>
  <si>
    <t>Lakóingatlan bérbeadás</t>
  </si>
  <si>
    <t>Lakóingatlan </t>
  </si>
  <si>
    <t> Bérbe adott alapterület</t>
  </si>
  <si>
    <r>
      <t> m</t>
    </r>
    <r>
      <rPr>
        <vertAlign val="superscript"/>
        <sz val="9"/>
        <rFont val="Times New Roman"/>
        <family val="1"/>
        <charset val="238"/>
      </rPr>
      <t>2</t>
    </r>
  </si>
  <si>
    <t>Nem lakóingatlan bérbeadása</t>
  </si>
  <si>
    <t>Ingatlan </t>
  </si>
  <si>
    <t> 8</t>
  </si>
  <si>
    <t>férőhely </t>
  </si>
  <si>
    <t>Óvodai nevelés</t>
  </si>
  <si>
    <t>óvodapedagógus </t>
  </si>
  <si>
    <t>Foglalkoztatás egészségügyi alapellátás</t>
  </si>
  <si>
    <t>Szerződött munkáltatónál </t>
  </si>
  <si>
    <t> Rendelkezésre megjelent</t>
  </si>
  <si>
    <t>Ellátást igénylők </t>
  </si>
  <si>
    <t> Egy ellátottra jutó</t>
  </si>
  <si>
    <t>Kérelmezők száma </t>
  </si>
  <si>
    <t>eFt </t>
  </si>
  <si>
    <t>Temetési segély</t>
  </si>
  <si>
    <t>Civil szervezetek működési támogatása</t>
  </si>
  <si>
    <t> Benyújtott igény</t>
  </si>
  <si>
    <t> db</t>
  </si>
  <si>
    <t> Támogatási átlag</t>
  </si>
  <si>
    <t> eFt</t>
  </si>
  <si>
    <t>Olvasóterem nagysága </t>
  </si>
  <si>
    <t> 50</t>
  </si>
  <si>
    <t>Könyvtári szolgáltatás</t>
  </si>
  <si>
    <t> Kiszolgált olvasói kör nagys.</t>
  </si>
  <si>
    <t>fő</t>
  </si>
  <si>
    <t> 112</t>
  </si>
  <si>
    <t> Használatok száma</t>
  </si>
  <si>
    <r>
      <t> m</t>
    </r>
    <r>
      <rPr>
        <vertAlign val="superscript"/>
        <sz val="9"/>
        <rFont val="Times New Roman"/>
        <family val="1"/>
        <charset val="238"/>
      </rPr>
      <t>2</t>
    </r>
    <r>
      <rPr>
        <sz val="9"/>
        <rFont val="Times New Roman"/>
        <family val="1"/>
        <charset val="238"/>
      </rPr>
      <t> </t>
    </r>
  </si>
  <si>
    <t>1764 </t>
  </si>
  <si>
    <t> Felhasználói elégedettség 1-10 skálán</t>
  </si>
  <si>
    <t>Balatonakali Önkormányzat hosszú lejáratú kötelezettségei</t>
  </si>
  <si>
    <t>Az Önkormányzatnak nincs hosszú lejáratú kötelezettsége.</t>
  </si>
  <si>
    <t>Balatonakali Önkormányzat étkezési norma és fizetendő térítési díj</t>
  </si>
  <si>
    <t>1.) Óvodai teljes ellátás (háromszori étkezés)</t>
  </si>
  <si>
    <t xml:space="preserve"> - Óvodai tízórai </t>
  </si>
  <si>
    <t xml:space="preserve"> </t>
  </si>
  <si>
    <t xml:space="preserve"> - Óvodai uzsonna </t>
  </si>
  <si>
    <t xml:space="preserve"> - Óvodai ebéd </t>
  </si>
  <si>
    <t>Az óvodai térítési díjat az óvoda szedi be, és ÁFÁ-t nem tartalmaz.</t>
  </si>
  <si>
    <t xml:space="preserve">Pénzkészlet összesen: </t>
  </si>
  <si>
    <t>A támogatás kedvezményezettje (csoportonként)</t>
  </si>
  <si>
    <t>Adóelengedés</t>
  </si>
  <si>
    <t>Adókedvezmény</t>
  </si>
  <si>
    <t>Egyéb</t>
  </si>
  <si>
    <t xml:space="preserve">jogcíme (jellege) </t>
  </si>
  <si>
    <t>mértéke %</t>
  </si>
  <si>
    <t>összege eFt</t>
  </si>
  <si>
    <t>jogcíme (jellege)</t>
  </si>
  <si>
    <t>összege  eFt</t>
  </si>
  <si>
    <t>eFt</t>
  </si>
  <si>
    <t>I</t>
  </si>
  <si>
    <t>L</t>
  </si>
  <si>
    <t>Építményadó</t>
  </si>
  <si>
    <t>méltányos</t>
  </si>
  <si>
    <t>Óvodai térítési díj</t>
  </si>
  <si>
    <t> méltányos</t>
  </si>
  <si>
    <t> 100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</si>
  <si>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</si>
  <si>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</si>
  <si>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</si>
  <si>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</si>
  <si>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</si>
  <si>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</si>
  <si>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</si>
  <si>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</si>
  <si>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</si>
  <si>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</si>
  <si>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</si>
  <si>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</si>
  <si>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</si>
  <si>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</si>
  <si>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</si>
  <si>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</si>
  <si>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8 hónap</t>
  </si>
  <si>
    <t>4 hónap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</si>
  <si>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</si>
  <si>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</si>
  <si>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</si>
  <si>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</si>
  <si>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</si>
  <si>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</si>
  <si>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</si>
  <si>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</si>
  <si>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</si>
  <si>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</si>
  <si>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Óvoda költségvetési elszámolási számla</t>
  </si>
  <si>
    <t>Óvoda házipénztár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</si>
  <si>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</si>
  <si>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</si>
  <si>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</si>
  <si>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</si>
  <si>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</si>
  <si>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</si>
  <si>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</si>
  <si>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</si>
  <si>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</si>
  <si>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</si>
  <si>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</si>
  <si>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</si>
  <si>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</si>
  <si>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</si>
  <si>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</si>
  <si>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</si>
  <si>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</si>
  <si>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</si>
  <si>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</si>
  <si>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</si>
  <si>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</si>
  <si>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</si>
  <si>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</si>
  <si>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</si>
  <si>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</si>
  <si>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</si>
  <si>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</si>
  <si>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</si>
  <si>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</si>
  <si>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</si>
  <si>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</si>
  <si>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</si>
  <si>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</si>
  <si>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</si>
  <si>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</si>
  <si>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</si>
  <si>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</si>
  <si>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</si>
  <si>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</si>
  <si>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</si>
  <si>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</si>
  <si>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</si>
  <si>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</si>
  <si>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</si>
  <si>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</si>
  <si>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</si>
  <si>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</si>
  <si>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</si>
  <si>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</si>
  <si>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</si>
  <si>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</si>
  <si>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</si>
  <si>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</si>
  <si>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</si>
  <si>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</si>
  <si>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</si>
  <si>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K65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</si>
  <si>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</si>
  <si>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</si>
  <si>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</si>
  <si>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</si>
  <si>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</si>
  <si>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</si>
  <si>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</si>
  <si>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</si>
  <si>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</si>
  <si>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</si>
  <si>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</si>
  <si>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</si>
  <si>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</si>
  <si>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</si>
  <si>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</si>
  <si>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</si>
  <si>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</si>
  <si>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</si>
  <si>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</si>
  <si>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</si>
  <si>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</si>
  <si>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</si>
  <si>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</si>
  <si>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</si>
  <si>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</si>
  <si>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</si>
  <si>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</si>
  <si>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</si>
  <si>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</si>
  <si>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</si>
  <si>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</si>
  <si>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</si>
  <si>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</si>
  <si>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</si>
  <si>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</si>
  <si>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</si>
  <si>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</si>
  <si>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</si>
  <si>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</si>
  <si>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</si>
  <si>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</si>
  <si>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</si>
  <si>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</si>
  <si>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</si>
  <si>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</si>
  <si>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</si>
  <si>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</si>
  <si>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</si>
  <si>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</si>
  <si>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</si>
  <si>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</si>
  <si>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</si>
  <si>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</si>
  <si>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</si>
  <si>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</si>
  <si>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</si>
  <si>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</si>
  <si>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</si>
  <si>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</si>
  <si>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</si>
  <si>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</si>
  <si>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</si>
  <si>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</si>
  <si>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</si>
  <si>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</si>
  <si>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</si>
  <si>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</si>
  <si>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</si>
  <si>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B21</t>
  </si>
  <si>
    <t>Önkormányzatok működési támogatása</t>
  </si>
  <si>
    <t>Központi irányítószervi támogatás</t>
  </si>
  <si>
    <t>B816</t>
  </si>
  <si>
    <t>B813</t>
  </si>
  <si>
    <t>Beruházási kiadások</t>
  </si>
  <si>
    <t>Felhamozási célú átvett pénzeszközök</t>
  </si>
  <si>
    <t>VIII.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</si>
  <si>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</si>
  <si>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</si>
  <si>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</si>
  <si>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</si>
  <si>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</si>
  <si>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</si>
  <si>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</si>
  <si>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</si>
  <si>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</si>
  <si>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</si>
  <si>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</si>
  <si>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</si>
  <si>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</si>
  <si>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</si>
  <si>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</si>
  <si>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</si>
  <si>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</si>
  <si>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</si>
  <si>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</si>
  <si>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</si>
  <si>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</si>
  <si>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</si>
  <si>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</si>
  <si>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</si>
  <si>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</si>
  <si>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</si>
  <si>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</si>
  <si>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</si>
  <si>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</si>
  <si>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</si>
  <si>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</si>
  <si>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</si>
  <si>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</si>
  <si>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</si>
  <si>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</si>
  <si>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</si>
  <si>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</si>
  <si>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</si>
  <si>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</si>
  <si>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</si>
  <si>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</si>
  <si>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</si>
  <si>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</si>
  <si>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</si>
  <si>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</si>
  <si>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</si>
  <si>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</si>
  <si>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</si>
  <si>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</si>
  <si>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</si>
  <si>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</si>
  <si>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</si>
  <si>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</si>
  <si>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</si>
  <si>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</si>
  <si>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</si>
  <si>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</si>
  <si>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</si>
  <si>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</si>
  <si>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</si>
  <si>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</si>
  <si>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</si>
  <si>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</si>
  <si>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</si>
  <si>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</si>
  <si>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</si>
  <si>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</si>
  <si>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</si>
  <si>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</si>
  <si>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</si>
  <si>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</si>
  <si>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</si>
  <si>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</si>
  <si>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</si>
  <si>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</si>
  <si>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</si>
  <si>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</si>
  <si>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16. melléklet</t>
  </si>
  <si>
    <t>18. melléklet</t>
  </si>
  <si>
    <t>19. melléklet</t>
  </si>
  <si>
    <t>20. melléklet</t>
  </si>
  <si>
    <t>21. melléklet</t>
  </si>
  <si>
    <t>22. melléklet</t>
  </si>
  <si>
    <t>23. melléklet</t>
  </si>
  <si>
    <t>8. melléklet folytatása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</si>
  <si>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</si>
  <si>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</si>
  <si>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</si>
  <si>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</si>
  <si>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</si>
  <si>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</si>
  <si>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</si>
  <si>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</si>
  <si>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</si>
  <si>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</si>
  <si>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</si>
  <si>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</si>
  <si>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</si>
  <si>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</si>
  <si>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</si>
  <si>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3.5.3 Kamatkiadások</t>
  </si>
  <si>
    <t>K353</t>
  </si>
  <si>
    <t>Kistelepülések szociális feladatainak támogatása</t>
  </si>
  <si>
    <t>1.6</t>
  </si>
  <si>
    <t>Közfoglalkoztatás alszámla</t>
  </si>
  <si>
    <t>Támogatási program előlegének célelszámolása</t>
  </si>
  <si>
    <t>Házipénztár</t>
  </si>
  <si>
    <t>Költségvetési elszámolási számla</t>
  </si>
  <si>
    <t>1.1.4. Béren kívüli juttatások</t>
  </si>
  <si>
    <t>Gyermekjóléti szolgáltatás</t>
  </si>
  <si>
    <t>Rendszeres gyermekvédelmi természetbeni ellátás</t>
  </si>
  <si>
    <t>Finanszírozási bevételek</t>
  </si>
  <si>
    <t>Összes finanszírozási bevétel</t>
  </si>
  <si>
    <t>Összes finanszírozási kiadás</t>
  </si>
  <si>
    <t>3.5.2 Egyéb dologi kiadások</t>
  </si>
  <si>
    <t>B411</t>
  </si>
  <si>
    <t>1.1.5. Közlekedési költségtérítés</t>
  </si>
  <si>
    <t>szeméttároló csikktartós 2 db</t>
  </si>
  <si>
    <t xml:space="preserve">Forgószék 2 db </t>
  </si>
  <si>
    <t>Mandulás gondozása</t>
  </si>
  <si>
    <t>K1110</t>
  </si>
  <si>
    <t>Forgatási célú belföldi értékpapírok beváltása</t>
  </si>
  <si>
    <t>8.3</t>
  </si>
  <si>
    <t>B812</t>
  </si>
  <si>
    <t>Balatonakali Önkormányzat összesített konszolidált működési és felhalmozási egyensúlyát bemutató mérleg</t>
  </si>
  <si>
    <t>066020 Város és községgazdálkodás</t>
  </si>
  <si>
    <t>107053 Jelzőrendszeres házi segítségnyújtás</t>
  </si>
  <si>
    <t>900020 Önkormányzatok funkcióra nem sorolható bevételei</t>
  </si>
  <si>
    <t>900060 Forgatási és befektetési célú finanszírozási műveletek</t>
  </si>
  <si>
    <t>Civil szervezetek tagdíjai</t>
  </si>
  <si>
    <t>Házi segítségnyújtás</t>
  </si>
  <si>
    <t>17. melléklet</t>
  </si>
  <si>
    <t>Belföldi értékpapírok</t>
  </si>
  <si>
    <t>Szakfeladat/kormányzati funkció száma és megnevezése</t>
  </si>
  <si>
    <t>Települési támogatás</t>
  </si>
  <si>
    <t>Egyéb, az önkormányzat rendeletében meghatározott ellátás</t>
  </si>
  <si>
    <t>2018. évi előirányzat</t>
  </si>
  <si>
    <t>1.1.2. Normatív jutalmak</t>
  </si>
  <si>
    <t>K1102</t>
  </si>
  <si>
    <t>2018. évi eredeti előirányzat</t>
  </si>
  <si>
    <t>2021. évi eredeti előirányzat</t>
  </si>
  <si>
    <t>Immateriális javak beszerzése, létesítése</t>
  </si>
  <si>
    <t>K61</t>
  </si>
  <si>
    <t>6.6</t>
  </si>
  <si>
    <t>Felhalmozási célú önkormányzati támogatások</t>
  </si>
  <si>
    <t>Általános forgalmi adó visszatérítése</t>
  </si>
  <si>
    <t>B407</t>
  </si>
  <si>
    <t>Polgármesteri illetmény támogatása</t>
  </si>
  <si>
    <t>Nagymező u. 1607. szennyvíz gerincvezeték kiépítése</t>
  </si>
  <si>
    <t>Szennyvízakna rekonstrukció 5 db</t>
  </si>
  <si>
    <t>Mandula telepítés 088/1 hrsz</t>
  </si>
  <si>
    <t>Térburkolat - strand</t>
  </si>
  <si>
    <t>Wifi - Forrás park</t>
  </si>
  <si>
    <t>Országos Mentőszolgálat Alapítvány</t>
  </si>
  <si>
    <t>BÜTE</t>
  </si>
  <si>
    <t>Kővágóörsi Önkéntes Tűzoltó Egyesület</t>
  </si>
  <si>
    <t>Bölcsödei ellátás</t>
  </si>
  <si>
    <t>041140 Területfejlesztés igazgatása</t>
  </si>
  <si>
    <t>047320 Turizmusfejlesztési támogatások és tevékenységek</t>
  </si>
  <si>
    <t>40.</t>
  </si>
  <si>
    <t>Sor-  szám</t>
  </si>
  <si>
    <t>Projekt megnevezése</t>
  </si>
  <si>
    <t>Megítélt támogatás összege</t>
  </si>
  <si>
    <t>01</t>
  </si>
  <si>
    <t>02</t>
  </si>
  <si>
    <t>03</t>
  </si>
  <si>
    <t>"Balatonakali civilek, generációk MAG-TÁR-HÁZA"  Projekt azonosító: 1775058654</t>
  </si>
  <si>
    <t>Balatonakali vízkár-elhárítási tervének végrehajtása keretében - a sorozatos elöntések mitt halaszt-hatatlanná vált csapadékvíz elvezetés fejlesztése Projekt azonosító: TOP-2.1.3-15-VE1-2016-00011</t>
  </si>
  <si>
    <t xml:space="preserve">B. </t>
  </si>
  <si>
    <t>Humán szolgáltatások fejlesztése térségi szemléletben Tihany térségében                                               Projekt azonosító: EFOP-1.5.2-16-2017-00001</t>
  </si>
  <si>
    <t>Projekt várható költsége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</si>
  <si>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</si>
  <si>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</si>
  <si>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</si>
  <si>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</si>
  <si>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</si>
  <si>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</si>
  <si>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</si>
  <si>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</si>
  <si>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</si>
  <si>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</si>
  <si>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</si>
  <si>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</si>
  <si>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</si>
  <si>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1.3 Egyéb kötelező feladat ellátása</t>
  </si>
  <si>
    <t>1.4 Üdülőhelyi feladatok</t>
  </si>
  <si>
    <t>1.5 Lakott külterülettel kapcsolatos feladatok támogatása</t>
  </si>
  <si>
    <t>1.6 Polgármesteri illetmény támogatása</t>
  </si>
  <si>
    <t>Munkaadókatt terhelő járulékok</t>
  </si>
  <si>
    <t xml:space="preserve">Ellátottak pénzbeli juttatásai </t>
  </si>
  <si>
    <t>Engedélyezett létszámkeret (összevont)</t>
  </si>
  <si>
    <t>41.</t>
  </si>
  <si>
    <t>082010 Kultúra igazgatása</t>
  </si>
  <si>
    <t>Költségvetési hiány külső finanszírozása</t>
  </si>
  <si>
    <t>Hitel, kölcsön felvétele</t>
  </si>
  <si>
    <t>Egyéb felhamozási célú kiadások</t>
  </si>
  <si>
    <t>Gépjárműadó beszedési számla</t>
  </si>
  <si>
    <t>Egyéb működési és felhalmozási célú támogatások államháztartáson kívülre</t>
  </si>
  <si>
    <t>082094 Közművelődés - kulturális alapú gazdaságfejlesztés</t>
  </si>
  <si>
    <t>2018. évi mód.előir.</t>
  </si>
  <si>
    <t>2018. évi várható</t>
  </si>
  <si>
    <t>2019. évi előirányzat</t>
  </si>
  <si>
    <t>2019. évi/ 2018. évi előirányzat (%)</t>
  </si>
  <si>
    <t>1.1.3 Készenléti, ügyeleti, helyettesítési díj</t>
  </si>
  <si>
    <t>1.1.6. Egyéb költségtérítések</t>
  </si>
  <si>
    <t>1.1.7. Foglalkoztatottak egyéb személyi juttatásai</t>
  </si>
  <si>
    <t>K354</t>
  </si>
  <si>
    <t>3.5.4 Egyéb pénzügyi műveletek kiadásai</t>
  </si>
  <si>
    <t>3.5.5 Egyéb dologi kiadások</t>
  </si>
  <si>
    <t>Egyéb felhalmozási célú támogatások ÁH-n belülre</t>
  </si>
  <si>
    <t>Felhalmozási célú visszatérítendő támogatások, kölcsönök nyújtása ÁH-n kívülre</t>
  </si>
  <si>
    <t>K84</t>
  </si>
  <si>
    <t>K86</t>
  </si>
  <si>
    <t>K89</t>
  </si>
  <si>
    <t>Felhalmozási célú visszatérítendő támogatások, kölcsönök visszatérülése ÁH-n kívülről</t>
  </si>
  <si>
    <t>B71</t>
  </si>
  <si>
    <t>1.2.</t>
  </si>
  <si>
    <t>1.1.3. Jubileumi jutalom</t>
  </si>
  <si>
    <t>K1106</t>
  </si>
  <si>
    <t>Balatonakali Önkormányzat 2019. évi tartaléka</t>
  </si>
  <si>
    <t>Balatonakali Önkormányzat 2019. évi összesített konszolidált működési kiadásai,</t>
  </si>
  <si>
    <t>Balatonakali Önkormányzat 2019. évi összesített konszolidált működési bevételei</t>
  </si>
  <si>
    <t>1.7 Önkormányzat egyes köznevelési feladatainak támogatása - óvodapedagógusok bértámogatása</t>
  </si>
  <si>
    <t>1.8Önkormányzat egyes köznevelési feladatainak támogatása - óvodaműködtetés támogatása</t>
  </si>
  <si>
    <t>1.9 Szociális étkeztetés</t>
  </si>
  <si>
    <t>1.10 Gyermekétkeztetés támogatása</t>
  </si>
  <si>
    <t>1.11 Hozzájárulás a pénzbeli szociális ellátáshoz</t>
  </si>
  <si>
    <t>1.12 Könyvtári,közművelődési feladatok támogatása</t>
  </si>
  <si>
    <t>1.13 Helyi önkormányzatok kiegészítő támogatásai</t>
  </si>
  <si>
    <t>1.14 Lakossági víz- és csatornaszolgáltatás támogatása</t>
  </si>
  <si>
    <t>Balatonakali Önkormányzat 2019. évi felhalmozási kiadásai feladatonként/célonként</t>
  </si>
  <si>
    <t>2019. évi támogatása</t>
  </si>
  <si>
    <t>400 Ft/nap</t>
  </si>
  <si>
    <t>80 Ft/nap</t>
  </si>
  <si>
    <t>240 Ft/nap</t>
  </si>
  <si>
    <t>Balatonakali Önkormányzat 2018. december 31-i pénzkészletének összevont állománya</t>
  </si>
  <si>
    <t xml:space="preserve">2018. évi módosított előirányzat </t>
  </si>
  <si>
    <t>2019. évi eredeti előirányzat</t>
  </si>
  <si>
    <t xml:space="preserve">2020. évi eredeti előirányzat </t>
  </si>
  <si>
    <t>2022. évi eredeti előirányzat</t>
  </si>
  <si>
    <t>Bevétel 2018. évi előir.</t>
  </si>
  <si>
    <t>Bevétel 2018. évi mód. előir.</t>
  </si>
  <si>
    <t>Bevétel 2019. évi előirányzat</t>
  </si>
  <si>
    <t>Kiadás 2018. évi előir.</t>
  </si>
  <si>
    <t>Kiadás 2018. évi mód. előir.</t>
  </si>
  <si>
    <t>Kiadás    2019. évi előirányzat</t>
  </si>
  <si>
    <t>086010 Határon túli magyarok egyéb támogatásai</t>
  </si>
  <si>
    <t>Balatonudvari Község Önkormányzata - közvilágítás fejlesztés</t>
  </si>
  <si>
    <t>Egyéb működési és felhalmozási célú támogatások államháztartáson belülre</t>
  </si>
  <si>
    <t>Felhalmozási célú visszatérítendő támogatások, kölcsönök</t>
  </si>
  <si>
    <t>Balatonakali Polgárőr Egyesület</t>
  </si>
  <si>
    <t>Pályázati költségvetési lebonyolítási számla</t>
  </si>
  <si>
    <t>EFOP pályázat</t>
  </si>
  <si>
    <t>Koncessziós díj számla</t>
  </si>
  <si>
    <t>Balatonakali Óvoda 2019. évi előirányzat-felhasználási ütemterve</t>
  </si>
  <si>
    <t>24. melléklet</t>
  </si>
  <si>
    <t>Balatonakali Önkormányzat 2019. évi közvetett támogatásai</t>
  </si>
  <si>
    <t>04</t>
  </si>
  <si>
    <t>2019. évi várható támogatás</t>
  </si>
  <si>
    <t>2019. évi várható    költség</t>
  </si>
  <si>
    <t>Külterületi helyi közutak fejlesztése, önkormányzati utak kezeléséhez, állapotjavításához, karbantartáshoz szükséges erő- és munkagépek beszerzése                                            Projekt azonosító: VP6-7.2.1-7.4.1.2-16</t>
  </si>
  <si>
    <t>Számítógép PH</t>
  </si>
  <si>
    <t>Mikrohullámú sütő, vízforraló PH</t>
  </si>
  <si>
    <t>Polc PH</t>
  </si>
  <si>
    <t>Temető lépcső</t>
  </si>
  <si>
    <t xml:space="preserve">Temető kerítés </t>
  </si>
  <si>
    <t>Üdülő utca ivóvíz- szennyvíz</t>
  </si>
  <si>
    <t>Óvodai kiülő</t>
  </si>
  <si>
    <t>239/2 hrsz. megvásárlása</t>
  </si>
  <si>
    <t>MAG-TÁR feljáró fedés</t>
  </si>
  <si>
    <t>Kempingeknél lévő területeink kerítése (2 helyszín)</t>
  </si>
  <si>
    <t>Játékvár az udvarra - ÓVODA</t>
  </si>
  <si>
    <t>csoportszobai asztalok, székek cseréje (5 asztal, 30 szék) - ÓVODA</t>
  </si>
  <si>
    <t>öltöző szekrények (27 férőhely) - ÓVODA</t>
  </si>
  <si>
    <t>Klimatizálás - ÓVODA</t>
  </si>
  <si>
    <t>MAG-TÁR kiülők alá térburkolat</t>
  </si>
  <si>
    <t>Csapadékvíz elvezetés TOP-2.1.3-15-VE1-2016-00011</t>
  </si>
  <si>
    <t>Főtér burkolat, térelem, fény- és hangtechnika</t>
  </si>
  <si>
    <t>Kossuth u. egyirányúsítás</t>
  </si>
  <si>
    <t xml:space="preserve">Hóvirág utcai vizesárok burkolás </t>
  </si>
  <si>
    <t>Berkenye köz járda</t>
  </si>
  <si>
    <t>Petőfi utca járda</t>
  </si>
  <si>
    <t>Pacsirta utca járda</t>
  </si>
  <si>
    <t>Traktor + munkagépek VP6-7.2.1-7.4.1.2-16</t>
  </si>
  <si>
    <t xml:space="preserve">Általános útalap </t>
  </si>
  <si>
    <t>Közvilágítás fejlesztése - Keleti lakópark</t>
  </si>
  <si>
    <t>Elektromos metszőolló</t>
  </si>
  <si>
    <t>Damilos fűkasza</t>
  </si>
  <si>
    <t>Kerítés - kis mandulás</t>
  </si>
  <si>
    <t>Karácsonyi díszvilágítás</t>
  </si>
  <si>
    <t>Kutor Lajos síremlék</t>
  </si>
  <si>
    <t>szeméttároló fém betéttel 2 db</t>
  </si>
  <si>
    <t>Kőszórás javítása, pótlása</t>
  </si>
  <si>
    <t>Palack formájú szelektív gyüjtő+ tömörítő</t>
  </si>
  <si>
    <t>12 db fa szemetes, fém betéttel</t>
  </si>
  <si>
    <t>Zárható tároló nagy szemetesekhez</t>
  </si>
  <si>
    <t xml:space="preserve">Bejáró-lépcső </t>
  </si>
  <si>
    <t>7 db pad (Alex bútor, Hargita pad)</t>
  </si>
  <si>
    <t>konyhaszekrény MAG-TÁR</t>
  </si>
  <si>
    <t xml:space="preserve">Stiebel Eltron IW 120 fali infra-quarz sugárzó 4db </t>
  </si>
  <si>
    <t>bordásfal 4 db</t>
  </si>
  <si>
    <t>Paravánok kiállításhoz</t>
  </si>
  <si>
    <t>Mobil kerítés</t>
  </si>
  <si>
    <t>42.</t>
  </si>
  <si>
    <t>43.</t>
  </si>
  <si>
    <t>44.</t>
  </si>
  <si>
    <t>45.</t>
  </si>
  <si>
    <t>46.</t>
  </si>
  <si>
    <t>11. melléklet folytatása</t>
  </si>
  <si>
    <t>Balatonakali Önkormányzat 2019. évi költségvetési összesített konszolidált főösszesítő</t>
  </si>
  <si>
    <t>Balatonakali Önkormányzat 2019. évi felhalmozási kiadásai</t>
  </si>
  <si>
    <t>Balatonakali Önkormányzat 2019. évi összesített konszolidált költségvetés kormányzati funkciónként</t>
  </si>
  <si>
    <t>Balatonakali Önkormányzat 2019. évi kiadásai</t>
  </si>
  <si>
    <t>Balatonakali Önkormányzat 2019. évi bevételei</t>
  </si>
  <si>
    <t>Napközi otthonos Óvoda 2019. évi kiadásai</t>
  </si>
  <si>
    <t>Napközi otthonos Óvoda 2019. évi bevételei</t>
  </si>
  <si>
    <t>Balatonakali Önkormányzat 2019. évi előirányzat felhasználási (likviditási) ütemterve</t>
  </si>
  <si>
    <t>Az intézményi térítési díjak összegei 2019. február 1-től:</t>
  </si>
  <si>
    <t>az  1/2019. (II.20.) önkormányzati rendelethez</t>
  </si>
  <si>
    <t>az 1/2019. (II.20.)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</si>
</sst>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/"/>
    <numFmt numFmtId="165" formatCode="#,##0\ &quot;Ft&quot;"/>
  </numFmts>
  <fonts count="2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</fills>
  <borders count="244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8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7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11" fillId="0" borderId="0" xfId="0" applyFo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9" fontId="2" fillId="0" borderId="0" xfId="0" applyNumberFormat="1" applyFont="1" applyAlignment="1">
      <alignment horizontal="right" vertical="center"/>
    </xf>
    <xf numFmtId="9" fontId="6" fillId="0" borderId="0" xfId="0" applyNumberFormat="1" applyFont="1" applyAlignment="1">
      <alignment horizontal="righ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50" xfId="0" applyNumberFormat="1" applyFont="1" applyBorder="1" applyAlignment="1">
      <alignment horizontal="right" vertical="center"/>
    </xf>
    <xf numFmtId="3" fontId="7" fillId="0" borderId="44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2" xfId="0" applyNumberFormat="1" applyFont="1" applyBorder="1" applyAlignment="1">
      <alignment horizontal="right" vertical="center"/>
    </xf>
    <xf numFmtId="3" fontId="2" fillId="0" borderId="53" xfId="0" applyNumberFormat="1" applyFont="1" applyBorder="1" applyAlignment="1">
      <alignment horizontal="right" vertical="center"/>
    </xf>
    <xf numFmtId="3" fontId="7" fillId="0" borderId="53" xfId="0" applyNumberFormat="1" applyFont="1" applyBorder="1" applyAlignment="1">
      <alignment horizontal="right" vertical="center"/>
    </xf>
    <xf numFmtId="3" fontId="7" fillId="2" borderId="54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5" xfId="0" applyNumberFormat="1" applyFont="1" applyBorder="1" applyAlignment="1">
      <alignment horizontal="right" vertical="center"/>
    </xf>
    <xf numFmtId="3" fontId="2" fillId="0" borderId="56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justify" vertical="center"/>
    </xf>
    <xf numFmtId="0" fontId="2" fillId="0" borderId="0" xfId="1" applyFont="1" applyAlignment="1">
      <alignment vertical="center"/>
    </xf>
    <xf numFmtId="0" fontId="2" fillId="0" borderId="49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justify" vertical="center" wrapText="1"/>
    </xf>
    <xf numFmtId="0" fontId="2" fillId="0" borderId="66" xfId="1" applyFont="1" applyBorder="1" applyAlignment="1">
      <alignment horizontal="center" vertical="center" wrapText="1"/>
    </xf>
    <xf numFmtId="0" fontId="2" fillId="0" borderId="67" xfId="1" applyFont="1" applyBorder="1" applyAlignment="1">
      <alignment horizontal="justify" vertical="center" wrapText="1"/>
    </xf>
    <xf numFmtId="0" fontId="2" fillId="0" borderId="68" xfId="1" applyFont="1" applyBorder="1" applyAlignment="1">
      <alignment vertical="center" wrapText="1"/>
    </xf>
    <xf numFmtId="0" fontId="2" fillId="0" borderId="58" xfId="1" applyFont="1" applyBorder="1" applyAlignment="1">
      <alignment horizontal="justify" vertical="center" wrapText="1"/>
    </xf>
    <xf numFmtId="0" fontId="2" fillId="0" borderId="68" xfId="1" applyFont="1" applyBorder="1" applyAlignment="1">
      <alignment horizontal="justify" vertical="top" wrapText="1"/>
    </xf>
    <xf numFmtId="0" fontId="2" fillId="0" borderId="49" xfId="1" applyFont="1" applyBorder="1" applyAlignment="1">
      <alignment horizontal="center" vertical="top" wrapText="1"/>
    </xf>
    <xf numFmtId="0" fontId="2" fillId="0" borderId="58" xfId="1" applyFont="1" applyBorder="1" applyAlignment="1">
      <alignment horizontal="justify" vertical="top" wrapText="1"/>
    </xf>
    <xf numFmtId="0" fontId="2" fillId="0" borderId="68" xfId="1" applyFont="1" applyBorder="1" applyAlignment="1">
      <alignment horizontal="center" vertical="top" wrapText="1"/>
    </xf>
    <xf numFmtId="0" fontId="2" fillId="0" borderId="58" xfId="1" applyFont="1" applyBorder="1" applyAlignment="1">
      <alignment horizontal="center" vertical="top" wrapText="1"/>
    </xf>
    <xf numFmtId="0" fontId="2" fillId="0" borderId="69" xfId="1" applyFont="1" applyBorder="1" applyAlignment="1">
      <alignment horizontal="center" vertical="top" wrapText="1"/>
    </xf>
    <xf numFmtId="0" fontId="2" fillId="0" borderId="70" xfId="1" applyFont="1" applyBorder="1" applyAlignment="1">
      <alignment horizontal="center" vertical="top" wrapText="1"/>
    </xf>
    <xf numFmtId="0" fontId="2" fillId="0" borderId="71" xfId="1" applyFont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2" fillId="0" borderId="62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4" xfId="1" applyFont="1" applyBorder="1" applyAlignment="1">
      <alignment horizontal="center" vertical="center" wrapText="1"/>
    </xf>
    <xf numFmtId="0" fontId="2" fillId="0" borderId="75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2" fillId="0" borderId="65" xfId="1" applyFont="1" applyBorder="1" applyAlignment="1">
      <alignment vertical="center" wrapText="1"/>
    </xf>
    <xf numFmtId="0" fontId="2" fillId="0" borderId="66" xfId="1" applyFont="1" applyBorder="1" applyAlignment="1">
      <alignment vertical="center" wrapText="1"/>
    </xf>
    <xf numFmtId="0" fontId="2" fillId="0" borderId="66" xfId="1" applyFont="1" applyBorder="1" applyAlignment="1">
      <alignment horizontal="right" vertical="center" wrapText="1"/>
    </xf>
    <xf numFmtId="0" fontId="2" fillId="0" borderId="66" xfId="1" applyFont="1" applyBorder="1" applyAlignment="1">
      <alignment horizontal="center" vertical="center"/>
    </xf>
    <xf numFmtId="0" fontId="2" fillId="0" borderId="49" xfId="1" applyFont="1" applyBorder="1" applyAlignment="1">
      <alignment horizontal="right" vertical="center" wrapText="1"/>
    </xf>
    <xf numFmtId="0" fontId="15" fillId="0" borderId="0" xfId="1" applyFont="1"/>
    <xf numFmtId="3" fontId="2" fillId="0" borderId="0" xfId="1" applyNumberFormat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2" fillId="0" borderId="79" xfId="1" applyFont="1" applyBorder="1" applyAlignment="1">
      <alignment horizontal="center" vertical="center" wrapText="1"/>
    </xf>
    <xf numFmtId="0" fontId="2" fillId="0" borderId="75" xfId="1" applyFont="1" applyBorder="1" applyAlignment="1">
      <alignment horizontal="center" vertical="center"/>
    </xf>
    <xf numFmtId="0" fontId="2" fillId="0" borderId="80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68" xfId="1" applyFont="1" applyBorder="1" applyAlignment="1">
      <alignment horizontal="center" vertical="center"/>
    </xf>
    <xf numFmtId="0" fontId="2" fillId="0" borderId="49" xfId="1" applyFont="1" applyBorder="1" applyAlignment="1">
      <alignment vertical="center"/>
    </xf>
    <xf numFmtId="3" fontId="2" fillId="0" borderId="49" xfId="1" applyNumberFormat="1" applyFont="1" applyBorder="1" applyAlignment="1">
      <alignment horizontal="right" vertical="center"/>
    </xf>
    <xf numFmtId="3" fontId="2" fillId="0" borderId="58" xfId="1" applyNumberFormat="1" applyFont="1" applyBorder="1" applyAlignment="1">
      <alignment horizontal="right" vertical="center"/>
    </xf>
    <xf numFmtId="0" fontId="2" fillId="3" borderId="68" xfId="1" applyFont="1" applyFill="1" applyBorder="1" applyAlignment="1">
      <alignment horizontal="center" vertical="center"/>
    </xf>
    <xf numFmtId="0" fontId="7" fillId="3" borderId="49" xfId="1" applyFont="1" applyFill="1" applyBorder="1" applyAlignment="1">
      <alignment vertical="center"/>
    </xf>
    <xf numFmtId="3" fontId="2" fillId="3" borderId="49" xfId="1" applyNumberFormat="1" applyFont="1" applyFill="1" applyBorder="1" applyAlignment="1">
      <alignment horizontal="right" vertical="center"/>
    </xf>
    <xf numFmtId="3" fontId="2" fillId="3" borderId="58" xfId="1" applyNumberFormat="1" applyFont="1" applyFill="1" applyBorder="1" applyAlignment="1">
      <alignment horizontal="right" vertical="center"/>
    </xf>
    <xf numFmtId="3" fontId="2" fillId="0" borderId="49" xfId="1" applyNumberFormat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60" xfId="1" applyFont="1" applyBorder="1" applyAlignment="1">
      <alignment vertical="center"/>
    </xf>
    <xf numFmtId="3" fontId="2" fillId="0" borderId="60" xfId="1" applyNumberFormat="1" applyFont="1" applyBorder="1" applyAlignment="1">
      <alignment horizontal="right" vertical="center"/>
    </xf>
    <xf numFmtId="3" fontId="2" fillId="0" borderId="61" xfId="1" applyNumberFormat="1" applyFont="1" applyBorder="1" applyAlignment="1">
      <alignment horizontal="right" vertical="center"/>
    </xf>
    <xf numFmtId="0" fontId="2" fillId="0" borderId="62" xfId="1" applyFont="1" applyBorder="1" applyAlignment="1">
      <alignment vertical="center"/>
    </xf>
    <xf numFmtId="0" fontId="2" fillId="0" borderId="63" xfId="1" applyFont="1" applyBorder="1" applyAlignment="1">
      <alignment vertical="center"/>
    </xf>
    <xf numFmtId="0" fontId="2" fillId="0" borderId="63" xfId="1" applyFont="1" applyBorder="1" applyAlignment="1">
      <alignment horizontal="right" vertical="center"/>
    </xf>
    <xf numFmtId="0" fontId="2" fillId="0" borderId="64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2" fillId="0" borderId="73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0" fontId="2" fillId="0" borderId="66" xfId="1" applyFont="1" applyBorder="1" applyAlignment="1">
      <alignment vertical="center"/>
    </xf>
    <xf numFmtId="9" fontId="2" fillId="0" borderId="66" xfId="1" applyNumberFormat="1" applyFont="1" applyBorder="1" applyAlignment="1">
      <alignment horizontal="right" vertical="center"/>
    </xf>
    <xf numFmtId="3" fontId="2" fillId="0" borderId="66" xfId="1" applyNumberFormat="1" applyFont="1" applyBorder="1" applyAlignment="1">
      <alignment horizontal="right" vertical="center"/>
    </xf>
    <xf numFmtId="0" fontId="2" fillId="0" borderId="66" xfId="1" applyFont="1" applyBorder="1" applyAlignment="1">
      <alignment horizontal="right" vertical="center"/>
    </xf>
    <xf numFmtId="3" fontId="2" fillId="0" borderId="66" xfId="1" applyNumberFormat="1" applyFont="1" applyBorder="1" applyAlignment="1">
      <alignment vertical="center"/>
    </xf>
    <xf numFmtId="3" fontId="2" fillId="0" borderId="67" xfId="1" applyNumberFormat="1" applyFont="1" applyBorder="1" applyAlignment="1">
      <alignment horizontal="right" vertical="center"/>
    </xf>
    <xf numFmtId="0" fontId="2" fillId="0" borderId="69" xfId="1" applyFont="1" applyBorder="1" applyAlignment="1">
      <alignment horizontal="center" vertical="center"/>
    </xf>
    <xf numFmtId="0" fontId="2" fillId="0" borderId="70" xfId="1" applyFont="1" applyBorder="1" applyAlignment="1">
      <alignment vertical="center"/>
    </xf>
    <xf numFmtId="3" fontId="2" fillId="0" borderId="70" xfId="1" applyNumberFormat="1" applyFont="1" applyBorder="1" applyAlignment="1">
      <alignment horizontal="right" vertical="center"/>
    </xf>
    <xf numFmtId="0" fontId="2" fillId="0" borderId="70" xfId="1" applyFont="1" applyBorder="1" applyAlignment="1">
      <alignment horizontal="right" vertical="center"/>
    </xf>
    <xf numFmtId="3" fontId="2" fillId="0" borderId="70" xfId="1" applyNumberFormat="1" applyFont="1" applyBorder="1" applyAlignment="1">
      <alignment vertical="center"/>
    </xf>
    <xf numFmtId="3" fontId="2" fillId="0" borderId="71" xfId="1" applyNumberFormat="1" applyFont="1" applyBorder="1" applyAlignment="1">
      <alignment horizontal="right" vertical="center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49" fontId="9" fillId="2" borderId="86" xfId="0" applyNumberFormat="1" applyFont="1" applyFill="1" applyBorder="1" applyAlignment="1">
      <alignment horizontal="center" vertical="center"/>
    </xf>
    <xf numFmtId="49" fontId="8" fillId="0" borderId="94" xfId="0" applyNumberFormat="1" applyFont="1" applyBorder="1" applyAlignment="1">
      <alignment horizontal="center" vertical="center"/>
    </xf>
    <xf numFmtId="49" fontId="2" fillId="0" borderId="94" xfId="0" applyNumberFormat="1" applyFont="1" applyBorder="1" applyAlignment="1">
      <alignment horizontal="center" vertical="center"/>
    </xf>
    <xf numFmtId="9" fontId="5" fillId="0" borderId="99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3" fontId="7" fillId="2" borderId="101" xfId="0" applyNumberFormat="1" applyFont="1" applyFill="1" applyBorder="1" applyAlignment="1">
      <alignment vertical="center"/>
    </xf>
    <xf numFmtId="9" fontId="7" fillId="2" borderId="102" xfId="0" applyNumberFormat="1" applyFont="1" applyFill="1" applyBorder="1" applyAlignment="1">
      <alignment horizontal="right" vertical="center"/>
    </xf>
    <xf numFmtId="0" fontId="2" fillId="0" borderId="103" xfId="0" applyFont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7" fillId="0" borderId="105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5" xfId="0" applyNumberFormat="1" applyFont="1" applyBorder="1" applyAlignment="1">
      <alignment horizontal="center" vertical="center"/>
    </xf>
    <xf numFmtId="49" fontId="7" fillId="0" borderId="105" xfId="0" applyNumberFormat="1" applyFont="1" applyBorder="1" applyAlignment="1">
      <alignment horizontal="center" vertical="center"/>
    </xf>
    <xf numFmtId="0" fontId="19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6" xfId="0" applyFont="1" applyBorder="1" applyAlignment="1">
      <alignment vertical="center"/>
    </xf>
    <xf numFmtId="0" fontId="5" fillId="0" borderId="103" xfId="0" applyFont="1" applyBorder="1" applyAlignment="1">
      <alignment horizontal="center" vertical="center" wrapText="1"/>
    </xf>
    <xf numFmtId="0" fontId="5" fillId="0" borderId="107" xfId="0" applyFont="1" applyBorder="1" applyAlignment="1">
      <alignment vertical="center"/>
    </xf>
    <xf numFmtId="3" fontId="5" fillId="0" borderId="107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20" fillId="0" borderId="108" xfId="0" applyFont="1" applyBorder="1"/>
    <xf numFmtId="3" fontId="6" fillId="0" borderId="108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5" fillId="0" borderId="109" xfId="0" applyFont="1" applyBorder="1" applyAlignment="1">
      <alignment horizontal="center" vertical="center"/>
    </xf>
    <xf numFmtId="0" fontId="5" fillId="0" borderId="110" xfId="0" applyFont="1" applyBorder="1" applyAlignment="1">
      <alignment vertical="center"/>
    </xf>
    <xf numFmtId="3" fontId="5" fillId="0" borderId="110" xfId="0" applyNumberFormat="1" applyFont="1" applyBorder="1" applyAlignment="1">
      <alignment horizontal="right" vertical="center"/>
    </xf>
    <xf numFmtId="0" fontId="2" fillId="0" borderId="111" xfId="0" applyFont="1" applyBorder="1" applyAlignment="1">
      <alignment horizontal="center" vertical="center"/>
    </xf>
    <xf numFmtId="0" fontId="6" fillId="0" borderId="101" xfId="0" applyFont="1" applyBorder="1" applyAlignment="1">
      <alignment vertical="center"/>
    </xf>
    <xf numFmtId="3" fontId="6" fillId="0" borderId="101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12" xfId="0" applyFont="1" applyBorder="1" applyAlignment="1">
      <alignment vertical="center"/>
    </xf>
    <xf numFmtId="3" fontId="2" fillId="0" borderId="113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14" xfId="0" applyNumberFormat="1" applyFont="1" applyBorder="1" applyAlignment="1">
      <alignment horizontal="right" vertical="center"/>
    </xf>
    <xf numFmtId="0" fontId="7" fillId="0" borderId="49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3" fontId="7" fillId="2" borderId="115" xfId="0" applyNumberFormat="1" applyFont="1" applyFill="1" applyBorder="1" applyAlignment="1">
      <alignment horizontal="right" vertical="center"/>
    </xf>
    <xf numFmtId="9" fontId="7" fillId="2" borderId="116" xfId="0" applyNumberFormat="1" applyFont="1" applyFill="1" applyBorder="1" applyAlignment="1">
      <alignment horizontal="right" vertical="center"/>
    </xf>
    <xf numFmtId="3" fontId="2" fillId="0" borderId="42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07" xfId="0" applyFont="1" applyBorder="1" applyAlignment="1">
      <alignment vertical="center"/>
    </xf>
    <xf numFmtId="3" fontId="2" fillId="0" borderId="107" xfId="0" applyNumberFormat="1" applyFont="1" applyBorder="1" applyAlignment="1">
      <alignment horizontal="right" vertical="center"/>
    </xf>
    <xf numFmtId="0" fontId="2" fillId="0" borderId="110" xfId="0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117" xfId="0" applyNumberFormat="1" applyFont="1" applyBorder="1" applyAlignment="1">
      <alignment vertical="center"/>
    </xf>
    <xf numFmtId="0" fontId="5" fillId="0" borderId="118" xfId="0" applyFont="1" applyBorder="1" applyAlignment="1">
      <alignment horizontal="center" vertical="center"/>
    </xf>
    <xf numFmtId="3" fontId="5" fillId="0" borderId="119" xfId="0" applyNumberFormat="1" applyFont="1" applyBorder="1" applyAlignment="1">
      <alignment vertical="center"/>
    </xf>
    <xf numFmtId="3" fontId="7" fillId="0" borderId="120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07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0" fontId="2" fillId="0" borderId="122" xfId="1" applyFont="1" applyBorder="1" applyAlignment="1">
      <alignment horizontal="center" vertical="center" wrapText="1"/>
    </xf>
    <xf numFmtId="0" fontId="2" fillId="0" borderId="12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49" fontId="2" fillId="0" borderId="118" xfId="0" applyNumberFormat="1" applyFont="1" applyBorder="1" applyAlignment="1">
      <alignment horizontal="center" vertical="center"/>
    </xf>
    <xf numFmtId="0" fontId="13" fillId="2" borderId="123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08" xfId="0" applyFont="1" applyBorder="1" applyAlignment="1">
      <alignment vertical="center"/>
    </xf>
    <xf numFmtId="3" fontId="2" fillId="0" borderId="100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7" xfId="0" applyFont="1" applyBorder="1" applyAlignment="1">
      <alignment vertical="center"/>
    </xf>
    <xf numFmtId="0" fontId="2" fillId="0" borderId="94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18" xfId="0" applyFont="1" applyBorder="1" applyAlignment="1">
      <alignment horizontal="center" vertical="center"/>
    </xf>
    <xf numFmtId="0" fontId="7" fillId="0" borderId="107" xfId="0" applyFont="1" applyBorder="1" applyAlignment="1">
      <alignment vertical="center" wrapText="1"/>
    </xf>
    <xf numFmtId="0" fontId="7" fillId="0" borderId="129" xfId="0" applyFont="1" applyBorder="1" applyAlignment="1">
      <alignment vertical="center" wrapText="1"/>
    </xf>
    <xf numFmtId="3" fontId="7" fillId="0" borderId="107" xfId="0" applyNumberFormat="1" applyFont="1" applyBorder="1" applyAlignment="1">
      <alignment horizontal="right" vertical="center"/>
    </xf>
    <xf numFmtId="9" fontId="7" fillId="0" borderId="100" xfId="0" applyNumberFormat="1" applyFont="1" applyBorder="1" applyAlignment="1">
      <alignment horizontal="right" vertical="center"/>
    </xf>
    <xf numFmtId="9" fontId="2" fillId="0" borderId="130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127" xfId="0" applyFont="1" applyBorder="1" applyAlignment="1">
      <alignment vertical="center" wrapText="1"/>
    </xf>
    <xf numFmtId="0" fontId="2" fillId="0" borderId="85" xfId="0" applyFont="1" applyBorder="1" applyAlignment="1">
      <alignment vertical="center" wrapText="1"/>
    </xf>
    <xf numFmtId="3" fontId="2" fillId="0" borderId="24" xfId="0" applyNumberFormat="1" applyFont="1" applyBorder="1" applyAlignment="1">
      <alignment vertical="center"/>
    </xf>
    <xf numFmtId="0" fontId="5" fillId="0" borderId="105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100" xfId="0" applyNumberFormat="1" applyFont="1" applyBorder="1" applyAlignment="1">
      <alignment horizontal="right" vertical="center"/>
    </xf>
    <xf numFmtId="0" fontId="2" fillId="0" borderId="81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3" fontId="2" fillId="0" borderId="131" xfId="0" applyNumberFormat="1" applyFont="1" applyBorder="1" applyAlignment="1">
      <alignment horizontal="right" vertical="center"/>
    </xf>
    <xf numFmtId="0" fontId="2" fillId="0" borderId="121" xfId="0" applyFont="1" applyBorder="1" applyAlignment="1">
      <alignment vertical="center"/>
    </xf>
    <xf numFmtId="0" fontId="2" fillId="0" borderId="59" xfId="0" applyFont="1" applyBorder="1" applyAlignment="1">
      <alignment horizontal="center" vertical="center"/>
    </xf>
    <xf numFmtId="3" fontId="2" fillId="0" borderId="132" xfId="0" applyNumberFormat="1" applyFont="1" applyBorder="1" applyAlignment="1">
      <alignment horizontal="right" vertical="center"/>
    </xf>
    <xf numFmtId="0" fontId="13" fillId="2" borderId="106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4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9" fontId="2" fillId="0" borderId="135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36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12" xfId="0" applyFont="1" applyBorder="1" applyAlignment="1">
      <alignment horizontal="justify" vertical="center" wrapText="1"/>
    </xf>
    <xf numFmtId="9" fontId="2" fillId="0" borderId="137" xfId="0" applyNumberFormat="1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38" xfId="0" applyNumberFormat="1" applyFont="1" applyBorder="1" applyAlignment="1">
      <alignment horizontal="right" vertical="center" wrapText="1"/>
    </xf>
    <xf numFmtId="9" fontId="2" fillId="0" borderId="139" xfId="0" applyNumberFormat="1" applyFont="1" applyBorder="1" applyAlignment="1">
      <alignment horizontal="center" vertical="center" wrapText="1"/>
    </xf>
    <xf numFmtId="0" fontId="3" fillId="0" borderId="129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0" fontId="3" fillId="0" borderId="140" xfId="0" applyFont="1" applyBorder="1" applyAlignment="1">
      <alignment horizontal="lef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6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/>
    <xf numFmtId="3" fontId="7" fillId="0" borderId="141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2" fillId="0" borderId="142" xfId="0" applyNumberFormat="1" applyFont="1" applyBorder="1" applyAlignment="1">
      <alignment vertical="center"/>
    </xf>
    <xf numFmtId="3" fontId="2" fillId="0" borderId="143" xfId="0" applyNumberFormat="1" applyFont="1" applyBorder="1" applyAlignment="1">
      <alignment horizontal="right" vertical="center"/>
    </xf>
    <xf numFmtId="3" fontId="7" fillId="0" borderId="144" xfId="0" applyNumberFormat="1" applyFont="1" applyBorder="1" applyAlignment="1">
      <alignment horizontal="right" vertical="center"/>
    </xf>
    <xf numFmtId="3" fontId="2" fillId="0" borderId="145" xfId="0" applyNumberFormat="1" applyFont="1" applyBorder="1" applyAlignment="1">
      <alignment horizontal="right" vertical="center"/>
    </xf>
    <xf numFmtId="3" fontId="2" fillId="0" borderId="146" xfId="0" applyNumberFormat="1" applyFont="1" applyBorder="1" applyAlignment="1">
      <alignment horizontal="right" vertical="center"/>
    </xf>
    <xf numFmtId="3" fontId="2" fillId="0" borderId="51" xfId="0" applyNumberFormat="1" applyFont="1" applyBorder="1" applyAlignment="1">
      <alignment horizontal="right" vertical="center"/>
    </xf>
    <xf numFmtId="3" fontId="2" fillId="0" borderId="83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1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51" xfId="0" applyFont="1" applyBorder="1" applyAlignment="1">
      <alignment horizontal="center" vertical="center"/>
    </xf>
    <xf numFmtId="0" fontId="2" fillId="0" borderId="152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53" xfId="0" applyNumberFormat="1" applyFont="1" applyBorder="1" applyAlignment="1">
      <alignment horizontal="center" vertical="center"/>
    </xf>
    <xf numFmtId="0" fontId="2" fillId="0" borderId="147" xfId="0" applyFont="1" applyBorder="1" applyAlignment="1">
      <alignment vertical="center"/>
    </xf>
    <xf numFmtId="0" fontId="10" fillId="0" borderId="27" xfId="0" applyFont="1" applyBorder="1"/>
    <xf numFmtId="3" fontId="2" fillId="0" borderId="0" xfId="0" applyNumberFormat="1" applyFont="1" applyAlignment="1">
      <alignment vertical="center"/>
    </xf>
    <xf numFmtId="49" fontId="2" fillId="0" borderId="9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55" xfId="0" applyBorder="1" applyAlignment="1">
      <alignment vertical="center"/>
    </xf>
    <xf numFmtId="0" fontId="2" fillId="0" borderId="104" xfId="0" applyFont="1" applyBorder="1" applyAlignment="1">
      <alignment horizontal="justify" vertical="center" wrapText="1"/>
    </xf>
    <xf numFmtId="0" fontId="0" fillId="0" borderId="39" xfId="0" applyBorder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0" fontId="8" fillId="0" borderId="156" xfId="0" applyFont="1" applyBorder="1" applyAlignment="1">
      <alignment horizontal="center" vertical="center" wrapText="1"/>
    </xf>
    <xf numFmtId="0" fontId="0" fillId="0" borderId="65" xfId="0" applyBorder="1" applyAlignment="1">
      <alignment vertical="center"/>
    </xf>
    <xf numFmtId="0" fontId="0" fillId="0" borderId="68" xfId="0" applyBorder="1" applyAlignment="1">
      <alignment vertical="center"/>
    </xf>
    <xf numFmtId="0" fontId="2" fillId="0" borderId="18" xfId="0" applyFont="1" applyBorder="1" applyAlignment="1">
      <alignment horizontal="justify" vertical="center" wrapText="1"/>
    </xf>
    <xf numFmtId="0" fontId="0" fillId="0" borderId="69" xfId="0" applyBorder="1" applyAlignment="1">
      <alignment vertical="center"/>
    </xf>
    <xf numFmtId="0" fontId="2" fillId="0" borderId="22" xfId="0" applyFont="1" applyBorder="1" applyAlignment="1">
      <alignment horizontal="justify" vertical="center" wrapText="1"/>
    </xf>
    <xf numFmtId="0" fontId="0" fillId="0" borderId="62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23" xfId="0" applyBorder="1" applyAlignment="1">
      <alignment vertical="center"/>
    </xf>
    <xf numFmtId="3" fontId="2" fillId="0" borderId="33" xfId="0" applyNumberFormat="1" applyFont="1" applyBorder="1" applyAlignment="1">
      <alignment horizontal="right" vertical="center"/>
    </xf>
    <xf numFmtId="3" fontId="2" fillId="0" borderId="50" xfId="0" applyNumberFormat="1" applyFont="1" applyBorder="1" applyAlignment="1">
      <alignment horizontal="right" vertical="center"/>
    </xf>
    <xf numFmtId="3" fontId="7" fillId="0" borderId="157" xfId="0" applyNumberFormat="1" applyFont="1" applyBorder="1" applyAlignment="1">
      <alignment horizontal="right" vertical="center"/>
    </xf>
    <xf numFmtId="0" fontId="2" fillId="0" borderId="113" xfId="0" applyFont="1" applyBorder="1" applyAlignment="1">
      <alignment vertical="center"/>
    </xf>
    <xf numFmtId="0" fontId="10" fillId="0" borderId="0" xfId="0" applyFont="1"/>
    <xf numFmtId="3" fontId="2" fillId="0" borderId="117" xfId="0" applyNumberFormat="1" applyFont="1" applyBorder="1" applyAlignment="1">
      <alignment horizontal="right" vertical="center"/>
    </xf>
    <xf numFmtId="3" fontId="2" fillId="0" borderId="159" xfId="0" applyNumberFormat="1" applyFont="1" applyBorder="1" applyAlignment="1">
      <alignment horizontal="right" vertical="center"/>
    </xf>
    <xf numFmtId="3" fontId="2" fillId="0" borderId="160" xfId="0" applyNumberFormat="1" applyFont="1" applyBorder="1" applyAlignment="1">
      <alignment horizontal="right" vertical="center"/>
    </xf>
    <xf numFmtId="3" fontId="7" fillId="0" borderId="161" xfId="0" applyNumberFormat="1" applyFont="1" applyBorder="1" applyAlignment="1">
      <alignment horizontal="right" vertical="center"/>
    </xf>
    <xf numFmtId="3" fontId="2" fillId="0" borderId="162" xfId="0" applyNumberFormat="1" applyFont="1" applyBorder="1" applyAlignment="1">
      <alignment horizontal="right" vertical="center"/>
    </xf>
    <xf numFmtId="3" fontId="2" fillId="0" borderId="163" xfId="0" applyNumberFormat="1" applyFont="1" applyBorder="1" applyAlignment="1">
      <alignment horizontal="right" vertical="center"/>
    </xf>
    <xf numFmtId="3" fontId="2" fillId="0" borderId="99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2" fillId="0" borderId="118" xfId="0" applyFont="1" applyBorder="1" applyAlignment="1">
      <alignment horizontal="center" vertical="center"/>
    </xf>
    <xf numFmtId="0" fontId="2" fillId="0" borderId="164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178" xfId="0" applyFont="1" applyBorder="1" applyAlignment="1">
      <alignment horizontal="center" vertical="center" wrapText="1"/>
    </xf>
    <xf numFmtId="0" fontId="3" fillId="0" borderId="179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08" xfId="0" applyFont="1" applyBorder="1" applyAlignment="1">
      <alignment vertical="center"/>
    </xf>
    <xf numFmtId="3" fontId="6" fillId="0" borderId="108" xfId="0" applyNumberFormat="1" applyFont="1" applyBorder="1" applyAlignment="1">
      <alignment vertical="center"/>
    </xf>
    <xf numFmtId="0" fontId="8" fillId="0" borderId="18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3" fontId="2" fillId="0" borderId="42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4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right" vertical="center"/>
    </xf>
    <xf numFmtId="3" fontId="13" fillId="2" borderId="11" xfId="0" applyNumberFormat="1" applyFont="1" applyFill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13" fillId="2" borderId="11" xfId="0" applyNumberFormat="1" applyFont="1" applyFill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3" fillId="2" borderId="102" xfId="0" applyNumberFormat="1" applyFont="1" applyFill="1" applyBorder="1" applyAlignment="1">
      <alignment horizontal="right" vertical="center"/>
    </xf>
    <xf numFmtId="3" fontId="9" fillId="4" borderId="6" xfId="0" applyNumberFormat="1" applyFont="1" applyFill="1" applyBorder="1" applyAlignment="1">
      <alignment horizontal="right" vertical="center"/>
    </xf>
    <xf numFmtId="0" fontId="8" fillId="0" borderId="0" xfId="0" applyFont="1"/>
    <xf numFmtId="0" fontId="2" fillId="0" borderId="180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3" fontId="2" fillId="0" borderId="184" xfId="0" applyNumberFormat="1" applyFont="1" applyBorder="1" applyAlignment="1">
      <alignment horizontal="right" vertical="center"/>
    </xf>
    <xf numFmtId="0" fontId="2" fillId="0" borderId="185" xfId="1" applyFont="1" applyBorder="1" applyAlignment="1">
      <alignment horizontal="center" vertical="center"/>
    </xf>
    <xf numFmtId="0" fontId="2" fillId="0" borderId="187" xfId="0" applyFont="1" applyBorder="1" applyAlignment="1">
      <alignment vertical="center"/>
    </xf>
    <xf numFmtId="0" fontId="2" fillId="0" borderId="189" xfId="0" applyFont="1" applyBorder="1" applyAlignment="1">
      <alignment horizontal="center" vertical="center"/>
    </xf>
    <xf numFmtId="3" fontId="7" fillId="0" borderId="191" xfId="0" applyNumberFormat="1" applyFont="1" applyBorder="1" applyAlignment="1">
      <alignment horizontal="right" vertical="center"/>
    </xf>
    <xf numFmtId="3" fontId="7" fillId="2" borderId="192" xfId="0" applyNumberFormat="1" applyFont="1" applyFill="1" applyBorder="1" applyAlignment="1">
      <alignment horizontal="right" vertical="center"/>
    </xf>
    <xf numFmtId="0" fontId="7" fillId="2" borderId="104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25" xfId="0" applyNumberFormat="1" applyFont="1" applyBorder="1" applyAlignment="1">
      <alignment vertical="center"/>
    </xf>
    <xf numFmtId="3" fontId="2" fillId="0" borderId="168" xfId="0" applyNumberFormat="1" applyFont="1" applyBorder="1" applyAlignment="1">
      <alignment vertical="center"/>
    </xf>
    <xf numFmtId="49" fontId="6" fillId="0" borderId="10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49" fontId="7" fillId="0" borderId="153" xfId="0" applyNumberFormat="1" applyFont="1" applyBorder="1" applyAlignment="1">
      <alignment horizontal="center" vertical="center"/>
    </xf>
    <xf numFmtId="0" fontId="7" fillId="0" borderId="147" xfId="0" applyFont="1" applyBorder="1" applyAlignment="1">
      <alignment vertical="center"/>
    </xf>
    <xf numFmtId="3" fontId="7" fillId="0" borderId="127" xfId="0" applyNumberFormat="1" applyFont="1" applyBorder="1" applyAlignment="1">
      <alignment horizontal="right" vertical="center"/>
    </xf>
    <xf numFmtId="0" fontId="2" fillId="0" borderId="110" xfId="0" applyFont="1" applyBorder="1" applyAlignment="1">
      <alignment vertical="center" wrapText="1"/>
    </xf>
    <xf numFmtId="0" fontId="2" fillId="0" borderId="81" xfId="0" applyFont="1" applyBorder="1" applyAlignment="1">
      <alignment vertical="center" wrapText="1"/>
    </xf>
    <xf numFmtId="3" fontId="2" fillId="0" borderId="154" xfId="0" applyNumberFormat="1" applyFont="1" applyBorder="1" applyAlignment="1">
      <alignment horizontal="right" vertical="center"/>
    </xf>
    <xf numFmtId="0" fontId="2" fillId="0" borderId="17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94" xfId="0" applyNumberFormat="1" applyFont="1" applyBorder="1" applyAlignment="1">
      <alignment horizontal="right" vertical="center"/>
    </xf>
    <xf numFmtId="3" fontId="2" fillId="0" borderId="195" xfId="0" applyNumberFormat="1" applyFont="1" applyBorder="1" applyAlignment="1">
      <alignment horizontal="right" vertical="center"/>
    </xf>
    <xf numFmtId="3" fontId="2" fillId="0" borderId="196" xfId="0" applyNumberFormat="1" applyFont="1" applyBorder="1" applyAlignment="1">
      <alignment vertical="center"/>
    </xf>
    <xf numFmtId="3" fontId="2" fillId="0" borderId="197" xfId="0" applyNumberFormat="1" applyFont="1" applyBorder="1" applyAlignment="1">
      <alignment vertical="center"/>
    </xf>
    <xf numFmtId="3" fontId="2" fillId="0" borderId="198" xfId="0" applyNumberFormat="1" applyFont="1" applyBorder="1" applyAlignment="1">
      <alignment vertical="center"/>
    </xf>
    <xf numFmtId="3" fontId="7" fillId="2" borderId="157" xfId="0" applyNumberFormat="1" applyFont="1" applyFill="1" applyBorder="1" applyAlignment="1">
      <alignment horizontal="right" vertical="center"/>
    </xf>
    <xf numFmtId="3" fontId="7" fillId="2" borderId="199" xfId="0" applyNumberFormat="1" applyFont="1" applyFill="1" applyBorder="1" applyAlignment="1">
      <alignment vertical="center"/>
    </xf>
    <xf numFmtId="3" fontId="7" fillId="2" borderId="44" xfId="0" applyNumberFormat="1" applyFont="1" applyFill="1" applyBorder="1" applyAlignment="1">
      <alignment vertical="center"/>
    </xf>
    <xf numFmtId="3" fontId="2" fillId="0" borderId="193" xfId="0" applyNumberFormat="1" applyFont="1" applyBorder="1" applyAlignment="1">
      <alignment vertical="center"/>
    </xf>
    <xf numFmtId="3" fontId="2" fillId="0" borderId="200" xfId="0" applyNumberFormat="1" applyFont="1" applyBorder="1" applyAlignment="1">
      <alignment vertical="center"/>
    </xf>
    <xf numFmtId="3" fontId="2" fillId="0" borderId="188" xfId="0" applyNumberFormat="1" applyFont="1" applyBorder="1" applyAlignment="1">
      <alignment vertical="center"/>
    </xf>
    <xf numFmtId="3" fontId="2" fillId="0" borderId="201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203" xfId="0" applyNumberFormat="1" applyFont="1" applyBorder="1" applyAlignment="1">
      <alignment horizontal="right" vertical="center" wrapText="1"/>
    </xf>
    <xf numFmtId="9" fontId="2" fillId="0" borderId="204" xfId="0" applyNumberFormat="1" applyFont="1" applyBorder="1" applyAlignment="1">
      <alignment horizontal="right" vertical="center" wrapText="1"/>
    </xf>
    <xf numFmtId="9" fontId="2" fillId="0" borderId="202" xfId="0" applyNumberFormat="1" applyFont="1" applyBorder="1" applyAlignment="1">
      <alignment horizontal="right" vertical="center" wrapText="1"/>
    </xf>
    <xf numFmtId="3" fontId="2" fillId="0" borderId="205" xfId="0" applyNumberFormat="1" applyFont="1" applyBorder="1" applyAlignment="1">
      <alignment horizontal="right" vertical="center" wrapText="1"/>
    </xf>
    <xf numFmtId="3" fontId="2" fillId="0" borderId="207" xfId="0" applyNumberFormat="1" applyFont="1" applyBorder="1" applyAlignment="1">
      <alignment horizontal="right" vertical="center" wrapText="1"/>
    </xf>
    <xf numFmtId="9" fontId="2" fillId="0" borderId="206" xfId="0" applyNumberFormat="1" applyFont="1" applyBorder="1" applyAlignment="1">
      <alignment horizontal="right" vertical="center" wrapText="1"/>
    </xf>
    <xf numFmtId="3" fontId="2" fillId="0" borderId="209" xfId="0" applyNumberFormat="1" applyFont="1" applyBorder="1" applyAlignment="1">
      <alignment horizontal="right" vertical="center" wrapText="1"/>
    </xf>
    <xf numFmtId="9" fontId="2" fillId="0" borderId="208" xfId="0" applyNumberFormat="1" applyFont="1" applyBorder="1" applyAlignment="1">
      <alignment horizontal="right" vertical="center" wrapText="1"/>
    </xf>
    <xf numFmtId="3" fontId="2" fillId="0" borderId="210" xfId="0" applyNumberFormat="1" applyFont="1" applyBorder="1" applyAlignment="1">
      <alignment horizontal="right" vertical="center" wrapText="1"/>
    </xf>
    <xf numFmtId="9" fontId="2" fillId="0" borderId="211" xfId="0" applyNumberFormat="1" applyFont="1" applyBorder="1" applyAlignment="1">
      <alignment horizontal="right" vertical="center" wrapText="1"/>
    </xf>
    <xf numFmtId="0" fontId="2" fillId="0" borderId="203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2" fillId="0" borderId="186" xfId="0" applyFont="1" applyBorder="1" applyAlignment="1">
      <alignment horizontal="center" vertical="center"/>
    </xf>
    <xf numFmtId="0" fontId="3" fillId="0" borderId="107" xfId="0" applyFont="1" applyBorder="1" applyAlignment="1">
      <alignment horizontal="left" vertical="center" wrapText="1"/>
    </xf>
    <xf numFmtId="3" fontId="2" fillId="0" borderId="23" xfId="0" applyNumberFormat="1" applyFont="1" applyBorder="1" applyAlignment="1">
      <alignment vertical="center"/>
    </xf>
    <xf numFmtId="3" fontId="2" fillId="0" borderId="212" xfId="0" applyNumberFormat="1" applyFont="1" applyBorder="1" applyAlignment="1">
      <alignment horizontal="right" vertical="center" wrapText="1"/>
    </xf>
    <xf numFmtId="9" fontId="2" fillId="0" borderId="213" xfId="0" applyNumberFormat="1" applyFont="1" applyBorder="1" applyAlignment="1">
      <alignment horizontal="center" vertical="center" wrapText="1"/>
    </xf>
    <xf numFmtId="9" fontId="2" fillId="0" borderId="121" xfId="0" applyNumberFormat="1" applyFont="1" applyBorder="1" applyAlignment="1">
      <alignment vertical="center"/>
    </xf>
    <xf numFmtId="0" fontId="2" fillId="0" borderId="214" xfId="0" applyFont="1" applyBorder="1" applyAlignment="1">
      <alignment horizontal="center" vertical="center" wrapText="1"/>
    </xf>
    <xf numFmtId="0" fontId="2" fillId="0" borderId="57" xfId="0" applyFont="1" applyBorder="1"/>
    <xf numFmtId="3" fontId="2" fillId="0" borderId="49" xfId="0" applyNumberFormat="1" applyFont="1" applyBorder="1" applyAlignment="1">
      <alignment vertical="center"/>
    </xf>
    <xf numFmtId="0" fontId="2" fillId="0" borderId="58" xfId="1" applyFont="1" applyBorder="1" applyAlignment="1">
      <alignment horizontal="center" vertical="center" wrapText="1"/>
    </xf>
    <xf numFmtId="0" fontId="2" fillId="0" borderId="49" xfId="1" applyFont="1" applyBorder="1" applyAlignment="1">
      <alignment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22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3" fontId="6" fillId="0" borderId="49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/>
    </xf>
    <xf numFmtId="3" fontId="7" fillId="0" borderId="31" xfId="0" applyNumberFormat="1" applyFont="1" applyBorder="1" applyAlignment="1">
      <alignment horizontal="right" vertical="center"/>
    </xf>
    <xf numFmtId="3" fontId="2" fillId="0" borderId="49" xfId="0" applyNumberFormat="1" applyFont="1" applyBorder="1" applyAlignment="1">
      <alignment horizontal="right" vertical="center" wrapText="1"/>
    </xf>
    <xf numFmtId="0" fontId="2" fillId="0" borderId="49" xfId="0" applyFont="1" applyBorder="1" applyAlignment="1">
      <alignment horizontal="left" vertical="center" wrapText="1"/>
    </xf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" fillId="0" borderId="85" xfId="0" applyFont="1" applyBorder="1" applyAlignment="1">
      <alignment vertical="center"/>
    </xf>
    <xf numFmtId="3" fontId="2" fillId="0" borderId="70" xfId="0" applyNumberFormat="1" applyFont="1" applyBorder="1" applyAlignment="1">
      <alignment horizontal="right" vertical="center" wrapText="1"/>
    </xf>
    <xf numFmtId="49" fontId="2" fillId="0" borderId="93" xfId="0" applyNumberFormat="1" applyFont="1" applyBorder="1" applyAlignment="1">
      <alignment horizontal="center" vertical="center"/>
    </xf>
    <xf numFmtId="0" fontId="2" fillId="0" borderId="84" xfId="0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3" fontId="2" fillId="0" borderId="181" xfId="0" applyNumberFormat="1" applyFont="1" applyBorder="1" applyAlignment="1">
      <alignment horizontal="right" vertical="center"/>
    </xf>
    <xf numFmtId="0" fontId="2" fillId="0" borderId="89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horizontal="right" vertical="center"/>
    </xf>
    <xf numFmtId="3" fontId="18" fillId="0" borderId="81" xfId="0" applyNumberFormat="1" applyFont="1" applyBorder="1" applyAlignment="1">
      <alignment horizontal="right" vertical="center"/>
    </xf>
    <xf numFmtId="3" fontId="3" fillId="0" borderId="83" xfId="0" applyNumberFormat="1" applyFont="1" applyBorder="1" applyAlignment="1">
      <alignment vertical="center"/>
    </xf>
    <xf numFmtId="0" fontId="2" fillId="0" borderId="90" xfId="0" applyFont="1" applyBorder="1" applyAlignment="1">
      <alignment vertical="center"/>
    </xf>
    <xf numFmtId="0" fontId="6" fillId="0" borderId="81" xfId="0" applyFont="1" applyBorder="1" applyAlignment="1">
      <alignment vertical="center"/>
    </xf>
    <xf numFmtId="3" fontId="18" fillId="0" borderId="81" xfId="0" applyNumberFormat="1" applyFont="1" applyBorder="1" applyAlignment="1">
      <alignment vertical="center"/>
    </xf>
    <xf numFmtId="0" fontId="2" fillId="0" borderId="91" xfId="0" applyFont="1" applyBorder="1" applyAlignment="1">
      <alignment vertical="center"/>
    </xf>
    <xf numFmtId="0" fontId="2" fillId="0" borderId="132" xfId="0" applyFont="1" applyBorder="1" applyAlignment="1">
      <alignment vertical="center"/>
    </xf>
    <xf numFmtId="0" fontId="2" fillId="0" borderId="126" xfId="0" applyFont="1" applyBorder="1" applyAlignment="1">
      <alignment vertical="center"/>
    </xf>
    <xf numFmtId="3" fontId="2" fillId="0" borderId="182" xfId="0" applyNumberFormat="1" applyFont="1" applyBorder="1" applyAlignment="1">
      <alignment horizontal="right" vertical="center"/>
    </xf>
    <xf numFmtId="0" fontId="2" fillId="0" borderId="154" xfId="0" applyFont="1" applyBorder="1" applyAlignment="1">
      <alignment vertical="center"/>
    </xf>
    <xf numFmtId="0" fontId="7" fillId="2" borderId="87" xfId="0" applyFont="1" applyFill="1" applyBorder="1" applyAlignment="1">
      <alignment vertical="center"/>
    </xf>
    <xf numFmtId="0" fontId="6" fillId="3" borderId="87" xfId="0" applyFont="1" applyFill="1" applyBorder="1" applyAlignment="1">
      <alignment vertical="center"/>
    </xf>
    <xf numFmtId="3" fontId="18" fillId="3" borderId="87" xfId="0" applyNumberFormat="1" applyFont="1" applyFill="1" applyBorder="1" applyAlignment="1">
      <alignment vertical="center"/>
    </xf>
    <xf numFmtId="0" fontId="2" fillId="3" borderId="92" xfId="0" applyFont="1" applyFill="1" applyBorder="1" applyAlignment="1">
      <alignment vertical="center"/>
    </xf>
    <xf numFmtId="3" fontId="2" fillId="3" borderId="183" xfId="0" applyNumberFormat="1" applyFont="1" applyFill="1" applyBorder="1" applyAlignment="1">
      <alignment vertical="center"/>
    </xf>
    <xf numFmtId="49" fontId="2" fillId="0" borderId="124" xfId="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vertical="center"/>
    </xf>
    <xf numFmtId="0" fontId="18" fillId="3" borderId="87" xfId="0" applyFont="1" applyFill="1" applyBorder="1" applyAlignment="1">
      <alignment vertical="center"/>
    </xf>
    <xf numFmtId="3" fontId="2" fillId="3" borderId="183" xfId="0" applyNumberFormat="1" applyFont="1" applyFill="1" applyBorder="1" applyAlignment="1">
      <alignment horizontal="right" vertical="center"/>
    </xf>
    <xf numFmtId="0" fontId="2" fillId="0" borderId="96" xfId="0" applyFont="1" applyBorder="1" applyAlignment="1">
      <alignment vertical="center"/>
    </xf>
    <xf numFmtId="3" fontId="2" fillId="0" borderId="97" xfId="0" applyNumberFormat="1" applyFont="1" applyBorder="1" applyAlignment="1">
      <alignment vertical="center"/>
    </xf>
    <xf numFmtId="0" fontId="18" fillId="0" borderId="96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89" xfId="0" applyFont="1" applyBorder="1" applyAlignment="1">
      <alignment vertical="center"/>
    </xf>
    <xf numFmtId="3" fontId="18" fillId="0" borderId="91" xfId="0" applyNumberFormat="1" applyFont="1" applyBorder="1" applyAlignment="1">
      <alignment vertical="center"/>
    </xf>
    <xf numFmtId="3" fontId="18" fillId="0" borderId="85" xfId="0" applyNumberFormat="1" applyFont="1" applyBorder="1" applyAlignment="1">
      <alignment horizontal="right" vertical="center"/>
    </xf>
    <xf numFmtId="3" fontId="18" fillId="0" borderId="126" xfId="0" applyNumberFormat="1" applyFont="1" applyBorder="1" applyAlignment="1">
      <alignment horizontal="right" vertical="center"/>
    </xf>
    <xf numFmtId="0" fontId="18" fillId="0" borderId="81" xfId="0" applyFont="1" applyBorder="1" applyAlignment="1">
      <alignment vertical="center"/>
    </xf>
    <xf numFmtId="0" fontId="2" fillId="3" borderId="87" xfId="0" applyFont="1" applyFill="1" applyBorder="1" applyAlignment="1">
      <alignment vertical="center"/>
    </xf>
    <xf numFmtId="0" fontId="2" fillId="0" borderId="148" xfId="0" applyFont="1" applyBorder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vertical="center"/>
    </xf>
    <xf numFmtId="0" fontId="23" fillId="0" borderId="0" xfId="0" applyFont="1" applyAlignment="1">
      <alignment vertical="center"/>
    </xf>
    <xf numFmtId="3" fontId="2" fillId="0" borderId="164" xfId="0" applyNumberFormat="1" applyFont="1" applyBorder="1" applyAlignment="1">
      <alignment horizontal="right" vertical="center"/>
    </xf>
    <xf numFmtId="9" fontId="2" fillId="0" borderId="171" xfId="0" applyNumberFormat="1" applyFont="1" applyBorder="1" applyAlignment="1">
      <alignment horizontal="right" vertical="center"/>
    </xf>
    <xf numFmtId="0" fontId="2" fillId="0" borderId="172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203" xfId="0" applyNumberFormat="1" applyFont="1" applyBorder="1" applyAlignment="1">
      <alignment vertical="center"/>
    </xf>
    <xf numFmtId="0" fontId="2" fillId="0" borderId="0" xfId="3" applyFont="1"/>
    <xf numFmtId="0" fontId="8" fillId="0" borderId="218" xfId="3" applyFont="1" applyBorder="1" applyAlignment="1">
      <alignment horizontal="center" vertical="center" wrapText="1"/>
    </xf>
    <xf numFmtId="0" fontId="8" fillId="0" borderId="101" xfId="3" applyFont="1" applyBorder="1" applyAlignment="1">
      <alignment horizontal="center" vertical="center"/>
    </xf>
    <xf numFmtId="0" fontId="2" fillId="0" borderId="149" xfId="3" applyFont="1" applyBorder="1" applyAlignment="1">
      <alignment horizontal="center" vertical="center" wrapText="1"/>
    </xf>
    <xf numFmtId="3" fontId="2" fillId="0" borderId="98" xfId="5" applyNumberFormat="1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 wrapText="1"/>
    </xf>
    <xf numFmtId="0" fontId="2" fillId="0" borderId="216" xfId="0" applyFont="1" applyBorder="1" applyAlignment="1">
      <alignment vertical="center" wrapText="1"/>
    </xf>
    <xf numFmtId="3" fontId="2" fillId="0" borderId="120" xfId="3" applyNumberFormat="1" applyFont="1" applyBorder="1" applyAlignment="1">
      <alignment vertical="center"/>
    </xf>
    <xf numFmtId="3" fontId="2" fillId="0" borderId="58" xfId="3" applyNumberFormat="1" applyFont="1" applyBorder="1" applyAlignment="1">
      <alignment vertical="center"/>
    </xf>
    <xf numFmtId="3" fontId="2" fillId="0" borderId="149" xfId="3" applyNumberFormat="1" applyFont="1" applyBorder="1" applyAlignment="1">
      <alignment vertical="center"/>
    </xf>
    <xf numFmtId="3" fontId="2" fillId="0" borderId="64" xfId="3" applyNumberFormat="1" applyFont="1" applyBorder="1" applyAlignment="1">
      <alignment vertical="center"/>
    </xf>
    <xf numFmtId="0" fontId="8" fillId="0" borderId="223" xfId="3" applyFont="1" applyBorder="1" applyAlignment="1">
      <alignment horizontal="center" vertical="center" wrapText="1"/>
    </xf>
    <xf numFmtId="0" fontId="2" fillId="0" borderId="224" xfId="3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121" xfId="0" applyFont="1" applyBorder="1" applyAlignment="1">
      <alignment vertical="center" wrapText="1"/>
    </xf>
    <xf numFmtId="0" fontId="8" fillId="0" borderId="222" xfId="3" applyFont="1" applyBorder="1" applyAlignment="1">
      <alignment horizontal="center" vertical="center" wrapText="1"/>
    </xf>
    <xf numFmtId="3" fontId="2" fillId="0" borderId="80" xfId="5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vertical="center"/>
    </xf>
    <xf numFmtId="3" fontId="6" fillId="0" borderId="18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vertical="center"/>
    </xf>
    <xf numFmtId="3" fontId="7" fillId="0" borderId="49" xfId="0" applyNumberFormat="1" applyFont="1" applyBorder="1" applyAlignment="1">
      <alignment vertical="center"/>
    </xf>
    <xf numFmtId="3" fontId="2" fillId="0" borderId="147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49" xfId="0" applyNumberFormat="1" applyFont="1" applyBorder="1"/>
    <xf numFmtId="3" fontId="2" fillId="0" borderId="17" xfId="0" applyNumberFormat="1" applyFont="1" applyBorder="1" applyAlignment="1">
      <alignment horizontal="right" vertical="center"/>
    </xf>
    <xf numFmtId="3" fontId="2" fillId="0" borderId="85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110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225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3" fontId="2" fillId="0" borderId="101" xfId="0" applyNumberFormat="1" applyFont="1" applyBorder="1" applyAlignment="1">
      <alignment vertical="center"/>
    </xf>
    <xf numFmtId="9" fontId="2" fillId="0" borderId="180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 wrapText="1"/>
    </xf>
    <xf numFmtId="3" fontId="2" fillId="0" borderId="226" xfId="0" applyNumberFormat="1" applyFont="1" applyBorder="1" applyAlignment="1">
      <alignment horizontal="right" vertical="center"/>
    </xf>
    <xf numFmtId="0" fontId="7" fillId="0" borderId="27" xfId="0" applyFont="1" applyBorder="1" applyAlignment="1">
      <alignment vertical="center"/>
    </xf>
    <xf numFmtId="0" fontId="8" fillId="0" borderId="227" xfId="1" applyFont="1" applyBorder="1" applyAlignment="1">
      <alignment horizontal="center" vertical="center"/>
    </xf>
    <xf numFmtId="0" fontId="8" fillId="0" borderId="228" xfId="1" applyFont="1" applyBorder="1" applyAlignment="1">
      <alignment vertical="center"/>
    </xf>
    <xf numFmtId="3" fontId="8" fillId="0" borderId="76" xfId="1" applyNumberFormat="1" applyFont="1" applyBorder="1" applyAlignment="1">
      <alignment horizontal="center" vertical="center"/>
    </xf>
    <xf numFmtId="9" fontId="8" fillId="0" borderId="67" xfId="1" applyNumberFormat="1" applyFont="1" applyBorder="1" applyAlignment="1">
      <alignment horizontal="center" vertical="center"/>
    </xf>
    <xf numFmtId="0" fontId="8" fillId="0" borderId="62" xfId="1" applyFont="1" applyBorder="1" applyAlignment="1">
      <alignment vertical="center"/>
    </xf>
    <xf numFmtId="0" fontId="8" fillId="0" borderId="63" xfId="1" applyFont="1" applyBorder="1" applyAlignment="1">
      <alignment vertical="center"/>
    </xf>
    <xf numFmtId="3" fontId="8" fillId="0" borderId="77" xfId="1" applyNumberFormat="1" applyFont="1" applyBorder="1" applyAlignment="1">
      <alignment horizontal="center" vertical="center"/>
    </xf>
    <xf numFmtId="9" fontId="8" fillId="0" borderId="78" xfId="1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120" xfId="0" applyFont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0" fontId="6" fillId="0" borderId="112" xfId="0" applyFont="1" applyBorder="1" applyAlignment="1">
      <alignment vertical="center"/>
    </xf>
    <xf numFmtId="0" fontId="7" fillId="0" borderId="229" xfId="0" applyFont="1" applyBorder="1" applyAlignment="1">
      <alignment vertical="center"/>
    </xf>
    <xf numFmtId="3" fontId="7" fillId="0" borderId="230" xfId="0" applyNumberFormat="1" applyFont="1" applyBorder="1" applyAlignment="1">
      <alignment horizontal="right" vertical="center"/>
    </xf>
    <xf numFmtId="3" fontId="2" fillId="0" borderId="231" xfId="0" applyNumberFormat="1" applyFont="1" applyBorder="1" applyAlignment="1">
      <alignment horizontal="right" vertical="center"/>
    </xf>
    <xf numFmtId="3" fontId="6" fillId="0" borderId="232" xfId="0" applyNumberFormat="1" applyFont="1" applyBorder="1" applyAlignment="1">
      <alignment horizontal="right" vertical="center"/>
    </xf>
    <xf numFmtId="3" fontId="2" fillId="0" borderId="233" xfId="0" applyNumberFormat="1" applyFont="1" applyBorder="1" applyAlignment="1">
      <alignment horizontal="right" vertical="center"/>
    </xf>
    <xf numFmtId="3" fontId="7" fillId="0" borderId="232" xfId="0" applyNumberFormat="1" applyFont="1" applyBorder="1" applyAlignment="1">
      <alignment horizontal="right" vertical="center"/>
    </xf>
    <xf numFmtId="3" fontId="7" fillId="0" borderId="234" xfId="0" applyNumberFormat="1" applyFont="1" applyBorder="1" applyAlignment="1">
      <alignment horizontal="right" vertical="center"/>
    </xf>
    <xf numFmtId="3" fontId="2" fillId="0" borderId="232" xfId="0" applyNumberFormat="1" applyFont="1" applyBorder="1" applyAlignment="1">
      <alignment horizontal="right" vertical="center"/>
    </xf>
    <xf numFmtId="3" fontId="6" fillId="0" borderId="231" xfId="0" applyNumberFormat="1" applyFont="1" applyBorder="1" applyAlignment="1">
      <alignment horizontal="right" vertical="center"/>
    </xf>
    <xf numFmtId="3" fontId="7" fillId="0" borderId="235" xfId="0" applyNumberFormat="1" applyFont="1" applyBorder="1" applyAlignment="1">
      <alignment vertical="center"/>
    </xf>
    <xf numFmtId="3" fontId="7" fillId="2" borderId="151" xfId="0" applyNumberFormat="1" applyFont="1" applyFill="1" applyBorder="1" applyAlignment="1">
      <alignment horizontal="right" vertical="center"/>
    </xf>
    <xf numFmtId="3" fontId="7" fillId="0" borderId="110" xfId="0" applyNumberFormat="1" applyFont="1" applyBorder="1" applyAlignment="1">
      <alignment horizontal="right" vertical="center"/>
    </xf>
    <xf numFmtId="0" fontId="7" fillId="0" borderId="236" xfId="0" applyFont="1" applyBorder="1" applyAlignment="1">
      <alignment horizontal="center" vertical="center"/>
    </xf>
    <xf numFmtId="0" fontId="7" fillId="0" borderId="237" xfId="0" applyFont="1" applyBorder="1" applyAlignment="1">
      <alignment vertical="center"/>
    </xf>
    <xf numFmtId="0" fontId="7" fillId="0" borderId="238" xfId="0" applyFont="1" applyBorder="1" applyAlignment="1">
      <alignment vertical="center"/>
    </xf>
    <xf numFmtId="3" fontId="7" fillId="0" borderId="70" xfId="0" applyNumberFormat="1" applyFont="1" applyBorder="1" applyAlignment="1">
      <alignment horizontal="right" vertical="center" wrapText="1"/>
    </xf>
    <xf numFmtId="3" fontId="7" fillId="0" borderId="239" xfId="0" applyNumberFormat="1" applyFont="1" applyBorder="1" applyAlignment="1">
      <alignment horizontal="right" vertical="center"/>
    </xf>
    <xf numFmtId="3" fontId="2" fillId="0" borderId="57" xfId="0" applyNumberFormat="1" applyFont="1" applyBorder="1" applyAlignment="1">
      <alignment horizontal="right" vertical="center"/>
    </xf>
    <xf numFmtId="3" fontId="18" fillId="0" borderId="0" xfId="0" applyNumberFormat="1" applyFont="1"/>
    <xf numFmtId="3" fontId="18" fillId="0" borderId="89" xfId="0" applyNumberFormat="1" applyFont="1" applyBorder="1"/>
    <xf numFmtId="0" fontId="18" fillId="0" borderId="89" xfId="0" applyFont="1" applyBorder="1"/>
    <xf numFmtId="9" fontId="2" fillId="0" borderId="240" xfId="0" applyNumberFormat="1" applyFont="1" applyBorder="1" applyAlignment="1">
      <alignment horizontal="right" vertical="center"/>
    </xf>
    <xf numFmtId="0" fontId="4" fillId="0" borderId="0" xfId="0" applyFont="1"/>
    <xf numFmtId="0" fontId="25" fillId="0" borderId="0" xfId="0" applyFont="1"/>
    <xf numFmtId="3" fontId="4" fillId="0" borderId="0" xfId="0" applyNumberFormat="1" applyFont="1"/>
    <xf numFmtId="3" fontId="2" fillId="0" borderId="127" xfId="0" applyNumberFormat="1" applyFont="1" applyBorder="1" applyAlignment="1">
      <alignment horizontal="right" vertical="center"/>
    </xf>
    <xf numFmtId="9" fontId="2" fillId="0" borderId="241" xfId="0" applyNumberFormat="1" applyFont="1" applyBorder="1" applyAlignment="1">
      <alignment horizontal="right" vertical="center"/>
    </xf>
    <xf numFmtId="9" fontId="2" fillId="0" borderId="116" xfId="0" applyNumberFormat="1" applyFont="1" applyBorder="1" applyAlignment="1">
      <alignment horizontal="right" vertical="center"/>
    </xf>
    <xf numFmtId="3" fontId="2" fillId="0" borderId="178" xfId="0" applyNumberFormat="1" applyFont="1" applyBorder="1" applyAlignment="1">
      <alignment horizontal="right" vertical="center"/>
    </xf>
    <xf numFmtId="3" fontId="2" fillId="0" borderId="242" xfId="0" applyNumberFormat="1" applyFont="1" applyBorder="1" applyAlignment="1">
      <alignment horizontal="right" vertical="center"/>
    </xf>
    <xf numFmtId="0" fontId="4" fillId="0" borderId="0" xfId="1" applyFont="1" applyAlignment="1">
      <alignment horizontal="justify" vertical="center"/>
    </xf>
    <xf numFmtId="0" fontId="4" fillId="0" borderId="0" xfId="1" applyFont="1" applyAlignment="1">
      <alignment vertical="center"/>
    </xf>
    <xf numFmtId="165" fontId="4" fillId="0" borderId="0" xfId="1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165" fontId="27" fillId="0" borderId="0" xfId="0" applyNumberFormat="1" applyFont="1" applyAlignment="1">
      <alignment vertical="center"/>
    </xf>
    <xf numFmtId="0" fontId="25" fillId="0" borderId="0" xfId="1" applyFont="1" applyAlignment="1">
      <alignment vertical="center"/>
    </xf>
    <xf numFmtId="165" fontId="25" fillId="0" borderId="0" xfId="1" applyNumberFormat="1" applyFont="1" applyAlignment="1">
      <alignment vertical="center"/>
    </xf>
    <xf numFmtId="3" fontId="25" fillId="0" borderId="0" xfId="1" applyNumberFormat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2" fillId="0" borderId="243" xfId="3" applyFont="1" applyBorder="1" applyAlignment="1">
      <alignment horizontal="center" vertical="center" wrapText="1"/>
    </xf>
    <xf numFmtId="0" fontId="2" fillId="0" borderId="150" xfId="3" applyFont="1" applyBorder="1" applyAlignment="1">
      <alignment horizontal="center" vertical="center" wrapText="1"/>
    </xf>
    <xf numFmtId="3" fontId="2" fillId="0" borderId="126" xfId="3" applyNumberFormat="1" applyFont="1" applyBorder="1" applyAlignment="1">
      <alignment vertical="center"/>
    </xf>
    <xf numFmtId="3" fontId="2" fillId="0" borderId="150" xfId="3" applyNumberFormat="1" applyFont="1" applyBorder="1" applyAlignment="1">
      <alignment vertical="center"/>
    </xf>
    <xf numFmtId="3" fontId="2" fillId="0" borderId="75" xfId="5" applyNumberFormat="1" applyFont="1" applyBorder="1" applyAlignment="1">
      <alignment horizontal="center" vertical="center" wrapText="1"/>
    </xf>
    <xf numFmtId="3" fontId="2" fillId="0" borderId="63" xfId="5" applyNumberFormat="1" applyFont="1" applyBorder="1" applyAlignment="1">
      <alignment horizontal="center" vertical="center"/>
    </xf>
    <xf numFmtId="3" fontId="2" fillId="0" borderId="49" xfId="3" applyNumberFormat="1" applyFont="1" applyBorder="1" applyAlignment="1">
      <alignment vertical="center"/>
    </xf>
    <xf numFmtId="3" fontId="2" fillId="0" borderId="63" xfId="3" applyNumberFormat="1" applyFont="1" applyBorder="1" applyAlignment="1">
      <alignment vertical="center"/>
    </xf>
    <xf numFmtId="0" fontId="2" fillId="0" borderId="177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vertical="center"/>
    </xf>
    <xf numFmtId="0" fontId="26" fillId="0" borderId="49" xfId="1" applyFont="1" applyBorder="1" applyAlignment="1">
      <alignment vertical="center"/>
    </xf>
    <xf numFmtId="0" fontId="2" fillId="5" borderId="49" xfId="0" applyFont="1" applyFill="1" applyBorder="1" applyAlignment="1">
      <alignment vertical="center" wrapText="1"/>
    </xf>
    <xf numFmtId="0" fontId="2" fillId="0" borderId="66" xfId="0" applyFont="1" applyBorder="1" applyAlignment="1">
      <alignment vertical="center"/>
    </xf>
    <xf numFmtId="3" fontId="2" fillId="0" borderId="32" xfId="0" applyNumberFormat="1" applyFont="1" applyBorder="1" applyAlignment="1">
      <alignment vertical="center"/>
    </xf>
    <xf numFmtId="0" fontId="2" fillId="0" borderId="123" xfId="0" applyFont="1" applyBorder="1" applyAlignment="1">
      <alignment horizontal="center" vertical="center"/>
    </xf>
    <xf numFmtId="0" fontId="2" fillId="0" borderId="106" xfId="0" applyFont="1" applyBorder="1" applyAlignment="1">
      <alignment vertical="center"/>
    </xf>
    <xf numFmtId="3" fontId="2" fillId="0" borderId="102" xfId="0" applyNumberFormat="1" applyFont="1" applyBorder="1" applyAlignment="1">
      <alignment vertic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72" xfId="1" applyFont="1" applyBorder="1" applyAlignment="1">
      <alignment horizontal="center" vertical="center" wrapText="1"/>
    </xf>
    <xf numFmtId="0" fontId="2" fillId="0" borderId="68" xfId="1" applyFont="1" applyBorder="1" applyAlignment="1">
      <alignment horizontal="center" vertical="center" wrapText="1"/>
    </xf>
    <xf numFmtId="0" fontId="2" fillId="0" borderId="158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172" xfId="0" applyFont="1" applyBorder="1" applyAlignment="1">
      <alignment horizontal="center" vertical="center"/>
    </xf>
    <xf numFmtId="0" fontId="2" fillId="0" borderId="168" xfId="0" applyFont="1" applyBorder="1" applyAlignment="1">
      <alignment horizontal="center" vertical="center"/>
    </xf>
    <xf numFmtId="0" fontId="2" fillId="0" borderId="169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103" xfId="0" applyFont="1" applyBorder="1" applyAlignment="1">
      <alignment horizontal="center" vertical="center"/>
    </xf>
    <xf numFmtId="0" fontId="2" fillId="0" borderId="170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7" fillId="2" borderId="12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167" xfId="0" applyFont="1" applyBorder="1" applyAlignment="1">
      <alignment horizontal="right" vertical="center"/>
    </xf>
    <xf numFmtId="0" fontId="7" fillId="0" borderId="190" xfId="0" applyFont="1" applyBorder="1" applyAlignment="1">
      <alignment horizontal="right" vertical="center"/>
    </xf>
    <xf numFmtId="0" fontId="7" fillId="0" borderId="104" xfId="0" applyFont="1" applyBorder="1" applyAlignment="1">
      <alignment horizontal="right" vertical="center"/>
    </xf>
    <xf numFmtId="0" fontId="7" fillId="2" borderId="167" xfId="0" applyFont="1" applyFill="1" applyBorder="1" applyAlignment="1">
      <alignment horizontal="right" vertical="center"/>
    </xf>
    <xf numFmtId="0" fontId="2" fillId="0" borderId="105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2" fillId="0" borderId="167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3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65" xfId="0" applyFont="1" applyBorder="1" applyAlignment="1">
      <alignment horizontal="center" vertical="center"/>
    </xf>
    <xf numFmtId="0" fontId="7" fillId="2" borderId="167" xfId="0" applyFont="1" applyFill="1" applyBorder="1" applyAlignment="1">
      <alignment horizontal="center" vertical="center"/>
    </xf>
    <xf numFmtId="0" fontId="2" fillId="0" borderId="165" xfId="0" applyFont="1" applyBorder="1" applyAlignment="1">
      <alignment horizontal="center" vertical="center"/>
    </xf>
    <xf numFmtId="0" fontId="5" fillId="0" borderId="16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221" xfId="0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73" xfId="0" applyFont="1" applyBorder="1" applyAlignment="1">
      <alignment horizontal="left" vertical="center"/>
    </xf>
    <xf numFmtId="0" fontId="5" fillId="0" borderId="96" xfId="0" applyFont="1" applyBorder="1" applyAlignment="1">
      <alignment horizontal="left" vertical="center"/>
    </xf>
    <xf numFmtId="0" fontId="5" fillId="0" borderId="125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5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9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0" fontId="2" fillId="0" borderId="84" xfId="0" applyFont="1" applyBorder="1" applyAlignment="1">
      <alignment vertical="center"/>
    </xf>
    <xf numFmtId="0" fontId="8" fillId="0" borderId="121" xfId="0" applyFont="1" applyBorder="1" applyAlignment="1">
      <alignment horizontal="center" vertical="center" wrapText="1"/>
    </xf>
    <xf numFmtId="0" fontId="8" fillId="0" borderId="133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2" fillId="0" borderId="69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6" fillId="0" borderId="158" xfId="1" applyFont="1" applyBorder="1" applyAlignment="1">
      <alignment vertical="center" wrapText="1"/>
    </xf>
    <xf numFmtId="0" fontId="6" fillId="0" borderId="73" xfId="1" applyFont="1" applyBorder="1" applyAlignment="1">
      <alignment vertical="center" wrapText="1"/>
    </xf>
    <xf numFmtId="0" fontId="2" fillId="0" borderId="49" xfId="1" applyFont="1" applyBorder="1" applyAlignment="1">
      <alignment vertical="center" wrapText="1"/>
    </xf>
    <xf numFmtId="0" fontId="2" fillId="0" borderId="58" xfId="1" applyFont="1" applyBorder="1" applyAlignment="1">
      <alignment vertical="center" wrapText="1"/>
    </xf>
    <xf numFmtId="0" fontId="2" fillId="0" borderId="217" xfId="1" applyFont="1" applyBorder="1" applyAlignment="1">
      <alignment horizontal="center" vertical="center" wrapText="1"/>
    </xf>
    <xf numFmtId="0" fontId="2" fillId="0" borderId="83" xfId="1" applyFont="1" applyBorder="1" applyAlignment="1">
      <alignment horizontal="center" vertical="center" wrapText="1"/>
    </xf>
    <xf numFmtId="0" fontId="2" fillId="0" borderId="90" xfId="1" applyFont="1" applyBorder="1" applyAlignment="1">
      <alignment horizontal="center" vertical="center" wrapText="1"/>
    </xf>
    <xf numFmtId="0" fontId="2" fillId="0" borderId="176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89" xfId="1" applyFont="1" applyBorder="1" applyAlignment="1">
      <alignment horizontal="center" vertical="center" wrapText="1"/>
    </xf>
    <xf numFmtId="0" fontId="2" fillId="0" borderId="218" xfId="1" applyFont="1" applyBorder="1" applyAlignment="1">
      <alignment horizontal="center" vertical="center" wrapText="1"/>
    </xf>
    <xf numFmtId="0" fontId="2" fillId="0" borderId="121" xfId="1" applyFont="1" applyBorder="1" applyAlignment="1">
      <alignment horizontal="center" vertical="center" wrapText="1"/>
    </xf>
    <xf numFmtId="0" fontId="2" fillId="0" borderId="150" xfId="1" applyFont="1" applyBorder="1" applyAlignment="1">
      <alignment horizontal="center" vertical="center" wrapText="1"/>
    </xf>
    <xf numFmtId="0" fontId="2" fillId="0" borderId="216" xfId="1" applyFont="1" applyBorder="1" applyAlignment="1">
      <alignment horizontal="center" vertical="center" wrapText="1"/>
    </xf>
    <xf numFmtId="0" fontId="2" fillId="0" borderId="126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6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185" xfId="1" applyFont="1" applyBorder="1" applyAlignment="1">
      <alignment horizontal="center" vertical="center" wrapText="1"/>
    </xf>
    <xf numFmtId="0" fontId="2" fillId="0" borderId="219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/>
    </xf>
    <xf numFmtId="0" fontId="2" fillId="0" borderId="71" xfId="1" applyFont="1" applyBorder="1" applyAlignment="1">
      <alignment horizontal="center" vertical="center"/>
    </xf>
    <xf numFmtId="3" fontId="2" fillId="0" borderId="49" xfId="1" applyNumberFormat="1" applyFont="1" applyBorder="1" applyAlignment="1">
      <alignment horizontal="center" vertical="center"/>
    </xf>
    <xf numFmtId="0" fontId="2" fillId="2" borderId="167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74" xfId="0" applyFont="1" applyBorder="1" applyAlignment="1">
      <alignment horizontal="center" vertical="center"/>
    </xf>
    <xf numFmtId="0" fontId="7" fillId="0" borderId="215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75" xfId="0" applyFont="1" applyBorder="1" applyAlignment="1">
      <alignment horizontal="center" vertical="center"/>
    </xf>
    <xf numFmtId="0" fontId="7" fillId="0" borderId="176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82" xfId="1" applyFont="1" applyBorder="1" applyAlignment="1">
      <alignment horizontal="center" vertical="center"/>
    </xf>
    <xf numFmtId="0" fontId="3" fillId="0" borderId="121" xfId="1" applyFont="1" applyBorder="1" applyAlignment="1">
      <alignment horizontal="right"/>
    </xf>
    <xf numFmtId="0" fontId="2" fillId="0" borderId="59" xfId="1" applyFont="1" applyBorder="1" applyAlignment="1">
      <alignment horizontal="center" vertical="center" wrapText="1"/>
    </xf>
    <xf numFmtId="0" fontId="2" fillId="0" borderId="158" xfId="1" applyFont="1" applyBorder="1" applyAlignment="1">
      <alignment horizontal="center" vertical="center"/>
    </xf>
  </cellXfs>
  <cellStyles count="6">
    <cellStyle name="Normál" xfId="0" builtinId="0"/>
    <cellStyle name="Normál 2" xfId="1" xr:uid="{00000000-0005-0000-0000-000001000000}"/>
    <cellStyle name="Normál 2 2" xfId="2" xr:uid="{00000000-0005-0000-0000-000002000000}"/>
    <cellStyle name="Normál 2_Mellékletek az egységes költségvetési rendelethez" xfId="4" xr:uid="{00000000-0005-0000-0000-000003000000}"/>
    <cellStyle name="Normál_13_melleklet" xfId="5" xr:uid="{00000000-0005-0000-0000-000004000000}"/>
    <cellStyle name="Normál_Mellékletek az egységes költségvetési rendelethez" xfId="3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tabSelected="1" zoomScaleNormal="100" workbookViewId="0">
      <selection sqref="A1:C1"/>
    </sheetView>
  </sheetViews>
  <sheetFormatPr defaultRowHeight="12.75" x14ac:dyDescent="0.2"/>
  <cols>
    <col min="1" max="1" width="35.7109375" style="183" customWidth="1"/>
    <col min="2" max="2" width="10.7109375" style="183" customWidth="1"/>
    <col min="3" max="3" width="33.7109375" style="183" customWidth="1"/>
    <col min="4" max="16384" width="9.140625" style="182"/>
  </cols>
  <sheetData>
    <row r="1" spans="1:3" ht="15" customHeight="1" x14ac:dyDescent="0.2">
      <c r="A1" s="737" t="s">
        <v>529</v>
      </c>
      <c r="B1" s="737"/>
      <c r="C1" s="737"/>
    </row>
    <row r="2" spans="1:3" ht="15" customHeight="1" x14ac:dyDescent="0.2">
      <c r="C2" s="2" t="s">
        <v>785</v>
      </c>
    </row>
    <row r="3" spans="1:3" ht="15" customHeight="1" x14ac:dyDescent="0.2"/>
    <row r="4" spans="1:3" s="185" customFormat="1" ht="15" customHeight="1" x14ac:dyDescent="0.2">
      <c r="A4" s="738" t="s">
        <v>205</v>
      </c>
      <c r="B4" s="738"/>
      <c r="C4" s="738"/>
    </row>
    <row r="5" spans="1:3" s="185" customFormat="1" ht="15" customHeight="1" thickBot="1" x14ac:dyDescent="0.25">
      <c r="A5" s="186"/>
      <c r="B5" s="187"/>
      <c r="C5" s="187"/>
    </row>
    <row r="6" spans="1:3" s="185" customFormat="1" ht="15" customHeight="1" thickTop="1" x14ac:dyDescent="0.2">
      <c r="A6" s="739" t="s">
        <v>206</v>
      </c>
      <c r="B6" s="741" t="s">
        <v>207</v>
      </c>
      <c r="C6" s="742"/>
    </row>
    <row r="7" spans="1:3" s="185" customFormat="1" ht="15" customHeight="1" x14ac:dyDescent="0.2">
      <c r="A7" s="740"/>
      <c r="B7" s="743"/>
      <c r="C7" s="744"/>
    </row>
    <row r="8" spans="1:3" s="185" customFormat="1" ht="15" customHeight="1" x14ac:dyDescent="0.2">
      <c r="A8" s="189"/>
      <c r="B8" s="190" t="s">
        <v>208</v>
      </c>
      <c r="C8" s="191" t="s">
        <v>209</v>
      </c>
    </row>
    <row r="9" spans="1:3" s="185" customFormat="1" ht="15" customHeight="1" thickBot="1" x14ac:dyDescent="0.25">
      <c r="A9" s="192" t="s">
        <v>3</v>
      </c>
      <c r="B9" s="193" t="s">
        <v>4</v>
      </c>
      <c r="C9" s="194" t="s">
        <v>5</v>
      </c>
    </row>
    <row r="10" spans="1:3" s="185" customFormat="1" ht="15" customHeight="1" thickTop="1" x14ac:dyDescent="0.2">
      <c r="A10" s="195" t="s">
        <v>210</v>
      </c>
      <c r="B10" s="196" t="s">
        <v>125</v>
      </c>
      <c r="C10" s="197" t="s">
        <v>211</v>
      </c>
    </row>
    <row r="11" spans="1:3" s="185" customFormat="1" ht="24" x14ac:dyDescent="0.2">
      <c r="A11" s="198" t="s">
        <v>212</v>
      </c>
      <c r="B11" s="188" t="s">
        <v>19</v>
      </c>
      <c r="C11" s="199" t="s">
        <v>213</v>
      </c>
    </row>
    <row r="12" spans="1:3" ht="15" customHeight="1" x14ac:dyDescent="0.2">
      <c r="A12" s="200"/>
      <c r="B12" s="201"/>
      <c r="C12" s="202"/>
    </row>
    <row r="13" spans="1:3" ht="15" customHeight="1" x14ac:dyDescent="0.2">
      <c r="A13" s="203"/>
      <c r="B13" s="201"/>
      <c r="C13" s="204"/>
    </row>
    <row r="14" spans="1:3" ht="15" customHeight="1" x14ac:dyDescent="0.2">
      <c r="A14" s="203"/>
      <c r="B14" s="201"/>
      <c r="C14" s="204"/>
    </row>
    <row r="15" spans="1:3" ht="15" customHeight="1" x14ac:dyDescent="0.2">
      <c r="A15" s="203"/>
      <c r="B15" s="201"/>
      <c r="C15" s="204"/>
    </row>
    <row r="16" spans="1:3" ht="15" customHeight="1" x14ac:dyDescent="0.2">
      <c r="A16" s="203"/>
      <c r="B16" s="201"/>
      <c r="C16" s="204"/>
    </row>
    <row r="17" spans="1:3" ht="15" customHeight="1" x14ac:dyDescent="0.2">
      <c r="A17" s="203"/>
      <c r="B17" s="201"/>
      <c r="C17" s="204"/>
    </row>
    <row r="18" spans="1:3" ht="15" customHeight="1" x14ac:dyDescent="0.2">
      <c r="A18" s="203"/>
      <c r="B18" s="201"/>
      <c r="C18" s="204"/>
    </row>
    <row r="19" spans="1:3" ht="15" customHeight="1" x14ac:dyDescent="0.2">
      <c r="A19" s="203"/>
      <c r="B19" s="201"/>
      <c r="C19" s="204"/>
    </row>
    <row r="20" spans="1:3" ht="15" customHeight="1" x14ac:dyDescent="0.2">
      <c r="A20" s="203"/>
      <c r="B20" s="201"/>
      <c r="C20" s="204"/>
    </row>
    <row r="21" spans="1:3" ht="15" customHeight="1" x14ac:dyDescent="0.2">
      <c r="A21" s="203"/>
      <c r="B21" s="201"/>
      <c r="C21" s="204"/>
    </row>
    <row r="22" spans="1:3" ht="15" customHeight="1" x14ac:dyDescent="0.2">
      <c r="A22" s="203"/>
      <c r="B22" s="201"/>
      <c r="C22" s="204"/>
    </row>
    <row r="23" spans="1:3" ht="15" customHeight="1" x14ac:dyDescent="0.2">
      <c r="A23" s="203"/>
      <c r="B23" s="201"/>
      <c r="C23" s="204"/>
    </row>
    <row r="24" spans="1:3" ht="15" customHeight="1" x14ac:dyDescent="0.2">
      <c r="A24" s="203"/>
      <c r="B24" s="201"/>
      <c r="C24" s="204"/>
    </row>
    <row r="25" spans="1:3" ht="15" customHeight="1" x14ac:dyDescent="0.2">
      <c r="A25" s="203"/>
      <c r="B25" s="201"/>
      <c r="C25" s="204"/>
    </row>
    <row r="26" spans="1:3" ht="15" customHeight="1" x14ac:dyDescent="0.2">
      <c r="A26" s="203"/>
      <c r="B26" s="201"/>
      <c r="C26" s="204"/>
    </row>
    <row r="27" spans="1:3" ht="15" customHeight="1" x14ac:dyDescent="0.2">
      <c r="A27" s="203"/>
      <c r="B27" s="201"/>
      <c r="C27" s="204"/>
    </row>
    <row r="28" spans="1:3" ht="15" customHeight="1" x14ac:dyDescent="0.2">
      <c r="A28" s="203"/>
      <c r="B28" s="201"/>
      <c r="C28" s="204"/>
    </row>
    <row r="29" spans="1:3" ht="15" customHeight="1" x14ac:dyDescent="0.2">
      <c r="A29" s="203"/>
      <c r="B29" s="201"/>
      <c r="C29" s="204"/>
    </row>
    <row r="30" spans="1:3" ht="15" customHeight="1" x14ac:dyDescent="0.2">
      <c r="A30" s="203"/>
      <c r="B30" s="201"/>
      <c r="C30" s="204"/>
    </row>
    <row r="31" spans="1:3" ht="15" customHeight="1" x14ac:dyDescent="0.2">
      <c r="A31" s="203"/>
      <c r="B31" s="201"/>
      <c r="C31" s="204"/>
    </row>
    <row r="32" spans="1:3" ht="15" customHeight="1" thickBot="1" x14ac:dyDescent="0.25">
      <c r="A32" s="205"/>
      <c r="B32" s="206"/>
      <c r="C32" s="207"/>
    </row>
    <row r="33" ht="13.5" thickTop="1" x14ac:dyDescent="0.2"/>
  </sheetData>
  <mergeCells count="4">
    <mergeCell ref="A1:C1"/>
    <mergeCell ref="A4:C4"/>
    <mergeCell ref="A6:A7"/>
    <mergeCell ref="B6:C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zoomScaleNormal="100" workbookViewId="0">
      <selection sqref="A1:F1"/>
    </sheetView>
  </sheetViews>
  <sheetFormatPr defaultRowHeight="12.75" x14ac:dyDescent="0.2"/>
  <cols>
    <col min="1" max="1" width="5.7109375" style="183" customWidth="1"/>
    <col min="2" max="2" width="37.7109375" style="183" customWidth="1"/>
    <col min="3" max="5" width="9.7109375" style="183" customWidth="1"/>
    <col min="6" max="6" width="9.7109375" style="182" customWidth="1"/>
    <col min="7" max="16384" width="9.140625" style="182"/>
  </cols>
  <sheetData>
    <row r="1" spans="1:6" ht="15" customHeight="1" x14ac:dyDescent="0.2">
      <c r="A1" s="737" t="s">
        <v>538</v>
      </c>
      <c r="B1" s="737"/>
      <c r="C1" s="737"/>
      <c r="D1" s="737"/>
      <c r="E1" s="737"/>
      <c r="F1" s="737"/>
    </row>
    <row r="2" spans="1:6" ht="15" customHeight="1" x14ac:dyDescent="0.2">
      <c r="F2" s="181" t="str">
        <f>'2.sz. melléklet'!G2</f>
        <v>az 1/2019. (II.20.) önkormányzati rendelethez</v>
      </c>
    </row>
    <row r="3" spans="1:6" ht="15" customHeight="1" x14ac:dyDescent="0.2">
      <c r="A3" s="219"/>
    </row>
    <row r="4" spans="1:6" ht="15" customHeight="1" x14ac:dyDescent="0.2">
      <c r="A4" s="781" t="s">
        <v>686</v>
      </c>
      <c r="B4" s="781"/>
      <c r="C4" s="781"/>
      <c r="D4" s="781"/>
      <c r="E4" s="781"/>
      <c r="F4" s="781"/>
    </row>
    <row r="5" spans="1:6" ht="15" customHeight="1" x14ac:dyDescent="0.2">
      <c r="A5" s="220"/>
      <c r="B5" s="220"/>
      <c r="C5" s="220"/>
      <c r="D5" s="220"/>
      <c r="E5" s="220"/>
      <c r="F5" s="221"/>
    </row>
    <row r="6" spans="1:6" ht="15" customHeight="1" thickBot="1" x14ac:dyDescent="0.25">
      <c r="A6" s="222"/>
      <c r="B6" s="222"/>
      <c r="C6" s="222"/>
      <c r="D6" s="222"/>
      <c r="E6" s="222"/>
      <c r="F6" s="4" t="s">
        <v>304</v>
      </c>
    </row>
    <row r="7" spans="1:6" ht="45.75" thickTop="1" x14ac:dyDescent="0.2">
      <c r="A7" s="223" t="s">
        <v>62</v>
      </c>
      <c r="B7" s="224" t="s">
        <v>115</v>
      </c>
      <c r="C7" s="7" t="s">
        <v>603</v>
      </c>
      <c r="D7" s="7" t="s">
        <v>666</v>
      </c>
      <c r="E7" s="7" t="s">
        <v>668</v>
      </c>
      <c r="F7" s="481" t="s">
        <v>669</v>
      </c>
    </row>
    <row r="8" spans="1:6" ht="15" customHeight="1" thickBot="1" x14ac:dyDescent="0.25">
      <c r="A8" s="225" t="s">
        <v>3</v>
      </c>
      <c r="B8" s="193" t="s">
        <v>4</v>
      </c>
      <c r="C8" s="11" t="s">
        <v>5</v>
      </c>
      <c r="D8" s="11" t="s">
        <v>6</v>
      </c>
      <c r="E8" s="11" t="s">
        <v>8</v>
      </c>
      <c r="F8" s="12" t="s">
        <v>9</v>
      </c>
    </row>
    <row r="9" spans="1:6" ht="18" customHeight="1" thickTop="1" thickBot="1" x14ac:dyDescent="0.25">
      <c r="A9" s="668" t="s">
        <v>13</v>
      </c>
      <c r="B9" s="669" t="s">
        <v>37</v>
      </c>
      <c r="C9" s="670">
        <f>'2.sz. melléklet'!C38</f>
        <v>74197028</v>
      </c>
      <c r="D9" s="670">
        <f>'2.sz. melléklet'!D38</f>
        <v>68580841</v>
      </c>
      <c r="E9" s="670">
        <f>'2.sz. melléklet'!F38</f>
        <v>60040523</v>
      </c>
      <c r="F9" s="671">
        <f>E9/C9</f>
        <v>0.80920388078077732</v>
      </c>
    </row>
    <row r="10" spans="1:6" ht="18" customHeight="1" thickTop="1" thickBot="1" x14ac:dyDescent="0.25">
      <c r="A10" s="672"/>
      <c r="B10" s="673" t="s">
        <v>201</v>
      </c>
      <c r="C10" s="674">
        <f>SUM(C9)</f>
        <v>74197028</v>
      </c>
      <c r="D10" s="674">
        <f t="shared" ref="D10:E10" si="0">SUM(D9)</f>
        <v>68580841</v>
      </c>
      <c r="E10" s="674">
        <f t="shared" si="0"/>
        <v>60040523</v>
      </c>
      <c r="F10" s="675">
        <f>E10/C10</f>
        <v>0.80920388078077732</v>
      </c>
    </row>
    <row r="11" spans="1:6" ht="13.5" thickTop="1" x14ac:dyDescent="0.2"/>
    <row r="17" ht="20.100000000000001" customHeight="1" x14ac:dyDescent="0.2"/>
  </sheetData>
  <mergeCells count="2">
    <mergeCell ref="A1:F1"/>
    <mergeCell ref="A4:F4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6"/>
  <sheetViews>
    <sheetView zoomScaleNormal="100" workbookViewId="0"/>
  </sheetViews>
  <sheetFormatPr defaultRowHeight="12.75" x14ac:dyDescent="0.2"/>
  <cols>
    <col min="1" max="1" width="11.140625" customWidth="1"/>
    <col min="2" max="2" width="5.7109375" style="1" customWidth="1"/>
    <col min="3" max="3" width="39.140625" style="1" bestFit="1" customWidth="1"/>
    <col min="4" max="4" width="10.7109375" style="1" customWidth="1"/>
    <col min="5" max="5" width="11.140625" style="1" customWidth="1"/>
    <col min="6" max="6" width="10.7109375" style="1" customWidth="1"/>
    <col min="7" max="7" width="10.7109375" customWidth="1"/>
  </cols>
  <sheetData>
    <row r="1" spans="1:7" ht="15" customHeight="1" x14ac:dyDescent="0.2">
      <c r="E1" s="2" t="s">
        <v>539</v>
      </c>
      <c r="F1"/>
    </row>
    <row r="2" spans="1:7" ht="15" customHeight="1" x14ac:dyDescent="0.2">
      <c r="E2" s="2" t="str">
        <f>'2.sz. melléklet'!G2</f>
        <v>az 1/2019. (II.20.) önkormányzati rendelethez</v>
      </c>
      <c r="F2"/>
    </row>
    <row r="4" spans="1:7" ht="15" customHeight="1" x14ac:dyDescent="0.2">
      <c r="A4" s="772" t="s">
        <v>697</v>
      </c>
      <c r="B4" s="772"/>
      <c r="C4" s="772"/>
      <c r="D4" s="772"/>
      <c r="E4" s="772"/>
      <c r="F4" s="500"/>
      <c r="G4" s="500"/>
    </row>
    <row r="5" spans="1:7" ht="12.75" customHeight="1" x14ac:dyDescent="0.2">
      <c r="A5" s="480"/>
      <c r="B5" s="480"/>
      <c r="C5" s="480"/>
      <c r="D5" s="480"/>
      <c r="E5" s="480"/>
      <c r="F5" s="500"/>
      <c r="G5" s="500"/>
    </row>
    <row r="6" spans="1:7" ht="14.25" customHeight="1" thickBot="1" x14ac:dyDescent="0.25">
      <c r="D6" s="4" t="s">
        <v>304</v>
      </c>
      <c r="F6"/>
    </row>
    <row r="7" spans="1:7" s="36" customFormat="1" ht="24.75" thickTop="1" x14ac:dyDescent="0.2">
      <c r="B7" s="131" t="s">
        <v>129</v>
      </c>
      <c r="C7" s="132" t="s">
        <v>130</v>
      </c>
      <c r="D7" s="8" t="s">
        <v>668</v>
      </c>
    </row>
    <row r="8" spans="1:7" s="36" customFormat="1" ht="14.25" customHeight="1" thickBot="1" x14ac:dyDescent="0.25">
      <c r="B8" s="133" t="s">
        <v>3</v>
      </c>
      <c r="C8" s="134" t="s">
        <v>4</v>
      </c>
      <c r="D8" s="12" t="s">
        <v>5</v>
      </c>
    </row>
    <row r="9" spans="1:7" s="36" customFormat="1" ht="14.25" customHeight="1" thickTop="1" x14ac:dyDescent="0.2">
      <c r="B9" s="137" t="s">
        <v>11</v>
      </c>
      <c r="C9" s="138" t="s">
        <v>66</v>
      </c>
      <c r="D9" s="496">
        <f>SUM(D10:D14)</f>
        <v>12815000</v>
      </c>
    </row>
    <row r="10" spans="1:7" s="36" customFormat="1" ht="14.25" customHeight="1" x14ac:dyDescent="0.2">
      <c r="B10" s="15" t="s">
        <v>13</v>
      </c>
      <c r="C10" s="16" t="s">
        <v>731</v>
      </c>
      <c r="D10" s="495">
        <v>3400000</v>
      </c>
    </row>
    <row r="11" spans="1:7" s="36" customFormat="1" ht="14.25" customHeight="1" x14ac:dyDescent="0.2">
      <c r="B11" s="15" t="s">
        <v>14</v>
      </c>
      <c r="C11" s="16" t="s">
        <v>732</v>
      </c>
      <c r="D11" s="495">
        <v>890000</v>
      </c>
    </row>
    <row r="12" spans="1:7" s="36" customFormat="1" ht="14.25" customHeight="1" x14ac:dyDescent="0.2">
      <c r="B12" s="15" t="s">
        <v>42</v>
      </c>
      <c r="C12" s="16" t="s">
        <v>616</v>
      </c>
      <c r="D12" s="495">
        <v>3225000</v>
      </c>
    </row>
    <row r="13" spans="1:7" s="36" customFormat="1" ht="14.25" customHeight="1" x14ac:dyDescent="0.2">
      <c r="B13" s="15" t="s">
        <v>43</v>
      </c>
      <c r="C13" s="16" t="s">
        <v>751</v>
      </c>
      <c r="D13" s="495">
        <v>5000000</v>
      </c>
    </row>
    <row r="14" spans="1:7" s="36" customFormat="1" ht="14.25" customHeight="1" x14ac:dyDescent="0.2">
      <c r="B14" s="15" t="s">
        <v>44</v>
      </c>
      <c r="C14" s="39" t="s">
        <v>759</v>
      </c>
      <c r="D14" s="495">
        <v>300000</v>
      </c>
    </row>
    <row r="15" spans="1:7" s="36" customFormat="1" ht="14.25" customHeight="1" x14ac:dyDescent="0.2">
      <c r="B15" s="137" t="s">
        <v>19</v>
      </c>
      <c r="C15" s="138" t="s">
        <v>67</v>
      </c>
      <c r="D15" s="496">
        <f>SUM(D16:D71)</f>
        <v>170635892</v>
      </c>
    </row>
    <row r="16" spans="1:7" s="36" customFormat="1" ht="14.25" customHeight="1" x14ac:dyDescent="0.2">
      <c r="B16" s="15" t="s">
        <v>13</v>
      </c>
      <c r="C16" s="16" t="s">
        <v>728</v>
      </c>
      <c r="D16" s="495">
        <v>190500</v>
      </c>
    </row>
    <row r="17" spans="2:5" s="36" customFormat="1" ht="14.25" customHeight="1" x14ac:dyDescent="0.2">
      <c r="B17" s="15" t="s">
        <v>14</v>
      </c>
      <c r="C17" s="16" t="s">
        <v>729</v>
      </c>
      <c r="D17" s="495">
        <v>63500</v>
      </c>
      <c r="E17" s="159"/>
    </row>
    <row r="18" spans="2:5" s="36" customFormat="1" ht="14.25" customHeight="1" x14ac:dyDescent="0.2">
      <c r="B18" s="15" t="s">
        <v>42</v>
      </c>
      <c r="C18" s="67" t="s">
        <v>730</v>
      </c>
      <c r="D18" s="495">
        <v>63500</v>
      </c>
      <c r="E18" s="159"/>
    </row>
    <row r="19" spans="2:5" s="36" customFormat="1" ht="14.25" customHeight="1" x14ac:dyDescent="0.2">
      <c r="B19" s="30" t="s">
        <v>43</v>
      </c>
      <c r="C19" s="330" t="s">
        <v>733</v>
      </c>
      <c r="D19" s="729">
        <v>10100000</v>
      </c>
      <c r="E19" s="159"/>
    </row>
    <row r="20" spans="2:5" s="36" customFormat="1" ht="14.25" customHeight="1" x14ac:dyDescent="0.2">
      <c r="B20" s="30" t="s">
        <v>44</v>
      </c>
      <c r="C20" s="330" t="s">
        <v>615</v>
      </c>
      <c r="D20" s="729">
        <v>5046000</v>
      </c>
    </row>
    <row r="21" spans="2:5" s="36" customFormat="1" ht="14.25" customHeight="1" x14ac:dyDescent="0.2">
      <c r="B21" s="30" t="s">
        <v>45</v>
      </c>
      <c r="C21" s="330" t="s">
        <v>734</v>
      </c>
      <c r="D21" s="729">
        <v>1700000</v>
      </c>
      <c r="E21" s="159"/>
    </row>
    <row r="22" spans="2:5" s="128" customFormat="1" ht="14.25" customHeight="1" x14ac:dyDescent="0.2">
      <c r="B22" s="30" t="s">
        <v>46</v>
      </c>
      <c r="C22" s="330" t="s">
        <v>735</v>
      </c>
      <c r="D22" s="729">
        <v>10000000</v>
      </c>
      <c r="E22" s="646"/>
    </row>
    <row r="23" spans="2:5" s="128" customFormat="1" ht="14.25" customHeight="1" x14ac:dyDescent="0.2">
      <c r="B23" s="30" t="s">
        <v>64</v>
      </c>
      <c r="C23" s="330" t="s">
        <v>742</v>
      </c>
      <c r="D23" s="729">
        <v>1100000</v>
      </c>
    </row>
    <row r="24" spans="2:5" s="36" customFormat="1" ht="14.25" customHeight="1" x14ac:dyDescent="0.2">
      <c r="B24" s="30" t="s">
        <v>81</v>
      </c>
      <c r="C24" s="730" t="s">
        <v>736</v>
      </c>
      <c r="D24" s="729">
        <v>1900000</v>
      </c>
    </row>
    <row r="25" spans="2:5" s="36" customFormat="1" ht="14.25" customHeight="1" x14ac:dyDescent="0.2">
      <c r="B25" s="30" t="s">
        <v>82</v>
      </c>
      <c r="C25" s="330" t="s">
        <v>737</v>
      </c>
      <c r="D25" s="729">
        <v>500000</v>
      </c>
    </row>
    <row r="26" spans="2:5" s="36" customFormat="1" ht="14.25" customHeight="1" x14ac:dyDescent="0.2">
      <c r="B26" s="30" t="s">
        <v>83</v>
      </c>
      <c r="C26" s="330" t="s">
        <v>738</v>
      </c>
      <c r="D26" s="729">
        <v>2000000</v>
      </c>
    </row>
    <row r="27" spans="2:5" s="36" customFormat="1" ht="24" x14ac:dyDescent="0.2">
      <c r="B27" s="30" t="s">
        <v>84</v>
      </c>
      <c r="C27" s="731" t="s">
        <v>739</v>
      </c>
      <c r="D27" s="729">
        <v>450000</v>
      </c>
      <c r="E27" s="159"/>
    </row>
    <row r="28" spans="2:5" s="36" customFormat="1" ht="14.25" customHeight="1" x14ac:dyDescent="0.2">
      <c r="B28" s="30" t="s">
        <v>85</v>
      </c>
      <c r="C28" s="330" t="s">
        <v>740</v>
      </c>
      <c r="D28" s="729">
        <v>380000</v>
      </c>
    </row>
    <row r="29" spans="2:5" s="36" customFormat="1" ht="14.25" customHeight="1" x14ac:dyDescent="0.2">
      <c r="B29" s="30" t="s">
        <v>86</v>
      </c>
      <c r="C29" s="330" t="s">
        <v>741</v>
      </c>
      <c r="D29" s="729">
        <v>700000</v>
      </c>
      <c r="E29" s="159"/>
    </row>
    <row r="30" spans="2:5" s="36" customFormat="1" ht="14.25" customHeight="1" x14ac:dyDescent="0.2">
      <c r="B30" s="15" t="s">
        <v>87</v>
      </c>
      <c r="C30" s="41" t="s">
        <v>743</v>
      </c>
      <c r="D30" s="495">
        <v>31805042</v>
      </c>
    </row>
    <row r="31" spans="2:5" s="36" customFormat="1" ht="14.25" customHeight="1" x14ac:dyDescent="0.2">
      <c r="B31" s="15" t="s">
        <v>88</v>
      </c>
      <c r="C31" s="67" t="s">
        <v>744</v>
      </c>
      <c r="D31" s="495">
        <v>32000000</v>
      </c>
    </row>
    <row r="32" spans="2:5" s="36" customFormat="1" ht="14.25" customHeight="1" x14ac:dyDescent="0.2">
      <c r="B32" s="30" t="s">
        <v>89</v>
      </c>
      <c r="C32" s="330" t="s">
        <v>745</v>
      </c>
      <c r="D32" s="729">
        <v>1000000</v>
      </c>
    </row>
    <row r="33" spans="2:5" s="36" customFormat="1" ht="14.25" customHeight="1" x14ac:dyDescent="0.2">
      <c r="B33" s="30" t="s">
        <v>90</v>
      </c>
      <c r="C33" s="330" t="s">
        <v>746</v>
      </c>
      <c r="D33" s="729">
        <v>2000000</v>
      </c>
    </row>
    <row r="34" spans="2:5" s="36" customFormat="1" ht="14.25" customHeight="1" x14ac:dyDescent="0.2">
      <c r="B34" s="30" t="s">
        <v>91</v>
      </c>
      <c r="C34" s="330" t="s">
        <v>747</v>
      </c>
      <c r="D34" s="729">
        <v>4600000</v>
      </c>
    </row>
    <row r="35" spans="2:5" s="36" customFormat="1" ht="14.25" customHeight="1" x14ac:dyDescent="0.2">
      <c r="B35" s="30" t="s">
        <v>92</v>
      </c>
      <c r="C35" s="330" t="s">
        <v>749</v>
      </c>
      <c r="D35" s="729">
        <v>5700000</v>
      </c>
    </row>
    <row r="36" spans="2:5" s="36" customFormat="1" ht="14.25" customHeight="1" x14ac:dyDescent="0.2">
      <c r="B36" s="30" t="s">
        <v>93</v>
      </c>
      <c r="C36" s="330" t="s">
        <v>748</v>
      </c>
      <c r="D36" s="729">
        <v>8763000</v>
      </c>
      <c r="E36" s="159"/>
    </row>
    <row r="37" spans="2:5" s="36" customFormat="1" ht="14.25" customHeight="1" x14ac:dyDescent="0.2">
      <c r="B37" s="15" t="s">
        <v>94</v>
      </c>
      <c r="C37" s="41" t="s">
        <v>750</v>
      </c>
      <c r="D37" s="495">
        <v>28009850</v>
      </c>
    </row>
    <row r="38" spans="2:5" s="36" customFormat="1" ht="14.25" customHeight="1" x14ac:dyDescent="0.2">
      <c r="B38" s="15" t="s">
        <v>95</v>
      </c>
      <c r="C38" s="16" t="s">
        <v>752</v>
      </c>
      <c r="D38" s="495">
        <v>12000000</v>
      </c>
    </row>
    <row r="39" spans="2:5" s="36" customFormat="1" ht="14.25" customHeight="1" x14ac:dyDescent="0.2">
      <c r="B39" s="15" t="s">
        <v>96</v>
      </c>
      <c r="C39" s="16" t="s">
        <v>753</v>
      </c>
      <c r="D39" s="495">
        <v>500000</v>
      </c>
    </row>
    <row r="40" spans="2:5" s="36" customFormat="1" ht="14.25" customHeight="1" x14ac:dyDescent="0.2">
      <c r="B40" s="15" t="s">
        <v>97</v>
      </c>
      <c r="C40" s="16" t="s">
        <v>754</v>
      </c>
      <c r="D40" s="495">
        <v>273000</v>
      </c>
    </row>
    <row r="41" spans="2:5" s="36" customFormat="1" ht="14.25" customHeight="1" x14ac:dyDescent="0.2">
      <c r="B41" s="15" t="s">
        <v>98</v>
      </c>
      <c r="C41" s="16" t="s">
        <v>617</v>
      </c>
      <c r="D41" s="495">
        <v>2000000</v>
      </c>
    </row>
    <row r="42" spans="2:5" s="36" customFormat="1" ht="14.25" customHeight="1" x14ac:dyDescent="0.2">
      <c r="B42" s="15" t="s">
        <v>99</v>
      </c>
      <c r="C42" s="16" t="s">
        <v>755</v>
      </c>
      <c r="D42" s="495">
        <v>2305000</v>
      </c>
    </row>
    <row r="43" spans="2:5" s="36" customFormat="1" ht="14.25" customHeight="1" x14ac:dyDescent="0.2">
      <c r="B43" s="15" t="s">
        <v>100</v>
      </c>
      <c r="C43" s="16" t="s">
        <v>586</v>
      </c>
      <c r="D43" s="495">
        <v>268000</v>
      </c>
    </row>
    <row r="44" spans="2:5" s="36" customFormat="1" ht="14.25" customHeight="1" x14ac:dyDescent="0.2">
      <c r="B44" s="15" t="s">
        <v>101</v>
      </c>
      <c r="C44" s="16" t="s">
        <v>756</v>
      </c>
      <c r="D44" s="495">
        <v>500000</v>
      </c>
    </row>
    <row r="45" spans="2:5" s="36" customFormat="1" ht="14.25" customHeight="1" x14ac:dyDescent="0.2">
      <c r="B45" s="15" t="s">
        <v>102</v>
      </c>
      <c r="C45" s="16" t="s">
        <v>757</v>
      </c>
      <c r="D45" s="495">
        <v>450000</v>
      </c>
    </row>
    <row r="46" spans="2:5" s="36" customFormat="1" ht="14.25" customHeight="1" x14ac:dyDescent="0.2">
      <c r="B46" s="15" t="s">
        <v>103</v>
      </c>
      <c r="C46" s="16" t="s">
        <v>758</v>
      </c>
      <c r="D46" s="495">
        <v>96000</v>
      </c>
    </row>
    <row r="47" spans="2:5" s="36" customFormat="1" ht="14.25" customHeight="1" x14ac:dyDescent="0.2">
      <c r="B47" s="15" t="s">
        <v>104</v>
      </c>
      <c r="C47" s="16" t="s">
        <v>584</v>
      </c>
      <c r="D47" s="495">
        <v>102000</v>
      </c>
      <c r="E47" s="159"/>
    </row>
    <row r="48" spans="2:5" s="36" customFormat="1" ht="14.25" customHeight="1" x14ac:dyDescent="0.2">
      <c r="B48" s="15" t="s">
        <v>105</v>
      </c>
      <c r="C48" s="16" t="s">
        <v>585</v>
      </c>
      <c r="D48" s="495">
        <v>76000</v>
      </c>
      <c r="E48" s="159"/>
    </row>
    <row r="49" spans="1:5" s="36" customFormat="1" ht="14.25" customHeight="1" thickBot="1" x14ac:dyDescent="0.25">
      <c r="B49" s="734" t="s">
        <v>106</v>
      </c>
      <c r="C49" s="735" t="s">
        <v>618</v>
      </c>
      <c r="D49" s="736">
        <v>317500</v>
      </c>
    </row>
    <row r="50" spans="1:5" s="36" customFormat="1" ht="5.25" customHeight="1" thickTop="1" x14ac:dyDescent="0.2">
      <c r="B50" s="38"/>
      <c r="C50" s="39"/>
      <c r="D50" s="445"/>
    </row>
    <row r="51" spans="1:5" s="36" customFormat="1" ht="5.25" customHeight="1" x14ac:dyDescent="0.2">
      <c r="B51" s="38"/>
      <c r="C51" s="39"/>
      <c r="D51" s="445"/>
    </row>
    <row r="52" spans="1:5" s="36" customFormat="1" ht="14.25" customHeight="1" x14ac:dyDescent="0.2">
      <c r="A52"/>
      <c r="B52" s="1"/>
      <c r="C52" s="1"/>
      <c r="D52" s="1"/>
      <c r="E52" s="2" t="s">
        <v>775</v>
      </c>
    </row>
    <row r="53" spans="1:5" s="36" customFormat="1" ht="14.25" customHeight="1" x14ac:dyDescent="0.2">
      <c r="A53"/>
      <c r="B53" s="1"/>
      <c r="C53" s="1"/>
      <c r="D53" s="1"/>
      <c r="E53" s="2" t="str">
        <f>E2</f>
        <v>az 1/2019. (II.20.) önkormányzati rendelethez</v>
      </c>
    </row>
    <row r="54" spans="1:5" s="36" customFormat="1" ht="14.25" customHeight="1" x14ac:dyDescent="0.2">
      <c r="A54"/>
      <c r="B54" s="1"/>
      <c r="C54" s="1"/>
      <c r="D54" s="1"/>
      <c r="E54" s="1"/>
    </row>
    <row r="55" spans="1:5" s="36" customFormat="1" ht="14.25" customHeight="1" x14ac:dyDescent="0.2">
      <c r="A55" s="772" t="s">
        <v>697</v>
      </c>
      <c r="B55" s="772"/>
      <c r="C55" s="772"/>
      <c r="D55" s="772"/>
      <c r="E55" s="772"/>
    </row>
    <row r="56" spans="1:5" s="36" customFormat="1" ht="14.25" customHeight="1" x14ac:dyDescent="0.2">
      <c r="A56" s="480"/>
      <c r="B56" s="480"/>
      <c r="C56" s="480"/>
      <c r="D56" s="480"/>
      <c r="E56" s="480"/>
    </row>
    <row r="57" spans="1:5" s="36" customFormat="1" ht="14.25" customHeight="1" thickBot="1" x14ac:dyDescent="0.25">
      <c r="A57"/>
      <c r="B57" s="1"/>
      <c r="C57" s="1"/>
      <c r="D57" s="4" t="s">
        <v>304</v>
      </c>
      <c r="E57" s="1"/>
    </row>
    <row r="58" spans="1:5" s="36" customFormat="1" ht="24.75" thickTop="1" x14ac:dyDescent="0.2">
      <c r="B58" s="131" t="s">
        <v>129</v>
      </c>
      <c r="C58" s="132" t="s">
        <v>130</v>
      </c>
      <c r="D58" s="8" t="s">
        <v>668</v>
      </c>
    </row>
    <row r="59" spans="1:5" s="36" customFormat="1" ht="14.25" customHeight="1" thickBot="1" x14ac:dyDescent="0.25">
      <c r="B59" s="133" t="s">
        <v>3</v>
      </c>
      <c r="C59" s="134" t="s">
        <v>4</v>
      </c>
      <c r="D59" s="12" t="s">
        <v>5</v>
      </c>
    </row>
    <row r="60" spans="1:5" s="36" customFormat="1" ht="14.25" customHeight="1" thickTop="1" x14ac:dyDescent="0.2">
      <c r="B60" s="40" t="s">
        <v>107</v>
      </c>
      <c r="C60" s="732" t="s">
        <v>760</v>
      </c>
      <c r="D60" s="733">
        <v>100000</v>
      </c>
    </row>
    <row r="61" spans="1:5" s="36" customFormat="1" ht="14.25" customHeight="1" x14ac:dyDescent="0.2">
      <c r="B61" s="15" t="s">
        <v>108</v>
      </c>
      <c r="C61" s="330" t="s">
        <v>761</v>
      </c>
      <c r="D61" s="729">
        <v>534000</v>
      </c>
    </row>
    <row r="62" spans="1:5" s="36" customFormat="1" ht="14.25" customHeight="1" x14ac:dyDescent="0.2">
      <c r="B62" s="15" t="s">
        <v>109</v>
      </c>
      <c r="C62" s="330" t="s">
        <v>764</v>
      </c>
      <c r="D62" s="729">
        <v>657000</v>
      </c>
    </row>
    <row r="63" spans="1:5" s="36" customFormat="1" ht="14.25" customHeight="1" x14ac:dyDescent="0.2">
      <c r="B63" s="15" t="s">
        <v>110</v>
      </c>
      <c r="C63" s="330" t="s">
        <v>762</v>
      </c>
      <c r="D63" s="729">
        <v>700000</v>
      </c>
    </row>
    <row r="64" spans="1:5" s="36" customFormat="1" ht="14.25" customHeight="1" x14ac:dyDescent="0.2">
      <c r="B64" s="15" t="s">
        <v>111</v>
      </c>
      <c r="C64" s="330" t="s">
        <v>763</v>
      </c>
      <c r="D64" s="729">
        <v>370000</v>
      </c>
      <c r="E64" s="159"/>
    </row>
    <row r="65" spans="2:5" s="36" customFormat="1" ht="14.25" customHeight="1" x14ac:dyDescent="0.2">
      <c r="B65" s="15" t="s">
        <v>626</v>
      </c>
      <c r="C65" s="41" t="s">
        <v>619</v>
      </c>
      <c r="D65" s="495">
        <v>300000</v>
      </c>
    </row>
    <row r="66" spans="2:5" s="36" customFormat="1" ht="14.25" customHeight="1" x14ac:dyDescent="0.2">
      <c r="B66" s="15" t="s">
        <v>658</v>
      </c>
      <c r="C66" s="67" t="s">
        <v>638</v>
      </c>
      <c r="D66" s="495">
        <v>229000</v>
      </c>
    </row>
    <row r="67" spans="2:5" s="36" customFormat="1" ht="14.25" customHeight="1" x14ac:dyDescent="0.2">
      <c r="B67" s="15" t="s">
        <v>770</v>
      </c>
      <c r="C67" s="330" t="s">
        <v>765</v>
      </c>
      <c r="D67" s="729">
        <v>127000</v>
      </c>
    </row>
    <row r="68" spans="2:5" s="36" customFormat="1" ht="14.25" customHeight="1" x14ac:dyDescent="0.2">
      <c r="B68" s="15" t="s">
        <v>771</v>
      </c>
      <c r="C68" s="330" t="s">
        <v>766</v>
      </c>
      <c r="D68" s="729">
        <v>60000</v>
      </c>
    </row>
    <row r="69" spans="2:5" s="36" customFormat="1" ht="14.25" customHeight="1" x14ac:dyDescent="0.2">
      <c r="B69" s="15" t="s">
        <v>772</v>
      </c>
      <c r="C69" s="330" t="s">
        <v>767</v>
      </c>
      <c r="D69" s="729">
        <v>100000</v>
      </c>
      <c r="E69" s="159"/>
    </row>
    <row r="70" spans="2:5" s="36" customFormat="1" ht="14.25" customHeight="1" x14ac:dyDescent="0.2">
      <c r="B70" s="15" t="s">
        <v>773</v>
      </c>
      <c r="C70" s="330" t="s">
        <v>768</v>
      </c>
      <c r="D70" s="729">
        <v>300000</v>
      </c>
      <c r="E70" s="159"/>
    </row>
    <row r="71" spans="2:5" s="36" customFormat="1" ht="14.25" customHeight="1" x14ac:dyDescent="0.2">
      <c r="B71" s="15" t="s">
        <v>774</v>
      </c>
      <c r="C71" s="330" t="s">
        <v>769</v>
      </c>
      <c r="D71" s="729">
        <v>200000</v>
      </c>
      <c r="E71" s="159"/>
    </row>
    <row r="72" spans="2:5" s="36" customFormat="1" ht="14.25" customHeight="1" x14ac:dyDescent="0.2">
      <c r="B72" s="137" t="s">
        <v>20</v>
      </c>
      <c r="C72" s="138" t="s">
        <v>131</v>
      </c>
      <c r="D72" s="494">
        <f>SUM(D73)</f>
        <v>14220000</v>
      </c>
      <c r="E72" s="159"/>
    </row>
    <row r="73" spans="2:5" s="36" customFormat="1" ht="14.25" customHeight="1" x14ac:dyDescent="0.2">
      <c r="B73" s="135" t="s">
        <v>13</v>
      </c>
      <c r="C73" s="136" t="s">
        <v>132</v>
      </c>
      <c r="D73" s="497">
        <v>14220000</v>
      </c>
    </row>
    <row r="74" spans="2:5" s="36" customFormat="1" ht="14.25" customHeight="1" thickBot="1" x14ac:dyDescent="0.25">
      <c r="B74" s="351" t="s">
        <v>21</v>
      </c>
      <c r="C74" s="382" t="s">
        <v>133</v>
      </c>
      <c r="D74" s="498">
        <v>2500000</v>
      </c>
    </row>
    <row r="75" spans="2:5" s="36" customFormat="1" ht="14.25" customHeight="1" thickTop="1" thickBot="1" x14ac:dyDescent="0.25">
      <c r="B75" s="276" t="s">
        <v>134</v>
      </c>
      <c r="C75" s="276"/>
      <c r="D75" s="499">
        <f>D9+D15+D72+D74</f>
        <v>200170892</v>
      </c>
    </row>
    <row r="76" spans="2:5" s="36" customFormat="1" ht="14.25" customHeight="1" thickTop="1" x14ac:dyDescent="0.2">
      <c r="B76" s="1"/>
      <c r="C76" s="1"/>
      <c r="D76" s="1"/>
    </row>
  </sheetData>
  <sheetProtection selectLockedCells="1" selectUnlockedCells="1"/>
  <mergeCells count="2">
    <mergeCell ref="A4:E4"/>
    <mergeCell ref="A55:E5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9" firstPageNumber="0" orientation="portrait" r:id="rId1"/>
  <headerFooter alignWithMargins="0"/>
  <rowBreaks count="1" manualBreakCount="1">
    <brk id="5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5"/>
  <sheetViews>
    <sheetView zoomScaleNormal="100" workbookViewId="0"/>
  </sheetViews>
  <sheetFormatPr defaultRowHeight="12.75" x14ac:dyDescent="0.2"/>
  <cols>
    <col min="1" max="1" width="5.42578125" style="182" customWidth="1"/>
    <col min="2" max="2" width="37.85546875" style="182" customWidth="1"/>
    <col min="3" max="6" width="11.7109375" style="182" customWidth="1"/>
    <col min="7" max="16384" width="9.140625" style="182"/>
  </cols>
  <sheetData>
    <row r="1" spans="1:7" s="227" customFormat="1" ht="15" customHeight="1" x14ac:dyDescent="0.2">
      <c r="A1" s="183"/>
      <c r="B1" s="183"/>
      <c r="C1" s="183"/>
      <c r="D1" s="183"/>
      <c r="F1" s="181" t="s">
        <v>540</v>
      </c>
      <c r="G1" s="183"/>
    </row>
    <row r="2" spans="1:7" s="227" customFormat="1" ht="15" customHeight="1" x14ac:dyDescent="0.2">
      <c r="A2" s="187"/>
      <c r="B2" s="187"/>
      <c r="C2" s="187"/>
      <c r="D2" s="187"/>
      <c r="F2" s="226" t="str">
        <f>'2.sz. melléklet'!G2</f>
        <v>az 1/2019. (II.20.) önkormányzati rendelethez</v>
      </c>
    </row>
    <row r="3" spans="1:7" s="227" customFormat="1" ht="15" customHeight="1" x14ac:dyDescent="0.2">
      <c r="A3" s="187"/>
      <c r="B3" s="187"/>
      <c r="C3" s="187"/>
      <c r="D3" s="187"/>
      <c r="E3" s="226"/>
      <c r="F3" s="187"/>
    </row>
    <row r="4" spans="1:7" s="227" customFormat="1" ht="15" customHeight="1" x14ac:dyDescent="0.2"/>
    <row r="5" spans="1:7" s="227" customFormat="1" ht="15" customHeight="1" x14ac:dyDescent="0.2">
      <c r="A5" s="738" t="s">
        <v>217</v>
      </c>
      <c r="B5" s="738"/>
      <c r="C5" s="738"/>
      <c r="D5" s="738"/>
      <c r="E5" s="738"/>
      <c r="F5" s="738"/>
      <c r="G5" s="187"/>
    </row>
    <row r="6" spans="1:7" s="227" customFormat="1" ht="15" customHeight="1" x14ac:dyDescent="0.2">
      <c r="A6" s="738" t="s">
        <v>218</v>
      </c>
      <c r="B6" s="738"/>
      <c r="C6" s="738"/>
      <c r="D6" s="738"/>
      <c r="E6" s="738"/>
      <c r="F6" s="738"/>
      <c r="G6" s="187"/>
    </row>
    <row r="7" spans="1:7" s="227" customFormat="1" ht="15" customHeight="1" x14ac:dyDescent="0.2"/>
    <row r="8" spans="1:7" s="227" customFormat="1" ht="15" customHeight="1" thickBot="1" x14ac:dyDescent="0.25">
      <c r="A8" s="629"/>
      <c r="B8" s="629"/>
      <c r="C8" s="629"/>
      <c r="D8" s="4"/>
      <c r="E8" s="629"/>
      <c r="F8" s="4" t="s">
        <v>304</v>
      </c>
    </row>
    <row r="9" spans="1:7" s="227" customFormat="1" ht="36.75" thickTop="1" x14ac:dyDescent="0.2">
      <c r="A9" s="644" t="s">
        <v>627</v>
      </c>
      <c r="B9" s="640" t="s">
        <v>628</v>
      </c>
      <c r="C9" s="641" t="s">
        <v>629</v>
      </c>
      <c r="D9" s="723" t="s">
        <v>637</v>
      </c>
      <c r="E9" s="719" t="s">
        <v>725</v>
      </c>
      <c r="F9" s="645" t="s">
        <v>726</v>
      </c>
    </row>
    <row r="10" spans="1:7" s="227" customFormat="1" ht="15" customHeight="1" thickBot="1" x14ac:dyDescent="0.25">
      <c r="A10" s="630" t="s">
        <v>3</v>
      </c>
      <c r="B10" s="631" t="s">
        <v>635</v>
      </c>
      <c r="C10" s="632" t="s">
        <v>5</v>
      </c>
      <c r="D10" s="724" t="s">
        <v>6</v>
      </c>
      <c r="E10" s="720" t="s">
        <v>7</v>
      </c>
      <c r="F10" s="633" t="s">
        <v>8</v>
      </c>
    </row>
    <row r="11" spans="1:7" s="227" customFormat="1" ht="48.75" thickTop="1" x14ac:dyDescent="0.2">
      <c r="A11" s="634" t="s">
        <v>630</v>
      </c>
      <c r="B11" s="635" t="s">
        <v>634</v>
      </c>
      <c r="C11" s="636">
        <v>71271187</v>
      </c>
      <c r="D11" s="725">
        <v>87502606</v>
      </c>
      <c r="E11" s="721">
        <v>0</v>
      </c>
      <c r="F11" s="637">
        <v>41502403</v>
      </c>
    </row>
    <row r="12" spans="1:7" s="227" customFormat="1" ht="25.5" customHeight="1" x14ac:dyDescent="0.2">
      <c r="A12" s="642" t="s">
        <v>631</v>
      </c>
      <c r="B12" s="371" t="s">
        <v>633</v>
      </c>
      <c r="C12" s="636">
        <v>32605237</v>
      </c>
      <c r="D12" s="725">
        <v>63298066</v>
      </c>
      <c r="E12" s="721">
        <v>17877316</v>
      </c>
      <c r="F12" s="637">
        <v>0</v>
      </c>
    </row>
    <row r="13" spans="1:7" s="227" customFormat="1" ht="36" x14ac:dyDescent="0.2">
      <c r="A13" s="727" t="s">
        <v>632</v>
      </c>
      <c r="B13" s="635" t="s">
        <v>636</v>
      </c>
      <c r="C13" s="636">
        <v>29837051</v>
      </c>
      <c r="D13" s="725">
        <v>29837051</v>
      </c>
      <c r="E13" s="721">
        <v>4685746</v>
      </c>
      <c r="F13" s="637">
        <v>15264372</v>
      </c>
    </row>
    <row r="14" spans="1:7" s="227" customFormat="1" ht="51" customHeight="1" thickBot="1" x14ac:dyDescent="0.25">
      <c r="A14" s="728" t="s">
        <v>724</v>
      </c>
      <c r="B14" s="643" t="s">
        <v>727</v>
      </c>
      <c r="C14" s="638">
        <v>19048372</v>
      </c>
      <c r="D14" s="726">
        <v>28454350</v>
      </c>
      <c r="E14" s="722">
        <v>19048372</v>
      </c>
      <c r="F14" s="639">
        <v>28454350</v>
      </c>
    </row>
    <row r="15" spans="1:7" ht="13.5" thickTop="1" x14ac:dyDescent="0.2"/>
  </sheetData>
  <mergeCells count="2">
    <mergeCell ref="A5:F5"/>
    <mergeCell ref="A6:F6"/>
  </mergeCells>
  <phoneticPr fontId="17" type="noConversion"/>
  <pageMargins left="0.75" right="0.75" top="1" bottom="1" header="0.5" footer="0.5"/>
  <pageSetup paperSize="9" scale="9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8"/>
  <sheetViews>
    <sheetView zoomScaleNormal="100" workbookViewId="0"/>
  </sheetViews>
  <sheetFormatPr defaultRowHeight="12.75" x14ac:dyDescent="0.2"/>
  <cols>
    <col min="1" max="1" width="5.7109375" style="1" customWidth="1"/>
    <col min="2" max="2" width="5.7109375" customWidth="1"/>
    <col min="3" max="3" width="30.85546875" style="1" customWidth="1"/>
    <col min="4" max="6" width="9.140625" style="1"/>
    <col min="7" max="7" width="11.7109375" style="1" customWidth="1"/>
  </cols>
  <sheetData>
    <row r="1" spans="1:8" ht="15" customHeight="1" x14ac:dyDescent="0.2">
      <c r="G1" s="2" t="s">
        <v>541</v>
      </c>
    </row>
    <row r="2" spans="1:8" ht="15" customHeight="1" x14ac:dyDescent="0.2">
      <c r="G2" s="2" t="str">
        <f>'2.sz. melléklet'!G2</f>
        <v>az 1/2019. (II.20.) önkormányzati rendelethez</v>
      </c>
    </row>
    <row r="3" spans="1:8" ht="15" customHeight="1" x14ac:dyDescent="0.2">
      <c r="C3" s="3"/>
    </row>
    <row r="4" spans="1:8" ht="15" customHeight="1" x14ac:dyDescent="0.2">
      <c r="A4" s="745" t="s">
        <v>135</v>
      </c>
      <c r="B4" s="745"/>
      <c r="C4" s="745"/>
      <c r="D4" s="745"/>
      <c r="E4" s="745"/>
      <c r="F4" s="745"/>
      <c r="G4" s="745"/>
      <c r="H4" s="1"/>
    </row>
    <row r="5" spans="1:8" ht="15" customHeight="1" x14ac:dyDescent="0.2">
      <c r="A5" s="745" t="s">
        <v>698</v>
      </c>
      <c r="B5" s="745"/>
      <c r="C5" s="745"/>
      <c r="D5" s="745"/>
      <c r="E5" s="745"/>
      <c r="F5" s="745"/>
      <c r="G5" s="745"/>
      <c r="H5" s="1"/>
    </row>
    <row r="6" spans="1:8" ht="15" customHeight="1" x14ac:dyDescent="0.2">
      <c r="B6" s="1"/>
    </row>
    <row r="7" spans="1:8" ht="15" customHeight="1" thickBot="1" x14ac:dyDescent="0.25">
      <c r="B7" s="1"/>
      <c r="G7" s="2" t="s">
        <v>304</v>
      </c>
    </row>
    <row r="8" spans="1:8" ht="24.75" thickTop="1" x14ac:dyDescent="0.2">
      <c r="A8" s="131" t="s">
        <v>129</v>
      </c>
      <c r="B8" s="794" t="s">
        <v>130</v>
      </c>
      <c r="C8" s="794"/>
      <c r="D8" s="794"/>
      <c r="E8" s="794"/>
      <c r="F8" s="795"/>
      <c r="G8" s="8" t="s">
        <v>668</v>
      </c>
    </row>
    <row r="9" spans="1:8" ht="15" customHeight="1" thickBot="1" x14ac:dyDescent="0.25">
      <c r="A9" s="133" t="s">
        <v>3</v>
      </c>
      <c r="B9" s="792" t="s">
        <v>4</v>
      </c>
      <c r="C9" s="792"/>
      <c r="D9" s="792"/>
      <c r="E9" s="792"/>
      <c r="F9" s="793"/>
      <c r="G9" s="487" t="s">
        <v>5</v>
      </c>
    </row>
    <row r="10" spans="1:8" ht="15" customHeight="1" thickTop="1" x14ac:dyDescent="0.2">
      <c r="A10" s="582" t="s">
        <v>117</v>
      </c>
      <c r="B10" s="791" t="s">
        <v>305</v>
      </c>
      <c r="C10" s="791"/>
      <c r="D10" s="791"/>
      <c r="E10" s="583"/>
      <c r="F10" s="584"/>
      <c r="G10" s="585"/>
    </row>
    <row r="11" spans="1:8" ht="15" customHeight="1" x14ac:dyDescent="0.2">
      <c r="A11" s="279" t="s">
        <v>118</v>
      </c>
      <c r="B11" s="788" t="s">
        <v>306</v>
      </c>
      <c r="C11" s="788"/>
      <c r="D11" s="788"/>
      <c r="E11" s="788"/>
      <c r="F11" s="586"/>
      <c r="G11" s="53">
        <f>SUM(E12:E15)</f>
        <v>16207515</v>
      </c>
    </row>
    <row r="12" spans="1:8" ht="15" customHeight="1" x14ac:dyDescent="0.2">
      <c r="A12" s="279"/>
      <c r="B12" s="587" t="s">
        <v>307</v>
      </c>
      <c r="C12" s="588" t="s">
        <v>308</v>
      </c>
      <c r="D12" s="588"/>
      <c r="E12" s="589">
        <v>2932450</v>
      </c>
      <c r="F12" s="586"/>
      <c r="G12" s="55"/>
    </row>
    <row r="13" spans="1:8" ht="15" customHeight="1" x14ac:dyDescent="0.2">
      <c r="A13" s="279"/>
      <c r="B13" s="587" t="s">
        <v>309</v>
      </c>
      <c r="C13" s="588" t="s">
        <v>310</v>
      </c>
      <c r="D13" s="588"/>
      <c r="E13" s="589">
        <v>9792000</v>
      </c>
      <c r="F13" s="586"/>
      <c r="G13" s="55"/>
    </row>
    <row r="14" spans="1:8" ht="15" customHeight="1" x14ac:dyDescent="0.2">
      <c r="A14" s="279"/>
      <c r="B14" s="587" t="s">
        <v>311</v>
      </c>
      <c r="C14" s="588" t="s">
        <v>312</v>
      </c>
      <c r="D14" s="588"/>
      <c r="E14" s="589">
        <v>668265</v>
      </c>
      <c r="F14" s="586"/>
      <c r="G14" s="55"/>
    </row>
    <row r="15" spans="1:8" ht="15" customHeight="1" x14ac:dyDescent="0.2">
      <c r="A15" s="446"/>
      <c r="B15" s="587" t="s">
        <v>313</v>
      </c>
      <c r="C15" s="588" t="s">
        <v>314</v>
      </c>
      <c r="D15" s="588"/>
      <c r="E15" s="590">
        <v>2814800</v>
      </c>
      <c r="F15" s="586"/>
      <c r="G15" s="55"/>
    </row>
    <row r="16" spans="1:8" ht="15" customHeight="1" x14ac:dyDescent="0.2">
      <c r="A16" s="279" t="s">
        <v>119</v>
      </c>
      <c r="B16" s="377" t="s">
        <v>315</v>
      </c>
      <c r="C16" s="377"/>
      <c r="D16" s="377"/>
      <c r="E16" s="591">
        <v>5000000</v>
      </c>
      <c r="F16" s="592"/>
      <c r="G16" s="378">
        <f>SUM(E16:E17)</f>
        <v>3271906</v>
      </c>
    </row>
    <row r="17" spans="1:7" ht="15" customHeight="1" x14ac:dyDescent="0.2">
      <c r="A17" s="446"/>
      <c r="B17" s="376"/>
      <c r="C17" s="593" t="s">
        <v>322</v>
      </c>
      <c r="D17" s="593"/>
      <c r="E17" s="594">
        <v>-1728094</v>
      </c>
      <c r="F17" s="595"/>
      <c r="G17" s="596"/>
    </row>
    <row r="18" spans="1:7" ht="15" customHeight="1" x14ac:dyDescent="0.2">
      <c r="A18" s="446" t="s">
        <v>559</v>
      </c>
      <c r="B18" s="580" t="s">
        <v>330</v>
      </c>
      <c r="C18" s="580"/>
      <c r="D18" s="580"/>
      <c r="E18" s="580"/>
      <c r="F18" s="597"/>
      <c r="G18" s="598">
        <v>155550</v>
      </c>
    </row>
    <row r="19" spans="1:7" ht="15" customHeight="1" x14ac:dyDescent="0.2">
      <c r="A19" s="446" t="s">
        <v>560</v>
      </c>
      <c r="B19" s="599" t="s">
        <v>328</v>
      </c>
      <c r="C19" s="376"/>
      <c r="D19" s="376"/>
      <c r="E19" s="376"/>
      <c r="F19" s="595"/>
      <c r="G19" s="381">
        <v>20677840</v>
      </c>
    </row>
    <row r="20" spans="1:7" ht="15" customHeight="1" thickBot="1" x14ac:dyDescent="0.25">
      <c r="A20" s="446" t="s">
        <v>570</v>
      </c>
      <c r="B20" s="39" t="s">
        <v>614</v>
      </c>
      <c r="C20" s="39"/>
      <c r="D20" s="39"/>
      <c r="E20" s="39"/>
      <c r="F20" s="586"/>
      <c r="G20" s="53">
        <v>1120500</v>
      </c>
    </row>
    <row r="21" spans="1:7" ht="15" customHeight="1" thickBot="1" x14ac:dyDescent="0.25">
      <c r="A21" s="277" t="s">
        <v>13</v>
      </c>
      <c r="B21" s="600" t="s">
        <v>564</v>
      </c>
      <c r="C21" s="601"/>
      <c r="D21" s="601"/>
      <c r="E21" s="602"/>
      <c r="F21" s="603"/>
      <c r="G21" s="604">
        <f>SUM(G11:G20)</f>
        <v>41433311</v>
      </c>
    </row>
    <row r="22" spans="1:7" ht="15" customHeight="1" x14ac:dyDescent="0.2">
      <c r="A22" s="605" t="s">
        <v>16</v>
      </c>
      <c r="B22" s="39" t="s">
        <v>569</v>
      </c>
      <c r="C22" s="208"/>
      <c r="D22" s="588"/>
      <c r="E22" s="606"/>
      <c r="F22" s="586"/>
      <c r="G22" s="53">
        <v>4185000</v>
      </c>
    </row>
    <row r="23" spans="1:7" ht="15" customHeight="1" thickBot="1" x14ac:dyDescent="0.25">
      <c r="A23" s="279" t="s">
        <v>17</v>
      </c>
      <c r="B23" s="39" t="s">
        <v>319</v>
      </c>
      <c r="C23" s="39"/>
      <c r="D23" s="39"/>
      <c r="E23" s="39"/>
      <c r="F23" s="586"/>
      <c r="G23" s="53">
        <v>1064000</v>
      </c>
    </row>
    <row r="24" spans="1:7" ht="15" customHeight="1" thickBot="1" x14ac:dyDescent="0.25">
      <c r="A24" s="277" t="s">
        <v>14</v>
      </c>
      <c r="B24" s="600" t="s">
        <v>561</v>
      </c>
      <c r="C24" s="607"/>
      <c r="D24" s="607"/>
      <c r="E24" s="602"/>
      <c r="F24" s="603"/>
      <c r="G24" s="608">
        <f>SUM(G22:G23)</f>
        <v>5249000</v>
      </c>
    </row>
    <row r="25" spans="1:7" ht="15" customHeight="1" thickBot="1" x14ac:dyDescent="0.25">
      <c r="A25" s="278" t="s">
        <v>121</v>
      </c>
      <c r="B25" s="609" t="s">
        <v>326</v>
      </c>
      <c r="C25" s="610"/>
      <c r="D25" s="611"/>
      <c r="E25" s="606"/>
      <c r="F25" s="586"/>
      <c r="G25" s="53">
        <v>1800000</v>
      </c>
    </row>
    <row r="26" spans="1:7" ht="15" customHeight="1" thickBot="1" x14ac:dyDescent="0.25">
      <c r="A26" s="277" t="s">
        <v>42</v>
      </c>
      <c r="B26" s="600" t="s">
        <v>563</v>
      </c>
      <c r="C26" s="607"/>
      <c r="D26" s="607"/>
      <c r="E26" s="602"/>
      <c r="F26" s="603"/>
      <c r="G26" s="608">
        <f>SUM(G25)</f>
        <v>1800000</v>
      </c>
    </row>
    <row r="27" spans="1:7" ht="15" customHeight="1" x14ac:dyDescent="0.2">
      <c r="A27" s="279" t="s">
        <v>323</v>
      </c>
      <c r="B27" s="788" t="s">
        <v>565</v>
      </c>
      <c r="C27" s="788"/>
      <c r="D27" s="788"/>
      <c r="E27" s="788"/>
      <c r="F27" s="789"/>
      <c r="G27" s="53">
        <f>D32+E32+F32</f>
        <v>12219000</v>
      </c>
    </row>
    <row r="28" spans="1:7" ht="15" customHeight="1" x14ac:dyDescent="0.2">
      <c r="A28" s="279"/>
      <c r="B28" s="39"/>
      <c r="C28" s="612"/>
      <c r="D28" s="613" t="s">
        <v>320</v>
      </c>
      <c r="E28" s="613" t="s">
        <v>321</v>
      </c>
      <c r="F28" s="614"/>
      <c r="G28" s="55"/>
    </row>
    <row r="29" spans="1:7" ht="15" customHeight="1" x14ac:dyDescent="0.2">
      <c r="A29" s="279"/>
      <c r="B29" s="39"/>
      <c r="C29" s="588" t="s">
        <v>316</v>
      </c>
      <c r="D29" s="698">
        <v>6411533</v>
      </c>
      <c r="E29" s="698">
        <v>3205767</v>
      </c>
      <c r="F29" s="699"/>
      <c r="G29" s="55"/>
    </row>
    <row r="30" spans="1:7" ht="15" customHeight="1" x14ac:dyDescent="0.2">
      <c r="A30" s="279"/>
      <c r="B30" s="39"/>
      <c r="C30" s="588" t="s">
        <v>317</v>
      </c>
      <c r="D30" s="698">
        <v>1470000</v>
      </c>
      <c r="E30" s="698">
        <v>735000</v>
      </c>
      <c r="F30" s="700"/>
      <c r="G30" s="55"/>
    </row>
    <row r="31" spans="1:7" ht="15" customHeight="1" x14ac:dyDescent="0.2">
      <c r="A31" s="279"/>
      <c r="B31" s="39"/>
      <c r="C31" s="588" t="s">
        <v>504</v>
      </c>
      <c r="D31" s="590"/>
      <c r="E31" s="590"/>
      <c r="F31" s="615">
        <v>396700</v>
      </c>
      <c r="G31" s="55"/>
    </row>
    <row r="32" spans="1:7" ht="15" customHeight="1" x14ac:dyDescent="0.2">
      <c r="A32" s="446"/>
      <c r="B32" s="39"/>
      <c r="C32" s="588" t="s">
        <v>318</v>
      </c>
      <c r="D32" s="616">
        <f>SUM(D29:D31)</f>
        <v>7881533</v>
      </c>
      <c r="E32" s="616">
        <f>SUM(E29:E31)</f>
        <v>3940767</v>
      </c>
      <c r="F32" s="617">
        <f>SUM(F29:F31)</f>
        <v>396700</v>
      </c>
      <c r="G32" s="55"/>
    </row>
    <row r="33" spans="1:7" ht="15" customHeight="1" x14ac:dyDescent="0.2">
      <c r="A33" s="279" t="s">
        <v>324</v>
      </c>
      <c r="B33" s="790" t="s">
        <v>566</v>
      </c>
      <c r="C33" s="790"/>
      <c r="D33" s="613" t="s">
        <v>320</v>
      </c>
      <c r="E33" s="613" t="s">
        <v>321</v>
      </c>
      <c r="F33" s="592"/>
      <c r="G33" s="378">
        <f>D34+E34</f>
        <v>1850600</v>
      </c>
    </row>
    <row r="34" spans="1:7" ht="15" customHeight="1" thickBot="1" x14ac:dyDescent="0.25">
      <c r="A34" s="446"/>
      <c r="B34" s="376"/>
      <c r="C34" s="618"/>
      <c r="D34" s="590">
        <v>1233733</v>
      </c>
      <c r="E34" s="594">
        <v>616867</v>
      </c>
      <c r="F34" s="595"/>
      <c r="G34" s="596"/>
    </row>
    <row r="35" spans="1:7" ht="15" customHeight="1" thickBot="1" x14ac:dyDescent="0.25">
      <c r="A35" s="277" t="s">
        <v>43</v>
      </c>
      <c r="B35" s="600" t="s">
        <v>562</v>
      </c>
      <c r="C35" s="619"/>
      <c r="D35" s="619"/>
      <c r="E35" s="619"/>
      <c r="F35" s="603"/>
      <c r="G35" s="608">
        <f>SUM(G27:G34)</f>
        <v>14069600</v>
      </c>
    </row>
    <row r="36" spans="1:7" ht="15" customHeight="1" x14ac:dyDescent="0.2">
      <c r="A36" s="782" t="s">
        <v>331</v>
      </c>
      <c r="B36" s="783"/>
      <c r="C36" s="783"/>
      <c r="D36" s="783"/>
      <c r="E36" s="783"/>
      <c r="F36" s="784"/>
      <c r="G36" s="53">
        <f>G21+G24+G26+G35</f>
        <v>62551911</v>
      </c>
    </row>
    <row r="37" spans="1:7" ht="15" customHeight="1" thickBot="1" x14ac:dyDescent="0.25">
      <c r="A37" s="785"/>
      <c r="B37" s="786"/>
      <c r="C37" s="786"/>
      <c r="D37" s="786"/>
      <c r="E37" s="786"/>
      <c r="F37" s="787"/>
      <c r="G37" s="620"/>
    </row>
    <row r="38" spans="1:7" ht="13.5" thickTop="1" x14ac:dyDescent="0.2">
      <c r="A38" s="39"/>
      <c r="B38" s="36"/>
      <c r="C38" s="39"/>
      <c r="D38" s="39"/>
      <c r="E38" s="39"/>
      <c r="F38" s="39"/>
      <c r="G38" s="39"/>
    </row>
  </sheetData>
  <sheetProtection selectLockedCells="1" selectUnlockedCells="1"/>
  <mergeCells count="10">
    <mergeCell ref="B10:D10"/>
    <mergeCell ref="B9:F9"/>
    <mergeCell ref="B8:F8"/>
    <mergeCell ref="A4:G4"/>
    <mergeCell ref="A5:G5"/>
    <mergeCell ref="A36:F36"/>
    <mergeCell ref="A37:F37"/>
    <mergeCell ref="B27:F27"/>
    <mergeCell ref="B33:C33"/>
    <mergeCell ref="B11:E11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39"/>
  <sheetViews>
    <sheetView zoomScaleNormal="100" workbookViewId="0">
      <selection sqref="A1:N1"/>
    </sheetView>
  </sheetViews>
  <sheetFormatPr defaultRowHeight="12.75" x14ac:dyDescent="0.2"/>
  <cols>
    <col min="1" max="7" width="3.7109375" style="233" customWidth="1"/>
    <col min="8" max="9" width="5.7109375" style="233" customWidth="1"/>
    <col min="10" max="10" width="15.85546875" style="233" customWidth="1"/>
    <col min="11" max="14" width="7.7109375" style="233" customWidth="1"/>
    <col min="15" max="16384" width="9.140625" style="182"/>
  </cols>
  <sheetData>
    <row r="1" spans="1:14" s="185" customFormat="1" ht="15" customHeight="1" x14ac:dyDescent="0.2">
      <c r="A1" s="737" t="s">
        <v>542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</row>
    <row r="2" spans="1:14" s="185" customFormat="1" ht="15" customHeight="1" x14ac:dyDescent="0.2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226" t="str">
        <f>'2.sz. melléklet'!G2</f>
        <v>az 1/2019. (II.20.) önkormányzati rendelethez</v>
      </c>
    </row>
    <row r="3" spans="1:14" s="185" customFormat="1" ht="15" customHeight="1" x14ac:dyDescent="0.2">
      <c r="A3" s="18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</row>
    <row r="4" spans="1:14" s="185" customFormat="1" ht="9.75" customHeight="1" x14ac:dyDescent="0.2">
      <c r="A4" s="226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</row>
    <row r="5" spans="1:14" s="185" customFormat="1" ht="15" customHeight="1" x14ac:dyDescent="0.2">
      <c r="A5" s="738" t="s">
        <v>219</v>
      </c>
      <c r="B5" s="738"/>
      <c r="C5" s="738"/>
      <c r="D5" s="738"/>
      <c r="E5" s="738"/>
      <c r="F5" s="738"/>
      <c r="G5" s="738"/>
      <c r="H5" s="738"/>
      <c r="I5" s="738"/>
      <c r="J5" s="738"/>
      <c r="K5" s="738"/>
      <c r="L5" s="738"/>
      <c r="M5" s="738"/>
      <c r="N5" s="738"/>
    </row>
    <row r="6" spans="1:14" s="185" customFormat="1" ht="15" customHeight="1" thickBot="1" x14ac:dyDescent="0.25">
      <c r="A6" s="798"/>
      <c r="B6" s="798"/>
      <c r="C6" s="798"/>
      <c r="D6" s="798"/>
      <c r="E6" s="798"/>
      <c r="F6" s="798"/>
      <c r="G6" s="798"/>
      <c r="H6" s="798"/>
      <c r="I6" s="798"/>
      <c r="J6" s="798"/>
      <c r="K6" s="798"/>
      <c r="L6" s="798"/>
      <c r="M6" s="798"/>
      <c r="N6" s="798"/>
    </row>
    <row r="7" spans="1:14" s="185" customFormat="1" ht="12.75" customHeight="1" thickTop="1" x14ac:dyDescent="0.2">
      <c r="A7" s="739" t="s">
        <v>600</v>
      </c>
      <c r="B7" s="741"/>
      <c r="C7" s="741"/>
      <c r="D7" s="741"/>
      <c r="E7" s="741"/>
      <c r="F7" s="741"/>
      <c r="G7" s="741"/>
      <c r="H7" s="799" t="s">
        <v>220</v>
      </c>
      <c r="I7" s="799"/>
      <c r="J7" s="799"/>
      <c r="K7" s="799"/>
      <c r="L7" s="799"/>
      <c r="M7" s="799"/>
      <c r="N7" s="800"/>
    </row>
    <row r="8" spans="1:14" s="185" customFormat="1" ht="12.75" customHeight="1" x14ac:dyDescent="0.2">
      <c r="A8" s="740"/>
      <c r="B8" s="743"/>
      <c r="C8" s="743"/>
      <c r="D8" s="743"/>
      <c r="E8" s="743"/>
      <c r="F8" s="743"/>
      <c r="G8" s="743"/>
      <c r="H8" s="801" t="s">
        <v>221</v>
      </c>
      <c r="I8" s="801"/>
      <c r="J8" s="801"/>
      <c r="K8" s="801"/>
      <c r="L8" s="801"/>
      <c r="M8" s="801"/>
      <c r="N8" s="802"/>
    </row>
    <row r="9" spans="1:14" s="185" customFormat="1" ht="12.75" customHeight="1" x14ac:dyDescent="0.2">
      <c r="A9" s="740"/>
      <c r="B9" s="743"/>
      <c r="C9" s="743"/>
      <c r="D9" s="743"/>
      <c r="E9" s="743"/>
      <c r="F9" s="743"/>
      <c r="G9" s="743"/>
      <c r="H9" s="801" t="s">
        <v>222</v>
      </c>
      <c r="I9" s="801"/>
      <c r="J9" s="801"/>
      <c r="K9" s="801"/>
      <c r="L9" s="801"/>
      <c r="M9" s="801"/>
      <c r="N9" s="802"/>
    </row>
    <row r="10" spans="1:14" s="185" customFormat="1" ht="12.75" customHeight="1" x14ac:dyDescent="0.2">
      <c r="A10" s="740"/>
      <c r="B10" s="743"/>
      <c r="C10" s="743"/>
      <c r="D10" s="743"/>
      <c r="E10" s="743"/>
      <c r="F10" s="743"/>
      <c r="G10" s="743"/>
      <c r="H10" s="801" t="s">
        <v>223</v>
      </c>
      <c r="I10" s="801"/>
      <c r="J10" s="801"/>
      <c r="K10" s="801"/>
      <c r="L10" s="801"/>
      <c r="M10" s="801"/>
      <c r="N10" s="802"/>
    </row>
    <row r="11" spans="1:14" s="185" customFormat="1" ht="12.75" customHeight="1" x14ac:dyDescent="0.2">
      <c r="A11" s="740"/>
      <c r="B11" s="743"/>
      <c r="C11" s="743"/>
      <c r="D11" s="743"/>
      <c r="E11" s="743"/>
      <c r="F11" s="743"/>
      <c r="G11" s="743"/>
      <c r="H11" s="801" t="s">
        <v>224</v>
      </c>
      <c r="I11" s="801"/>
      <c r="J11" s="801"/>
      <c r="K11" s="801"/>
      <c r="L11" s="801"/>
      <c r="M11" s="801"/>
      <c r="N11" s="802"/>
    </row>
    <row r="12" spans="1:14" s="185" customFormat="1" ht="12.75" customHeight="1" x14ac:dyDescent="0.2">
      <c r="A12" s="740"/>
      <c r="B12" s="743"/>
      <c r="C12" s="743"/>
      <c r="D12" s="743"/>
      <c r="E12" s="743"/>
      <c r="F12" s="743"/>
      <c r="G12" s="743"/>
      <c r="H12" s="743" t="s">
        <v>225</v>
      </c>
      <c r="I12" s="743"/>
      <c r="J12" s="743" t="s">
        <v>2</v>
      </c>
      <c r="K12" s="743" t="s">
        <v>226</v>
      </c>
      <c r="L12" s="188" t="s">
        <v>227</v>
      </c>
      <c r="M12" s="188" t="s">
        <v>228</v>
      </c>
      <c r="N12" s="559" t="s">
        <v>229</v>
      </c>
    </row>
    <row r="13" spans="1:14" s="185" customFormat="1" ht="12.75" customHeight="1" x14ac:dyDescent="0.2">
      <c r="A13" s="740"/>
      <c r="B13" s="743"/>
      <c r="C13" s="743"/>
      <c r="D13" s="743"/>
      <c r="E13" s="743"/>
      <c r="F13" s="743"/>
      <c r="G13" s="743"/>
      <c r="H13" s="743"/>
      <c r="I13" s="743"/>
      <c r="J13" s="743"/>
      <c r="K13" s="743"/>
      <c r="L13" s="743" t="s">
        <v>230</v>
      </c>
      <c r="M13" s="743"/>
      <c r="N13" s="744"/>
    </row>
    <row r="14" spans="1:14" s="185" customFormat="1" ht="12.75" customHeight="1" thickBot="1" x14ac:dyDescent="0.25">
      <c r="A14" s="796">
        <v>1</v>
      </c>
      <c r="B14" s="797"/>
      <c r="C14" s="797"/>
      <c r="D14" s="797"/>
      <c r="E14" s="797"/>
      <c r="F14" s="797"/>
      <c r="G14" s="797"/>
      <c r="H14" s="797">
        <v>2</v>
      </c>
      <c r="I14" s="797"/>
      <c r="J14" s="561">
        <v>3</v>
      </c>
      <c r="K14" s="561">
        <v>4</v>
      </c>
      <c r="L14" s="561">
        <v>5</v>
      </c>
      <c r="M14" s="561">
        <v>6</v>
      </c>
      <c r="N14" s="562">
        <v>7</v>
      </c>
    </row>
    <row r="15" spans="1:14" s="185" customFormat="1" ht="12.75" customHeight="1" thickTop="1" x14ac:dyDescent="0.2">
      <c r="A15" s="228">
        <v>5</v>
      </c>
      <c r="B15" s="229">
        <v>8</v>
      </c>
      <c r="C15" s="229">
        <v>1</v>
      </c>
      <c r="D15" s="229">
        <v>4</v>
      </c>
      <c r="E15" s="229">
        <v>0</v>
      </c>
      <c r="F15" s="229">
        <v>0</v>
      </c>
      <c r="G15" s="229"/>
      <c r="H15" s="230">
        <v>0</v>
      </c>
      <c r="I15" s="229"/>
      <c r="J15" s="815"/>
      <c r="K15" s="817"/>
      <c r="L15" s="817"/>
      <c r="M15" s="817"/>
      <c r="N15" s="821"/>
    </row>
    <row r="16" spans="1:14" s="185" customFormat="1" ht="12.75" customHeight="1" x14ac:dyDescent="0.2">
      <c r="A16" s="740" t="s">
        <v>241</v>
      </c>
      <c r="B16" s="743"/>
      <c r="C16" s="743"/>
      <c r="D16" s="743"/>
      <c r="E16" s="743"/>
      <c r="F16" s="743"/>
      <c r="G16" s="743"/>
      <c r="H16" s="743"/>
      <c r="I16" s="743"/>
      <c r="J16" s="743"/>
      <c r="K16" s="820"/>
      <c r="L16" s="820"/>
      <c r="M16" s="820"/>
      <c r="N16" s="822"/>
    </row>
    <row r="17" spans="1:14" s="185" customFormat="1" ht="12.75" customHeight="1" x14ac:dyDescent="0.2">
      <c r="A17" s="740"/>
      <c r="B17" s="743"/>
      <c r="C17" s="743"/>
      <c r="D17" s="743"/>
      <c r="E17" s="743"/>
      <c r="F17" s="743"/>
      <c r="G17" s="743"/>
      <c r="H17" s="232">
        <v>0</v>
      </c>
      <c r="I17" s="560"/>
      <c r="J17" s="743"/>
      <c r="K17" s="820"/>
      <c r="L17" s="820"/>
      <c r="M17" s="820"/>
      <c r="N17" s="822"/>
    </row>
    <row r="18" spans="1:14" s="185" customFormat="1" ht="12.75" customHeight="1" x14ac:dyDescent="0.2">
      <c r="A18" s="740"/>
      <c r="B18" s="743"/>
      <c r="C18" s="743"/>
      <c r="D18" s="743"/>
      <c r="E18" s="743"/>
      <c r="F18" s="743"/>
      <c r="G18" s="743"/>
      <c r="H18" s="743"/>
      <c r="I18" s="743"/>
      <c r="J18" s="743"/>
      <c r="K18" s="820"/>
      <c r="L18" s="820"/>
      <c r="M18" s="820"/>
      <c r="N18" s="822"/>
    </row>
    <row r="19" spans="1:14" s="185" customFormat="1" ht="12.75" customHeight="1" x14ac:dyDescent="0.2">
      <c r="A19" s="740"/>
      <c r="B19" s="743"/>
      <c r="C19" s="743"/>
      <c r="D19" s="743"/>
      <c r="E19" s="743"/>
      <c r="F19" s="743"/>
      <c r="G19" s="743"/>
      <c r="H19" s="232">
        <v>0</v>
      </c>
      <c r="I19" s="560" t="s">
        <v>231</v>
      </c>
      <c r="J19" s="743" t="s">
        <v>242</v>
      </c>
      <c r="K19" s="820" t="s">
        <v>243</v>
      </c>
      <c r="L19" s="820">
        <v>2400</v>
      </c>
      <c r="M19" s="820"/>
      <c r="N19" s="822"/>
    </row>
    <row r="20" spans="1:14" s="185" customFormat="1" ht="12.75" customHeight="1" x14ac:dyDescent="0.2">
      <c r="A20" s="740"/>
      <c r="B20" s="743"/>
      <c r="C20" s="743"/>
      <c r="D20" s="743"/>
      <c r="E20" s="743"/>
      <c r="F20" s="743"/>
      <c r="G20" s="743"/>
      <c r="H20" s="743"/>
      <c r="I20" s="743"/>
      <c r="J20" s="743"/>
      <c r="K20" s="820"/>
      <c r="L20" s="820"/>
      <c r="M20" s="820"/>
      <c r="N20" s="822"/>
    </row>
    <row r="21" spans="1:14" s="185" customFormat="1" ht="12.75" customHeight="1" x14ac:dyDescent="0.2">
      <c r="A21" s="740"/>
      <c r="B21" s="743"/>
      <c r="C21" s="743"/>
      <c r="D21" s="743"/>
      <c r="E21" s="743"/>
      <c r="F21" s="743"/>
      <c r="G21" s="743"/>
      <c r="H21" s="232">
        <v>0</v>
      </c>
      <c r="I21" s="560"/>
      <c r="J21" s="743"/>
      <c r="K21" s="820"/>
      <c r="L21" s="820"/>
      <c r="M21" s="820"/>
      <c r="N21" s="822"/>
    </row>
    <row r="22" spans="1:14" s="185" customFormat="1" ht="12.75" customHeight="1" x14ac:dyDescent="0.2">
      <c r="A22" s="740"/>
      <c r="B22" s="743"/>
      <c r="C22" s="743"/>
      <c r="D22" s="743"/>
      <c r="E22" s="743"/>
      <c r="F22" s="743"/>
      <c r="G22" s="743"/>
      <c r="H22" s="743"/>
      <c r="I22" s="743"/>
      <c r="J22" s="743"/>
      <c r="K22" s="820"/>
      <c r="L22" s="820"/>
      <c r="M22" s="820"/>
      <c r="N22" s="822"/>
    </row>
    <row r="23" spans="1:14" s="185" customFormat="1" ht="12.75" customHeight="1" x14ac:dyDescent="0.2">
      <c r="A23" s="198">
        <v>6</v>
      </c>
      <c r="B23" s="560">
        <v>8</v>
      </c>
      <c r="C23" s="560">
        <v>0</v>
      </c>
      <c r="D23" s="560">
        <v>0</v>
      </c>
      <c r="E23" s="560">
        <v>0</v>
      </c>
      <c r="F23" s="560">
        <v>2</v>
      </c>
      <c r="G23" s="560"/>
      <c r="H23" s="232">
        <v>0</v>
      </c>
      <c r="I23" s="560"/>
      <c r="J23" s="743"/>
      <c r="K23" s="820"/>
      <c r="L23" s="820"/>
      <c r="M23" s="820"/>
      <c r="N23" s="822"/>
    </row>
    <row r="24" spans="1:14" s="185" customFormat="1" ht="12.75" customHeight="1" x14ac:dyDescent="0.2">
      <c r="A24" s="740" t="s">
        <v>248</v>
      </c>
      <c r="B24" s="743"/>
      <c r="C24" s="743"/>
      <c r="D24" s="743"/>
      <c r="E24" s="743"/>
      <c r="F24" s="743"/>
      <c r="G24" s="743"/>
      <c r="H24" s="743"/>
      <c r="I24" s="743"/>
      <c r="J24" s="743"/>
      <c r="K24" s="820"/>
      <c r="L24" s="820"/>
      <c r="M24" s="820"/>
      <c r="N24" s="822"/>
    </row>
    <row r="25" spans="1:14" s="185" customFormat="1" ht="12.75" customHeight="1" x14ac:dyDescent="0.2">
      <c r="A25" s="740"/>
      <c r="B25" s="743"/>
      <c r="C25" s="743"/>
      <c r="D25" s="743"/>
      <c r="E25" s="743"/>
      <c r="F25" s="743"/>
      <c r="G25" s="743"/>
      <c r="H25" s="232">
        <v>0</v>
      </c>
      <c r="I25" s="560" t="s">
        <v>233</v>
      </c>
      <c r="J25" s="743" t="s">
        <v>249</v>
      </c>
      <c r="K25" s="820"/>
      <c r="L25" s="820">
        <v>8</v>
      </c>
      <c r="M25" s="820"/>
      <c r="N25" s="822"/>
    </row>
    <row r="26" spans="1:14" s="185" customFormat="1" ht="12.75" customHeight="1" x14ac:dyDescent="0.2">
      <c r="A26" s="740"/>
      <c r="B26" s="743"/>
      <c r="C26" s="743"/>
      <c r="D26" s="743"/>
      <c r="E26" s="743"/>
      <c r="F26" s="743"/>
      <c r="G26" s="743"/>
      <c r="H26" s="743"/>
      <c r="I26" s="743"/>
      <c r="J26" s="743"/>
      <c r="K26" s="820"/>
      <c r="L26" s="820"/>
      <c r="M26" s="820"/>
      <c r="N26" s="822"/>
    </row>
    <row r="27" spans="1:14" s="185" customFormat="1" ht="12.75" customHeight="1" x14ac:dyDescent="0.2">
      <c r="A27" s="740"/>
      <c r="B27" s="743"/>
      <c r="C27" s="743"/>
      <c r="D27" s="743"/>
      <c r="E27" s="743"/>
      <c r="F27" s="743"/>
      <c r="G27" s="743"/>
      <c r="H27" s="232">
        <v>0</v>
      </c>
      <c r="I27" s="560" t="s">
        <v>231</v>
      </c>
      <c r="J27" s="743" t="s">
        <v>246</v>
      </c>
      <c r="K27" s="820"/>
      <c r="L27" s="820">
        <v>176</v>
      </c>
      <c r="M27" s="820"/>
      <c r="N27" s="822"/>
    </row>
    <row r="28" spans="1:14" s="185" customFormat="1" ht="12.75" customHeight="1" x14ac:dyDescent="0.2">
      <c r="A28" s="740"/>
      <c r="B28" s="743"/>
      <c r="C28" s="743"/>
      <c r="D28" s="743"/>
      <c r="E28" s="743"/>
      <c r="F28" s="743"/>
      <c r="G28" s="743"/>
      <c r="H28" s="743"/>
      <c r="I28" s="743"/>
      <c r="J28" s="743"/>
      <c r="K28" s="820"/>
      <c r="L28" s="820"/>
      <c r="M28" s="820"/>
      <c r="N28" s="822"/>
    </row>
    <row r="29" spans="1:14" s="185" customFormat="1" ht="12.75" customHeight="1" x14ac:dyDescent="0.2">
      <c r="A29" s="740"/>
      <c r="B29" s="743"/>
      <c r="C29" s="743"/>
      <c r="D29" s="743"/>
      <c r="E29" s="743"/>
      <c r="F29" s="743"/>
      <c r="G29" s="743"/>
      <c r="H29" s="232">
        <v>0</v>
      </c>
      <c r="I29" s="560"/>
      <c r="J29" s="743"/>
      <c r="K29" s="820"/>
      <c r="L29" s="820"/>
      <c r="M29" s="820"/>
      <c r="N29" s="822"/>
    </row>
    <row r="30" spans="1:14" s="185" customFormat="1" ht="12.75" customHeight="1" x14ac:dyDescent="0.2">
      <c r="A30" s="740"/>
      <c r="B30" s="743"/>
      <c r="C30" s="743"/>
      <c r="D30" s="743"/>
      <c r="E30" s="743"/>
      <c r="F30" s="743"/>
      <c r="G30" s="743"/>
      <c r="H30" s="743"/>
      <c r="I30" s="743"/>
      <c r="J30" s="743"/>
      <c r="K30" s="820"/>
      <c r="L30" s="820"/>
      <c r="M30" s="820"/>
      <c r="N30" s="822"/>
    </row>
    <row r="31" spans="1:14" s="185" customFormat="1" ht="12.75" customHeight="1" x14ac:dyDescent="0.2">
      <c r="A31" s="198">
        <v>6</v>
      </c>
      <c r="B31" s="560">
        <v>8</v>
      </c>
      <c r="C31" s="560">
        <v>0</v>
      </c>
      <c r="D31" s="560">
        <v>0</v>
      </c>
      <c r="E31" s="560">
        <v>0</v>
      </c>
      <c r="F31" s="560">
        <v>1</v>
      </c>
      <c r="G31" s="560"/>
      <c r="H31" s="232">
        <v>0</v>
      </c>
      <c r="I31" s="560"/>
      <c r="J31" s="743"/>
      <c r="K31" s="820"/>
      <c r="L31" s="820"/>
      <c r="M31" s="820"/>
      <c r="N31" s="822"/>
    </row>
    <row r="32" spans="1:14" s="185" customFormat="1" ht="12.75" customHeight="1" x14ac:dyDescent="0.2">
      <c r="A32" s="740" t="s">
        <v>244</v>
      </c>
      <c r="B32" s="743"/>
      <c r="C32" s="743"/>
      <c r="D32" s="743"/>
      <c r="E32" s="743"/>
      <c r="F32" s="743"/>
      <c r="G32" s="743"/>
      <c r="H32" s="743"/>
      <c r="I32" s="743"/>
      <c r="J32" s="743"/>
      <c r="K32" s="820"/>
      <c r="L32" s="820"/>
      <c r="M32" s="820"/>
      <c r="N32" s="822"/>
    </row>
    <row r="33" spans="1:14" s="185" customFormat="1" ht="12.75" customHeight="1" x14ac:dyDescent="0.2">
      <c r="A33" s="740"/>
      <c r="B33" s="743"/>
      <c r="C33" s="743"/>
      <c r="D33" s="743"/>
      <c r="E33" s="743"/>
      <c r="F33" s="743"/>
      <c r="G33" s="743"/>
      <c r="H33" s="232">
        <v>0</v>
      </c>
      <c r="I33" s="560" t="s">
        <v>233</v>
      </c>
      <c r="J33" s="743" t="s">
        <v>245</v>
      </c>
      <c r="K33" s="820" t="s">
        <v>243</v>
      </c>
      <c r="L33" s="820">
        <v>1</v>
      </c>
      <c r="M33" s="820"/>
      <c r="N33" s="822"/>
    </row>
    <row r="34" spans="1:14" s="185" customFormat="1" ht="12.75" customHeight="1" x14ac:dyDescent="0.2">
      <c r="A34" s="740"/>
      <c r="B34" s="743"/>
      <c r="C34" s="743"/>
      <c r="D34" s="743"/>
      <c r="E34" s="743"/>
      <c r="F34" s="743"/>
      <c r="G34" s="743"/>
      <c r="H34" s="743"/>
      <c r="I34" s="743"/>
      <c r="J34" s="743"/>
      <c r="K34" s="820"/>
      <c r="L34" s="820"/>
      <c r="M34" s="820"/>
      <c r="N34" s="822"/>
    </row>
    <row r="35" spans="1:14" s="185" customFormat="1" ht="12.75" customHeight="1" x14ac:dyDescent="0.2">
      <c r="A35" s="740"/>
      <c r="B35" s="743"/>
      <c r="C35" s="743"/>
      <c r="D35" s="743"/>
      <c r="E35" s="743"/>
      <c r="F35" s="743"/>
      <c r="G35" s="743"/>
      <c r="H35" s="232">
        <v>0</v>
      </c>
      <c r="I35" s="560" t="s">
        <v>231</v>
      </c>
      <c r="J35" s="743" t="s">
        <v>246</v>
      </c>
      <c r="K35" s="820" t="s">
        <v>247</v>
      </c>
      <c r="L35" s="820">
        <v>60</v>
      </c>
      <c r="M35" s="820"/>
      <c r="N35" s="822"/>
    </row>
    <row r="36" spans="1:14" s="185" customFormat="1" ht="12.75" customHeight="1" x14ac:dyDescent="0.2">
      <c r="A36" s="740"/>
      <c r="B36" s="743"/>
      <c r="C36" s="743"/>
      <c r="D36" s="743"/>
      <c r="E36" s="743"/>
      <c r="F36" s="743"/>
      <c r="G36" s="743"/>
      <c r="H36" s="743"/>
      <c r="I36" s="743"/>
      <c r="J36" s="743"/>
      <c r="K36" s="820"/>
      <c r="L36" s="820"/>
      <c r="M36" s="820"/>
      <c r="N36" s="822"/>
    </row>
    <row r="37" spans="1:14" s="185" customFormat="1" ht="12.75" customHeight="1" x14ac:dyDescent="0.2">
      <c r="A37" s="740"/>
      <c r="B37" s="743"/>
      <c r="C37" s="743"/>
      <c r="D37" s="743"/>
      <c r="E37" s="743"/>
      <c r="F37" s="743"/>
      <c r="G37" s="743"/>
      <c r="H37" s="232">
        <v>0</v>
      </c>
      <c r="I37" s="560"/>
      <c r="J37" s="743"/>
      <c r="K37" s="820"/>
      <c r="L37" s="820"/>
      <c r="M37" s="820"/>
      <c r="N37" s="822"/>
    </row>
    <row r="38" spans="1:14" s="185" customFormat="1" ht="12.75" customHeight="1" x14ac:dyDescent="0.2">
      <c r="A38" s="740"/>
      <c r="B38" s="743"/>
      <c r="C38" s="743"/>
      <c r="D38" s="743"/>
      <c r="E38" s="743"/>
      <c r="F38" s="743"/>
      <c r="G38" s="743"/>
      <c r="H38" s="743"/>
      <c r="I38" s="743"/>
      <c r="J38" s="743"/>
      <c r="K38" s="820"/>
      <c r="L38" s="820"/>
      <c r="M38" s="820"/>
      <c r="N38" s="822"/>
    </row>
    <row r="39" spans="1:14" s="185" customFormat="1" ht="12.75" customHeight="1" x14ac:dyDescent="0.2">
      <c r="A39" s="198">
        <v>0</v>
      </c>
      <c r="B39" s="560">
        <v>9</v>
      </c>
      <c r="C39" s="560">
        <v>1</v>
      </c>
      <c r="D39" s="560">
        <v>1</v>
      </c>
      <c r="E39" s="560">
        <v>1</v>
      </c>
      <c r="F39" s="560">
        <v>0</v>
      </c>
      <c r="G39" s="560"/>
      <c r="H39" s="232">
        <v>0</v>
      </c>
      <c r="I39" s="560" t="s">
        <v>234</v>
      </c>
      <c r="J39" s="743" t="s">
        <v>251</v>
      </c>
      <c r="K39" s="820" t="s">
        <v>240</v>
      </c>
      <c r="L39" s="820">
        <v>25</v>
      </c>
      <c r="M39" s="820"/>
      <c r="N39" s="822"/>
    </row>
    <row r="40" spans="1:14" s="185" customFormat="1" ht="12.75" customHeight="1" x14ac:dyDescent="0.2">
      <c r="A40" s="740" t="s">
        <v>252</v>
      </c>
      <c r="B40" s="743"/>
      <c r="C40" s="743"/>
      <c r="D40" s="743"/>
      <c r="E40" s="743"/>
      <c r="F40" s="743"/>
      <c r="G40" s="743"/>
      <c r="H40" s="743"/>
      <c r="I40" s="743"/>
      <c r="J40" s="743"/>
      <c r="K40" s="820"/>
      <c r="L40" s="820"/>
      <c r="M40" s="820"/>
      <c r="N40" s="822"/>
    </row>
    <row r="41" spans="1:14" s="185" customFormat="1" ht="12.75" customHeight="1" x14ac:dyDescent="0.2">
      <c r="A41" s="740"/>
      <c r="B41" s="743"/>
      <c r="C41" s="743"/>
      <c r="D41" s="743"/>
      <c r="E41" s="743"/>
      <c r="F41" s="743"/>
      <c r="G41" s="743"/>
      <c r="H41" s="232">
        <v>0</v>
      </c>
      <c r="I41" s="560" t="s">
        <v>234</v>
      </c>
      <c r="J41" s="743" t="s">
        <v>253</v>
      </c>
      <c r="K41" s="820" t="s">
        <v>240</v>
      </c>
      <c r="L41" s="820">
        <v>2</v>
      </c>
      <c r="M41" s="820"/>
      <c r="N41" s="822"/>
    </row>
    <row r="42" spans="1:14" s="185" customFormat="1" ht="12.75" customHeight="1" x14ac:dyDescent="0.2">
      <c r="A42" s="740"/>
      <c r="B42" s="743"/>
      <c r="C42" s="743"/>
      <c r="D42" s="743"/>
      <c r="E42" s="743"/>
      <c r="F42" s="743"/>
      <c r="G42" s="743"/>
      <c r="H42" s="743"/>
      <c r="I42" s="743"/>
      <c r="J42" s="743"/>
      <c r="K42" s="820"/>
      <c r="L42" s="820"/>
      <c r="M42" s="820"/>
      <c r="N42" s="822"/>
    </row>
    <row r="43" spans="1:14" s="185" customFormat="1" ht="12.75" customHeight="1" x14ac:dyDescent="0.2">
      <c r="A43" s="740"/>
      <c r="B43" s="743"/>
      <c r="C43" s="743"/>
      <c r="D43" s="743"/>
      <c r="E43" s="743"/>
      <c r="F43" s="743"/>
      <c r="G43" s="743"/>
      <c r="H43" s="232">
        <v>0</v>
      </c>
      <c r="I43" s="560" t="s">
        <v>233</v>
      </c>
      <c r="J43" s="743" t="s">
        <v>237</v>
      </c>
      <c r="K43" s="820" t="s">
        <v>240</v>
      </c>
      <c r="L43" s="820">
        <v>19</v>
      </c>
      <c r="M43" s="820"/>
      <c r="N43" s="822"/>
    </row>
    <row r="44" spans="1:14" s="185" customFormat="1" ht="12.75" customHeight="1" x14ac:dyDescent="0.2">
      <c r="A44" s="740"/>
      <c r="B44" s="743"/>
      <c r="C44" s="743"/>
      <c r="D44" s="743"/>
      <c r="E44" s="743"/>
      <c r="F44" s="743"/>
      <c r="G44" s="743"/>
      <c r="H44" s="743"/>
      <c r="I44" s="743"/>
      <c r="J44" s="743"/>
      <c r="K44" s="820"/>
      <c r="L44" s="820"/>
      <c r="M44" s="820"/>
      <c r="N44" s="822"/>
    </row>
    <row r="45" spans="1:14" s="185" customFormat="1" ht="12.75" customHeight="1" x14ac:dyDescent="0.2">
      <c r="A45" s="740"/>
      <c r="B45" s="743"/>
      <c r="C45" s="743"/>
      <c r="D45" s="743"/>
      <c r="E45" s="743"/>
      <c r="F45" s="743"/>
      <c r="G45" s="743"/>
      <c r="H45" s="232">
        <v>0</v>
      </c>
      <c r="I45" s="560" t="s">
        <v>231</v>
      </c>
      <c r="J45" s="743" t="s">
        <v>239</v>
      </c>
      <c r="K45" s="820" t="s">
        <v>238</v>
      </c>
      <c r="L45" s="820">
        <v>19</v>
      </c>
      <c r="M45" s="820"/>
      <c r="N45" s="822"/>
    </row>
    <row r="46" spans="1:14" s="185" customFormat="1" ht="12.75" customHeight="1" x14ac:dyDescent="0.2">
      <c r="A46" s="740"/>
      <c r="B46" s="743"/>
      <c r="C46" s="743"/>
      <c r="D46" s="743"/>
      <c r="E46" s="743"/>
      <c r="F46" s="743"/>
      <c r="G46" s="743"/>
      <c r="H46" s="743"/>
      <c r="I46" s="743"/>
      <c r="J46" s="743"/>
      <c r="K46" s="820"/>
      <c r="L46" s="820"/>
      <c r="M46" s="820"/>
      <c r="N46" s="822"/>
    </row>
    <row r="47" spans="1:14" s="185" customFormat="1" ht="12.75" customHeight="1" x14ac:dyDescent="0.2">
      <c r="A47" s="228">
        <v>5</v>
      </c>
      <c r="B47" s="229">
        <v>6</v>
      </c>
      <c r="C47" s="229">
        <v>2</v>
      </c>
      <c r="D47" s="229">
        <v>9</v>
      </c>
      <c r="E47" s="229">
        <v>1</v>
      </c>
      <c r="F47" s="229">
        <v>2</v>
      </c>
      <c r="G47" s="229"/>
      <c r="H47" s="230">
        <v>0</v>
      </c>
      <c r="I47" s="229"/>
      <c r="J47" s="814"/>
      <c r="K47" s="816"/>
      <c r="L47" s="816"/>
      <c r="M47" s="816"/>
      <c r="N47" s="823"/>
    </row>
    <row r="48" spans="1:14" s="185" customFormat="1" ht="12.75" customHeight="1" x14ac:dyDescent="0.2">
      <c r="A48" s="803" t="s">
        <v>236</v>
      </c>
      <c r="B48" s="804"/>
      <c r="C48" s="804"/>
      <c r="D48" s="804"/>
      <c r="E48" s="804"/>
      <c r="F48" s="804"/>
      <c r="G48" s="805"/>
      <c r="H48" s="812"/>
      <c r="I48" s="813"/>
      <c r="J48" s="815"/>
      <c r="K48" s="817"/>
      <c r="L48" s="817"/>
      <c r="M48" s="817"/>
      <c r="N48" s="821"/>
    </row>
    <row r="49" spans="1:14" s="185" customFormat="1" ht="12.75" customHeight="1" x14ac:dyDescent="0.2">
      <c r="A49" s="806"/>
      <c r="B49" s="807"/>
      <c r="C49" s="807"/>
      <c r="D49" s="807"/>
      <c r="E49" s="807"/>
      <c r="F49" s="807"/>
      <c r="G49" s="808"/>
      <c r="H49" s="232">
        <v>0</v>
      </c>
      <c r="I49" s="560" t="s">
        <v>233</v>
      </c>
      <c r="J49" s="814" t="s">
        <v>237</v>
      </c>
      <c r="K49" s="816" t="s">
        <v>238</v>
      </c>
      <c r="L49" s="816">
        <v>14</v>
      </c>
      <c r="M49" s="816"/>
      <c r="N49" s="823"/>
    </row>
    <row r="50" spans="1:14" s="185" customFormat="1" ht="12.75" customHeight="1" x14ac:dyDescent="0.2">
      <c r="A50" s="806"/>
      <c r="B50" s="807"/>
      <c r="C50" s="807"/>
      <c r="D50" s="807"/>
      <c r="E50" s="807"/>
      <c r="F50" s="807"/>
      <c r="G50" s="808"/>
      <c r="H50" s="812"/>
      <c r="I50" s="813"/>
      <c r="J50" s="815"/>
      <c r="K50" s="817"/>
      <c r="L50" s="817"/>
      <c r="M50" s="817"/>
      <c r="N50" s="821"/>
    </row>
    <row r="51" spans="1:14" s="185" customFormat="1" ht="12.75" customHeight="1" x14ac:dyDescent="0.2">
      <c r="A51" s="806"/>
      <c r="B51" s="807"/>
      <c r="C51" s="807"/>
      <c r="D51" s="807"/>
      <c r="E51" s="807"/>
      <c r="F51" s="807"/>
      <c r="G51" s="808"/>
      <c r="H51" s="232">
        <v>0</v>
      </c>
      <c r="I51" s="560" t="s">
        <v>231</v>
      </c>
      <c r="J51" s="814" t="s">
        <v>239</v>
      </c>
      <c r="K51" s="816" t="s">
        <v>240</v>
      </c>
      <c r="L51" s="816">
        <v>14</v>
      </c>
      <c r="M51" s="816"/>
      <c r="N51" s="823"/>
    </row>
    <row r="52" spans="1:14" s="185" customFormat="1" ht="12.75" customHeight="1" x14ac:dyDescent="0.2">
      <c r="A52" s="806"/>
      <c r="B52" s="807"/>
      <c r="C52" s="807"/>
      <c r="D52" s="807"/>
      <c r="E52" s="807"/>
      <c r="F52" s="807"/>
      <c r="G52" s="808"/>
      <c r="H52" s="812"/>
      <c r="I52" s="813"/>
      <c r="J52" s="815"/>
      <c r="K52" s="817"/>
      <c r="L52" s="817"/>
      <c r="M52" s="817"/>
      <c r="N52" s="821"/>
    </row>
    <row r="53" spans="1:14" s="185" customFormat="1" ht="12.75" customHeight="1" x14ac:dyDescent="0.2">
      <c r="A53" s="806"/>
      <c r="B53" s="807"/>
      <c r="C53" s="807"/>
      <c r="D53" s="807"/>
      <c r="E53" s="807"/>
      <c r="F53" s="807"/>
      <c r="G53" s="808"/>
      <c r="H53" s="232">
        <v>0</v>
      </c>
      <c r="I53" s="560"/>
      <c r="J53" s="814"/>
      <c r="K53" s="816"/>
      <c r="L53" s="816"/>
      <c r="M53" s="816"/>
      <c r="N53" s="823"/>
    </row>
    <row r="54" spans="1:14" s="185" customFormat="1" ht="12.75" customHeight="1" thickBot="1" x14ac:dyDescent="0.25">
      <c r="A54" s="809"/>
      <c r="B54" s="810"/>
      <c r="C54" s="810"/>
      <c r="D54" s="810"/>
      <c r="E54" s="810"/>
      <c r="F54" s="810"/>
      <c r="G54" s="811"/>
      <c r="H54" s="825"/>
      <c r="I54" s="826"/>
      <c r="J54" s="818"/>
      <c r="K54" s="819"/>
      <c r="L54" s="819"/>
      <c r="M54" s="819"/>
      <c r="N54" s="824"/>
    </row>
    <row r="55" spans="1:14" s="185" customFormat="1" ht="7.5" customHeight="1" thickTop="1" x14ac:dyDescent="0.2">
      <c r="A55" s="187"/>
      <c r="B55" s="227"/>
      <c r="C55" s="227"/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7"/>
    </row>
    <row r="56" spans="1:14" s="185" customFormat="1" ht="7.5" customHeight="1" thickBot="1" x14ac:dyDescent="0.25">
      <c r="A56" s="187"/>
      <c r="B56" s="227"/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</row>
    <row r="57" spans="1:14" s="185" customFormat="1" ht="12.75" customHeight="1" thickTop="1" x14ac:dyDescent="0.2">
      <c r="A57" s="739" t="s">
        <v>600</v>
      </c>
      <c r="B57" s="741"/>
      <c r="C57" s="741"/>
      <c r="D57" s="741"/>
      <c r="E57" s="741"/>
      <c r="F57" s="741"/>
      <c r="G57" s="741"/>
      <c r="H57" s="799" t="s">
        <v>220</v>
      </c>
      <c r="I57" s="799"/>
      <c r="J57" s="799"/>
      <c r="K57" s="799"/>
      <c r="L57" s="799"/>
      <c r="M57" s="799"/>
      <c r="N57" s="800"/>
    </row>
    <row r="58" spans="1:14" s="185" customFormat="1" ht="12.75" customHeight="1" x14ac:dyDescent="0.2">
      <c r="A58" s="740"/>
      <c r="B58" s="743"/>
      <c r="C58" s="743"/>
      <c r="D58" s="743"/>
      <c r="E58" s="743"/>
      <c r="F58" s="743"/>
      <c r="G58" s="743"/>
      <c r="H58" s="801" t="s">
        <v>221</v>
      </c>
      <c r="I58" s="801"/>
      <c r="J58" s="801"/>
      <c r="K58" s="801"/>
      <c r="L58" s="801"/>
      <c r="M58" s="801"/>
      <c r="N58" s="802"/>
    </row>
    <row r="59" spans="1:14" s="185" customFormat="1" ht="12.75" customHeight="1" x14ac:dyDescent="0.2">
      <c r="A59" s="740"/>
      <c r="B59" s="743"/>
      <c r="C59" s="743"/>
      <c r="D59" s="743"/>
      <c r="E59" s="743"/>
      <c r="F59" s="743"/>
      <c r="G59" s="743"/>
      <c r="H59" s="801" t="s">
        <v>222</v>
      </c>
      <c r="I59" s="801"/>
      <c r="J59" s="801"/>
      <c r="K59" s="801"/>
      <c r="L59" s="801"/>
      <c r="M59" s="801"/>
      <c r="N59" s="802"/>
    </row>
    <row r="60" spans="1:14" s="185" customFormat="1" ht="12.75" customHeight="1" x14ac:dyDescent="0.2">
      <c r="A60" s="740"/>
      <c r="B60" s="743"/>
      <c r="C60" s="743"/>
      <c r="D60" s="743"/>
      <c r="E60" s="743"/>
      <c r="F60" s="743"/>
      <c r="G60" s="743"/>
      <c r="H60" s="801" t="s">
        <v>223</v>
      </c>
      <c r="I60" s="801"/>
      <c r="J60" s="801"/>
      <c r="K60" s="801"/>
      <c r="L60" s="801"/>
      <c r="M60" s="801"/>
      <c r="N60" s="802"/>
    </row>
    <row r="61" spans="1:14" s="185" customFormat="1" ht="12.75" customHeight="1" x14ac:dyDescent="0.2">
      <c r="A61" s="740"/>
      <c r="B61" s="743"/>
      <c r="C61" s="743"/>
      <c r="D61" s="743"/>
      <c r="E61" s="743"/>
      <c r="F61" s="743"/>
      <c r="G61" s="743"/>
      <c r="H61" s="801" t="s">
        <v>224</v>
      </c>
      <c r="I61" s="801"/>
      <c r="J61" s="801"/>
      <c r="K61" s="801"/>
      <c r="L61" s="801"/>
      <c r="M61" s="801"/>
      <c r="N61" s="802"/>
    </row>
    <row r="62" spans="1:14" s="185" customFormat="1" ht="12.75" customHeight="1" x14ac:dyDescent="0.2">
      <c r="A62" s="740"/>
      <c r="B62" s="743"/>
      <c r="C62" s="743"/>
      <c r="D62" s="743"/>
      <c r="E62" s="743"/>
      <c r="F62" s="743"/>
      <c r="G62" s="743"/>
      <c r="H62" s="743" t="s">
        <v>225</v>
      </c>
      <c r="I62" s="743"/>
      <c r="J62" s="743" t="s">
        <v>2</v>
      </c>
      <c r="K62" s="743" t="s">
        <v>226</v>
      </c>
      <c r="L62" s="188" t="s">
        <v>227</v>
      </c>
      <c r="M62" s="188" t="s">
        <v>228</v>
      </c>
      <c r="N62" s="559" t="s">
        <v>229</v>
      </c>
    </row>
    <row r="63" spans="1:14" s="185" customFormat="1" ht="12.75" customHeight="1" x14ac:dyDescent="0.2">
      <c r="A63" s="740"/>
      <c r="B63" s="743"/>
      <c r="C63" s="743"/>
      <c r="D63" s="743"/>
      <c r="E63" s="743"/>
      <c r="F63" s="743"/>
      <c r="G63" s="743"/>
      <c r="H63" s="743"/>
      <c r="I63" s="743"/>
      <c r="J63" s="743"/>
      <c r="K63" s="743"/>
      <c r="L63" s="743" t="s">
        <v>230</v>
      </c>
      <c r="M63" s="743"/>
      <c r="N63" s="744"/>
    </row>
    <row r="64" spans="1:14" s="185" customFormat="1" ht="12.75" customHeight="1" thickBot="1" x14ac:dyDescent="0.25">
      <c r="A64" s="796">
        <v>1</v>
      </c>
      <c r="B64" s="797"/>
      <c r="C64" s="797"/>
      <c r="D64" s="797"/>
      <c r="E64" s="797"/>
      <c r="F64" s="797"/>
      <c r="G64" s="797"/>
      <c r="H64" s="797">
        <v>2</v>
      </c>
      <c r="I64" s="797"/>
      <c r="J64" s="561">
        <v>3</v>
      </c>
      <c r="K64" s="561">
        <v>4</v>
      </c>
      <c r="L64" s="561">
        <v>5</v>
      </c>
      <c r="M64" s="561">
        <v>6</v>
      </c>
      <c r="N64" s="562">
        <v>7</v>
      </c>
    </row>
    <row r="65" spans="1:14" s="185" customFormat="1" ht="12.75" customHeight="1" thickTop="1" x14ac:dyDescent="0.2">
      <c r="A65" s="198" t="s">
        <v>250</v>
      </c>
      <c r="B65" s="560" t="s">
        <v>235</v>
      </c>
      <c r="C65" s="560" t="s">
        <v>233</v>
      </c>
      <c r="D65" s="560" t="s">
        <v>233</v>
      </c>
      <c r="E65" s="560" t="s">
        <v>231</v>
      </c>
      <c r="F65" s="560" t="s">
        <v>234</v>
      </c>
      <c r="G65" s="560"/>
      <c r="H65" s="232">
        <v>0</v>
      </c>
      <c r="I65" s="560"/>
      <c r="J65" s="743"/>
      <c r="K65" s="820"/>
      <c r="L65" s="820"/>
      <c r="M65" s="820"/>
      <c r="N65" s="822"/>
    </row>
    <row r="66" spans="1:14" s="185" customFormat="1" ht="12.75" customHeight="1" x14ac:dyDescent="0.2">
      <c r="A66" s="740" t="s">
        <v>254</v>
      </c>
      <c r="B66" s="743"/>
      <c r="C66" s="743"/>
      <c r="D66" s="743"/>
      <c r="E66" s="743"/>
      <c r="F66" s="743"/>
      <c r="G66" s="743"/>
      <c r="H66" s="743"/>
      <c r="I66" s="743"/>
      <c r="J66" s="743"/>
      <c r="K66" s="820"/>
      <c r="L66" s="820"/>
      <c r="M66" s="820"/>
      <c r="N66" s="822"/>
    </row>
    <row r="67" spans="1:14" s="185" customFormat="1" ht="12.75" customHeight="1" x14ac:dyDescent="0.2">
      <c r="A67" s="740"/>
      <c r="B67" s="743"/>
      <c r="C67" s="743"/>
      <c r="D67" s="743"/>
      <c r="E67" s="743"/>
      <c r="F67" s="743"/>
      <c r="G67" s="743"/>
      <c r="H67" s="232">
        <v>0</v>
      </c>
      <c r="I67" s="560" t="s">
        <v>233</v>
      </c>
      <c r="J67" s="743" t="s">
        <v>255</v>
      </c>
      <c r="K67" s="820" t="s">
        <v>240</v>
      </c>
      <c r="L67" s="820">
        <v>25</v>
      </c>
      <c r="M67" s="820"/>
      <c r="N67" s="822"/>
    </row>
    <row r="68" spans="1:14" s="185" customFormat="1" ht="12.75" customHeight="1" x14ac:dyDescent="0.2">
      <c r="A68" s="740"/>
      <c r="B68" s="743"/>
      <c r="C68" s="743"/>
      <c r="D68" s="743"/>
      <c r="E68" s="743"/>
      <c r="F68" s="743"/>
      <c r="G68" s="743"/>
      <c r="H68" s="743"/>
      <c r="I68" s="743"/>
      <c r="J68" s="743"/>
      <c r="K68" s="820"/>
      <c r="L68" s="820"/>
      <c r="M68" s="820"/>
      <c r="N68" s="822"/>
    </row>
    <row r="69" spans="1:14" s="185" customFormat="1" ht="12.75" customHeight="1" x14ac:dyDescent="0.2">
      <c r="A69" s="740"/>
      <c r="B69" s="743"/>
      <c r="C69" s="743"/>
      <c r="D69" s="743"/>
      <c r="E69" s="743"/>
      <c r="F69" s="743"/>
      <c r="G69" s="743"/>
      <c r="H69" s="232">
        <v>0</v>
      </c>
      <c r="I69" s="560" t="s">
        <v>231</v>
      </c>
      <c r="J69" s="743" t="s">
        <v>256</v>
      </c>
      <c r="K69" s="820" t="s">
        <v>238</v>
      </c>
      <c r="L69" s="820"/>
      <c r="M69" s="820"/>
      <c r="N69" s="822"/>
    </row>
    <row r="70" spans="1:14" s="185" customFormat="1" ht="12.75" customHeight="1" x14ac:dyDescent="0.2">
      <c r="A70" s="740"/>
      <c r="B70" s="743"/>
      <c r="C70" s="743"/>
      <c r="D70" s="743"/>
      <c r="E70" s="743"/>
      <c r="F70" s="743"/>
      <c r="G70" s="743"/>
      <c r="H70" s="743"/>
      <c r="I70" s="743"/>
      <c r="J70" s="743"/>
      <c r="K70" s="820"/>
      <c r="L70" s="820"/>
      <c r="M70" s="820"/>
      <c r="N70" s="822"/>
    </row>
    <row r="71" spans="1:14" s="185" customFormat="1" ht="12.75" customHeight="1" x14ac:dyDescent="0.2">
      <c r="A71" s="740"/>
      <c r="B71" s="743"/>
      <c r="C71" s="743"/>
      <c r="D71" s="743"/>
      <c r="E71" s="743"/>
      <c r="F71" s="743"/>
      <c r="G71" s="743"/>
      <c r="H71" s="232">
        <v>0</v>
      </c>
      <c r="I71" s="560"/>
      <c r="J71" s="743"/>
      <c r="K71" s="820"/>
      <c r="L71" s="820"/>
      <c r="M71" s="820"/>
      <c r="N71" s="822"/>
    </row>
    <row r="72" spans="1:14" s="185" customFormat="1" ht="12.75" customHeight="1" x14ac:dyDescent="0.2">
      <c r="A72" s="740"/>
      <c r="B72" s="743"/>
      <c r="C72" s="743"/>
      <c r="D72" s="743"/>
      <c r="E72" s="743"/>
      <c r="F72" s="743"/>
      <c r="G72" s="743"/>
      <c r="H72" s="743"/>
      <c r="I72" s="743"/>
      <c r="J72" s="743"/>
      <c r="K72" s="820"/>
      <c r="L72" s="820"/>
      <c r="M72" s="820"/>
      <c r="N72" s="822"/>
    </row>
    <row r="73" spans="1:14" s="185" customFormat="1" ht="12.75" customHeight="1" x14ac:dyDescent="0.2">
      <c r="A73" s="198">
        <v>1</v>
      </c>
      <c r="B73" s="560">
        <v>0</v>
      </c>
      <c r="C73" s="560">
        <v>7</v>
      </c>
      <c r="D73" s="560">
        <v>0</v>
      </c>
      <c r="E73" s="560">
        <v>6</v>
      </c>
      <c r="F73" s="560">
        <v>0</v>
      </c>
      <c r="G73" s="560"/>
      <c r="H73" s="232">
        <v>0</v>
      </c>
      <c r="I73" s="560"/>
      <c r="J73" s="743"/>
      <c r="K73" s="820"/>
      <c r="L73" s="820"/>
      <c r="M73" s="820"/>
      <c r="N73" s="822"/>
    </row>
    <row r="74" spans="1:14" s="185" customFormat="1" ht="12.75" customHeight="1" x14ac:dyDescent="0.2">
      <c r="A74" s="740" t="s">
        <v>261</v>
      </c>
      <c r="B74" s="743"/>
      <c r="C74" s="743"/>
      <c r="D74" s="743"/>
      <c r="E74" s="743"/>
      <c r="F74" s="743"/>
      <c r="G74" s="743"/>
      <c r="H74" s="743"/>
      <c r="I74" s="743"/>
      <c r="J74" s="743"/>
      <c r="K74" s="820"/>
      <c r="L74" s="820"/>
      <c r="M74" s="820"/>
      <c r="N74" s="822"/>
    </row>
    <row r="75" spans="1:14" s="185" customFormat="1" ht="12.75" customHeight="1" x14ac:dyDescent="0.2">
      <c r="A75" s="740"/>
      <c r="B75" s="743"/>
      <c r="C75" s="743"/>
      <c r="D75" s="743"/>
      <c r="E75" s="743"/>
      <c r="F75" s="743"/>
      <c r="G75" s="743"/>
      <c r="H75" s="232">
        <v>0</v>
      </c>
      <c r="I75" s="560" t="s">
        <v>233</v>
      </c>
      <c r="J75" s="743" t="s">
        <v>257</v>
      </c>
      <c r="K75" s="820" t="s">
        <v>240</v>
      </c>
      <c r="L75" s="820">
        <v>3</v>
      </c>
      <c r="M75" s="820"/>
      <c r="N75" s="822"/>
    </row>
    <row r="76" spans="1:14" s="185" customFormat="1" ht="12.75" customHeight="1" x14ac:dyDescent="0.2">
      <c r="A76" s="740"/>
      <c r="B76" s="743"/>
      <c r="C76" s="743"/>
      <c r="D76" s="743"/>
      <c r="E76" s="743"/>
      <c r="F76" s="743"/>
      <c r="G76" s="743"/>
      <c r="H76" s="743"/>
      <c r="I76" s="743"/>
      <c r="J76" s="743"/>
      <c r="K76" s="820"/>
      <c r="L76" s="820"/>
      <c r="M76" s="820"/>
      <c r="N76" s="822"/>
    </row>
    <row r="77" spans="1:14" s="185" customFormat="1" ht="12.75" customHeight="1" x14ac:dyDescent="0.2">
      <c r="A77" s="740"/>
      <c r="B77" s="743"/>
      <c r="C77" s="743"/>
      <c r="D77" s="743"/>
      <c r="E77" s="743"/>
      <c r="F77" s="743"/>
      <c r="G77" s="743"/>
      <c r="H77" s="232">
        <v>0</v>
      </c>
      <c r="I77" s="560" t="s">
        <v>231</v>
      </c>
      <c r="J77" s="743" t="s">
        <v>258</v>
      </c>
      <c r="K77" s="820" t="s">
        <v>260</v>
      </c>
      <c r="L77" s="820">
        <v>50</v>
      </c>
      <c r="M77" s="820"/>
      <c r="N77" s="822"/>
    </row>
    <row r="78" spans="1:14" s="185" customFormat="1" ht="12.75" customHeight="1" x14ac:dyDescent="0.2">
      <c r="A78" s="740"/>
      <c r="B78" s="743"/>
      <c r="C78" s="743"/>
      <c r="D78" s="743"/>
      <c r="E78" s="743"/>
      <c r="F78" s="743"/>
      <c r="G78" s="743"/>
      <c r="H78" s="743"/>
      <c r="I78" s="743"/>
      <c r="J78" s="743"/>
      <c r="K78" s="820"/>
      <c r="L78" s="820"/>
      <c r="M78" s="820"/>
      <c r="N78" s="822"/>
    </row>
    <row r="79" spans="1:14" s="185" customFormat="1" ht="12.75" customHeight="1" x14ac:dyDescent="0.2">
      <c r="A79" s="740"/>
      <c r="B79" s="743"/>
      <c r="C79" s="743"/>
      <c r="D79" s="743"/>
      <c r="E79" s="743"/>
      <c r="F79" s="743"/>
      <c r="G79" s="743"/>
      <c r="H79" s="232">
        <v>0</v>
      </c>
      <c r="I79" s="560"/>
      <c r="J79" s="743"/>
      <c r="K79" s="820"/>
      <c r="L79" s="820"/>
      <c r="M79" s="820"/>
      <c r="N79" s="822"/>
    </row>
    <row r="80" spans="1:14" s="185" customFormat="1" ht="12.75" customHeight="1" x14ac:dyDescent="0.2">
      <c r="A80" s="740"/>
      <c r="B80" s="743"/>
      <c r="C80" s="743"/>
      <c r="D80" s="743"/>
      <c r="E80" s="743"/>
      <c r="F80" s="743"/>
      <c r="G80" s="743"/>
      <c r="H80" s="743"/>
      <c r="I80" s="743"/>
      <c r="J80" s="743"/>
      <c r="K80" s="820"/>
      <c r="L80" s="820"/>
      <c r="M80" s="820"/>
      <c r="N80" s="822"/>
    </row>
    <row r="81" spans="1:14" s="185" customFormat="1" ht="12.75" customHeight="1" x14ac:dyDescent="0.2">
      <c r="A81" s="198">
        <v>1</v>
      </c>
      <c r="B81" s="560">
        <v>0</v>
      </c>
      <c r="C81" s="560">
        <v>7</v>
      </c>
      <c r="D81" s="560">
        <v>0</v>
      </c>
      <c r="E81" s="560">
        <v>6</v>
      </c>
      <c r="F81" s="560">
        <v>0</v>
      </c>
      <c r="G81" s="560"/>
      <c r="H81" s="232">
        <v>0</v>
      </c>
      <c r="I81" s="560"/>
      <c r="J81" s="743"/>
      <c r="K81" s="820"/>
      <c r="L81" s="820"/>
      <c r="M81" s="820"/>
      <c r="N81" s="822"/>
    </row>
    <row r="82" spans="1:14" s="185" customFormat="1" ht="12.75" customHeight="1" x14ac:dyDescent="0.2">
      <c r="A82" s="740" t="s">
        <v>597</v>
      </c>
      <c r="B82" s="743"/>
      <c r="C82" s="743"/>
      <c r="D82" s="743"/>
      <c r="E82" s="743"/>
      <c r="F82" s="743"/>
      <c r="G82" s="743"/>
      <c r="H82" s="743"/>
      <c r="I82" s="743"/>
      <c r="J82" s="743"/>
      <c r="K82" s="820"/>
      <c r="L82" s="820"/>
      <c r="M82" s="820"/>
      <c r="N82" s="822"/>
    </row>
    <row r="83" spans="1:14" s="185" customFormat="1" ht="12.75" customHeight="1" x14ac:dyDescent="0.2">
      <c r="A83" s="740"/>
      <c r="B83" s="743"/>
      <c r="C83" s="743"/>
      <c r="D83" s="743"/>
      <c r="E83" s="743"/>
      <c r="F83" s="743"/>
      <c r="G83" s="743"/>
      <c r="H83" s="232">
        <v>0</v>
      </c>
      <c r="I83" s="560" t="s">
        <v>233</v>
      </c>
      <c r="J83" s="743" t="s">
        <v>257</v>
      </c>
      <c r="K83" s="820" t="s">
        <v>240</v>
      </c>
      <c r="L83" s="820">
        <v>3</v>
      </c>
      <c r="M83" s="820"/>
      <c r="N83" s="822"/>
    </row>
    <row r="84" spans="1:14" s="185" customFormat="1" ht="12.75" customHeight="1" x14ac:dyDescent="0.2">
      <c r="A84" s="740"/>
      <c r="B84" s="743"/>
      <c r="C84" s="743"/>
      <c r="D84" s="743"/>
      <c r="E84" s="743"/>
      <c r="F84" s="743"/>
      <c r="G84" s="743"/>
      <c r="H84" s="743"/>
      <c r="I84" s="743"/>
      <c r="J84" s="743"/>
      <c r="K84" s="820"/>
      <c r="L84" s="820"/>
      <c r="M84" s="820"/>
      <c r="N84" s="822"/>
    </row>
    <row r="85" spans="1:14" s="185" customFormat="1" ht="12.75" customHeight="1" x14ac:dyDescent="0.2">
      <c r="A85" s="740"/>
      <c r="B85" s="743"/>
      <c r="C85" s="743"/>
      <c r="D85" s="743"/>
      <c r="E85" s="743"/>
      <c r="F85" s="743"/>
      <c r="G85" s="743"/>
      <c r="H85" s="232">
        <v>0</v>
      </c>
      <c r="I85" s="560" t="s">
        <v>231</v>
      </c>
      <c r="J85" s="743" t="s">
        <v>258</v>
      </c>
      <c r="K85" s="820" t="s">
        <v>260</v>
      </c>
      <c r="L85" s="820">
        <v>50</v>
      </c>
      <c r="M85" s="820"/>
      <c r="N85" s="822"/>
    </row>
    <row r="86" spans="1:14" s="185" customFormat="1" ht="12.75" customHeight="1" x14ac:dyDescent="0.2">
      <c r="A86" s="740"/>
      <c r="B86" s="743"/>
      <c r="C86" s="743"/>
      <c r="D86" s="743"/>
      <c r="E86" s="743"/>
      <c r="F86" s="743"/>
      <c r="G86" s="743"/>
      <c r="H86" s="743"/>
      <c r="I86" s="743"/>
      <c r="J86" s="743"/>
      <c r="K86" s="820"/>
      <c r="L86" s="820"/>
      <c r="M86" s="820"/>
      <c r="N86" s="822"/>
    </row>
    <row r="87" spans="1:14" s="185" customFormat="1" ht="12.75" customHeight="1" x14ac:dyDescent="0.2">
      <c r="A87" s="740"/>
      <c r="B87" s="743"/>
      <c r="C87" s="743"/>
      <c r="D87" s="743"/>
      <c r="E87" s="743"/>
      <c r="F87" s="743"/>
      <c r="G87" s="743"/>
      <c r="H87" s="232">
        <v>0</v>
      </c>
      <c r="I87" s="560"/>
      <c r="J87" s="743"/>
      <c r="K87" s="820"/>
      <c r="L87" s="820"/>
      <c r="M87" s="820"/>
      <c r="N87" s="822"/>
    </row>
    <row r="88" spans="1:14" s="185" customFormat="1" ht="12.75" customHeight="1" x14ac:dyDescent="0.2">
      <c r="A88" s="740"/>
      <c r="B88" s="743"/>
      <c r="C88" s="743"/>
      <c r="D88" s="743"/>
      <c r="E88" s="743"/>
      <c r="F88" s="743"/>
      <c r="G88" s="743"/>
      <c r="H88" s="743"/>
      <c r="I88" s="743"/>
      <c r="J88" s="743"/>
      <c r="K88" s="820"/>
      <c r="L88" s="820"/>
      <c r="M88" s="820"/>
      <c r="N88" s="822"/>
    </row>
    <row r="89" spans="1:14" s="185" customFormat="1" ht="12.75" customHeight="1" x14ac:dyDescent="0.2">
      <c r="A89" s="198">
        <v>1</v>
      </c>
      <c r="B89" s="560">
        <v>0</v>
      </c>
      <c r="C89" s="560">
        <v>7</v>
      </c>
      <c r="D89" s="560">
        <v>0</v>
      </c>
      <c r="E89" s="560">
        <v>6</v>
      </c>
      <c r="F89" s="560">
        <v>0</v>
      </c>
      <c r="G89" s="560"/>
      <c r="H89" s="232">
        <v>0</v>
      </c>
      <c r="I89" s="560"/>
      <c r="J89" s="743"/>
      <c r="K89" s="820"/>
      <c r="L89" s="820"/>
      <c r="M89" s="820"/>
      <c r="N89" s="822"/>
    </row>
    <row r="90" spans="1:14" s="185" customFormat="1" ht="12.75" customHeight="1" x14ac:dyDescent="0.2">
      <c r="A90" s="740" t="s">
        <v>601</v>
      </c>
      <c r="B90" s="743"/>
      <c r="C90" s="743"/>
      <c r="D90" s="743"/>
      <c r="E90" s="743"/>
      <c r="F90" s="743"/>
      <c r="G90" s="743"/>
      <c r="H90" s="743"/>
      <c r="I90" s="743"/>
      <c r="J90" s="743"/>
      <c r="K90" s="820"/>
      <c r="L90" s="820"/>
      <c r="M90" s="820"/>
      <c r="N90" s="822"/>
    </row>
    <row r="91" spans="1:14" s="185" customFormat="1" ht="12.75" customHeight="1" x14ac:dyDescent="0.2">
      <c r="A91" s="740"/>
      <c r="B91" s="743"/>
      <c r="C91" s="743"/>
      <c r="D91" s="743"/>
      <c r="E91" s="743"/>
      <c r="F91" s="743"/>
      <c r="G91" s="743"/>
      <c r="H91" s="232">
        <v>0</v>
      </c>
      <c r="I91" s="560" t="s">
        <v>233</v>
      </c>
      <c r="J91" s="743" t="s">
        <v>257</v>
      </c>
      <c r="K91" s="820" t="s">
        <v>240</v>
      </c>
      <c r="L91" s="820">
        <v>8</v>
      </c>
      <c r="M91" s="820"/>
      <c r="N91" s="822"/>
    </row>
    <row r="92" spans="1:14" s="185" customFormat="1" ht="12.75" customHeight="1" x14ac:dyDescent="0.2">
      <c r="A92" s="740"/>
      <c r="B92" s="743"/>
      <c r="C92" s="743"/>
      <c r="D92" s="743"/>
      <c r="E92" s="743"/>
      <c r="F92" s="743"/>
      <c r="G92" s="743"/>
      <c r="H92" s="743"/>
      <c r="I92" s="743"/>
      <c r="J92" s="743"/>
      <c r="K92" s="820"/>
      <c r="L92" s="820"/>
      <c r="M92" s="820"/>
      <c r="N92" s="822"/>
    </row>
    <row r="93" spans="1:14" s="185" customFormat="1" ht="12.75" customHeight="1" x14ac:dyDescent="0.2">
      <c r="A93" s="740"/>
      <c r="B93" s="743"/>
      <c r="C93" s="743"/>
      <c r="D93" s="743"/>
      <c r="E93" s="743"/>
      <c r="F93" s="743"/>
      <c r="G93" s="743"/>
      <c r="H93" s="232">
        <v>0</v>
      </c>
      <c r="I93" s="560" t="s">
        <v>231</v>
      </c>
      <c r="J93" s="743" t="s">
        <v>258</v>
      </c>
      <c r="K93" s="820" t="s">
        <v>260</v>
      </c>
      <c r="L93" s="820">
        <v>50</v>
      </c>
      <c r="M93" s="820"/>
      <c r="N93" s="822"/>
    </row>
    <row r="94" spans="1:14" s="185" customFormat="1" ht="12.75" customHeight="1" x14ac:dyDescent="0.2">
      <c r="A94" s="740"/>
      <c r="B94" s="743"/>
      <c r="C94" s="743"/>
      <c r="D94" s="743"/>
      <c r="E94" s="743"/>
      <c r="F94" s="743"/>
      <c r="G94" s="743"/>
      <c r="H94" s="743"/>
      <c r="I94" s="743"/>
      <c r="J94" s="743"/>
      <c r="K94" s="820"/>
      <c r="L94" s="820"/>
      <c r="M94" s="820"/>
      <c r="N94" s="822"/>
    </row>
    <row r="95" spans="1:14" s="185" customFormat="1" ht="12.75" customHeight="1" x14ac:dyDescent="0.2">
      <c r="A95" s="740"/>
      <c r="B95" s="743"/>
      <c r="C95" s="743"/>
      <c r="D95" s="743"/>
      <c r="E95" s="743"/>
      <c r="F95" s="743"/>
      <c r="G95" s="743"/>
      <c r="H95" s="232">
        <v>0</v>
      </c>
      <c r="I95" s="560"/>
      <c r="J95" s="743"/>
      <c r="K95" s="820"/>
      <c r="L95" s="820"/>
      <c r="M95" s="820"/>
      <c r="N95" s="822"/>
    </row>
    <row r="96" spans="1:14" s="185" customFormat="1" ht="12.75" customHeight="1" x14ac:dyDescent="0.2">
      <c r="A96" s="740"/>
      <c r="B96" s="743"/>
      <c r="C96" s="743"/>
      <c r="D96" s="743"/>
      <c r="E96" s="743"/>
      <c r="F96" s="743"/>
      <c r="G96" s="743"/>
      <c r="H96" s="743"/>
      <c r="I96" s="743"/>
      <c r="J96" s="743"/>
      <c r="K96" s="820"/>
      <c r="L96" s="820"/>
      <c r="M96" s="820"/>
      <c r="N96" s="822"/>
    </row>
    <row r="97" spans="1:14" s="185" customFormat="1" ht="12.75" customHeight="1" x14ac:dyDescent="0.2">
      <c r="A97" s="228">
        <v>1</v>
      </c>
      <c r="B97" s="229">
        <v>0</v>
      </c>
      <c r="C97" s="229">
        <v>7</v>
      </c>
      <c r="D97" s="229">
        <v>0</v>
      </c>
      <c r="E97" s="229">
        <v>6</v>
      </c>
      <c r="F97" s="229">
        <v>0</v>
      </c>
      <c r="G97" s="229"/>
      <c r="H97" s="230">
        <v>0</v>
      </c>
      <c r="I97" s="229"/>
      <c r="J97" s="815"/>
      <c r="K97" s="817"/>
      <c r="L97" s="817"/>
      <c r="M97" s="817"/>
      <c r="N97" s="821"/>
    </row>
    <row r="98" spans="1:14" s="185" customFormat="1" ht="12.75" customHeight="1" x14ac:dyDescent="0.2">
      <c r="A98" s="740" t="s">
        <v>602</v>
      </c>
      <c r="B98" s="743"/>
      <c r="C98" s="743"/>
      <c r="D98" s="743"/>
      <c r="E98" s="743"/>
      <c r="F98" s="743"/>
      <c r="G98" s="743"/>
      <c r="H98" s="743"/>
      <c r="I98" s="743"/>
      <c r="J98" s="743"/>
      <c r="K98" s="820"/>
      <c r="L98" s="820"/>
      <c r="M98" s="820"/>
      <c r="N98" s="822"/>
    </row>
    <row r="99" spans="1:14" s="185" customFormat="1" ht="12.75" customHeight="1" x14ac:dyDescent="0.2">
      <c r="A99" s="740"/>
      <c r="B99" s="743"/>
      <c r="C99" s="743"/>
      <c r="D99" s="743"/>
      <c r="E99" s="743"/>
      <c r="F99" s="743"/>
      <c r="G99" s="743"/>
      <c r="H99" s="232">
        <v>0</v>
      </c>
      <c r="I99" s="560" t="s">
        <v>233</v>
      </c>
      <c r="J99" s="743" t="s">
        <v>257</v>
      </c>
      <c r="K99" s="820" t="s">
        <v>240</v>
      </c>
      <c r="L99" s="820">
        <v>100</v>
      </c>
      <c r="M99" s="820"/>
      <c r="N99" s="822"/>
    </row>
    <row r="100" spans="1:14" s="185" customFormat="1" ht="12.75" customHeight="1" x14ac:dyDescent="0.2">
      <c r="A100" s="740"/>
      <c r="B100" s="743"/>
      <c r="C100" s="743"/>
      <c r="D100" s="743"/>
      <c r="E100" s="743"/>
      <c r="F100" s="743"/>
      <c r="G100" s="743"/>
      <c r="H100" s="743"/>
      <c r="I100" s="743"/>
      <c r="J100" s="743"/>
      <c r="K100" s="820"/>
      <c r="L100" s="820"/>
      <c r="M100" s="820"/>
      <c r="N100" s="822"/>
    </row>
    <row r="101" spans="1:14" s="185" customFormat="1" ht="12.75" customHeight="1" x14ac:dyDescent="0.2">
      <c r="A101" s="740"/>
      <c r="B101" s="743"/>
      <c r="C101" s="743"/>
      <c r="D101" s="743"/>
      <c r="E101" s="743"/>
      <c r="F101" s="743"/>
      <c r="G101" s="743"/>
      <c r="H101" s="232">
        <v>0</v>
      </c>
      <c r="I101" s="560" t="s">
        <v>231</v>
      </c>
      <c r="J101" s="743" t="s">
        <v>258</v>
      </c>
      <c r="K101" s="820" t="s">
        <v>260</v>
      </c>
      <c r="L101" s="820">
        <v>20</v>
      </c>
      <c r="M101" s="820"/>
      <c r="N101" s="822"/>
    </row>
    <row r="102" spans="1:14" s="185" customFormat="1" ht="12.75" customHeight="1" x14ac:dyDescent="0.2">
      <c r="A102" s="740"/>
      <c r="B102" s="743"/>
      <c r="C102" s="743"/>
      <c r="D102" s="743"/>
      <c r="E102" s="743"/>
      <c r="F102" s="743"/>
      <c r="G102" s="743"/>
      <c r="H102" s="743"/>
      <c r="I102" s="743"/>
      <c r="J102" s="743"/>
      <c r="K102" s="820"/>
      <c r="L102" s="820"/>
      <c r="M102" s="820"/>
      <c r="N102" s="822"/>
    </row>
    <row r="103" spans="1:14" s="185" customFormat="1" ht="12.75" customHeight="1" x14ac:dyDescent="0.2">
      <c r="A103" s="740"/>
      <c r="B103" s="743"/>
      <c r="C103" s="743"/>
      <c r="D103" s="743"/>
      <c r="E103" s="743"/>
      <c r="F103" s="743"/>
      <c r="G103" s="743"/>
      <c r="H103" s="232">
        <v>0</v>
      </c>
      <c r="I103" s="560"/>
      <c r="J103" s="743"/>
      <c r="K103" s="820"/>
      <c r="L103" s="820"/>
      <c r="M103" s="820"/>
      <c r="N103" s="822"/>
    </row>
    <row r="104" spans="1:14" s="185" customFormat="1" ht="12.75" customHeight="1" thickBot="1" x14ac:dyDescent="0.25">
      <c r="A104" s="796"/>
      <c r="B104" s="797"/>
      <c r="C104" s="797"/>
      <c r="D104" s="797"/>
      <c r="E104" s="797"/>
      <c r="F104" s="797"/>
      <c r="G104" s="797"/>
      <c r="H104" s="797"/>
      <c r="I104" s="797"/>
      <c r="J104" s="797"/>
      <c r="K104" s="829"/>
      <c r="L104" s="829"/>
      <c r="M104" s="829"/>
      <c r="N104" s="830"/>
    </row>
    <row r="105" spans="1:14" s="185" customFormat="1" ht="7.5" customHeight="1" thickTop="1" x14ac:dyDescent="0.2">
      <c r="A105" s="347"/>
      <c r="B105" s="347"/>
      <c r="C105" s="347"/>
      <c r="D105" s="347"/>
      <c r="E105" s="347"/>
      <c r="F105" s="347"/>
      <c r="G105" s="347"/>
      <c r="H105" s="347"/>
      <c r="I105" s="347"/>
      <c r="J105" s="347"/>
      <c r="K105" s="348"/>
      <c r="L105" s="348"/>
      <c r="M105" s="348"/>
      <c r="N105" s="348"/>
    </row>
    <row r="106" spans="1:14" s="185" customFormat="1" ht="7.5" customHeight="1" thickBot="1" x14ac:dyDescent="0.25">
      <c r="A106" s="349"/>
      <c r="B106" s="349"/>
      <c r="C106" s="349"/>
      <c r="D106" s="349"/>
      <c r="E106" s="349"/>
      <c r="F106" s="349"/>
      <c r="G106" s="349"/>
      <c r="H106" s="349"/>
      <c r="I106" s="349"/>
      <c r="J106" s="349"/>
      <c r="K106" s="184"/>
      <c r="L106" s="184"/>
      <c r="M106" s="184"/>
      <c r="N106" s="184"/>
    </row>
    <row r="107" spans="1:14" s="185" customFormat="1" ht="12.75" customHeight="1" thickTop="1" x14ac:dyDescent="0.2">
      <c r="A107" s="739" t="s">
        <v>600</v>
      </c>
      <c r="B107" s="741"/>
      <c r="C107" s="741"/>
      <c r="D107" s="741"/>
      <c r="E107" s="741"/>
      <c r="F107" s="741"/>
      <c r="G107" s="741"/>
      <c r="H107" s="799" t="s">
        <v>220</v>
      </c>
      <c r="I107" s="799"/>
      <c r="J107" s="799"/>
      <c r="K107" s="799"/>
      <c r="L107" s="799"/>
      <c r="M107" s="799"/>
      <c r="N107" s="800"/>
    </row>
    <row r="108" spans="1:14" s="185" customFormat="1" ht="12.75" customHeight="1" x14ac:dyDescent="0.2">
      <c r="A108" s="740"/>
      <c r="B108" s="743"/>
      <c r="C108" s="743"/>
      <c r="D108" s="743"/>
      <c r="E108" s="743"/>
      <c r="F108" s="743"/>
      <c r="G108" s="743"/>
      <c r="H108" s="801" t="s">
        <v>221</v>
      </c>
      <c r="I108" s="801"/>
      <c r="J108" s="801"/>
      <c r="K108" s="801"/>
      <c r="L108" s="801"/>
      <c r="M108" s="801"/>
      <c r="N108" s="802"/>
    </row>
    <row r="109" spans="1:14" s="185" customFormat="1" ht="12.75" customHeight="1" x14ac:dyDescent="0.2">
      <c r="A109" s="740"/>
      <c r="B109" s="743"/>
      <c r="C109" s="743"/>
      <c r="D109" s="743"/>
      <c r="E109" s="743"/>
      <c r="F109" s="743"/>
      <c r="G109" s="743"/>
      <c r="H109" s="801" t="s">
        <v>222</v>
      </c>
      <c r="I109" s="801"/>
      <c r="J109" s="801"/>
      <c r="K109" s="801"/>
      <c r="L109" s="801"/>
      <c r="M109" s="801"/>
      <c r="N109" s="802"/>
    </row>
    <row r="110" spans="1:14" s="185" customFormat="1" ht="12.75" customHeight="1" x14ac:dyDescent="0.2">
      <c r="A110" s="740"/>
      <c r="B110" s="743"/>
      <c r="C110" s="743"/>
      <c r="D110" s="743"/>
      <c r="E110" s="743"/>
      <c r="F110" s="743"/>
      <c r="G110" s="743"/>
      <c r="H110" s="801" t="s">
        <v>223</v>
      </c>
      <c r="I110" s="801"/>
      <c r="J110" s="801"/>
      <c r="K110" s="801"/>
      <c r="L110" s="801"/>
      <c r="M110" s="801"/>
      <c r="N110" s="802"/>
    </row>
    <row r="111" spans="1:14" s="185" customFormat="1" ht="12.75" customHeight="1" x14ac:dyDescent="0.2">
      <c r="A111" s="740"/>
      <c r="B111" s="743"/>
      <c r="C111" s="743"/>
      <c r="D111" s="743"/>
      <c r="E111" s="743"/>
      <c r="F111" s="743"/>
      <c r="G111" s="743"/>
      <c r="H111" s="801" t="s">
        <v>224</v>
      </c>
      <c r="I111" s="801"/>
      <c r="J111" s="801"/>
      <c r="K111" s="801"/>
      <c r="L111" s="801"/>
      <c r="M111" s="801"/>
      <c r="N111" s="802"/>
    </row>
    <row r="112" spans="1:14" s="185" customFormat="1" ht="12.75" customHeight="1" x14ac:dyDescent="0.2">
      <c r="A112" s="740"/>
      <c r="B112" s="743"/>
      <c r="C112" s="743"/>
      <c r="D112" s="743"/>
      <c r="E112" s="743"/>
      <c r="F112" s="743"/>
      <c r="G112" s="743"/>
      <c r="H112" s="743" t="s">
        <v>225</v>
      </c>
      <c r="I112" s="743"/>
      <c r="J112" s="743" t="s">
        <v>2</v>
      </c>
      <c r="K112" s="743" t="s">
        <v>226</v>
      </c>
      <c r="L112" s="188" t="s">
        <v>227</v>
      </c>
      <c r="M112" s="188" t="s">
        <v>228</v>
      </c>
      <c r="N112" s="559" t="s">
        <v>229</v>
      </c>
    </row>
    <row r="113" spans="1:14" s="185" customFormat="1" ht="12.75" customHeight="1" thickBot="1" x14ac:dyDescent="0.25">
      <c r="A113" s="740"/>
      <c r="B113" s="743"/>
      <c r="C113" s="743"/>
      <c r="D113" s="743"/>
      <c r="E113" s="743"/>
      <c r="F113" s="743"/>
      <c r="G113" s="743"/>
      <c r="H113" s="797"/>
      <c r="I113" s="797"/>
      <c r="J113" s="797"/>
      <c r="K113" s="797"/>
      <c r="L113" s="797" t="s">
        <v>230</v>
      </c>
      <c r="M113" s="797"/>
      <c r="N113" s="828"/>
    </row>
    <row r="114" spans="1:14" s="185" customFormat="1" ht="12.75" customHeight="1" thickTop="1" thickBot="1" x14ac:dyDescent="0.25">
      <c r="A114" s="827">
        <v>1</v>
      </c>
      <c r="B114" s="818"/>
      <c r="C114" s="818"/>
      <c r="D114" s="818"/>
      <c r="E114" s="818"/>
      <c r="F114" s="818"/>
      <c r="G114" s="818"/>
      <c r="H114" s="818">
        <v>2</v>
      </c>
      <c r="I114" s="818"/>
      <c r="J114" s="193">
        <v>3</v>
      </c>
      <c r="K114" s="193">
        <v>4</v>
      </c>
      <c r="L114" s="193">
        <v>5</v>
      </c>
      <c r="M114" s="193">
        <v>6</v>
      </c>
      <c r="N114" s="194">
        <v>7</v>
      </c>
    </row>
    <row r="115" spans="1:14" s="185" customFormat="1" ht="12.75" customHeight="1" thickTop="1" x14ac:dyDescent="0.2">
      <c r="A115" s="228"/>
      <c r="B115" s="229"/>
      <c r="C115" s="229"/>
      <c r="D115" s="229"/>
      <c r="E115" s="229"/>
      <c r="F115" s="229"/>
      <c r="G115" s="229"/>
      <c r="H115" s="230">
        <v>0</v>
      </c>
      <c r="I115" s="229"/>
      <c r="J115" s="815"/>
      <c r="K115" s="817"/>
      <c r="L115" s="817"/>
      <c r="M115" s="817"/>
      <c r="N115" s="821"/>
    </row>
    <row r="116" spans="1:14" s="185" customFormat="1" ht="12.75" customHeight="1" x14ac:dyDescent="0.2">
      <c r="A116" s="740" t="s">
        <v>577</v>
      </c>
      <c r="B116" s="743"/>
      <c r="C116" s="743"/>
      <c r="D116" s="743"/>
      <c r="E116" s="743"/>
      <c r="F116" s="743"/>
      <c r="G116" s="743"/>
      <c r="H116" s="743"/>
      <c r="I116" s="743"/>
      <c r="J116" s="743"/>
      <c r="K116" s="820"/>
      <c r="L116" s="820"/>
      <c r="M116" s="820"/>
      <c r="N116" s="822"/>
    </row>
    <row r="117" spans="1:14" s="185" customFormat="1" ht="12.75" customHeight="1" x14ac:dyDescent="0.2">
      <c r="A117" s="740"/>
      <c r="B117" s="743"/>
      <c r="C117" s="743"/>
      <c r="D117" s="743"/>
      <c r="E117" s="743"/>
      <c r="F117" s="743"/>
      <c r="G117" s="743"/>
      <c r="H117" s="232">
        <v>0</v>
      </c>
      <c r="I117" s="560" t="s">
        <v>233</v>
      </c>
      <c r="J117" s="743" t="s">
        <v>259</v>
      </c>
      <c r="K117" s="820" t="s">
        <v>238</v>
      </c>
      <c r="L117" s="820">
        <v>0</v>
      </c>
      <c r="M117" s="820"/>
      <c r="N117" s="822"/>
    </row>
    <row r="118" spans="1:14" s="185" customFormat="1" ht="12.75" customHeight="1" x14ac:dyDescent="0.2">
      <c r="A118" s="740"/>
      <c r="B118" s="743"/>
      <c r="C118" s="743"/>
      <c r="D118" s="743"/>
      <c r="E118" s="743"/>
      <c r="F118" s="743"/>
      <c r="G118" s="743"/>
      <c r="H118" s="743"/>
      <c r="I118" s="743"/>
      <c r="J118" s="743"/>
      <c r="K118" s="820"/>
      <c r="L118" s="820"/>
      <c r="M118" s="820"/>
      <c r="N118" s="822"/>
    </row>
    <row r="119" spans="1:14" s="185" customFormat="1" ht="12.75" customHeight="1" x14ac:dyDescent="0.2">
      <c r="A119" s="740"/>
      <c r="B119" s="743"/>
      <c r="C119" s="743"/>
      <c r="D119" s="743"/>
      <c r="E119" s="743"/>
      <c r="F119" s="743"/>
      <c r="G119" s="743"/>
      <c r="H119" s="232">
        <v>0</v>
      </c>
      <c r="I119" s="560" t="s">
        <v>231</v>
      </c>
      <c r="J119" s="743" t="s">
        <v>258</v>
      </c>
      <c r="K119" s="820" t="s">
        <v>260</v>
      </c>
      <c r="L119" s="820">
        <v>0</v>
      </c>
      <c r="M119" s="820"/>
      <c r="N119" s="822"/>
    </row>
    <row r="120" spans="1:14" s="185" customFormat="1" ht="12.75" customHeight="1" x14ac:dyDescent="0.2">
      <c r="A120" s="740"/>
      <c r="B120" s="743"/>
      <c r="C120" s="743"/>
      <c r="D120" s="743"/>
      <c r="E120" s="743"/>
      <c r="F120" s="743"/>
      <c r="G120" s="743"/>
      <c r="H120" s="743"/>
      <c r="I120" s="743"/>
      <c r="J120" s="743"/>
      <c r="K120" s="820"/>
      <c r="L120" s="820"/>
      <c r="M120" s="820"/>
      <c r="N120" s="822"/>
    </row>
    <row r="121" spans="1:14" s="185" customFormat="1" ht="12.75" customHeight="1" x14ac:dyDescent="0.2">
      <c r="A121" s="740"/>
      <c r="B121" s="743"/>
      <c r="C121" s="743"/>
      <c r="D121" s="743"/>
      <c r="E121" s="743"/>
      <c r="F121" s="743"/>
      <c r="G121" s="743"/>
      <c r="H121" s="232">
        <v>0</v>
      </c>
      <c r="I121" s="560"/>
      <c r="J121" s="743"/>
      <c r="K121" s="820"/>
      <c r="L121" s="820"/>
      <c r="M121" s="820"/>
      <c r="N121" s="822"/>
    </row>
    <row r="122" spans="1:14" s="185" customFormat="1" ht="12.75" customHeight="1" x14ac:dyDescent="0.2">
      <c r="A122" s="740"/>
      <c r="B122" s="743"/>
      <c r="C122" s="743"/>
      <c r="D122" s="743"/>
      <c r="E122" s="743"/>
      <c r="F122" s="743"/>
      <c r="G122" s="743"/>
      <c r="H122" s="743"/>
      <c r="I122" s="743"/>
      <c r="J122" s="743"/>
      <c r="K122" s="820"/>
      <c r="L122" s="820"/>
      <c r="M122" s="820"/>
      <c r="N122" s="822"/>
    </row>
    <row r="123" spans="1:14" s="185" customFormat="1" ht="12.75" customHeight="1" x14ac:dyDescent="0.2">
      <c r="A123" s="198">
        <v>0</v>
      </c>
      <c r="B123" s="560">
        <v>8</v>
      </c>
      <c r="C123" s="560">
        <v>4</v>
      </c>
      <c r="D123" s="560">
        <v>0</v>
      </c>
      <c r="E123" s="560">
        <v>3</v>
      </c>
      <c r="F123" s="560">
        <v>1</v>
      </c>
      <c r="G123" s="560"/>
      <c r="H123" s="232">
        <v>0</v>
      </c>
      <c r="I123" s="560"/>
      <c r="J123" s="743"/>
      <c r="K123" s="820"/>
      <c r="L123" s="820"/>
      <c r="M123" s="820"/>
      <c r="N123" s="822"/>
    </row>
    <row r="124" spans="1:14" s="185" customFormat="1" ht="12.75" customHeight="1" x14ac:dyDescent="0.2">
      <c r="A124" s="740" t="s">
        <v>262</v>
      </c>
      <c r="B124" s="743"/>
      <c r="C124" s="743"/>
      <c r="D124" s="743"/>
      <c r="E124" s="743"/>
      <c r="F124" s="743"/>
      <c r="G124" s="743"/>
      <c r="H124" s="743"/>
      <c r="I124" s="743"/>
      <c r="J124" s="743"/>
      <c r="K124" s="820"/>
      <c r="L124" s="820"/>
      <c r="M124" s="820"/>
      <c r="N124" s="822"/>
    </row>
    <row r="125" spans="1:14" s="185" customFormat="1" ht="12.75" customHeight="1" x14ac:dyDescent="0.2">
      <c r="A125" s="740"/>
      <c r="B125" s="743"/>
      <c r="C125" s="743"/>
      <c r="D125" s="743"/>
      <c r="E125" s="743"/>
      <c r="F125" s="743"/>
      <c r="G125" s="743"/>
      <c r="H125" s="232">
        <v>0</v>
      </c>
      <c r="I125" s="560" t="s">
        <v>233</v>
      </c>
      <c r="J125" s="743" t="s">
        <v>263</v>
      </c>
      <c r="K125" s="820" t="s">
        <v>264</v>
      </c>
      <c r="L125" s="820">
        <v>15</v>
      </c>
      <c r="M125" s="820"/>
      <c r="N125" s="822"/>
    </row>
    <row r="126" spans="1:14" s="185" customFormat="1" ht="12.75" customHeight="1" x14ac:dyDescent="0.2">
      <c r="A126" s="740"/>
      <c r="B126" s="743"/>
      <c r="C126" s="743"/>
      <c r="D126" s="743"/>
      <c r="E126" s="743"/>
      <c r="F126" s="743"/>
      <c r="G126" s="743"/>
      <c r="H126" s="743"/>
      <c r="I126" s="743"/>
      <c r="J126" s="743"/>
      <c r="K126" s="820"/>
      <c r="L126" s="820"/>
      <c r="M126" s="820"/>
      <c r="N126" s="822"/>
    </row>
    <row r="127" spans="1:14" s="185" customFormat="1" ht="12.75" customHeight="1" x14ac:dyDescent="0.2">
      <c r="A127" s="740"/>
      <c r="B127" s="743"/>
      <c r="C127" s="743"/>
      <c r="D127" s="743"/>
      <c r="E127" s="743"/>
      <c r="F127" s="743"/>
      <c r="G127" s="743"/>
      <c r="H127" s="232">
        <v>0</v>
      </c>
      <c r="I127" s="560" t="s">
        <v>231</v>
      </c>
      <c r="J127" s="743" t="s">
        <v>265</v>
      </c>
      <c r="K127" s="820" t="s">
        <v>266</v>
      </c>
      <c r="L127" s="820">
        <v>635</v>
      </c>
      <c r="M127" s="831"/>
      <c r="N127" s="822"/>
    </row>
    <row r="128" spans="1:14" s="185" customFormat="1" ht="12.75" customHeight="1" x14ac:dyDescent="0.2">
      <c r="A128" s="740"/>
      <c r="B128" s="743"/>
      <c r="C128" s="743"/>
      <c r="D128" s="743"/>
      <c r="E128" s="743"/>
      <c r="F128" s="743"/>
      <c r="G128" s="743"/>
      <c r="H128" s="743"/>
      <c r="I128" s="743"/>
      <c r="J128" s="743"/>
      <c r="K128" s="820"/>
      <c r="L128" s="820"/>
      <c r="M128" s="820"/>
      <c r="N128" s="822"/>
    </row>
    <row r="129" spans="1:14" s="185" customFormat="1" ht="12.75" customHeight="1" x14ac:dyDescent="0.2">
      <c r="A129" s="740"/>
      <c r="B129" s="743"/>
      <c r="C129" s="743"/>
      <c r="D129" s="743"/>
      <c r="E129" s="743"/>
      <c r="F129" s="743"/>
      <c r="G129" s="743"/>
      <c r="H129" s="232">
        <v>0</v>
      </c>
      <c r="I129" s="560"/>
      <c r="J129" s="743"/>
      <c r="K129" s="820"/>
      <c r="L129" s="820"/>
      <c r="M129" s="820"/>
      <c r="N129" s="822"/>
    </row>
    <row r="130" spans="1:14" s="185" customFormat="1" ht="12.75" customHeight="1" x14ac:dyDescent="0.2">
      <c r="A130" s="740"/>
      <c r="B130" s="743"/>
      <c r="C130" s="743"/>
      <c r="D130" s="743"/>
      <c r="E130" s="743"/>
      <c r="F130" s="743"/>
      <c r="G130" s="743"/>
      <c r="H130" s="743"/>
      <c r="I130" s="743"/>
      <c r="J130" s="743"/>
      <c r="K130" s="820"/>
      <c r="L130" s="820"/>
      <c r="M130" s="820"/>
      <c r="N130" s="822"/>
    </row>
    <row r="131" spans="1:14" s="185" customFormat="1" ht="12.75" customHeight="1" x14ac:dyDescent="0.2">
      <c r="A131" s="228">
        <v>0</v>
      </c>
      <c r="B131" s="229">
        <v>8</v>
      </c>
      <c r="C131" s="229">
        <v>2</v>
      </c>
      <c r="D131" s="229">
        <v>0</v>
      </c>
      <c r="E131" s="229">
        <v>4</v>
      </c>
      <c r="F131" s="229">
        <v>4</v>
      </c>
      <c r="G131" s="229"/>
      <c r="H131" s="230">
        <v>0</v>
      </c>
      <c r="I131" s="229" t="s">
        <v>234</v>
      </c>
      <c r="J131" s="815" t="s">
        <v>267</v>
      </c>
      <c r="K131" s="817" t="s">
        <v>247</v>
      </c>
      <c r="L131" s="817"/>
      <c r="M131" s="817"/>
      <c r="N131" s="821" t="s">
        <v>268</v>
      </c>
    </row>
    <row r="132" spans="1:14" s="185" customFormat="1" ht="12.75" customHeight="1" x14ac:dyDescent="0.2">
      <c r="A132" s="740" t="s">
        <v>269</v>
      </c>
      <c r="B132" s="743"/>
      <c r="C132" s="743"/>
      <c r="D132" s="743"/>
      <c r="E132" s="743"/>
      <c r="F132" s="743"/>
      <c r="G132" s="743"/>
      <c r="H132" s="743"/>
      <c r="I132" s="743"/>
      <c r="J132" s="743"/>
      <c r="K132" s="820"/>
      <c r="L132" s="820"/>
      <c r="M132" s="820"/>
      <c r="N132" s="822"/>
    </row>
    <row r="133" spans="1:14" s="185" customFormat="1" ht="12.75" customHeight="1" x14ac:dyDescent="0.2">
      <c r="A133" s="740"/>
      <c r="B133" s="743"/>
      <c r="C133" s="743"/>
      <c r="D133" s="743"/>
      <c r="E133" s="743"/>
      <c r="F133" s="743"/>
      <c r="G133" s="743"/>
      <c r="H133" s="232">
        <v>0</v>
      </c>
      <c r="I133" s="560"/>
      <c r="J133" s="743" t="s">
        <v>270</v>
      </c>
      <c r="K133" s="820" t="s">
        <v>271</v>
      </c>
      <c r="L133" s="820"/>
      <c r="M133" s="820"/>
      <c r="N133" s="822" t="s">
        <v>272</v>
      </c>
    </row>
    <row r="134" spans="1:14" s="185" customFormat="1" ht="12.75" customHeight="1" x14ac:dyDescent="0.2">
      <c r="A134" s="740"/>
      <c r="B134" s="743"/>
      <c r="C134" s="743"/>
      <c r="D134" s="743"/>
      <c r="E134" s="743"/>
      <c r="F134" s="743"/>
      <c r="G134" s="743"/>
      <c r="H134" s="743"/>
      <c r="I134" s="743"/>
      <c r="J134" s="743"/>
      <c r="K134" s="820"/>
      <c r="L134" s="820"/>
      <c r="M134" s="820"/>
      <c r="N134" s="822"/>
    </row>
    <row r="135" spans="1:14" s="185" customFormat="1" ht="12.75" customHeight="1" x14ac:dyDescent="0.2">
      <c r="A135" s="740"/>
      <c r="B135" s="743"/>
      <c r="C135" s="743"/>
      <c r="D135" s="743"/>
      <c r="E135" s="743"/>
      <c r="F135" s="743"/>
      <c r="G135" s="743"/>
      <c r="H135" s="232">
        <v>0</v>
      </c>
      <c r="I135" s="560"/>
      <c r="J135" s="743" t="s">
        <v>273</v>
      </c>
      <c r="K135" s="820" t="s">
        <v>274</v>
      </c>
      <c r="L135" s="820"/>
      <c r="M135" s="820"/>
      <c r="N135" s="822" t="s">
        <v>275</v>
      </c>
    </row>
    <row r="136" spans="1:14" s="185" customFormat="1" ht="12.75" customHeight="1" x14ac:dyDescent="0.2">
      <c r="A136" s="740"/>
      <c r="B136" s="743"/>
      <c r="C136" s="743"/>
      <c r="D136" s="743"/>
      <c r="E136" s="743"/>
      <c r="F136" s="743"/>
      <c r="G136" s="743"/>
      <c r="H136" s="743"/>
      <c r="I136" s="743"/>
      <c r="J136" s="743"/>
      <c r="K136" s="820"/>
      <c r="L136" s="820"/>
      <c r="M136" s="820"/>
      <c r="N136" s="822"/>
    </row>
    <row r="137" spans="1:14" s="185" customFormat="1" ht="12.75" customHeight="1" x14ac:dyDescent="0.2">
      <c r="A137" s="740"/>
      <c r="B137" s="743"/>
      <c r="C137" s="743"/>
      <c r="D137" s="743"/>
      <c r="E137" s="743"/>
      <c r="F137" s="743"/>
      <c r="G137" s="743"/>
      <c r="H137" s="232">
        <v>0</v>
      </c>
      <c r="I137" s="560"/>
      <c r="J137" s="743" t="s">
        <v>276</v>
      </c>
      <c r="K137" s="820" t="s">
        <v>238</v>
      </c>
      <c r="L137" s="820"/>
      <c r="M137" s="820"/>
      <c r="N137" s="822" t="s">
        <v>232</v>
      </c>
    </row>
    <row r="138" spans="1:14" s="185" customFormat="1" ht="27.75" customHeight="1" thickBot="1" x14ac:dyDescent="0.25">
      <c r="A138" s="796"/>
      <c r="B138" s="797"/>
      <c r="C138" s="797"/>
      <c r="D138" s="797"/>
      <c r="E138" s="797"/>
      <c r="F138" s="797"/>
      <c r="G138" s="797"/>
      <c r="H138" s="797"/>
      <c r="I138" s="797"/>
      <c r="J138" s="797"/>
      <c r="K138" s="829"/>
      <c r="L138" s="829"/>
      <c r="M138" s="829"/>
      <c r="N138" s="830"/>
    </row>
    <row r="139" spans="1:14" ht="13.5" thickTop="1" x14ac:dyDescent="0.2"/>
  </sheetData>
  <mergeCells count="364">
    <mergeCell ref="A90:G96"/>
    <mergeCell ref="H90:I90"/>
    <mergeCell ref="J91:J92"/>
    <mergeCell ref="K91:K92"/>
    <mergeCell ref="L91:L92"/>
    <mergeCell ref="M91:M92"/>
    <mergeCell ref="H92:I92"/>
    <mergeCell ref="J93:J94"/>
    <mergeCell ref="K93:K94"/>
    <mergeCell ref="L93:L94"/>
    <mergeCell ref="N83:N84"/>
    <mergeCell ref="H84:I84"/>
    <mergeCell ref="J85:J86"/>
    <mergeCell ref="K85:K86"/>
    <mergeCell ref="L85:L86"/>
    <mergeCell ref="M85:M86"/>
    <mergeCell ref="N85:N86"/>
    <mergeCell ref="H86:I86"/>
    <mergeCell ref="J95:J96"/>
    <mergeCell ref="K95:K96"/>
    <mergeCell ref="L95:L96"/>
    <mergeCell ref="M95:M96"/>
    <mergeCell ref="N95:N96"/>
    <mergeCell ref="H96:I96"/>
    <mergeCell ref="L87:L88"/>
    <mergeCell ref="M87:M88"/>
    <mergeCell ref="N87:N88"/>
    <mergeCell ref="H88:I88"/>
    <mergeCell ref="J89:J90"/>
    <mergeCell ref="K89:K90"/>
    <mergeCell ref="L89:L90"/>
    <mergeCell ref="M89:M90"/>
    <mergeCell ref="N89:N90"/>
    <mergeCell ref="N81:N82"/>
    <mergeCell ref="N75:N76"/>
    <mergeCell ref="H76:I76"/>
    <mergeCell ref="J77:J78"/>
    <mergeCell ref="K77:K78"/>
    <mergeCell ref="L77:L78"/>
    <mergeCell ref="M77:M78"/>
    <mergeCell ref="N77:N78"/>
    <mergeCell ref="H78:I78"/>
    <mergeCell ref="H82:I82"/>
    <mergeCell ref="H136:I136"/>
    <mergeCell ref="N47:N48"/>
    <mergeCell ref="M47:M48"/>
    <mergeCell ref="L47:L48"/>
    <mergeCell ref="K47:K48"/>
    <mergeCell ref="J47:J48"/>
    <mergeCell ref="J73:J74"/>
    <mergeCell ref="K73:K74"/>
    <mergeCell ref="L73:L74"/>
    <mergeCell ref="M73:M74"/>
    <mergeCell ref="N73:N74"/>
    <mergeCell ref="N71:N72"/>
    <mergeCell ref="M67:M68"/>
    <mergeCell ref="N67:N68"/>
    <mergeCell ref="H74:I74"/>
    <mergeCell ref="J75:J76"/>
    <mergeCell ref="K75:K76"/>
    <mergeCell ref="L75:L76"/>
    <mergeCell ref="M75:M76"/>
    <mergeCell ref="J79:J80"/>
    <mergeCell ref="K79:K80"/>
    <mergeCell ref="L79:L80"/>
    <mergeCell ref="M79:M80"/>
    <mergeCell ref="N79:N80"/>
    <mergeCell ref="J131:J132"/>
    <mergeCell ref="K131:K132"/>
    <mergeCell ref="L131:L132"/>
    <mergeCell ref="M131:M132"/>
    <mergeCell ref="N131:N132"/>
    <mergeCell ref="A132:G138"/>
    <mergeCell ref="H132:I132"/>
    <mergeCell ref="J133:J134"/>
    <mergeCell ref="K133:K134"/>
    <mergeCell ref="L133:L134"/>
    <mergeCell ref="J137:J138"/>
    <mergeCell ref="K137:K138"/>
    <mergeCell ref="L137:L138"/>
    <mergeCell ref="M137:M138"/>
    <mergeCell ref="N137:N138"/>
    <mergeCell ref="H138:I138"/>
    <mergeCell ref="M133:M134"/>
    <mergeCell ref="N133:N134"/>
    <mergeCell ref="H134:I134"/>
    <mergeCell ref="J135:J136"/>
    <mergeCell ref="K135:K136"/>
    <mergeCell ref="L135:L136"/>
    <mergeCell ref="M135:M136"/>
    <mergeCell ref="N135:N136"/>
    <mergeCell ref="N129:N130"/>
    <mergeCell ref="H130:I130"/>
    <mergeCell ref="N125:N126"/>
    <mergeCell ref="H126:I126"/>
    <mergeCell ref="J127:J128"/>
    <mergeCell ref="K127:K128"/>
    <mergeCell ref="L127:L128"/>
    <mergeCell ref="M127:M128"/>
    <mergeCell ref="N127:N128"/>
    <mergeCell ref="H128:I128"/>
    <mergeCell ref="A124:G130"/>
    <mergeCell ref="H124:I124"/>
    <mergeCell ref="J125:J126"/>
    <mergeCell ref="K125:K126"/>
    <mergeCell ref="L125:L126"/>
    <mergeCell ref="M125:M126"/>
    <mergeCell ref="J129:J130"/>
    <mergeCell ref="K129:K130"/>
    <mergeCell ref="L129:L130"/>
    <mergeCell ref="M129:M130"/>
    <mergeCell ref="J123:J124"/>
    <mergeCell ref="K123:K124"/>
    <mergeCell ref="L123:L124"/>
    <mergeCell ref="M123:M124"/>
    <mergeCell ref="N123:N124"/>
    <mergeCell ref="N121:N122"/>
    <mergeCell ref="H122:I122"/>
    <mergeCell ref="N117:N118"/>
    <mergeCell ref="H118:I118"/>
    <mergeCell ref="J119:J120"/>
    <mergeCell ref="K119:K120"/>
    <mergeCell ref="L119:L120"/>
    <mergeCell ref="M119:M120"/>
    <mergeCell ref="N119:N120"/>
    <mergeCell ref="H120:I120"/>
    <mergeCell ref="A116:G122"/>
    <mergeCell ref="H116:I116"/>
    <mergeCell ref="J117:J118"/>
    <mergeCell ref="K117:K118"/>
    <mergeCell ref="L117:L118"/>
    <mergeCell ref="M117:M118"/>
    <mergeCell ref="J121:J122"/>
    <mergeCell ref="K121:K122"/>
    <mergeCell ref="L121:L122"/>
    <mergeCell ref="M121:M122"/>
    <mergeCell ref="J115:J116"/>
    <mergeCell ref="K115:K116"/>
    <mergeCell ref="L115:L116"/>
    <mergeCell ref="M115:M116"/>
    <mergeCell ref="N115:N116"/>
    <mergeCell ref="N91:N92"/>
    <mergeCell ref="M93:M94"/>
    <mergeCell ref="N93:N94"/>
    <mergeCell ref="H94:I94"/>
    <mergeCell ref="A114:G114"/>
    <mergeCell ref="H114:I114"/>
    <mergeCell ref="A107:G113"/>
    <mergeCell ref="H107:N107"/>
    <mergeCell ref="H108:N108"/>
    <mergeCell ref="H109:N109"/>
    <mergeCell ref="H110:N110"/>
    <mergeCell ref="H111:N111"/>
    <mergeCell ref="H112:I113"/>
    <mergeCell ref="J112:J113"/>
    <mergeCell ref="K112:K113"/>
    <mergeCell ref="L113:N113"/>
    <mergeCell ref="J103:J104"/>
    <mergeCell ref="K103:K104"/>
    <mergeCell ref="L103:L104"/>
    <mergeCell ref="M103:M104"/>
    <mergeCell ref="N103:N104"/>
    <mergeCell ref="H104:I104"/>
    <mergeCell ref="M99:M100"/>
    <mergeCell ref="N99:N100"/>
    <mergeCell ref="H100:I100"/>
    <mergeCell ref="J101:J102"/>
    <mergeCell ref="K101:K102"/>
    <mergeCell ref="L101:L102"/>
    <mergeCell ref="M101:M102"/>
    <mergeCell ref="N101:N102"/>
    <mergeCell ref="H102:I102"/>
    <mergeCell ref="J97:J98"/>
    <mergeCell ref="K97:K98"/>
    <mergeCell ref="L97:L98"/>
    <mergeCell ref="M97:M98"/>
    <mergeCell ref="N97:N98"/>
    <mergeCell ref="A98:G104"/>
    <mergeCell ref="H98:I98"/>
    <mergeCell ref="J99:J100"/>
    <mergeCell ref="K99:K100"/>
    <mergeCell ref="L99:L100"/>
    <mergeCell ref="J71:J72"/>
    <mergeCell ref="K71:K72"/>
    <mergeCell ref="L71:L72"/>
    <mergeCell ref="M71:M72"/>
    <mergeCell ref="H72:I72"/>
    <mergeCell ref="A66:G72"/>
    <mergeCell ref="A74:G80"/>
    <mergeCell ref="H80:I80"/>
    <mergeCell ref="J81:J82"/>
    <mergeCell ref="K81:K82"/>
    <mergeCell ref="L81:L82"/>
    <mergeCell ref="M81:M82"/>
    <mergeCell ref="A82:G88"/>
    <mergeCell ref="J83:J84"/>
    <mergeCell ref="K83:K84"/>
    <mergeCell ref="L83:L84"/>
    <mergeCell ref="M83:M84"/>
    <mergeCell ref="J87:J88"/>
    <mergeCell ref="K87:K88"/>
    <mergeCell ref="N43:N44"/>
    <mergeCell ref="H44:I44"/>
    <mergeCell ref="H68:I68"/>
    <mergeCell ref="J69:J70"/>
    <mergeCell ref="K69:K70"/>
    <mergeCell ref="L69:L70"/>
    <mergeCell ref="M69:M70"/>
    <mergeCell ref="N69:N70"/>
    <mergeCell ref="H70:I70"/>
    <mergeCell ref="J65:J66"/>
    <mergeCell ref="K65:K66"/>
    <mergeCell ref="L65:L66"/>
    <mergeCell ref="M65:M66"/>
    <mergeCell ref="N65:N66"/>
    <mergeCell ref="H66:I66"/>
    <mergeCell ref="J67:J68"/>
    <mergeCell ref="K67:K68"/>
    <mergeCell ref="L67:L68"/>
    <mergeCell ref="H28:I28"/>
    <mergeCell ref="J39:J40"/>
    <mergeCell ref="K39:K40"/>
    <mergeCell ref="L39:L40"/>
    <mergeCell ref="M39:M40"/>
    <mergeCell ref="N39:N40"/>
    <mergeCell ref="A40:G46"/>
    <mergeCell ref="H40:I40"/>
    <mergeCell ref="J41:J42"/>
    <mergeCell ref="K41:K42"/>
    <mergeCell ref="L41:L42"/>
    <mergeCell ref="J45:J46"/>
    <mergeCell ref="K45:K46"/>
    <mergeCell ref="L45:L46"/>
    <mergeCell ref="M45:M46"/>
    <mergeCell ref="N45:N46"/>
    <mergeCell ref="H46:I46"/>
    <mergeCell ref="M41:M42"/>
    <mergeCell ref="N41:N42"/>
    <mergeCell ref="H42:I42"/>
    <mergeCell ref="J43:J44"/>
    <mergeCell ref="K43:K44"/>
    <mergeCell ref="L43:L44"/>
    <mergeCell ref="M43:M44"/>
    <mergeCell ref="J23:J24"/>
    <mergeCell ref="K23:K24"/>
    <mergeCell ref="L23:L24"/>
    <mergeCell ref="M23:M24"/>
    <mergeCell ref="N23:N24"/>
    <mergeCell ref="A24:G30"/>
    <mergeCell ref="H24:I24"/>
    <mergeCell ref="J25:J26"/>
    <mergeCell ref="K25:K26"/>
    <mergeCell ref="L25:L26"/>
    <mergeCell ref="J29:J30"/>
    <mergeCell ref="K29:K30"/>
    <mergeCell ref="L29:L30"/>
    <mergeCell ref="M29:M30"/>
    <mergeCell ref="N29:N30"/>
    <mergeCell ref="H30:I30"/>
    <mergeCell ref="M25:M26"/>
    <mergeCell ref="N25:N26"/>
    <mergeCell ref="H26:I26"/>
    <mergeCell ref="J27:J28"/>
    <mergeCell ref="K27:K28"/>
    <mergeCell ref="L27:L28"/>
    <mergeCell ref="M27:M28"/>
    <mergeCell ref="N27:N28"/>
    <mergeCell ref="K31:K32"/>
    <mergeCell ref="L31:L32"/>
    <mergeCell ref="M31:M32"/>
    <mergeCell ref="N31:N32"/>
    <mergeCell ref="A32:G38"/>
    <mergeCell ref="H32:I32"/>
    <mergeCell ref="J33:J34"/>
    <mergeCell ref="K33:K34"/>
    <mergeCell ref="L33:L34"/>
    <mergeCell ref="J37:J38"/>
    <mergeCell ref="K37:K38"/>
    <mergeCell ref="L37:L38"/>
    <mergeCell ref="M37:M38"/>
    <mergeCell ref="N37:N38"/>
    <mergeCell ref="H38:I38"/>
    <mergeCell ref="M33:M34"/>
    <mergeCell ref="N33:N34"/>
    <mergeCell ref="H34:I34"/>
    <mergeCell ref="J35:J36"/>
    <mergeCell ref="K35:K36"/>
    <mergeCell ref="L35:L36"/>
    <mergeCell ref="M35:M36"/>
    <mergeCell ref="N35:N36"/>
    <mergeCell ref="H36:I36"/>
    <mergeCell ref="H16:I16"/>
    <mergeCell ref="J17:J18"/>
    <mergeCell ref="K17:K18"/>
    <mergeCell ref="L17:L18"/>
    <mergeCell ref="M17:M18"/>
    <mergeCell ref="N17:N18"/>
    <mergeCell ref="H18:I18"/>
    <mergeCell ref="K62:K63"/>
    <mergeCell ref="L63:N63"/>
    <mergeCell ref="N51:N52"/>
    <mergeCell ref="H52:I52"/>
    <mergeCell ref="J21:J22"/>
    <mergeCell ref="K21:K22"/>
    <mergeCell ref="L21:L22"/>
    <mergeCell ref="M21:M22"/>
    <mergeCell ref="N21:N22"/>
    <mergeCell ref="H22:I22"/>
    <mergeCell ref="J19:J20"/>
    <mergeCell ref="K19:K20"/>
    <mergeCell ref="L19:L20"/>
    <mergeCell ref="M19:M20"/>
    <mergeCell ref="N19:N20"/>
    <mergeCell ref="H20:I20"/>
    <mergeCell ref="J31:J32"/>
    <mergeCell ref="A64:G64"/>
    <mergeCell ref="H64:I64"/>
    <mergeCell ref="J15:J16"/>
    <mergeCell ref="K15:K16"/>
    <mergeCell ref="L15:L16"/>
    <mergeCell ref="M15:M16"/>
    <mergeCell ref="N15:N16"/>
    <mergeCell ref="A16:G22"/>
    <mergeCell ref="N53:N54"/>
    <mergeCell ref="H54:I54"/>
    <mergeCell ref="A57:G63"/>
    <mergeCell ref="H57:N57"/>
    <mergeCell ref="H58:N58"/>
    <mergeCell ref="H59:N59"/>
    <mergeCell ref="H60:N60"/>
    <mergeCell ref="H61:N61"/>
    <mergeCell ref="H62:I63"/>
    <mergeCell ref="J62:J63"/>
    <mergeCell ref="N49:N50"/>
    <mergeCell ref="H50:I50"/>
    <mergeCell ref="J51:J52"/>
    <mergeCell ref="K51:K52"/>
    <mergeCell ref="L51:L52"/>
    <mergeCell ref="M51:M52"/>
    <mergeCell ref="A48:G54"/>
    <mergeCell ref="H48:I48"/>
    <mergeCell ref="J49:J50"/>
    <mergeCell ref="K49:K50"/>
    <mergeCell ref="L49:L50"/>
    <mergeCell ref="M49:M50"/>
    <mergeCell ref="J53:J54"/>
    <mergeCell ref="K53:K54"/>
    <mergeCell ref="L53:L54"/>
    <mergeCell ref="M53:M54"/>
    <mergeCell ref="J12:J13"/>
    <mergeCell ref="K12:K13"/>
    <mergeCell ref="L13:N13"/>
    <mergeCell ref="A14:G14"/>
    <mergeCell ref="H14:I14"/>
    <mergeCell ref="A1:N1"/>
    <mergeCell ref="A5:N5"/>
    <mergeCell ref="A6:N6"/>
    <mergeCell ref="A7:G13"/>
    <mergeCell ref="H7:N7"/>
    <mergeCell ref="H8:N8"/>
    <mergeCell ref="H9:N9"/>
    <mergeCell ref="H10:N10"/>
    <mergeCell ref="H11:N11"/>
    <mergeCell ref="H12:I13"/>
  </mergeCells>
  <pageMargins left="0.75" right="0.75" top="1" bottom="1" header="0.5" footer="0.5"/>
  <pageSetup paperSize="9" scale="98" orientation="portrait" r:id="rId1"/>
  <headerFooter alignWithMargins="0"/>
  <rowBreaks count="2" manualBreakCount="2">
    <brk id="55" max="16383" man="1"/>
    <brk id="10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44"/>
  <sheetViews>
    <sheetView zoomScaleNormal="100" workbookViewId="0"/>
  </sheetViews>
  <sheetFormatPr defaultRowHeight="12.75" x14ac:dyDescent="0.2"/>
  <cols>
    <col min="1" max="1" width="5.7109375" style="1" customWidth="1"/>
    <col min="2" max="2" width="31.85546875" style="1" customWidth="1"/>
    <col min="3" max="6" width="9.7109375" customWidth="1"/>
    <col min="9" max="9" width="10.140625" bestFit="1" customWidth="1"/>
  </cols>
  <sheetData>
    <row r="1" spans="1:8" s="36" customFormat="1" ht="15" customHeight="1" x14ac:dyDescent="0.2">
      <c r="B1" s="1"/>
      <c r="C1" s="1"/>
      <c r="D1" s="1"/>
      <c r="E1" s="1"/>
      <c r="F1" s="1"/>
      <c r="G1" s="1" t="s">
        <v>543</v>
      </c>
    </row>
    <row r="2" spans="1:8" s="36" customFormat="1" ht="15" customHeight="1" x14ac:dyDescent="0.2">
      <c r="A2" s="1"/>
      <c r="B2" s="1"/>
      <c r="C2" s="1"/>
      <c r="D2" s="1"/>
      <c r="E2" s="1"/>
      <c r="G2" s="2" t="str">
        <f>'2.sz. melléklet'!G2</f>
        <v>az 1/2019. (II.20.) önkormányzati rendelethez</v>
      </c>
    </row>
    <row r="3" spans="1:8" s="36" customFormat="1" ht="15" customHeight="1" x14ac:dyDescent="0.2">
      <c r="A3" s="39"/>
      <c r="B3" s="39"/>
    </row>
    <row r="4" spans="1:8" ht="15" customHeight="1" thickBot="1" x14ac:dyDescent="0.25">
      <c r="G4" s="4" t="s">
        <v>304</v>
      </c>
    </row>
    <row r="5" spans="1:8" ht="45.75" thickTop="1" x14ac:dyDescent="0.2">
      <c r="A5" s="131" t="s">
        <v>62</v>
      </c>
      <c r="B5" s="139" t="s">
        <v>130</v>
      </c>
      <c r="C5" s="7" t="s">
        <v>603</v>
      </c>
      <c r="D5" s="7" t="s">
        <v>666</v>
      </c>
      <c r="E5" s="7" t="s">
        <v>667</v>
      </c>
      <c r="F5" s="7" t="s">
        <v>668</v>
      </c>
      <c r="G5" s="481" t="s">
        <v>669</v>
      </c>
      <c r="H5" s="141"/>
    </row>
    <row r="6" spans="1:8" ht="15" customHeight="1" thickBot="1" x14ac:dyDescent="0.25">
      <c r="A6" s="133" t="s">
        <v>3</v>
      </c>
      <c r="B6" s="140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2" t="s">
        <v>9</v>
      </c>
      <c r="H6" s="141"/>
    </row>
    <row r="7" spans="1:8" ht="6" customHeight="1" thickTop="1" x14ac:dyDescent="0.2">
      <c r="A7" s="36"/>
      <c r="B7" s="142"/>
      <c r="C7" s="141"/>
      <c r="D7" s="621"/>
      <c r="E7" s="621"/>
      <c r="F7" s="141"/>
      <c r="G7" s="141"/>
      <c r="H7" s="141"/>
    </row>
    <row r="8" spans="1:8" ht="15" customHeight="1" thickBot="1" x14ac:dyDescent="0.25">
      <c r="A8" s="667" t="s">
        <v>715</v>
      </c>
      <c r="B8" s="667"/>
      <c r="C8" s="58"/>
      <c r="D8" s="622"/>
      <c r="E8" s="622"/>
      <c r="F8" s="58"/>
      <c r="G8" s="58"/>
      <c r="H8" s="36"/>
    </row>
    <row r="9" spans="1:8" ht="15" customHeight="1" thickTop="1" x14ac:dyDescent="0.2">
      <c r="A9" s="143" t="s">
        <v>13</v>
      </c>
      <c r="B9" s="144" t="s">
        <v>136</v>
      </c>
      <c r="C9" s="43">
        <v>13668900</v>
      </c>
      <c r="D9" s="43">
        <v>17000900</v>
      </c>
      <c r="E9" s="43">
        <v>16067024</v>
      </c>
      <c r="F9" s="43">
        <v>16821500</v>
      </c>
      <c r="G9" s="116">
        <f>F9/C9</f>
        <v>1.2306403587706398</v>
      </c>
      <c r="H9" s="36"/>
    </row>
    <row r="10" spans="1:8" ht="15" customHeight="1" x14ac:dyDescent="0.2">
      <c r="A10" s="359" t="s">
        <v>14</v>
      </c>
      <c r="B10" s="144" t="s">
        <v>137</v>
      </c>
      <c r="C10" s="43">
        <v>19418000</v>
      </c>
      <c r="D10" s="43">
        <v>18745000</v>
      </c>
      <c r="E10" s="43">
        <v>18718528</v>
      </c>
      <c r="F10" s="43">
        <v>20380000</v>
      </c>
      <c r="G10" s="116">
        <f t="shared" ref="G10:G20" si="0">F10/C10</f>
        <v>1.0495416623751159</v>
      </c>
      <c r="H10" s="36"/>
    </row>
    <row r="11" spans="1:8" ht="15" customHeight="1" x14ac:dyDescent="0.2">
      <c r="A11" s="360" t="s">
        <v>42</v>
      </c>
      <c r="B11" s="144" t="s">
        <v>518</v>
      </c>
      <c r="C11" s="43">
        <v>80000</v>
      </c>
      <c r="D11" s="43">
        <v>80000</v>
      </c>
      <c r="E11" s="43">
        <v>71880</v>
      </c>
      <c r="F11" s="43">
        <v>80000</v>
      </c>
      <c r="G11" s="116">
        <f t="shared" si="0"/>
        <v>1</v>
      </c>
      <c r="H11" s="36"/>
    </row>
    <row r="12" spans="1:8" ht="15" customHeight="1" x14ac:dyDescent="0.2">
      <c r="A12" s="361" t="s">
        <v>43</v>
      </c>
      <c r="B12" s="144" t="s">
        <v>519</v>
      </c>
      <c r="C12" s="43">
        <v>900000</v>
      </c>
      <c r="D12" s="43">
        <v>900000</v>
      </c>
      <c r="E12" s="43">
        <v>842800</v>
      </c>
      <c r="F12" s="43">
        <v>900000</v>
      </c>
      <c r="G12" s="116">
        <f t="shared" si="0"/>
        <v>1</v>
      </c>
      <c r="H12" s="36"/>
    </row>
    <row r="13" spans="1:8" ht="15" customHeight="1" x14ac:dyDescent="0.2">
      <c r="A13" s="360" t="s">
        <v>44</v>
      </c>
      <c r="B13" s="144" t="s">
        <v>138</v>
      </c>
      <c r="C13" s="43">
        <v>715000</v>
      </c>
      <c r="D13" s="43">
        <v>715000</v>
      </c>
      <c r="E13" s="43">
        <v>716562</v>
      </c>
      <c r="F13" s="43">
        <v>745000</v>
      </c>
      <c r="G13" s="116">
        <f t="shared" si="0"/>
        <v>1.0419580419580419</v>
      </c>
      <c r="H13" s="36"/>
    </row>
    <row r="14" spans="1:8" ht="15" customHeight="1" x14ac:dyDescent="0.2">
      <c r="A14" s="40" t="s">
        <v>45</v>
      </c>
      <c r="B14" s="144" t="s">
        <v>139</v>
      </c>
      <c r="C14" s="43">
        <v>301000</v>
      </c>
      <c r="D14" s="43">
        <v>301000</v>
      </c>
      <c r="E14" s="43">
        <v>288619</v>
      </c>
      <c r="F14" s="43">
        <v>300000</v>
      </c>
      <c r="G14" s="116">
        <f t="shared" si="0"/>
        <v>0.99667774086378735</v>
      </c>
      <c r="H14" s="36"/>
    </row>
    <row r="15" spans="1:8" ht="15" customHeight="1" x14ac:dyDescent="0.2">
      <c r="A15" s="475" t="s">
        <v>46</v>
      </c>
      <c r="B15" s="144" t="s">
        <v>576</v>
      </c>
      <c r="C15" s="43">
        <v>397000</v>
      </c>
      <c r="D15" s="43">
        <v>397000</v>
      </c>
      <c r="E15" s="43">
        <v>438716</v>
      </c>
      <c r="F15" s="43">
        <v>450000</v>
      </c>
      <c r="G15" s="116">
        <f t="shared" ref="G15:G16" si="1">F15/C15</f>
        <v>1.1335012594458438</v>
      </c>
      <c r="H15" s="36"/>
    </row>
    <row r="16" spans="1:8" ht="15" customHeight="1" x14ac:dyDescent="0.2">
      <c r="A16" s="40" t="s">
        <v>64</v>
      </c>
      <c r="B16" s="144" t="s">
        <v>597</v>
      </c>
      <c r="C16" s="43">
        <v>304000</v>
      </c>
      <c r="D16" s="43">
        <v>304000</v>
      </c>
      <c r="E16" s="43">
        <v>112537</v>
      </c>
      <c r="F16" s="43">
        <v>150000</v>
      </c>
      <c r="G16" s="116">
        <f t="shared" si="1"/>
        <v>0.49342105263157893</v>
      </c>
      <c r="H16" s="36"/>
    </row>
    <row r="17" spans="1:9" ht="15" customHeight="1" x14ac:dyDescent="0.2">
      <c r="A17" s="475" t="s">
        <v>81</v>
      </c>
      <c r="B17" s="145" t="s">
        <v>520</v>
      </c>
      <c r="C17" s="624">
        <v>340000</v>
      </c>
      <c r="D17" s="624">
        <v>340000</v>
      </c>
      <c r="E17" s="624">
        <v>355957</v>
      </c>
      <c r="F17" s="624">
        <v>360000</v>
      </c>
      <c r="G17" s="625">
        <f t="shared" si="0"/>
        <v>1.0588235294117647</v>
      </c>
      <c r="H17" s="36"/>
    </row>
    <row r="18" spans="1:9" ht="15" customHeight="1" x14ac:dyDescent="0.2">
      <c r="A18" s="475" t="s">
        <v>82</v>
      </c>
      <c r="B18" s="145" t="s">
        <v>623</v>
      </c>
      <c r="C18" s="705">
        <v>1200000</v>
      </c>
      <c r="D18" s="651">
        <v>1200000</v>
      </c>
      <c r="E18" s="651">
        <v>419155</v>
      </c>
      <c r="F18" s="651">
        <v>600000</v>
      </c>
      <c r="G18" s="706">
        <f t="shared" si="0"/>
        <v>0.5</v>
      </c>
      <c r="H18" s="36"/>
    </row>
    <row r="19" spans="1:9" ht="24.75" thickBot="1" x14ac:dyDescent="0.25">
      <c r="A19" s="475" t="s">
        <v>83</v>
      </c>
      <c r="B19" s="145" t="s">
        <v>714</v>
      </c>
      <c r="C19" s="149">
        <v>0</v>
      </c>
      <c r="D19" s="149">
        <v>254000</v>
      </c>
      <c r="E19" s="149">
        <v>254000</v>
      </c>
      <c r="F19" s="149"/>
      <c r="G19" s="664"/>
      <c r="H19" s="36"/>
    </row>
    <row r="20" spans="1:9" ht="15" customHeight="1" thickTop="1" thickBot="1" x14ac:dyDescent="0.25">
      <c r="A20" s="832" t="s">
        <v>112</v>
      </c>
      <c r="B20" s="832"/>
      <c r="C20" s="146">
        <f>SUM(C9:C19)</f>
        <v>37323900</v>
      </c>
      <c r="D20" s="146">
        <f t="shared" ref="D20:F20" si="2">SUM(D9:D19)</f>
        <v>40236900</v>
      </c>
      <c r="E20" s="146">
        <f t="shared" si="2"/>
        <v>38285778</v>
      </c>
      <c r="F20" s="146">
        <f t="shared" si="2"/>
        <v>40786500</v>
      </c>
      <c r="G20" s="147">
        <f t="shared" si="0"/>
        <v>1.0927716556951443</v>
      </c>
      <c r="H20" s="36"/>
      <c r="I20" s="178"/>
    </row>
    <row r="21" spans="1:9" ht="6" customHeight="1" thickTop="1" x14ac:dyDescent="0.2">
      <c r="A21" s="36"/>
      <c r="B21" s="121"/>
      <c r="C21" s="39"/>
      <c r="D21" s="623"/>
      <c r="E21" s="623"/>
      <c r="F21" s="39"/>
      <c r="G21" s="281"/>
      <c r="H21" s="36"/>
    </row>
    <row r="22" spans="1:9" ht="15" customHeight="1" thickBot="1" x14ac:dyDescent="0.25">
      <c r="A22" s="667" t="s">
        <v>664</v>
      </c>
      <c r="B22" s="667"/>
      <c r="C22" s="58"/>
      <c r="D22" s="622"/>
      <c r="E22" s="622"/>
      <c r="F22" s="58"/>
      <c r="G22" s="282"/>
      <c r="H22" s="36"/>
    </row>
    <row r="23" spans="1:9" ht="15" customHeight="1" thickTop="1" x14ac:dyDescent="0.2">
      <c r="A23" s="143" t="s">
        <v>13</v>
      </c>
      <c r="B23" s="144" t="s">
        <v>140</v>
      </c>
      <c r="C23" s="43">
        <v>100000</v>
      </c>
      <c r="D23" s="43">
        <v>100000</v>
      </c>
      <c r="E23" s="43">
        <v>100000</v>
      </c>
      <c r="F23" s="43">
        <v>100000</v>
      </c>
      <c r="G23" s="116">
        <f t="shared" ref="G23:G35" si="3">F23/C23</f>
        <v>1</v>
      </c>
      <c r="H23" s="36"/>
    </row>
    <row r="24" spans="1:9" ht="15" customHeight="1" x14ac:dyDescent="0.2">
      <c r="A24" s="40" t="s">
        <v>14</v>
      </c>
      <c r="B24" s="144" t="s">
        <v>141</v>
      </c>
      <c r="C24" s="43">
        <v>5100000</v>
      </c>
      <c r="D24" s="43">
        <v>5100000</v>
      </c>
      <c r="E24" s="43">
        <v>5100000</v>
      </c>
      <c r="F24" s="43">
        <v>5500000</v>
      </c>
      <c r="G24" s="116">
        <f t="shared" si="3"/>
        <v>1.0784313725490196</v>
      </c>
      <c r="H24" s="36"/>
    </row>
    <row r="25" spans="1:9" ht="15" customHeight="1" x14ac:dyDescent="0.2">
      <c r="A25" s="40" t="s">
        <v>42</v>
      </c>
      <c r="B25" s="144" t="s">
        <v>142</v>
      </c>
      <c r="C25" s="43">
        <v>290000</v>
      </c>
      <c r="D25" s="43">
        <v>290000</v>
      </c>
      <c r="E25" s="43">
        <v>290000</v>
      </c>
      <c r="F25" s="43">
        <v>290000</v>
      </c>
      <c r="G25" s="116">
        <f t="shared" si="3"/>
        <v>1</v>
      </c>
      <c r="H25" s="36"/>
    </row>
    <row r="26" spans="1:9" ht="15" customHeight="1" x14ac:dyDescent="0.2">
      <c r="A26" s="40" t="s">
        <v>43</v>
      </c>
      <c r="B26" s="144" t="s">
        <v>143</v>
      </c>
      <c r="C26" s="43">
        <v>2164000</v>
      </c>
      <c r="D26" s="43">
        <v>2314000</v>
      </c>
      <c r="E26" s="43">
        <v>2314000</v>
      </c>
      <c r="F26" s="43">
        <v>2164000</v>
      </c>
      <c r="G26" s="116">
        <f t="shared" si="3"/>
        <v>1</v>
      </c>
      <c r="H26" s="36"/>
    </row>
    <row r="27" spans="1:9" ht="15" customHeight="1" x14ac:dyDescent="0.2">
      <c r="A27" s="40" t="s">
        <v>44</v>
      </c>
      <c r="B27" s="144" t="s">
        <v>717</v>
      </c>
      <c r="C27" s="43">
        <v>700000</v>
      </c>
      <c r="D27" s="43">
        <v>700000</v>
      </c>
      <c r="E27" s="43">
        <v>550000</v>
      </c>
      <c r="F27" s="43">
        <v>700000</v>
      </c>
      <c r="G27" s="116">
        <f t="shared" si="3"/>
        <v>1</v>
      </c>
      <c r="H27" s="36"/>
    </row>
    <row r="28" spans="1:9" ht="15" customHeight="1" x14ac:dyDescent="0.2">
      <c r="A28" s="40" t="s">
        <v>45</v>
      </c>
      <c r="B28" s="144" t="s">
        <v>144</v>
      </c>
      <c r="C28" s="43">
        <v>200000</v>
      </c>
      <c r="D28" s="43">
        <v>200000</v>
      </c>
      <c r="E28" s="43">
        <v>200000</v>
      </c>
      <c r="F28" s="43">
        <v>200000</v>
      </c>
      <c r="G28" s="116">
        <f t="shared" si="3"/>
        <v>1</v>
      </c>
      <c r="H28" s="36"/>
    </row>
    <row r="29" spans="1:9" ht="15" customHeight="1" x14ac:dyDescent="0.2">
      <c r="A29" s="40" t="s">
        <v>46</v>
      </c>
      <c r="B29" s="144" t="s">
        <v>145</v>
      </c>
      <c r="C29" s="43">
        <v>100000</v>
      </c>
      <c r="D29" s="43">
        <v>100000</v>
      </c>
      <c r="E29" s="43">
        <v>100000</v>
      </c>
      <c r="F29" s="43">
        <v>100000</v>
      </c>
      <c r="G29" s="116">
        <f t="shared" si="3"/>
        <v>1</v>
      </c>
      <c r="H29" s="36"/>
    </row>
    <row r="30" spans="1:9" ht="15" customHeight="1" x14ac:dyDescent="0.2">
      <c r="A30" s="40" t="s">
        <v>64</v>
      </c>
      <c r="B30" s="144" t="s">
        <v>146</v>
      </c>
      <c r="C30" s="624">
        <v>100000</v>
      </c>
      <c r="D30" s="624">
        <v>100000</v>
      </c>
      <c r="E30" s="624">
        <v>100000</v>
      </c>
      <c r="F30" s="624">
        <v>132000</v>
      </c>
      <c r="G30" s="625">
        <f t="shared" si="3"/>
        <v>1.32</v>
      </c>
      <c r="H30" s="36"/>
    </row>
    <row r="31" spans="1:9" ht="15" customHeight="1" x14ac:dyDescent="0.2">
      <c r="A31" s="40" t="s">
        <v>81</v>
      </c>
      <c r="B31" s="144" t="s">
        <v>620</v>
      </c>
      <c r="C31" s="43">
        <v>100000</v>
      </c>
      <c r="D31" s="43">
        <v>100000</v>
      </c>
      <c r="E31" s="43">
        <v>0</v>
      </c>
      <c r="F31" s="43">
        <v>100000</v>
      </c>
      <c r="G31" s="625">
        <f t="shared" si="3"/>
        <v>1</v>
      </c>
      <c r="H31" s="36"/>
    </row>
    <row r="32" spans="1:9" ht="15" customHeight="1" x14ac:dyDescent="0.2">
      <c r="A32" s="40" t="s">
        <v>82</v>
      </c>
      <c r="B32" s="145" t="s">
        <v>621</v>
      </c>
      <c r="C32" s="572">
        <v>100000</v>
      </c>
      <c r="D32" s="572">
        <v>100000</v>
      </c>
      <c r="E32" s="572">
        <v>100000</v>
      </c>
      <c r="F32" s="572">
        <v>100000</v>
      </c>
      <c r="G32" s="625">
        <f t="shared" si="3"/>
        <v>1</v>
      </c>
      <c r="H32" s="36"/>
    </row>
    <row r="33" spans="1:9" ht="15" customHeight="1" x14ac:dyDescent="0.2">
      <c r="A33" s="40" t="s">
        <v>83</v>
      </c>
      <c r="B33" s="145" t="s">
        <v>622</v>
      </c>
      <c r="C33" s="572">
        <v>25000</v>
      </c>
      <c r="D33" s="572">
        <v>25000</v>
      </c>
      <c r="E33" s="572">
        <v>0</v>
      </c>
      <c r="F33" s="572">
        <v>25000</v>
      </c>
      <c r="G33" s="625">
        <f t="shared" si="3"/>
        <v>1</v>
      </c>
      <c r="H33" s="36"/>
    </row>
    <row r="34" spans="1:9" ht="15" customHeight="1" thickBot="1" x14ac:dyDescent="0.25">
      <c r="A34" s="475" t="s">
        <v>84</v>
      </c>
      <c r="B34" s="476" t="s">
        <v>596</v>
      </c>
      <c r="C34" s="503">
        <v>125000</v>
      </c>
      <c r="D34" s="503">
        <v>125000</v>
      </c>
      <c r="E34" s="503">
        <v>171140</v>
      </c>
      <c r="F34" s="503">
        <v>125000</v>
      </c>
      <c r="G34" s="701">
        <f t="shared" si="3"/>
        <v>1</v>
      </c>
      <c r="H34" s="36"/>
    </row>
    <row r="35" spans="1:9" ht="15" customHeight="1" thickTop="1" thickBot="1" x14ac:dyDescent="0.25">
      <c r="A35" s="832" t="s">
        <v>112</v>
      </c>
      <c r="B35" s="832"/>
      <c r="C35" s="146">
        <f>SUM(C23:C34)</f>
        <v>9104000</v>
      </c>
      <c r="D35" s="146">
        <f>SUM(D23:D34)</f>
        <v>9254000</v>
      </c>
      <c r="E35" s="146">
        <f>SUM(E23:E34)</f>
        <v>9025140</v>
      </c>
      <c r="F35" s="146">
        <f>SUM(F23:F34)</f>
        <v>9536000</v>
      </c>
      <c r="G35" s="147">
        <f t="shared" si="3"/>
        <v>1.0474516695957821</v>
      </c>
      <c r="H35" s="36"/>
      <c r="I35" s="178"/>
    </row>
    <row r="36" spans="1:9" ht="6" customHeight="1" thickTop="1" x14ac:dyDescent="0.2">
      <c r="A36" s="36"/>
      <c r="B36" s="121"/>
      <c r="C36" s="39"/>
      <c r="D36" s="39"/>
      <c r="E36" s="39"/>
      <c r="F36" s="39"/>
      <c r="G36" s="281"/>
      <c r="H36" s="36"/>
    </row>
    <row r="37" spans="1:9" ht="15" customHeight="1" thickBot="1" x14ac:dyDescent="0.25">
      <c r="A37" s="833" t="s">
        <v>147</v>
      </c>
      <c r="B37" s="833"/>
      <c r="C37" s="379"/>
      <c r="D37" s="379"/>
      <c r="E37" s="379"/>
      <c r="F37" s="379"/>
      <c r="G37" s="555"/>
      <c r="H37" s="36"/>
    </row>
    <row r="38" spans="1:9" ht="15" customHeight="1" thickTop="1" thickBot="1" x14ac:dyDescent="0.25">
      <c r="A38" s="523" t="s">
        <v>13</v>
      </c>
      <c r="B38" s="148" t="s">
        <v>148</v>
      </c>
      <c r="C38" s="149">
        <v>0</v>
      </c>
      <c r="D38" s="149">
        <v>8607000</v>
      </c>
      <c r="E38" s="149">
        <v>8607000</v>
      </c>
      <c r="F38" s="149">
        <v>0</v>
      </c>
      <c r="G38" s="283"/>
      <c r="H38" s="36"/>
    </row>
    <row r="39" spans="1:9" ht="15" customHeight="1" thickTop="1" thickBot="1" x14ac:dyDescent="0.25">
      <c r="A39" s="832" t="s">
        <v>112</v>
      </c>
      <c r="B39" s="832"/>
      <c r="C39" s="146">
        <f>SUM(C38)</f>
        <v>0</v>
      </c>
      <c r="D39" s="146">
        <f t="shared" ref="D39:F39" si="4">SUM(D38)</f>
        <v>8607000</v>
      </c>
      <c r="E39" s="146">
        <f t="shared" si="4"/>
        <v>8607000</v>
      </c>
      <c r="F39" s="146">
        <f t="shared" si="4"/>
        <v>0</v>
      </c>
      <c r="G39" s="147">
        <f>SUM(G38)</f>
        <v>0</v>
      </c>
    </row>
    <row r="41" spans="1:9" ht="14.85" customHeight="1" x14ac:dyDescent="0.2">
      <c r="A41"/>
      <c r="B41"/>
    </row>
    <row r="42" spans="1:9" ht="14.85" customHeight="1" x14ac:dyDescent="0.2">
      <c r="A42"/>
      <c r="B42"/>
    </row>
    <row r="43" spans="1:9" ht="14.85" customHeight="1" x14ac:dyDescent="0.2">
      <c r="A43"/>
      <c r="B43"/>
    </row>
    <row r="44" spans="1:9" ht="14.85" customHeight="1" x14ac:dyDescent="0.2">
      <c r="A44"/>
      <c r="B44"/>
    </row>
  </sheetData>
  <sheetProtection selectLockedCells="1" selectUnlockedCells="1"/>
  <mergeCells count="4">
    <mergeCell ref="A39:B39"/>
    <mergeCell ref="A20:B20"/>
    <mergeCell ref="A35:B35"/>
    <mergeCell ref="A37:B37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C290B-06C0-4F38-A6D6-C6BCB7C42F6B}">
  <dimension ref="A1:I16"/>
  <sheetViews>
    <sheetView zoomScaleNormal="100" workbookViewId="0"/>
  </sheetViews>
  <sheetFormatPr defaultRowHeight="12.75" x14ac:dyDescent="0.2"/>
  <cols>
    <col min="1" max="1" width="5.7109375" style="1" customWidth="1"/>
    <col min="2" max="2" width="31.85546875" style="1" customWidth="1"/>
    <col min="3" max="6" width="9.7109375" customWidth="1"/>
    <col min="9" max="9" width="10.140625" bestFit="1" customWidth="1"/>
  </cols>
  <sheetData>
    <row r="1" spans="1:9" s="36" customFormat="1" ht="15" customHeight="1" x14ac:dyDescent="0.2">
      <c r="B1" s="1"/>
      <c r="C1" s="1"/>
      <c r="D1" s="1"/>
      <c r="E1" s="1"/>
      <c r="F1" s="1"/>
      <c r="G1" s="1" t="s">
        <v>544</v>
      </c>
    </row>
    <row r="2" spans="1:9" s="36" customFormat="1" ht="15" customHeight="1" x14ac:dyDescent="0.2">
      <c r="A2" s="1"/>
      <c r="B2" s="1"/>
      <c r="C2" s="1"/>
      <c r="D2" s="1"/>
      <c r="E2" s="1"/>
      <c r="G2" s="2" t="str">
        <f>'2.sz. melléklet'!G2</f>
        <v>az 1/2019. (II.20.) önkormányzati rendelethez</v>
      </c>
    </row>
    <row r="3" spans="1:9" s="36" customFormat="1" ht="15" customHeight="1" x14ac:dyDescent="0.2">
      <c r="A3" s="39"/>
      <c r="B3" s="39"/>
    </row>
    <row r="4" spans="1:9" ht="15" customHeight="1" thickBot="1" x14ac:dyDescent="0.25">
      <c r="G4" s="4" t="s">
        <v>304</v>
      </c>
    </row>
    <row r="5" spans="1:9" ht="45.75" thickTop="1" x14ac:dyDescent="0.2">
      <c r="A5" s="131" t="s">
        <v>62</v>
      </c>
      <c r="B5" s="139" t="s">
        <v>130</v>
      </c>
      <c r="C5" s="7" t="s">
        <v>603</v>
      </c>
      <c r="D5" s="7" t="s">
        <v>666</v>
      </c>
      <c r="E5" s="7" t="s">
        <v>667</v>
      </c>
      <c r="F5" s="7" t="s">
        <v>668</v>
      </c>
      <c r="G5" s="481" t="s">
        <v>669</v>
      </c>
      <c r="H5" s="141"/>
    </row>
    <row r="6" spans="1:9" ht="15" customHeight="1" thickBot="1" x14ac:dyDescent="0.25">
      <c r="A6" s="133" t="s">
        <v>3</v>
      </c>
      <c r="B6" s="140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2" t="s">
        <v>9</v>
      </c>
      <c r="H6" s="141"/>
    </row>
    <row r="7" spans="1:9" ht="6" customHeight="1" thickTop="1" x14ac:dyDescent="0.2">
      <c r="A7" s="36"/>
      <c r="B7" s="142"/>
      <c r="C7" s="141"/>
      <c r="D7" s="621"/>
      <c r="E7" s="621"/>
      <c r="F7" s="141"/>
      <c r="G7" s="141"/>
      <c r="H7" s="141"/>
    </row>
    <row r="8" spans="1:9" ht="15" customHeight="1" thickBot="1" x14ac:dyDescent="0.25">
      <c r="A8" s="667" t="s">
        <v>716</v>
      </c>
      <c r="B8" s="667"/>
      <c r="C8" s="58"/>
      <c r="D8" s="622"/>
      <c r="E8" s="622"/>
      <c r="F8" s="58"/>
      <c r="G8" s="58"/>
      <c r="H8" s="36"/>
    </row>
    <row r="9" spans="1:9" ht="15" customHeight="1" thickTop="1" thickBot="1" x14ac:dyDescent="0.25">
      <c r="A9" s="143" t="s">
        <v>13</v>
      </c>
      <c r="B9" s="144" t="s">
        <v>717</v>
      </c>
      <c r="C9" s="708">
        <v>0</v>
      </c>
      <c r="D9" s="709">
        <v>0</v>
      </c>
      <c r="E9" s="709">
        <v>0</v>
      </c>
      <c r="F9" s="709">
        <v>728000</v>
      </c>
      <c r="G9" s="707"/>
      <c r="H9" s="36"/>
    </row>
    <row r="10" spans="1:9" ht="15" customHeight="1" thickTop="1" thickBot="1" x14ac:dyDescent="0.25">
      <c r="A10" s="832" t="s">
        <v>112</v>
      </c>
      <c r="B10" s="832"/>
      <c r="C10" s="146">
        <f>SUM(C9:C9)</f>
        <v>0</v>
      </c>
      <c r="D10" s="146">
        <f>SUM(D9:D9)</f>
        <v>0</v>
      </c>
      <c r="E10" s="146">
        <f>SUM(E9:E9)</f>
        <v>0</v>
      </c>
      <c r="F10" s="146">
        <f>SUM(F9:F9)</f>
        <v>728000</v>
      </c>
      <c r="G10" s="147"/>
      <c r="H10" s="36"/>
      <c r="I10" s="178"/>
    </row>
    <row r="11" spans="1:9" ht="6" customHeight="1" thickTop="1" x14ac:dyDescent="0.2">
      <c r="A11" s="36"/>
      <c r="B11" s="121"/>
      <c r="C11" s="39"/>
      <c r="D11" s="623"/>
      <c r="E11" s="623"/>
      <c r="F11" s="39"/>
      <c r="G11" s="281"/>
      <c r="H11" s="36"/>
    </row>
    <row r="13" spans="1:9" ht="14.85" customHeight="1" x14ac:dyDescent="0.2">
      <c r="A13"/>
      <c r="B13"/>
    </row>
    <row r="14" spans="1:9" ht="14.85" customHeight="1" x14ac:dyDescent="0.2">
      <c r="A14"/>
      <c r="B14"/>
    </row>
    <row r="15" spans="1:9" ht="14.85" customHeight="1" x14ac:dyDescent="0.2">
      <c r="A15"/>
      <c r="B15"/>
    </row>
    <row r="16" spans="1:9" ht="14.85" customHeight="1" x14ac:dyDescent="0.2">
      <c r="A16"/>
      <c r="B16"/>
    </row>
  </sheetData>
  <sheetProtection selectLockedCells="1" selectUnlockedCells="1"/>
  <mergeCells count="1">
    <mergeCell ref="A10:B10"/>
  </mergeCells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3"/>
  <sheetViews>
    <sheetView zoomScaleNormal="100" workbookViewId="0"/>
  </sheetViews>
  <sheetFormatPr defaultRowHeight="12.75" x14ac:dyDescent="0.2"/>
  <cols>
    <col min="1" max="1" width="11" customWidth="1"/>
    <col min="2" max="2" width="5.7109375" style="1" customWidth="1"/>
    <col min="3" max="3" width="40.7109375" style="1" customWidth="1"/>
    <col min="4" max="4" width="10.7109375" style="1" customWidth="1"/>
    <col min="5" max="5" width="11" style="1" customWidth="1"/>
  </cols>
  <sheetData>
    <row r="1" spans="1:6" s="36" customFormat="1" ht="15" customHeight="1" x14ac:dyDescent="0.2">
      <c r="C1" s="1"/>
      <c r="D1" s="1"/>
      <c r="E1" s="2" t="s">
        <v>598</v>
      </c>
    </row>
    <row r="2" spans="1:6" s="36" customFormat="1" ht="15" customHeight="1" x14ac:dyDescent="0.2">
      <c r="B2" s="1"/>
      <c r="C2" s="1"/>
      <c r="D2" s="1"/>
      <c r="E2" s="2" t="str">
        <f>'1.sz melléklet'!C2</f>
        <v>az  1/2019. (II.20.) önkormányzati rendelethez</v>
      </c>
    </row>
    <row r="3" spans="1:6" s="36" customFormat="1" ht="15" customHeight="1" x14ac:dyDescent="0.2">
      <c r="B3" s="39"/>
      <c r="C3" s="39"/>
      <c r="D3" s="39"/>
      <c r="E3" s="39"/>
    </row>
    <row r="4" spans="1:6" s="36" customFormat="1" ht="15" customHeight="1" x14ac:dyDescent="0.2">
      <c r="A4" s="770" t="s">
        <v>149</v>
      </c>
      <c r="B4" s="770"/>
      <c r="C4" s="770"/>
      <c r="D4" s="770"/>
      <c r="E4" s="770"/>
      <c r="F4" s="39"/>
    </row>
    <row r="5" spans="1:6" s="36" customFormat="1" ht="15" customHeight="1" x14ac:dyDescent="0.2">
      <c r="A5" s="770" t="s">
        <v>150</v>
      </c>
      <c r="B5" s="770"/>
      <c r="C5" s="770"/>
      <c r="D5" s="770"/>
      <c r="E5" s="770"/>
      <c r="F5" s="39"/>
    </row>
    <row r="6" spans="1:6" ht="15" customHeight="1" x14ac:dyDescent="0.2"/>
    <row r="7" spans="1:6" s="36" customFormat="1" ht="15" customHeight="1" x14ac:dyDescent="0.2">
      <c r="B7" s="39" t="s">
        <v>151</v>
      </c>
      <c r="C7" s="4"/>
      <c r="D7" s="4" t="s">
        <v>304</v>
      </c>
    </row>
    <row r="8" spans="1:6" s="36" customFormat="1" ht="9" customHeight="1" thickBot="1" x14ac:dyDescent="0.25">
      <c r="B8" s="39"/>
      <c r="C8" s="39"/>
      <c r="D8" s="39"/>
      <c r="E8" s="39"/>
    </row>
    <row r="9" spans="1:6" s="36" customFormat="1" ht="24.75" thickTop="1" x14ac:dyDescent="0.2">
      <c r="B9" s="131" t="s">
        <v>129</v>
      </c>
      <c r="C9" s="7" t="s">
        <v>2</v>
      </c>
      <c r="D9" s="8" t="s">
        <v>668</v>
      </c>
    </row>
    <row r="10" spans="1:6" s="36" customFormat="1" ht="15" customHeight="1" thickBot="1" x14ac:dyDescent="0.25">
      <c r="B10" s="447" t="s">
        <v>3</v>
      </c>
      <c r="C10" s="448" t="s">
        <v>4</v>
      </c>
      <c r="D10" s="12" t="s">
        <v>5</v>
      </c>
    </row>
    <row r="11" spans="1:6" s="36" customFormat="1" ht="15" customHeight="1" thickTop="1" thickBot="1" x14ac:dyDescent="0.25">
      <c r="B11" s="449"/>
      <c r="C11" s="450" t="s">
        <v>152</v>
      </c>
      <c r="D11" s="488">
        <v>0</v>
      </c>
    </row>
    <row r="12" spans="1:6" s="36" customFormat="1" ht="15" customHeight="1" thickTop="1" thickBot="1" x14ac:dyDescent="0.25">
      <c r="B12" s="451"/>
      <c r="C12" s="452" t="s">
        <v>112</v>
      </c>
      <c r="D12" s="12">
        <v>0</v>
      </c>
    </row>
    <row r="13" spans="1:6" s="36" customFormat="1" ht="15" customHeight="1" thickTop="1" x14ac:dyDescent="0.2">
      <c r="B13" s="150"/>
      <c r="C13" s="39"/>
      <c r="D13" s="39"/>
    </row>
    <row r="14" spans="1:6" s="36" customFormat="1" ht="15" customHeight="1" x14ac:dyDescent="0.2">
      <c r="B14" s="39"/>
      <c r="C14" s="39"/>
      <c r="D14" s="39"/>
    </row>
    <row r="15" spans="1:6" s="36" customFormat="1" ht="15" customHeight="1" x14ac:dyDescent="0.2">
      <c r="B15" s="39" t="s">
        <v>153</v>
      </c>
      <c r="C15" s="39"/>
      <c r="D15" s="39"/>
    </row>
    <row r="16" spans="1:6" s="36" customFormat="1" ht="8.25" customHeight="1" thickBot="1" x14ac:dyDescent="0.25">
      <c r="C16" s="39"/>
      <c r="D16" s="39"/>
    </row>
    <row r="17" spans="2:4" s="36" customFormat="1" ht="24.75" thickTop="1" x14ac:dyDescent="0.2">
      <c r="B17" s="131" t="s">
        <v>129</v>
      </c>
      <c r="C17" s="7" t="s">
        <v>2</v>
      </c>
      <c r="D17" s="8" t="s">
        <v>668</v>
      </c>
    </row>
    <row r="18" spans="2:4" s="36" customFormat="1" ht="15" customHeight="1" thickBot="1" x14ac:dyDescent="0.25">
      <c r="B18" s="453" t="s">
        <v>3</v>
      </c>
      <c r="C18" s="448" t="s">
        <v>4</v>
      </c>
      <c r="D18" s="12" t="s">
        <v>5</v>
      </c>
    </row>
    <row r="19" spans="2:4" s="36" customFormat="1" ht="15" customHeight="1" thickTop="1" x14ac:dyDescent="0.2">
      <c r="B19" s="454"/>
      <c r="C19" s="424" t="s">
        <v>18</v>
      </c>
      <c r="D19" s="489">
        <f>'8.sz. melléklet'!G69+'8.sz. melléklet'!G70</f>
        <v>95500000</v>
      </c>
    </row>
    <row r="20" spans="2:4" s="36" customFormat="1" ht="24" x14ac:dyDescent="0.2">
      <c r="B20" s="455"/>
      <c r="C20" s="456" t="s">
        <v>154</v>
      </c>
      <c r="D20" s="490">
        <f>'8.sz. melléklet'!G85</f>
        <v>0</v>
      </c>
    </row>
    <row r="21" spans="2:4" s="36" customFormat="1" ht="15" customHeight="1" x14ac:dyDescent="0.2">
      <c r="B21" s="455"/>
      <c r="C21" s="456" t="s">
        <v>155</v>
      </c>
      <c r="D21" s="490">
        <v>0</v>
      </c>
    </row>
    <row r="22" spans="2:4" s="36" customFormat="1" ht="15" customHeight="1" x14ac:dyDescent="0.2">
      <c r="B22" s="455"/>
      <c r="C22" s="456" t="s">
        <v>156</v>
      </c>
      <c r="D22" s="490">
        <v>0</v>
      </c>
    </row>
    <row r="23" spans="2:4" s="36" customFormat="1" ht="15" customHeight="1" thickBot="1" x14ac:dyDescent="0.25">
      <c r="B23" s="457"/>
      <c r="C23" s="458" t="s">
        <v>157</v>
      </c>
      <c r="D23" s="491">
        <f>'8.sz. melléklet'!G74</f>
        <v>500000</v>
      </c>
    </row>
    <row r="24" spans="2:4" s="36" customFormat="1" ht="15" customHeight="1" thickTop="1" thickBot="1" x14ac:dyDescent="0.25">
      <c r="B24" s="459"/>
      <c r="C24" s="452" t="s">
        <v>112</v>
      </c>
      <c r="D24" s="492">
        <f>SUM(D19:D23)</f>
        <v>96000000</v>
      </c>
    </row>
    <row r="25" spans="2:4" s="36" customFormat="1" ht="15" customHeight="1" thickTop="1" x14ac:dyDescent="0.2">
      <c r="B25" s="121"/>
      <c r="C25" s="39"/>
      <c r="D25" s="39"/>
    </row>
    <row r="26" spans="2:4" s="36" customFormat="1" ht="15" customHeight="1" x14ac:dyDescent="0.2">
      <c r="B26" s="39" t="s">
        <v>158</v>
      </c>
      <c r="C26" s="39"/>
      <c r="D26" s="39"/>
    </row>
    <row r="27" spans="2:4" s="36" customFormat="1" ht="9" customHeight="1" thickBot="1" x14ac:dyDescent="0.25">
      <c r="C27" s="39"/>
      <c r="D27" s="39"/>
    </row>
    <row r="28" spans="2:4" s="36" customFormat="1" ht="24.75" thickTop="1" x14ac:dyDescent="0.2">
      <c r="B28" s="131" t="s">
        <v>129</v>
      </c>
      <c r="C28" s="7" t="s">
        <v>2</v>
      </c>
      <c r="D28" s="8" t="s">
        <v>668</v>
      </c>
    </row>
    <row r="29" spans="2:4" s="36" customFormat="1" ht="15" customHeight="1" thickBot="1" x14ac:dyDescent="0.25">
      <c r="B29" s="447" t="s">
        <v>3</v>
      </c>
      <c r="C29" s="448" t="s">
        <v>4</v>
      </c>
      <c r="D29" s="12" t="s">
        <v>5</v>
      </c>
    </row>
    <row r="30" spans="2:4" s="36" customFormat="1" ht="15" customHeight="1" thickTop="1" x14ac:dyDescent="0.2">
      <c r="B30" s="460"/>
      <c r="C30" s="424" t="s">
        <v>159</v>
      </c>
      <c r="D30" s="489">
        <f>D24*0.5</f>
        <v>48000000</v>
      </c>
    </row>
    <row r="31" spans="2:4" s="36" customFormat="1" ht="24.75" thickBot="1" x14ac:dyDescent="0.25">
      <c r="B31" s="461"/>
      <c r="C31" s="458" t="s">
        <v>160</v>
      </c>
      <c r="D31" s="491">
        <v>0</v>
      </c>
    </row>
    <row r="32" spans="2:4" s="36" customFormat="1" ht="25.5" thickTop="1" thickBot="1" x14ac:dyDescent="0.25">
      <c r="B32" s="451"/>
      <c r="C32" s="452" t="s">
        <v>161</v>
      </c>
      <c r="D32" s="492">
        <f>SUM(D30:D31)</f>
        <v>48000000</v>
      </c>
    </row>
    <row r="33" ht="13.5" thickTop="1" x14ac:dyDescent="0.2"/>
  </sheetData>
  <sheetProtection selectLockedCells="1" selectUnlockedCells="1"/>
  <mergeCells count="2">
    <mergeCell ref="A4:E4"/>
    <mergeCell ref="A5:E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5"/>
  <sheetViews>
    <sheetView workbookViewId="0">
      <selection sqref="A1:I1"/>
    </sheetView>
  </sheetViews>
  <sheetFormatPr defaultRowHeight="12.75" x14ac:dyDescent="0.2"/>
  <cols>
    <col min="1" max="16384" width="9.140625" style="182"/>
  </cols>
  <sheetData>
    <row r="1" spans="1:9" s="227" customFormat="1" ht="15" customHeight="1" x14ac:dyDescent="0.2">
      <c r="A1" s="737" t="s">
        <v>545</v>
      </c>
      <c r="B1" s="737"/>
      <c r="C1" s="737"/>
      <c r="D1" s="737"/>
      <c r="E1" s="737"/>
      <c r="F1" s="737"/>
      <c r="G1" s="737"/>
      <c r="H1" s="737"/>
      <c r="I1" s="737"/>
    </row>
    <row r="2" spans="1:9" s="227" customFormat="1" ht="15" customHeight="1" x14ac:dyDescent="0.2">
      <c r="A2" s="183"/>
      <c r="B2" s="183"/>
      <c r="C2" s="183"/>
      <c r="D2" s="183"/>
      <c r="E2" s="183"/>
      <c r="F2" s="183"/>
      <c r="G2" s="183"/>
      <c r="H2" s="183"/>
      <c r="I2" s="181" t="str">
        <f>'2.sz. melléklet'!G2</f>
        <v>az 1/2019. (II.20.) önkormányzati rendelethez</v>
      </c>
    </row>
    <row r="3" spans="1:9" s="227" customFormat="1" ht="15" customHeight="1" x14ac:dyDescent="0.2">
      <c r="A3" s="226"/>
      <c r="B3" s="226"/>
      <c r="C3" s="226"/>
      <c r="D3" s="226"/>
      <c r="E3" s="226"/>
      <c r="F3" s="226"/>
      <c r="G3" s="226"/>
      <c r="H3" s="226"/>
      <c r="I3" s="226"/>
    </row>
    <row r="4" spans="1:9" s="227" customFormat="1" ht="15" customHeight="1" x14ac:dyDescent="0.2">
      <c r="A4" s="226"/>
      <c r="B4" s="226"/>
      <c r="C4" s="226"/>
      <c r="D4" s="226"/>
      <c r="E4" s="226"/>
      <c r="F4" s="226"/>
      <c r="G4" s="226"/>
      <c r="H4" s="226"/>
      <c r="I4" s="226"/>
    </row>
    <row r="5" spans="1:9" s="227" customFormat="1" ht="15" customHeight="1" x14ac:dyDescent="0.2">
      <c r="A5" s="187"/>
    </row>
    <row r="6" spans="1:9" s="227" customFormat="1" ht="15" customHeight="1" x14ac:dyDescent="0.2">
      <c r="A6" s="187"/>
    </row>
    <row r="7" spans="1:9" s="227" customFormat="1" ht="15" customHeight="1" x14ac:dyDescent="0.2">
      <c r="A7" s="187"/>
    </row>
    <row r="8" spans="1:9" s="227" customFormat="1" ht="15" customHeight="1" x14ac:dyDescent="0.2">
      <c r="A8" s="834" t="s">
        <v>277</v>
      </c>
      <c r="B8" s="834"/>
      <c r="C8" s="834"/>
      <c r="D8" s="834"/>
      <c r="E8" s="834"/>
      <c r="F8" s="834"/>
      <c r="G8" s="834"/>
      <c r="H8" s="834"/>
      <c r="I8" s="834"/>
    </row>
    <row r="9" spans="1:9" s="227" customFormat="1" ht="15" customHeight="1" x14ac:dyDescent="0.2">
      <c r="A9" s="711"/>
      <c r="B9" s="185"/>
      <c r="C9" s="185"/>
      <c r="D9" s="185"/>
      <c r="E9" s="185"/>
      <c r="F9" s="185"/>
      <c r="G9" s="185"/>
      <c r="H9" s="185"/>
      <c r="I9" s="185"/>
    </row>
    <row r="10" spans="1:9" s="227" customFormat="1" ht="15" customHeight="1" x14ac:dyDescent="0.2">
      <c r="A10" s="711"/>
      <c r="B10" s="185"/>
      <c r="C10" s="185"/>
      <c r="D10" s="185"/>
      <c r="E10" s="185"/>
      <c r="F10" s="185"/>
      <c r="G10" s="185"/>
      <c r="H10" s="185"/>
      <c r="I10" s="185"/>
    </row>
    <row r="11" spans="1:9" s="227" customFormat="1" ht="15" customHeight="1" x14ac:dyDescent="0.2">
      <c r="A11" s="711"/>
      <c r="B11" s="185"/>
      <c r="C11" s="185"/>
      <c r="D11" s="185"/>
      <c r="E11" s="185"/>
      <c r="F11" s="185"/>
      <c r="G11" s="185"/>
      <c r="H11" s="185"/>
      <c r="I11" s="185"/>
    </row>
    <row r="12" spans="1:9" s="227" customFormat="1" ht="15" customHeight="1" x14ac:dyDescent="0.2">
      <c r="A12" s="711"/>
      <c r="B12" s="185"/>
      <c r="C12" s="185"/>
      <c r="D12" s="185"/>
      <c r="E12" s="185"/>
      <c r="F12" s="185"/>
      <c r="G12" s="185"/>
      <c r="H12" s="185"/>
      <c r="I12" s="185"/>
    </row>
    <row r="13" spans="1:9" s="227" customFormat="1" ht="15" customHeight="1" x14ac:dyDescent="0.2">
      <c r="A13" s="834" t="s">
        <v>278</v>
      </c>
      <c r="B13" s="834"/>
      <c r="C13" s="834"/>
      <c r="D13" s="834"/>
      <c r="E13" s="834"/>
      <c r="F13" s="834"/>
      <c r="G13" s="834"/>
      <c r="H13" s="834"/>
      <c r="I13" s="834"/>
    </row>
    <row r="14" spans="1:9" s="227" customFormat="1" ht="15" customHeight="1" x14ac:dyDescent="0.2">
      <c r="A14" s="185"/>
      <c r="B14" s="185"/>
      <c r="C14" s="185"/>
      <c r="D14" s="185"/>
      <c r="E14" s="185"/>
      <c r="F14" s="185"/>
      <c r="G14" s="185"/>
      <c r="H14" s="185"/>
      <c r="I14" s="185"/>
    </row>
    <row r="15" spans="1:9" s="227" customFormat="1" ht="15" customHeight="1" x14ac:dyDescent="0.2">
      <c r="A15" s="185"/>
      <c r="B15" s="185"/>
      <c r="C15" s="185"/>
      <c r="D15" s="185"/>
      <c r="E15" s="185"/>
      <c r="F15" s="185"/>
      <c r="G15" s="185"/>
      <c r="H15" s="185"/>
      <c r="I15" s="185"/>
    </row>
  </sheetData>
  <mergeCells count="3">
    <mergeCell ref="A1:I1"/>
    <mergeCell ref="A8:I8"/>
    <mergeCell ref="A13:I1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21"/>
  <sheetViews>
    <sheetView workbookViewId="0">
      <selection sqref="A1:I1"/>
    </sheetView>
  </sheetViews>
  <sheetFormatPr defaultRowHeight="12.75" x14ac:dyDescent="0.2"/>
  <cols>
    <col min="1" max="9" width="9.140625" style="183"/>
    <col min="10" max="16384" width="9.140625" style="182"/>
  </cols>
  <sheetData>
    <row r="1" spans="1:9" s="185" customFormat="1" ht="15" customHeight="1" x14ac:dyDescent="0.2">
      <c r="A1" s="737" t="s">
        <v>546</v>
      </c>
      <c r="B1" s="737"/>
      <c r="C1" s="737"/>
      <c r="D1" s="737"/>
      <c r="E1" s="737"/>
      <c r="F1" s="737"/>
      <c r="G1" s="737"/>
      <c r="H1" s="737"/>
      <c r="I1" s="737"/>
    </row>
    <row r="2" spans="1:9" s="185" customFormat="1" ht="15" customHeight="1" x14ac:dyDescent="0.2">
      <c r="A2" s="183"/>
      <c r="B2" s="183"/>
      <c r="C2" s="183"/>
      <c r="D2" s="183"/>
      <c r="E2" s="183"/>
      <c r="F2" s="183"/>
      <c r="G2" s="183"/>
      <c r="H2" s="183"/>
      <c r="I2" s="181" t="str">
        <f>'2.sz. melléklet'!G2</f>
        <v>az 1/2019. (II.20.) önkormányzati rendelethez</v>
      </c>
    </row>
    <row r="3" spans="1:9" s="185" customFormat="1" ht="15" customHeight="1" x14ac:dyDescent="0.2">
      <c r="A3" s="187"/>
      <c r="B3" s="187"/>
      <c r="C3" s="187"/>
      <c r="D3" s="187"/>
      <c r="E3" s="187"/>
      <c r="F3" s="187"/>
      <c r="G3" s="187"/>
      <c r="H3" s="187"/>
      <c r="I3" s="187"/>
    </row>
    <row r="4" spans="1:9" s="185" customFormat="1" ht="15" customHeight="1" x14ac:dyDescent="0.2">
      <c r="A4" s="187"/>
      <c r="B4" s="187"/>
      <c r="C4" s="187"/>
      <c r="D4" s="187"/>
      <c r="E4" s="187"/>
      <c r="F4" s="187"/>
      <c r="G4" s="187"/>
      <c r="H4" s="187"/>
      <c r="I4" s="187"/>
    </row>
    <row r="5" spans="1:9" s="185" customFormat="1" ht="15" customHeight="1" x14ac:dyDescent="0.2">
      <c r="A5" s="834" t="s">
        <v>279</v>
      </c>
      <c r="B5" s="834"/>
      <c r="C5" s="834"/>
      <c r="D5" s="834"/>
      <c r="E5" s="834"/>
      <c r="F5" s="834"/>
      <c r="G5" s="834"/>
      <c r="H5" s="834"/>
      <c r="I5" s="834"/>
    </row>
    <row r="6" spans="1:9" s="185" customFormat="1" ht="15" customHeight="1" x14ac:dyDescent="0.2">
      <c r="A6" s="711"/>
      <c r="B6" s="711"/>
      <c r="C6" s="711"/>
      <c r="D6" s="711"/>
      <c r="E6" s="711"/>
      <c r="F6" s="711"/>
      <c r="G6" s="711"/>
      <c r="H6" s="711"/>
      <c r="I6" s="711"/>
    </row>
    <row r="7" spans="1:9" s="185" customFormat="1" ht="15" customHeight="1" x14ac:dyDescent="0.2">
      <c r="A7" s="711"/>
      <c r="B7" s="711"/>
      <c r="C7" s="711"/>
      <c r="D7" s="711"/>
      <c r="E7" s="711"/>
      <c r="F7" s="711"/>
      <c r="G7" s="711"/>
      <c r="H7" s="711"/>
      <c r="I7" s="711"/>
    </row>
    <row r="8" spans="1:9" s="185" customFormat="1" ht="15" customHeight="1" x14ac:dyDescent="0.2">
      <c r="A8" s="711" t="s">
        <v>784</v>
      </c>
      <c r="B8" s="711"/>
      <c r="C8" s="711"/>
      <c r="D8" s="711"/>
      <c r="E8" s="711"/>
      <c r="F8" s="711"/>
      <c r="G8" s="711"/>
      <c r="H8" s="711"/>
      <c r="I8" s="711"/>
    </row>
    <row r="9" spans="1:9" s="185" customFormat="1" ht="15" customHeight="1" x14ac:dyDescent="0.2">
      <c r="A9" s="711"/>
      <c r="B9" s="711"/>
      <c r="C9" s="711"/>
      <c r="D9" s="711"/>
      <c r="E9" s="711"/>
      <c r="F9" s="711"/>
      <c r="G9" s="711"/>
      <c r="H9" s="711"/>
      <c r="I9" s="711"/>
    </row>
    <row r="10" spans="1:9" s="185" customFormat="1" ht="15" customHeight="1" x14ac:dyDescent="0.2">
      <c r="A10" s="711"/>
      <c r="B10" s="711"/>
      <c r="C10" s="711"/>
      <c r="D10" s="711"/>
      <c r="E10" s="711"/>
      <c r="F10" s="711"/>
      <c r="G10" s="711"/>
      <c r="H10" s="711"/>
      <c r="I10" s="711"/>
    </row>
    <row r="11" spans="1:9" s="185" customFormat="1" ht="15" customHeight="1" x14ac:dyDescent="0.2">
      <c r="A11" s="711"/>
      <c r="B11" s="711"/>
      <c r="C11" s="711"/>
      <c r="D11" s="711"/>
      <c r="E11" s="711"/>
      <c r="F11" s="711"/>
      <c r="G11" s="711"/>
      <c r="H11" s="711"/>
      <c r="I11" s="711"/>
    </row>
    <row r="12" spans="1:9" s="185" customFormat="1" ht="15" customHeight="1" x14ac:dyDescent="0.2">
      <c r="A12" s="711" t="s">
        <v>280</v>
      </c>
      <c r="B12" s="711"/>
      <c r="C12" s="711"/>
      <c r="D12" s="711"/>
      <c r="E12" s="711"/>
      <c r="F12" s="718" t="s">
        <v>699</v>
      </c>
      <c r="G12" s="711"/>
      <c r="H12" s="711"/>
      <c r="I12" s="711"/>
    </row>
    <row r="13" spans="1:9" s="185" customFormat="1" ht="15" customHeight="1" x14ac:dyDescent="0.2">
      <c r="A13" s="711"/>
      <c r="B13" s="711"/>
      <c r="C13" s="711"/>
      <c r="D13" s="711"/>
      <c r="E13" s="711"/>
      <c r="F13" s="718"/>
      <c r="G13" s="711"/>
      <c r="H13" s="711"/>
      <c r="I13" s="711"/>
    </row>
    <row r="14" spans="1:9" s="185" customFormat="1" ht="15" customHeight="1" x14ac:dyDescent="0.2">
      <c r="A14" s="711" t="s">
        <v>281</v>
      </c>
      <c r="B14" s="711"/>
      <c r="C14" s="711"/>
      <c r="D14" s="711"/>
      <c r="E14" s="711"/>
      <c r="F14" s="718" t="s">
        <v>700</v>
      </c>
      <c r="G14" s="711"/>
      <c r="H14" s="711"/>
      <c r="I14" s="711"/>
    </row>
    <row r="15" spans="1:9" s="185" customFormat="1" ht="15" customHeight="1" x14ac:dyDescent="0.2">
      <c r="A15" s="711" t="s">
        <v>282</v>
      </c>
      <c r="B15" s="711"/>
      <c r="C15" s="711"/>
      <c r="D15" s="711"/>
      <c r="E15" s="711"/>
      <c r="F15" s="718"/>
      <c r="G15" s="711"/>
      <c r="H15" s="711"/>
      <c r="I15" s="711"/>
    </row>
    <row r="16" spans="1:9" s="185" customFormat="1" ht="15" customHeight="1" x14ac:dyDescent="0.2">
      <c r="A16" s="711" t="s">
        <v>283</v>
      </c>
      <c r="B16" s="711"/>
      <c r="C16" s="711"/>
      <c r="D16" s="711"/>
      <c r="E16" s="711"/>
      <c r="F16" s="718" t="s">
        <v>700</v>
      </c>
      <c r="G16" s="711"/>
      <c r="H16" s="711"/>
      <c r="I16" s="711"/>
    </row>
    <row r="17" spans="1:9" s="185" customFormat="1" ht="15" customHeight="1" x14ac:dyDescent="0.2">
      <c r="A17" s="711"/>
      <c r="B17" s="711"/>
      <c r="C17" s="711"/>
      <c r="D17" s="711"/>
      <c r="E17" s="711"/>
      <c r="F17" s="718"/>
      <c r="G17" s="711"/>
      <c r="H17" s="711"/>
      <c r="I17" s="711"/>
    </row>
    <row r="18" spans="1:9" s="185" customFormat="1" ht="15" customHeight="1" x14ac:dyDescent="0.2">
      <c r="A18" s="711" t="s">
        <v>284</v>
      </c>
      <c r="B18" s="711"/>
      <c r="C18" s="711"/>
      <c r="D18" s="711"/>
      <c r="E18" s="711"/>
      <c r="F18" s="718" t="s">
        <v>701</v>
      </c>
      <c r="G18" s="711"/>
      <c r="H18" s="711"/>
      <c r="I18" s="711"/>
    </row>
    <row r="19" spans="1:9" s="185" customFormat="1" ht="15" customHeight="1" x14ac:dyDescent="0.2">
      <c r="A19" s="711"/>
      <c r="B19" s="711"/>
      <c r="C19" s="711"/>
      <c r="D19" s="711"/>
      <c r="E19" s="711"/>
      <c r="F19" s="711"/>
      <c r="G19" s="711"/>
      <c r="H19" s="711"/>
      <c r="I19" s="711"/>
    </row>
    <row r="20" spans="1:9" s="185" customFormat="1" ht="15" customHeight="1" x14ac:dyDescent="0.2">
      <c r="A20" s="711"/>
      <c r="B20" s="711"/>
      <c r="C20" s="711"/>
      <c r="D20" s="711"/>
      <c r="E20" s="711"/>
      <c r="F20" s="711"/>
      <c r="G20" s="711"/>
      <c r="H20" s="711"/>
      <c r="I20" s="711"/>
    </row>
    <row r="21" spans="1:9" s="185" customFormat="1" ht="15" customHeight="1" x14ac:dyDescent="0.2">
      <c r="A21" s="711" t="s">
        <v>285</v>
      </c>
      <c r="B21" s="711"/>
      <c r="C21" s="711"/>
      <c r="D21" s="711"/>
      <c r="E21" s="711"/>
      <c r="F21" s="711"/>
      <c r="G21" s="711"/>
      <c r="H21" s="711"/>
      <c r="I21" s="711"/>
    </row>
  </sheetData>
  <mergeCells count="2">
    <mergeCell ref="A1:I1"/>
    <mergeCell ref="A5:I5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zoomScaleNormal="100" workbookViewId="0"/>
  </sheetViews>
  <sheetFormatPr defaultRowHeight="12.75" x14ac:dyDescent="0.2"/>
  <cols>
    <col min="1" max="1" width="5.7109375" style="1" customWidth="1"/>
    <col min="2" max="2" width="39.5703125" style="1" customWidth="1"/>
    <col min="3" max="7" width="9.7109375" style="1" customWidth="1"/>
    <col min="9" max="9" width="11.140625" bestFit="1" customWidth="1"/>
  </cols>
  <sheetData>
    <row r="1" spans="1:8" s="1" customFormat="1" ht="15" customHeight="1" x14ac:dyDescent="0.2">
      <c r="B1" s="2"/>
      <c r="C1" s="2"/>
      <c r="D1" s="2"/>
      <c r="E1" s="2"/>
      <c r="F1" s="2"/>
      <c r="G1" s="2" t="s">
        <v>530</v>
      </c>
    </row>
    <row r="2" spans="1:8" s="1" customFormat="1" ht="15" customHeight="1" x14ac:dyDescent="0.2">
      <c r="G2" s="2" t="s">
        <v>786</v>
      </c>
    </row>
    <row r="3" spans="1:8" s="1" customFormat="1" ht="15" customHeight="1" x14ac:dyDescent="0.2">
      <c r="A3" s="3"/>
    </row>
    <row r="4" spans="1:8" s="1" customFormat="1" ht="15" customHeight="1" x14ac:dyDescent="0.2">
      <c r="A4" s="745" t="s">
        <v>776</v>
      </c>
      <c r="B4" s="745"/>
      <c r="C4" s="745"/>
      <c r="D4" s="745"/>
      <c r="E4" s="745"/>
      <c r="F4" s="745"/>
      <c r="G4" s="745"/>
    </row>
    <row r="5" spans="1:8" s="1" customFormat="1" ht="15" customHeight="1" thickBot="1" x14ac:dyDescent="0.25">
      <c r="A5" s="3"/>
      <c r="B5" s="3"/>
      <c r="C5" s="3"/>
      <c r="D5" s="3"/>
      <c r="E5" s="3"/>
      <c r="F5" s="3"/>
      <c r="G5" s="425" t="s">
        <v>304</v>
      </c>
    </row>
    <row r="6" spans="1:8" ht="51" customHeight="1" thickTop="1" x14ac:dyDescent="0.2">
      <c r="A6" s="5" t="s">
        <v>1</v>
      </c>
      <c r="B6" s="6" t="s">
        <v>2</v>
      </c>
      <c r="C6" s="7" t="s">
        <v>603</v>
      </c>
      <c r="D6" s="7" t="s">
        <v>666</v>
      </c>
      <c r="E6" s="7" t="s">
        <v>667</v>
      </c>
      <c r="F6" s="7" t="s">
        <v>668</v>
      </c>
      <c r="G6" s="481" t="s">
        <v>669</v>
      </c>
    </row>
    <row r="7" spans="1:8" ht="15" customHeight="1" thickBot="1" x14ac:dyDescent="0.25">
      <c r="A7" s="9" t="s">
        <v>3</v>
      </c>
      <c r="B7" s="10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2" t="s">
        <v>9</v>
      </c>
      <c r="H7" s="13"/>
    </row>
    <row r="8" spans="1:8" ht="15" customHeight="1" thickTop="1" x14ac:dyDescent="0.2">
      <c r="A8" s="749" t="s">
        <v>10</v>
      </c>
      <c r="B8" s="750"/>
      <c r="C8" s="750"/>
      <c r="D8" s="750"/>
      <c r="E8" s="750"/>
      <c r="F8" s="750"/>
      <c r="G8" s="751"/>
      <c r="H8" s="13"/>
    </row>
    <row r="9" spans="1:8" ht="15" customHeight="1" x14ac:dyDescent="0.2">
      <c r="A9" s="22" t="s">
        <v>11</v>
      </c>
      <c r="B9" s="23" t="s">
        <v>642</v>
      </c>
      <c r="C9" s="24">
        <f>SUM(C10:C11)</f>
        <v>77936578</v>
      </c>
      <c r="D9" s="24">
        <f t="shared" ref="D9:F9" si="0">SUM(D10:D11)</f>
        <v>102408731</v>
      </c>
      <c r="E9" s="24">
        <f t="shared" si="0"/>
        <v>102519827</v>
      </c>
      <c r="F9" s="24">
        <f t="shared" si="0"/>
        <v>69237657</v>
      </c>
      <c r="G9" s="75">
        <f>F9/C9</f>
        <v>0.88838461704079441</v>
      </c>
      <c r="H9" s="13"/>
    </row>
    <row r="10" spans="1:8" ht="15" customHeight="1" x14ac:dyDescent="0.2">
      <c r="A10" s="15" t="s">
        <v>13</v>
      </c>
      <c r="B10" s="16" t="s">
        <v>407</v>
      </c>
      <c r="C10" s="17">
        <f>'8.sz. melléklet'!D63</f>
        <v>62098492</v>
      </c>
      <c r="D10" s="17">
        <f>'8.sz. melléklet'!E63</f>
        <v>72374921</v>
      </c>
      <c r="E10" s="17">
        <f>'8.sz. melléklet'!F63</f>
        <v>72374921</v>
      </c>
      <c r="F10" s="17">
        <f>'8.sz. melléklet'!G63</f>
        <v>62551911</v>
      </c>
      <c r="G10" s="116">
        <f>F10/C10</f>
        <v>1.0073016104803318</v>
      </c>
      <c r="H10" s="13"/>
    </row>
    <row r="11" spans="1:8" ht="24" x14ac:dyDescent="0.2">
      <c r="A11" s="15" t="s">
        <v>14</v>
      </c>
      <c r="B11" s="45" t="s">
        <v>644</v>
      </c>
      <c r="C11" s="17">
        <f>'8.sz. melléklet'!D64</f>
        <v>15838086</v>
      </c>
      <c r="D11" s="17">
        <f>'8.sz. melléklet'!E64</f>
        <v>30033810</v>
      </c>
      <c r="E11" s="17">
        <f>'8.sz. melléklet'!F64</f>
        <v>30144906</v>
      </c>
      <c r="F11" s="17">
        <f>'8.sz. melléklet'!G64</f>
        <v>6685746</v>
      </c>
      <c r="G11" s="116">
        <f>F11/C11</f>
        <v>0.42213093173000826</v>
      </c>
      <c r="H11" s="13"/>
    </row>
    <row r="12" spans="1:8" ht="24" x14ac:dyDescent="0.2">
      <c r="A12" s="22" t="s">
        <v>19</v>
      </c>
      <c r="B12" s="657" t="s">
        <v>643</v>
      </c>
      <c r="C12" s="24">
        <f>SUM(C13:C14)</f>
        <v>47307491</v>
      </c>
      <c r="D12" s="24">
        <f t="shared" ref="D12:F12" si="1">SUM(D13:D14)</f>
        <v>33180446</v>
      </c>
      <c r="E12" s="24">
        <f t="shared" si="1"/>
        <v>33180446</v>
      </c>
      <c r="F12" s="24">
        <f t="shared" si="1"/>
        <v>36925688</v>
      </c>
      <c r="G12" s="75">
        <f>F12/C12</f>
        <v>0.78054631982068123</v>
      </c>
      <c r="H12" s="13"/>
    </row>
    <row r="13" spans="1:8" ht="15" customHeight="1" x14ac:dyDescent="0.2">
      <c r="A13" s="15" t="s">
        <v>13</v>
      </c>
      <c r="B13" s="16" t="s">
        <v>611</v>
      </c>
      <c r="C13" s="17">
        <f>'8.sz. melléklet'!D66</f>
        <v>14476490</v>
      </c>
      <c r="D13" s="17">
        <f>'8.sz. melléklet'!E66</f>
        <v>14476490</v>
      </c>
      <c r="E13" s="17">
        <f>'8.sz. melléklet'!F66</f>
        <v>14476490</v>
      </c>
      <c r="F13" s="17">
        <f>'8.sz. melléklet'!G66</f>
        <v>0</v>
      </c>
      <c r="G13" s="75"/>
      <c r="H13" s="13"/>
    </row>
    <row r="14" spans="1:8" ht="24" x14ac:dyDescent="0.2">
      <c r="A14" s="15" t="s">
        <v>14</v>
      </c>
      <c r="B14" s="45" t="s">
        <v>645</v>
      </c>
      <c r="C14" s="17">
        <f>'8.sz. melléklet'!D67</f>
        <v>32831001</v>
      </c>
      <c r="D14" s="17">
        <f>'8.sz. melléklet'!E67</f>
        <v>18703956</v>
      </c>
      <c r="E14" s="17">
        <f>'8.sz. melléklet'!F67</f>
        <v>18703956</v>
      </c>
      <c r="F14" s="17">
        <f>'8.sz. melléklet'!G67</f>
        <v>36925688</v>
      </c>
      <c r="G14" s="116"/>
      <c r="H14" s="13"/>
    </row>
    <row r="15" spans="1:8" ht="15" customHeight="1" x14ac:dyDescent="0.2">
      <c r="A15" s="22" t="s">
        <v>20</v>
      </c>
      <c r="B15" s="63" t="s">
        <v>15</v>
      </c>
      <c r="C15" s="64">
        <f>SUM(C16:C18)</f>
        <v>84000000</v>
      </c>
      <c r="D15" s="64">
        <f>SUM(D16:D18)</f>
        <v>84000000</v>
      </c>
      <c r="E15" s="64">
        <f t="shared" ref="E15:F15" si="2">SUM(E16:E18)</f>
        <v>102168021</v>
      </c>
      <c r="F15" s="64">
        <f t="shared" si="2"/>
        <v>96000000</v>
      </c>
      <c r="G15" s="75">
        <f t="shared" ref="G15:G23" si="3">F15/C15</f>
        <v>1.1428571428571428</v>
      </c>
      <c r="H15" s="13"/>
    </row>
    <row r="16" spans="1:8" ht="15" customHeight="1" x14ac:dyDescent="0.2">
      <c r="A16" s="314" t="s">
        <v>13</v>
      </c>
      <c r="B16" s="315" t="s">
        <v>415</v>
      </c>
      <c r="C16" s="167">
        <f>'8.sz. melléklet'!D69</f>
        <v>51000000</v>
      </c>
      <c r="D16" s="167">
        <f>'8.sz. melléklet'!E69</f>
        <v>51000000</v>
      </c>
      <c r="E16" s="167">
        <f>'8.sz. melléklet'!F69</f>
        <v>56827538</v>
      </c>
      <c r="F16" s="167">
        <f>'8.sz. melléklet'!G69</f>
        <v>54500000</v>
      </c>
      <c r="G16" s="83">
        <f t="shared" si="3"/>
        <v>1.0686274509803921</v>
      </c>
      <c r="H16" s="13"/>
    </row>
    <row r="17" spans="1:8" ht="15" customHeight="1" x14ac:dyDescent="0.2">
      <c r="A17" s="314" t="s">
        <v>14</v>
      </c>
      <c r="B17" s="315" t="s">
        <v>416</v>
      </c>
      <c r="C17" s="167">
        <f>'8.sz. melléklet'!D70</f>
        <v>32600000</v>
      </c>
      <c r="D17" s="167">
        <f>'8.sz. melléklet'!E70</f>
        <v>32600000</v>
      </c>
      <c r="E17" s="167">
        <f>'8.sz. melléklet'!F70</f>
        <v>44571908</v>
      </c>
      <c r="F17" s="167">
        <f>'8.sz. melléklet'!G70</f>
        <v>41000000</v>
      </c>
      <c r="G17" s="83">
        <f t="shared" si="3"/>
        <v>1.2576687116564418</v>
      </c>
      <c r="H17" s="13"/>
    </row>
    <row r="18" spans="1:8" ht="15" customHeight="1" x14ac:dyDescent="0.2">
      <c r="A18" s="314" t="s">
        <v>42</v>
      </c>
      <c r="B18" s="315" t="s">
        <v>426</v>
      </c>
      <c r="C18" s="167">
        <f>'8.sz. melléklet'!D74</f>
        <v>400000</v>
      </c>
      <c r="D18" s="167">
        <f>'8.sz. melléklet'!E74</f>
        <v>400000</v>
      </c>
      <c r="E18" s="167">
        <f>'8.sz. melléklet'!F74</f>
        <v>768575</v>
      </c>
      <c r="F18" s="167">
        <f>'8.sz. melléklet'!G74</f>
        <v>500000</v>
      </c>
      <c r="G18" s="83">
        <f t="shared" si="3"/>
        <v>1.25</v>
      </c>
      <c r="H18" s="13"/>
    </row>
    <row r="19" spans="1:8" ht="15" customHeight="1" x14ac:dyDescent="0.2">
      <c r="A19" s="22" t="s">
        <v>21</v>
      </c>
      <c r="B19" s="14" t="s">
        <v>12</v>
      </c>
      <c r="C19" s="24">
        <f>'8.sz. melléklet'!D75+'9.sz. melléklet'!D35</f>
        <v>70729687</v>
      </c>
      <c r="D19" s="24">
        <f>'8.sz. melléklet'!E75+'9.sz. melléklet'!E35</f>
        <v>75228595</v>
      </c>
      <c r="E19" s="24">
        <f>'8.sz. melléklet'!F75+'9.sz. melléklet'!F35</f>
        <v>89961418</v>
      </c>
      <c r="F19" s="24">
        <f>'8.sz. melléklet'!G75+'9.sz. melléklet'!G35</f>
        <v>78494085</v>
      </c>
      <c r="G19" s="75">
        <f>F19/C19</f>
        <v>1.1097756589817795</v>
      </c>
      <c r="H19" s="13"/>
    </row>
    <row r="20" spans="1:8" ht="15" customHeight="1" x14ac:dyDescent="0.2">
      <c r="A20" s="22" t="s">
        <v>22</v>
      </c>
      <c r="B20" s="23" t="s">
        <v>511</v>
      </c>
      <c r="C20" s="24">
        <f>'8.sz. melléklet'!D84</f>
        <v>0</v>
      </c>
      <c r="D20" s="24">
        <f>'8.sz. melléklet'!E84</f>
        <v>0</v>
      </c>
      <c r="E20" s="24">
        <f>'8.sz. melléklet'!F84</f>
        <v>0</v>
      </c>
      <c r="F20" s="24">
        <f>'8.sz. melléklet'!G84</f>
        <v>0</v>
      </c>
      <c r="G20" s="75"/>
      <c r="H20" s="13"/>
    </row>
    <row r="21" spans="1:8" ht="15" customHeight="1" x14ac:dyDescent="0.2">
      <c r="A21" s="22" t="s">
        <v>646</v>
      </c>
      <c r="B21" s="23" t="s">
        <v>23</v>
      </c>
      <c r="C21" s="24">
        <f>'8.sz. melléklet'!D86</f>
        <v>0</v>
      </c>
      <c r="D21" s="24">
        <f>'8.sz. melléklet'!E86</f>
        <v>154600</v>
      </c>
      <c r="E21" s="24">
        <f>'8.sz. melléklet'!F86</f>
        <v>154600</v>
      </c>
      <c r="F21" s="24">
        <f>'8.sz. melléklet'!G86</f>
        <v>0</v>
      </c>
      <c r="G21" s="75"/>
      <c r="H21" s="13"/>
    </row>
    <row r="22" spans="1:8" ht="15" customHeight="1" x14ac:dyDescent="0.2">
      <c r="A22" s="22" t="s">
        <v>27</v>
      </c>
      <c r="B22" s="23" t="s">
        <v>24</v>
      </c>
      <c r="C22" s="24">
        <f>'8.sz. melléklet'!D88</f>
        <v>132000</v>
      </c>
      <c r="D22" s="24">
        <f>'8.sz. melléklet'!E88</f>
        <v>110046</v>
      </c>
      <c r="E22" s="24">
        <f>'8.sz. melléklet'!F88</f>
        <v>1025208</v>
      </c>
      <c r="F22" s="24">
        <f>'8.sz. melléklet'!G88</f>
        <v>860000</v>
      </c>
      <c r="G22" s="75">
        <f t="shared" si="3"/>
        <v>6.5151515151515156</v>
      </c>
      <c r="H22" s="13"/>
    </row>
    <row r="23" spans="1:8" ht="15" customHeight="1" x14ac:dyDescent="0.2">
      <c r="A23" s="746" t="s">
        <v>26</v>
      </c>
      <c r="B23" s="746"/>
      <c r="C23" s="26">
        <f>C19+C15+C9+C20+C12+C21+C22</f>
        <v>280105756</v>
      </c>
      <c r="D23" s="26">
        <f t="shared" ref="D23:F23" si="4">D19+D15+D9+D20+D12+D21+D22</f>
        <v>295082418</v>
      </c>
      <c r="E23" s="26">
        <f t="shared" si="4"/>
        <v>329009520</v>
      </c>
      <c r="F23" s="26">
        <f t="shared" si="4"/>
        <v>281517430</v>
      </c>
      <c r="G23" s="115">
        <f t="shared" si="3"/>
        <v>1.0050397893287133</v>
      </c>
      <c r="H23" s="13"/>
    </row>
    <row r="24" spans="1:8" ht="15" customHeight="1" x14ac:dyDescent="0.2">
      <c r="A24" s="747" t="s">
        <v>27</v>
      </c>
      <c r="B24" s="23" t="s">
        <v>28</v>
      </c>
      <c r="C24" s="748">
        <f>'8.sz. melléklet'!D93+'9.sz. melléklet'!D38</f>
        <v>179039244</v>
      </c>
      <c r="D24" s="748">
        <f>'8.sz. melléklet'!E93+'9.sz. melléklet'!E38</f>
        <v>179039245</v>
      </c>
      <c r="E24" s="748">
        <f>'8.sz. melléklet'!F93+'9.sz. melléklet'!F38</f>
        <v>179039245</v>
      </c>
      <c r="F24" s="748">
        <f>'8.sz. melléklet'!G93+'9.sz. melléklet'!G38</f>
        <v>224720570</v>
      </c>
      <c r="G24" s="753">
        <f>F24/C24</f>
        <v>1.2551470000621763</v>
      </c>
      <c r="H24" s="752"/>
    </row>
    <row r="25" spans="1:8" ht="15" customHeight="1" x14ac:dyDescent="0.2">
      <c r="A25" s="747"/>
      <c r="B25" s="23" t="s">
        <v>29</v>
      </c>
      <c r="C25" s="748"/>
      <c r="D25" s="748"/>
      <c r="E25" s="748"/>
      <c r="F25" s="748"/>
      <c r="G25" s="753" t="e">
        <f t="shared" ref="G25" si="5">E25/C25</f>
        <v>#DIV/0!</v>
      </c>
      <c r="H25" s="752"/>
    </row>
    <row r="26" spans="1:8" ht="15" customHeight="1" x14ac:dyDescent="0.2">
      <c r="A26" s="373" t="s">
        <v>466</v>
      </c>
      <c r="B26" s="23" t="s">
        <v>526</v>
      </c>
      <c r="C26" s="168">
        <v>0</v>
      </c>
      <c r="D26" s="168">
        <f>'8.sz. melléklet'!E94</f>
        <v>2562337</v>
      </c>
      <c r="E26" s="168">
        <f>'8.sz. melléklet'!F94</f>
        <v>2562337</v>
      </c>
      <c r="F26" s="168">
        <v>0</v>
      </c>
      <c r="G26" s="374"/>
      <c r="H26" s="13"/>
    </row>
    <row r="27" spans="1:8" ht="15" customHeight="1" x14ac:dyDescent="0.2">
      <c r="A27" s="340" t="s">
        <v>30</v>
      </c>
      <c r="B27" s="23" t="s">
        <v>660</v>
      </c>
      <c r="C27" s="165">
        <f t="shared" ref="C27:E27" si="6">SUM(C28:C30)</f>
        <v>100000000</v>
      </c>
      <c r="D27" s="165">
        <f t="shared" si="6"/>
        <v>100000000</v>
      </c>
      <c r="E27" s="165">
        <f t="shared" si="6"/>
        <v>100000000</v>
      </c>
      <c r="F27" s="165">
        <f>SUM(F28:F30)</f>
        <v>0</v>
      </c>
      <c r="G27" s="341"/>
      <c r="H27" s="752"/>
    </row>
    <row r="28" spans="1:8" ht="15" customHeight="1" x14ac:dyDescent="0.2">
      <c r="A28" s="40" t="s">
        <v>13</v>
      </c>
      <c r="B28" s="16" t="s">
        <v>661</v>
      </c>
      <c r="C28" s="527"/>
      <c r="D28" s="528"/>
      <c r="E28" s="528"/>
      <c r="F28" s="528"/>
      <c r="G28" s="339"/>
      <c r="H28" s="752"/>
    </row>
    <row r="29" spans="1:8" ht="15" customHeight="1" x14ac:dyDescent="0.2">
      <c r="A29" s="15" t="s">
        <v>14</v>
      </c>
      <c r="B29" s="16" t="s">
        <v>467</v>
      </c>
      <c r="C29" s="166">
        <f>'8.sz. melléklet'!D92</f>
        <v>100000000</v>
      </c>
      <c r="D29" s="166">
        <f>'8.sz. melléklet'!E92</f>
        <v>100000000</v>
      </c>
      <c r="E29" s="166">
        <f>'8.sz. melléklet'!F92</f>
        <v>100000000</v>
      </c>
      <c r="F29" s="166">
        <f>'8.sz. melléklet'!G92</f>
        <v>0</v>
      </c>
      <c r="G29" s="44"/>
      <c r="H29" s="13"/>
    </row>
    <row r="30" spans="1:8" ht="15" customHeight="1" x14ac:dyDescent="0.2">
      <c r="A30" s="15" t="s">
        <v>42</v>
      </c>
      <c r="B30" s="16" t="s">
        <v>468</v>
      </c>
      <c r="C30" s="525"/>
      <c r="D30" s="526"/>
      <c r="E30" s="526"/>
      <c r="F30" s="526"/>
      <c r="G30" s="468"/>
      <c r="H30" s="13"/>
    </row>
    <row r="31" spans="1:8" ht="15" customHeight="1" x14ac:dyDescent="0.2">
      <c r="A31" s="746" t="s">
        <v>31</v>
      </c>
      <c r="B31" s="746"/>
      <c r="C31" s="26">
        <f>SUM(C24:C27)</f>
        <v>279039244</v>
      </c>
      <c r="D31" s="26">
        <f>SUM(D24:D27)</f>
        <v>281601582</v>
      </c>
      <c r="E31" s="26">
        <f t="shared" ref="E31:F31" si="7">SUM(E24:E27)</f>
        <v>281601582</v>
      </c>
      <c r="F31" s="26">
        <f t="shared" si="7"/>
        <v>224720570</v>
      </c>
      <c r="G31" s="79">
        <f>F31/C31</f>
        <v>0.8053367934153377</v>
      </c>
      <c r="H31" s="13"/>
    </row>
    <row r="32" spans="1:8" ht="15" customHeight="1" x14ac:dyDescent="0.2">
      <c r="A32" s="758" t="s">
        <v>32</v>
      </c>
      <c r="B32" s="758"/>
      <c r="C32" s="29">
        <f>C31+C23</f>
        <v>559145000</v>
      </c>
      <c r="D32" s="29">
        <f>D31+D23</f>
        <v>576684000</v>
      </c>
      <c r="E32" s="29">
        <f>E31+E23</f>
        <v>610611102</v>
      </c>
      <c r="F32" s="29">
        <f>F31+F23</f>
        <v>506238000</v>
      </c>
      <c r="G32" s="164">
        <f>F32/C32</f>
        <v>0.90537874790975503</v>
      </c>
      <c r="H32" s="13"/>
    </row>
    <row r="33" spans="1:9" ht="15" customHeight="1" x14ac:dyDescent="0.2">
      <c r="A33" s="30"/>
      <c r="B33" s="31"/>
      <c r="C33" s="48"/>
      <c r="D33" s="48"/>
      <c r="E33" s="48"/>
      <c r="F33" s="48"/>
      <c r="G33" s="32"/>
      <c r="H33" s="13"/>
    </row>
    <row r="34" spans="1:9" ht="15" customHeight="1" x14ac:dyDescent="0.2">
      <c r="A34" s="754" t="s">
        <v>33</v>
      </c>
      <c r="B34" s="755"/>
      <c r="C34" s="755"/>
      <c r="D34" s="755"/>
      <c r="E34" s="755"/>
      <c r="F34" s="755"/>
      <c r="G34" s="756"/>
      <c r="H34" s="13"/>
    </row>
    <row r="35" spans="1:9" ht="15" customHeight="1" x14ac:dyDescent="0.2">
      <c r="A35" s="33" t="s">
        <v>11</v>
      </c>
      <c r="B35" s="14" t="s">
        <v>34</v>
      </c>
      <c r="C35" s="423">
        <f>'5.sz. melléklet'!D18</f>
        <v>232666265</v>
      </c>
      <c r="D35" s="423">
        <f>'5.sz. melléklet'!E18</f>
        <v>253377715</v>
      </c>
      <c r="E35" s="423">
        <f>'5.sz. melléklet'!F18</f>
        <v>215597155</v>
      </c>
      <c r="F35" s="423">
        <f>'5.sz. melléklet'!G18</f>
        <v>243722682</v>
      </c>
      <c r="G35" s="75">
        <f>F35/C35</f>
        <v>1.0475204989429816</v>
      </c>
      <c r="H35" s="13"/>
      <c r="I35" s="178"/>
    </row>
    <row r="36" spans="1:9" ht="15" customHeight="1" x14ac:dyDescent="0.2">
      <c r="A36" s="22" t="s">
        <v>19</v>
      </c>
      <c r="B36" s="23" t="s">
        <v>35</v>
      </c>
      <c r="C36" s="24">
        <f>'8.sz. melléklet'!D38+'8.sz. melléklet'!D45+'8.sz. melléklet'!D48+'9.sz. melléklet'!D27</f>
        <v>249993529</v>
      </c>
      <c r="D36" s="24">
        <f>'8.sz. melléklet'!E38+'8.sz. melléklet'!E45+'8.sz. melléklet'!E48+'9.sz. melléklet'!E27</f>
        <v>252178832</v>
      </c>
      <c r="E36" s="24">
        <f>'8.sz. melléklet'!F38+'8.sz. melléklet'!F45+'8.sz. melléklet'!F48+'9.sz. melléklet'!F27</f>
        <v>167746770</v>
      </c>
      <c r="F36" s="24">
        <f>'8.sz. melléklet'!G38+'8.sz. melléklet'!G45+'8.sz. melléklet'!G48+'9.sz. melléklet'!G27</f>
        <v>200170892</v>
      </c>
      <c r="G36" s="75">
        <f t="shared" ref="G36:G40" si="8">F36/C36</f>
        <v>0.8007042934299311</v>
      </c>
      <c r="H36" s="13"/>
    </row>
    <row r="37" spans="1:9" ht="15" customHeight="1" x14ac:dyDescent="0.2">
      <c r="A37" s="22" t="s">
        <v>20</v>
      </c>
      <c r="B37" s="23" t="s">
        <v>36</v>
      </c>
      <c r="C37" s="165">
        <f>SUM(C38:C38)</f>
        <v>74197028</v>
      </c>
      <c r="D37" s="165">
        <f>SUM(D38:D38)</f>
        <v>68580841</v>
      </c>
      <c r="E37" s="165">
        <f t="shared" ref="E37:F37" si="9">SUM(E38:E38)</f>
        <v>0</v>
      </c>
      <c r="F37" s="165">
        <f t="shared" si="9"/>
        <v>60040523</v>
      </c>
      <c r="G37" s="75">
        <f t="shared" si="8"/>
        <v>0.80920388078077732</v>
      </c>
      <c r="H37" s="13"/>
    </row>
    <row r="38" spans="1:9" ht="15" customHeight="1" x14ac:dyDescent="0.2">
      <c r="A38" s="15" t="s">
        <v>13</v>
      </c>
      <c r="B38" s="16" t="s">
        <v>37</v>
      </c>
      <c r="C38" s="17">
        <f>'8.sz. melléklet'!D37</f>
        <v>74197028</v>
      </c>
      <c r="D38" s="17">
        <f>'8.sz. melléklet'!E37</f>
        <v>68580841</v>
      </c>
      <c r="E38" s="17">
        <f>'8.sz. melléklet'!F37</f>
        <v>0</v>
      </c>
      <c r="F38" s="17">
        <f>'8.sz. melléklet'!G37</f>
        <v>60040523</v>
      </c>
      <c r="G38" s="116">
        <f t="shared" si="8"/>
        <v>0.80920388078077732</v>
      </c>
      <c r="H38" s="13"/>
    </row>
    <row r="39" spans="1:9" ht="15" customHeight="1" x14ac:dyDescent="0.2">
      <c r="A39" s="746" t="s">
        <v>38</v>
      </c>
      <c r="B39" s="746"/>
      <c r="C39" s="342">
        <f>C35+C36+C37</f>
        <v>556856822</v>
      </c>
      <c r="D39" s="342">
        <f>D35+D36+D37</f>
        <v>574137388</v>
      </c>
      <c r="E39" s="342">
        <f t="shared" ref="E39:F39" si="10">E35+E36+E37</f>
        <v>383343925</v>
      </c>
      <c r="F39" s="342">
        <f t="shared" si="10"/>
        <v>503934097</v>
      </c>
      <c r="G39" s="75">
        <f t="shared" si="8"/>
        <v>0.90496170126833786</v>
      </c>
      <c r="H39" s="13"/>
    </row>
    <row r="40" spans="1:9" ht="15" customHeight="1" x14ac:dyDescent="0.2">
      <c r="A40" s="373" t="s">
        <v>56</v>
      </c>
      <c r="B40" s="23" t="s">
        <v>39</v>
      </c>
      <c r="C40" s="165">
        <f>'8.sz. melléklet'!D53</f>
        <v>2288178</v>
      </c>
      <c r="D40" s="165">
        <f>'8.sz. melléklet'!E53</f>
        <v>2546612</v>
      </c>
      <c r="E40" s="165">
        <f>'8.sz. melléklet'!F53</f>
        <v>2546612</v>
      </c>
      <c r="F40" s="165">
        <f>'8.sz. melléklet'!G53</f>
        <v>2303903</v>
      </c>
      <c r="G40" s="75">
        <f t="shared" si="8"/>
        <v>1.0068722800411507</v>
      </c>
      <c r="H40" s="13"/>
    </row>
    <row r="41" spans="1:9" s="36" customFormat="1" ht="15" customHeight="1" thickBot="1" x14ac:dyDescent="0.25">
      <c r="A41" s="757" t="s">
        <v>40</v>
      </c>
      <c r="B41" s="757"/>
      <c r="C41" s="284">
        <f>C39+C40</f>
        <v>559145000</v>
      </c>
      <c r="D41" s="284">
        <f>D39+D40</f>
        <v>576684000</v>
      </c>
      <c r="E41" s="284">
        <f t="shared" ref="E41:F41" si="11">E39+E40</f>
        <v>385890537</v>
      </c>
      <c r="F41" s="284">
        <f t="shared" si="11"/>
        <v>506238000</v>
      </c>
      <c r="G41" s="285">
        <f>F41/C41</f>
        <v>0.90537874790975503</v>
      </c>
      <c r="H41" s="35"/>
    </row>
    <row r="42" spans="1:9" ht="13.5" thickTop="1" x14ac:dyDescent="0.2"/>
  </sheetData>
  <sheetProtection selectLockedCells="1" selectUnlockedCells="1"/>
  <mergeCells count="16">
    <mergeCell ref="H24:H25"/>
    <mergeCell ref="H27:H28"/>
    <mergeCell ref="G24:G25"/>
    <mergeCell ref="A34:G34"/>
    <mergeCell ref="A41:B41"/>
    <mergeCell ref="A31:B31"/>
    <mergeCell ref="A32:B32"/>
    <mergeCell ref="A39:B39"/>
    <mergeCell ref="F24:F25"/>
    <mergeCell ref="A4:G4"/>
    <mergeCell ref="A23:B23"/>
    <mergeCell ref="A24:A25"/>
    <mergeCell ref="D24:D25"/>
    <mergeCell ref="A8:G8"/>
    <mergeCell ref="C24:C25"/>
    <mergeCell ref="E24:E25"/>
  </mergeCells>
  <phoneticPr fontId="17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21"/>
  <sheetViews>
    <sheetView workbookViewId="0">
      <selection sqref="A1:D1"/>
    </sheetView>
  </sheetViews>
  <sheetFormatPr defaultRowHeight="12.75" x14ac:dyDescent="0.2"/>
  <cols>
    <col min="1" max="1" width="37.7109375" style="183" customWidth="1"/>
    <col min="2" max="3" width="15.7109375" style="183" customWidth="1"/>
    <col min="4" max="4" width="9.140625" style="183"/>
    <col min="5" max="5" width="9.5703125" style="183" bestFit="1" customWidth="1"/>
    <col min="6" max="16384" width="9.140625" style="182"/>
  </cols>
  <sheetData>
    <row r="1" spans="1:5" s="185" customFormat="1" ht="15" customHeight="1" x14ac:dyDescent="0.2">
      <c r="A1" s="737" t="s">
        <v>547</v>
      </c>
      <c r="B1" s="737"/>
      <c r="C1" s="737"/>
      <c r="D1" s="737"/>
      <c r="E1" s="187"/>
    </row>
    <row r="2" spans="1:5" s="185" customFormat="1" ht="15" customHeight="1" x14ac:dyDescent="0.2">
      <c r="A2" s="183"/>
      <c r="B2" s="183"/>
      <c r="C2" s="183"/>
      <c r="D2" s="181" t="str">
        <f>'2.sz. melléklet'!G2</f>
        <v>az 1/2019. (II.20.) önkormányzati rendelethez</v>
      </c>
      <c r="E2" s="187"/>
    </row>
    <row r="3" spans="1:5" s="185" customFormat="1" ht="15" customHeight="1" x14ac:dyDescent="0.2">
      <c r="A3" s="186"/>
      <c r="B3" s="187"/>
      <c r="C3" s="187"/>
      <c r="D3" s="187"/>
      <c r="E3" s="187"/>
    </row>
    <row r="4" spans="1:5" s="185" customFormat="1" ht="15" customHeight="1" x14ac:dyDescent="0.2">
      <c r="A4" s="186"/>
      <c r="B4" s="187"/>
      <c r="C4" s="187"/>
      <c r="D4" s="187"/>
      <c r="E4" s="187"/>
    </row>
    <row r="5" spans="1:5" s="185" customFormat="1" ht="15" customHeight="1" x14ac:dyDescent="0.2">
      <c r="A5" s="834" t="s">
        <v>702</v>
      </c>
      <c r="B5" s="834"/>
      <c r="C5" s="834"/>
      <c r="D5" s="834"/>
      <c r="E5" s="187"/>
    </row>
    <row r="6" spans="1:5" s="185" customFormat="1" ht="15" customHeight="1" x14ac:dyDescent="0.2">
      <c r="A6" s="710"/>
      <c r="B6" s="711"/>
      <c r="C6" s="711"/>
      <c r="D6" s="711"/>
      <c r="E6" s="187"/>
    </row>
    <row r="7" spans="1:5" s="185" customFormat="1" ht="15" customHeight="1" x14ac:dyDescent="0.2">
      <c r="A7" s="710" t="s">
        <v>574</v>
      </c>
      <c r="B7" s="712">
        <v>142359357</v>
      </c>
      <c r="C7" s="713"/>
      <c r="D7" s="711"/>
      <c r="E7" s="187"/>
    </row>
    <row r="8" spans="1:5" s="185" customFormat="1" ht="15" customHeight="1" x14ac:dyDescent="0.2">
      <c r="A8" s="710" t="s">
        <v>573</v>
      </c>
      <c r="B8" s="712">
        <v>79690</v>
      </c>
      <c r="C8" s="713"/>
      <c r="D8" s="711"/>
      <c r="E8" s="187"/>
    </row>
    <row r="9" spans="1:5" s="185" customFormat="1" ht="15" customHeight="1" x14ac:dyDescent="0.2">
      <c r="A9" s="711" t="s">
        <v>572</v>
      </c>
      <c r="B9" s="712">
        <v>23929</v>
      </c>
      <c r="C9" s="713"/>
      <c r="D9" s="711"/>
      <c r="E9" s="187"/>
    </row>
    <row r="10" spans="1:5" s="185" customFormat="1" ht="15" customHeight="1" x14ac:dyDescent="0.2">
      <c r="A10" s="711" t="s">
        <v>720</v>
      </c>
      <c r="B10" s="712">
        <v>32603048</v>
      </c>
      <c r="C10" s="713"/>
      <c r="D10" s="711"/>
      <c r="E10" s="234"/>
    </row>
    <row r="11" spans="1:5" s="185" customFormat="1" ht="15" customHeight="1" x14ac:dyDescent="0.2">
      <c r="A11" s="711" t="s">
        <v>719</v>
      </c>
      <c r="B11" s="714">
        <v>17428913</v>
      </c>
      <c r="C11" s="713"/>
      <c r="D11" s="711"/>
      <c r="E11" s="234"/>
    </row>
    <row r="12" spans="1:5" s="185" customFormat="1" ht="15" customHeight="1" x14ac:dyDescent="0.2">
      <c r="A12" s="711" t="s">
        <v>663</v>
      </c>
      <c r="B12" s="712">
        <v>182278</v>
      </c>
      <c r="C12" s="713"/>
      <c r="D12" s="711"/>
      <c r="E12" s="234"/>
    </row>
    <row r="13" spans="1:5" s="185" customFormat="1" ht="15" customHeight="1" x14ac:dyDescent="0.2">
      <c r="A13" s="711" t="s">
        <v>571</v>
      </c>
      <c r="B13" s="712">
        <v>1654284</v>
      </c>
      <c r="C13" s="713"/>
      <c r="D13" s="711"/>
      <c r="E13" s="234"/>
    </row>
    <row r="14" spans="1:5" s="185" customFormat="1" ht="15" customHeight="1" x14ac:dyDescent="0.2">
      <c r="A14" s="711" t="s">
        <v>718</v>
      </c>
      <c r="B14" s="712">
        <v>27860274</v>
      </c>
      <c r="C14" s="713"/>
      <c r="D14" s="711"/>
      <c r="E14" s="234"/>
    </row>
    <row r="15" spans="1:5" s="185" customFormat="1" ht="15" customHeight="1" x14ac:dyDescent="0.2">
      <c r="A15" s="711" t="s">
        <v>332</v>
      </c>
      <c r="B15" s="712">
        <v>864773</v>
      </c>
      <c r="C15" s="713"/>
      <c r="D15" s="711"/>
      <c r="E15" s="187"/>
    </row>
    <row r="16" spans="1:5" s="185" customFormat="1" ht="15" customHeight="1" x14ac:dyDescent="0.2">
      <c r="A16" s="711" t="s">
        <v>333</v>
      </c>
      <c r="B16" s="712">
        <v>19050</v>
      </c>
      <c r="C16" s="713"/>
      <c r="D16" s="711"/>
      <c r="E16" s="187"/>
    </row>
    <row r="17" spans="1:5" s="185" customFormat="1" ht="15" customHeight="1" x14ac:dyDescent="0.2">
      <c r="A17" s="711"/>
      <c r="B17" s="712"/>
      <c r="C17" s="713"/>
      <c r="D17" s="711"/>
      <c r="E17" s="187"/>
    </row>
    <row r="18" spans="1:5" s="185" customFormat="1" ht="15" customHeight="1" x14ac:dyDescent="0.2">
      <c r="A18" s="715" t="s">
        <v>286</v>
      </c>
      <c r="B18" s="716">
        <f>SUM(B7:B17)</f>
        <v>223075596</v>
      </c>
      <c r="C18" s="717"/>
      <c r="D18" s="715"/>
      <c r="E18" s="187"/>
    </row>
    <row r="19" spans="1:5" s="185" customFormat="1" ht="15" customHeight="1" x14ac:dyDescent="0.2">
      <c r="A19" s="711"/>
      <c r="B19" s="713"/>
      <c r="C19" s="713"/>
      <c r="D19" s="711"/>
      <c r="E19" s="187"/>
    </row>
    <row r="20" spans="1:5" s="185" customFormat="1" ht="15" customHeight="1" x14ac:dyDescent="0.2">
      <c r="A20" s="187"/>
      <c r="B20" s="187"/>
      <c r="C20" s="187"/>
      <c r="D20" s="187"/>
      <c r="E20" s="187"/>
    </row>
    <row r="21" spans="1:5" s="185" customFormat="1" ht="15" customHeight="1" x14ac:dyDescent="0.2">
      <c r="A21" s="187"/>
      <c r="B21" s="187"/>
      <c r="C21" s="187"/>
      <c r="D21" s="187"/>
      <c r="E21" s="187"/>
    </row>
  </sheetData>
  <mergeCells count="2">
    <mergeCell ref="A1:D1"/>
    <mergeCell ref="A5:D5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26"/>
  <sheetViews>
    <sheetView zoomScaleNormal="100" workbookViewId="0"/>
  </sheetViews>
  <sheetFormatPr defaultRowHeight="12.75" x14ac:dyDescent="0.2"/>
  <cols>
    <col min="1" max="1" width="5" style="1" customWidth="1"/>
    <col min="2" max="2" width="23.5703125" style="1" customWidth="1"/>
    <col min="3" max="10" width="9.7109375" style="1" customWidth="1"/>
    <col min="11" max="14" width="9.140625" style="1"/>
  </cols>
  <sheetData>
    <row r="1" spans="1:14" ht="15" customHeight="1" x14ac:dyDescent="0.2">
      <c r="H1" s="2" t="s">
        <v>548</v>
      </c>
      <c r="N1"/>
    </row>
    <row r="2" spans="1:14" ht="15" customHeight="1" x14ac:dyDescent="0.2">
      <c r="H2" s="2" t="str">
        <f>'2.sz. melléklet'!G2</f>
        <v>az 1/2019. (II.20.) önkormányzati rendelethez</v>
      </c>
      <c r="N2"/>
    </row>
    <row r="3" spans="1:14" ht="15" customHeight="1" x14ac:dyDescent="0.2">
      <c r="A3" s="2"/>
      <c r="N3"/>
    </row>
    <row r="4" spans="1:14" ht="15" customHeight="1" x14ac:dyDescent="0.2">
      <c r="A4" s="745" t="s">
        <v>162</v>
      </c>
      <c r="B4" s="745"/>
      <c r="C4" s="745"/>
      <c r="D4" s="745"/>
      <c r="E4" s="745"/>
      <c r="F4" s="745"/>
      <c r="G4" s="745"/>
      <c r="H4" s="745"/>
    </row>
    <row r="5" spans="1:14" ht="15" customHeight="1" x14ac:dyDescent="0.2"/>
    <row r="6" spans="1:14" ht="15" customHeight="1" thickBot="1" x14ac:dyDescent="0.25">
      <c r="H6" s="4" t="s">
        <v>304</v>
      </c>
      <c r="M6"/>
      <c r="N6"/>
    </row>
    <row r="7" spans="1:14" s="36" customFormat="1" ht="36.75" thickTop="1" x14ac:dyDescent="0.2">
      <c r="A7" s="131" t="s">
        <v>129</v>
      </c>
      <c r="B7" s="7" t="s">
        <v>2</v>
      </c>
      <c r="C7" s="7" t="s">
        <v>606</v>
      </c>
      <c r="D7" s="7" t="s">
        <v>703</v>
      </c>
      <c r="E7" s="7" t="s">
        <v>704</v>
      </c>
      <c r="F7" s="122" t="s">
        <v>705</v>
      </c>
      <c r="G7" s="7" t="s">
        <v>607</v>
      </c>
      <c r="H7" s="563" t="s">
        <v>706</v>
      </c>
      <c r="I7" s="39"/>
      <c r="J7" s="39"/>
      <c r="K7" s="39"/>
      <c r="L7" s="39"/>
    </row>
    <row r="8" spans="1:14" s="36" customFormat="1" ht="15" customHeight="1" x14ac:dyDescent="0.2">
      <c r="A8" s="477" t="s">
        <v>3</v>
      </c>
      <c r="B8" s="151" t="s">
        <v>4</v>
      </c>
      <c r="C8" s="152" t="s">
        <v>5</v>
      </c>
      <c r="D8" s="152" t="s">
        <v>6</v>
      </c>
      <c r="E8" s="152" t="s">
        <v>7</v>
      </c>
      <c r="F8" s="152" t="s">
        <v>8</v>
      </c>
      <c r="G8" s="565" t="s">
        <v>9</v>
      </c>
      <c r="H8" s="564" t="s">
        <v>53</v>
      </c>
      <c r="I8" s="39"/>
      <c r="J8" s="39"/>
      <c r="K8" s="39"/>
      <c r="L8" s="39"/>
    </row>
    <row r="9" spans="1:14" s="36" customFormat="1" ht="15" customHeight="1" x14ac:dyDescent="0.2">
      <c r="A9" s="839" t="s">
        <v>10</v>
      </c>
      <c r="B9" s="840"/>
      <c r="C9" s="840"/>
      <c r="D9" s="840"/>
      <c r="E9" s="840"/>
      <c r="F9" s="840"/>
      <c r="G9" s="840"/>
      <c r="H9" s="841"/>
      <c r="I9" s="39"/>
      <c r="J9" s="39"/>
      <c r="K9" s="39"/>
      <c r="L9" s="39"/>
    </row>
    <row r="10" spans="1:14" s="36" customFormat="1" ht="24" x14ac:dyDescent="0.2">
      <c r="A10" s="478" t="s">
        <v>11</v>
      </c>
      <c r="B10" s="153" t="s">
        <v>460</v>
      </c>
      <c r="C10" s="98">
        <f>'8.sz. melléklet'!D63</f>
        <v>62098492</v>
      </c>
      <c r="D10" s="98">
        <f>'8.sz. melléklet'!E63</f>
        <v>72374921</v>
      </c>
      <c r="E10" s="98">
        <f>'8.sz. melléklet'!G63</f>
        <v>62551911</v>
      </c>
      <c r="F10" s="98">
        <v>60000000</v>
      </c>
      <c r="G10" s="98">
        <v>60000000</v>
      </c>
      <c r="H10" s="566">
        <v>60000000</v>
      </c>
      <c r="I10" s="39"/>
      <c r="J10" s="39"/>
      <c r="K10" s="39"/>
      <c r="L10" s="39"/>
    </row>
    <row r="11" spans="1:14" s="36" customFormat="1" ht="15" customHeight="1" x14ac:dyDescent="0.2">
      <c r="A11" s="478" t="s">
        <v>19</v>
      </c>
      <c r="B11" s="153" t="s">
        <v>458</v>
      </c>
      <c r="C11" s="98">
        <f>'8.sz. melléklet'!D64+'8.sz. melléklet'!D86</f>
        <v>15838086</v>
      </c>
      <c r="D11" s="98">
        <f>'8.sz. melléklet'!E64+'8.sz. melléklet'!E86</f>
        <v>30188410</v>
      </c>
      <c r="E11" s="98">
        <f>'8.sz. melléklet'!G64+'8.sz. melléklet'!G86</f>
        <v>6685746</v>
      </c>
      <c r="F11" s="98">
        <v>2500000</v>
      </c>
      <c r="G11" s="98">
        <v>2500000</v>
      </c>
      <c r="H11" s="566">
        <v>2500000</v>
      </c>
      <c r="I11" s="39"/>
      <c r="J11" s="39"/>
      <c r="K11" s="39"/>
      <c r="L11" s="39"/>
    </row>
    <row r="12" spans="1:14" s="36" customFormat="1" ht="15" customHeight="1" x14ac:dyDescent="0.2">
      <c r="A12" s="478" t="s">
        <v>20</v>
      </c>
      <c r="B12" s="153" t="s">
        <v>15</v>
      </c>
      <c r="C12" s="98">
        <f>'8.sz. melléklet'!D68</f>
        <v>84000000</v>
      </c>
      <c r="D12" s="98">
        <f>'8.sz. melléklet'!E68</f>
        <v>84000000</v>
      </c>
      <c r="E12" s="98">
        <f>'8.sz. melléklet'!G68</f>
        <v>96000000</v>
      </c>
      <c r="F12" s="98">
        <v>84000000</v>
      </c>
      <c r="G12" s="98">
        <v>84000000</v>
      </c>
      <c r="H12" s="566">
        <v>86000000</v>
      </c>
      <c r="I12" s="39"/>
      <c r="J12" s="39"/>
      <c r="K12" s="39"/>
      <c r="L12" s="39"/>
    </row>
    <row r="13" spans="1:14" s="36" customFormat="1" ht="15" customHeight="1" x14ac:dyDescent="0.2">
      <c r="A13" s="478" t="s">
        <v>21</v>
      </c>
      <c r="B13" s="153" t="s">
        <v>12</v>
      </c>
      <c r="C13" s="98">
        <f>'8.sz. melléklet'!D75+'9.sz. melléklet'!D35</f>
        <v>70729687</v>
      </c>
      <c r="D13" s="98">
        <f>'8.sz. melléklet'!E75+'9.sz. melléklet'!E35</f>
        <v>75228595</v>
      </c>
      <c r="E13" s="98">
        <f>'8.sz. melléklet'!G75+'9.sz. melléklet'!G35</f>
        <v>78494085</v>
      </c>
      <c r="F13" s="98">
        <v>66500000</v>
      </c>
      <c r="G13" s="98">
        <v>68000000</v>
      </c>
      <c r="H13" s="566">
        <v>75000000</v>
      </c>
      <c r="I13" s="39"/>
      <c r="J13" s="39"/>
      <c r="K13" s="39"/>
      <c r="L13" s="39"/>
    </row>
    <row r="14" spans="1:14" s="36" customFormat="1" ht="15" customHeight="1" x14ac:dyDescent="0.2">
      <c r="A14" s="478" t="s">
        <v>22</v>
      </c>
      <c r="B14" s="153" t="s">
        <v>511</v>
      </c>
      <c r="C14" s="98">
        <f>'8.sz. melléklet'!D84</f>
        <v>0</v>
      </c>
      <c r="D14" s="98">
        <f>'8.sz. melléklet'!E84</f>
        <v>0</v>
      </c>
      <c r="E14" s="98">
        <f>'8.sz. melléklet'!G84</f>
        <v>0</v>
      </c>
      <c r="F14" s="98">
        <v>3000000</v>
      </c>
      <c r="G14" s="98">
        <v>3500000</v>
      </c>
      <c r="H14" s="566">
        <v>3500000</v>
      </c>
      <c r="I14" s="39"/>
      <c r="J14" s="39"/>
      <c r="K14" s="39"/>
      <c r="L14" s="39"/>
    </row>
    <row r="15" spans="1:14" s="36" customFormat="1" ht="15" customHeight="1" x14ac:dyDescent="0.2">
      <c r="A15" s="478" t="s">
        <v>25</v>
      </c>
      <c r="B15" s="153" t="s">
        <v>469</v>
      </c>
      <c r="C15" s="98">
        <f>'8.sz. melléklet'!D65+'8.sz. melléklet'!D88</f>
        <v>47439491</v>
      </c>
      <c r="D15" s="98">
        <f>'8.sz. melléklet'!E65+'8.sz. melléklet'!E88</f>
        <v>33290492</v>
      </c>
      <c r="E15" s="98">
        <f>'8.sz. melléklet'!G65+'8.sz. melléklet'!G88</f>
        <v>37785688</v>
      </c>
      <c r="F15" s="98">
        <v>0</v>
      </c>
      <c r="G15" s="98">
        <v>0</v>
      </c>
      <c r="H15" s="566">
        <v>0</v>
      </c>
      <c r="I15" s="39"/>
      <c r="J15" s="39"/>
      <c r="K15" s="39"/>
      <c r="L15" s="39"/>
    </row>
    <row r="16" spans="1:14" s="36" customFormat="1" ht="15" customHeight="1" x14ac:dyDescent="0.2">
      <c r="A16" s="478" t="s">
        <v>27</v>
      </c>
      <c r="B16" s="153" t="s">
        <v>524</v>
      </c>
      <c r="C16" s="98">
        <f>'8.sz. melléklet'!D94</f>
        <v>0</v>
      </c>
      <c r="D16" s="98">
        <f>'8.sz. melléklet'!E94</f>
        <v>2562337</v>
      </c>
      <c r="E16" s="98">
        <v>0</v>
      </c>
      <c r="F16" s="98">
        <v>0</v>
      </c>
      <c r="G16" s="98">
        <v>0</v>
      </c>
      <c r="H16" s="566">
        <v>0</v>
      </c>
      <c r="I16" s="39"/>
      <c r="J16" s="39"/>
      <c r="K16" s="39"/>
      <c r="L16" s="39"/>
    </row>
    <row r="17" spans="1:12" s="36" customFormat="1" ht="24" x14ac:dyDescent="0.2">
      <c r="A17" s="478" t="s">
        <v>466</v>
      </c>
      <c r="B17" s="153" t="s">
        <v>126</v>
      </c>
      <c r="C17" s="98">
        <f>'8.sz. melléklet'!D93+'9.sz. melléklet'!D38</f>
        <v>179039244</v>
      </c>
      <c r="D17" s="98">
        <f>'8.sz. melléklet'!E93+'9.sz. melléklet'!E38</f>
        <v>179039245</v>
      </c>
      <c r="E17" s="98">
        <f>'8.sz. melléklet'!G93+'9.sz. melléklet'!G38</f>
        <v>224720570</v>
      </c>
      <c r="F17" s="98">
        <v>90000000</v>
      </c>
      <c r="G17" s="98">
        <v>90000000</v>
      </c>
      <c r="H17" s="566">
        <v>90000000</v>
      </c>
      <c r="I17" s="39"/>
      <c r="J17" s="39"/>
      <c r="K17" s="39"/>
      <c r="L17" s="39"/>
    </row>
    <row r="18" spans="1:12" s="36" customFormat="1" ht="15" customHeight="1" x14ac:dyDescent="0.2">
      <c r="A18" s="478" t="s">
        <v>30</v>
      </c>
      <c r="B18" s="153" t="s">
        <v>467</v>
      </c>
      <c r="C18" s="98">
        <f>'8.sz. melléklet'!D92</f>
        <v>100000000</v>
      </c>
      <c r="D18" s="98">
        <f>'8.sz. melléklet'!E92</f>
        <v>100000000</v>
      </c>
      <c r="E18" s="98"/>
      <c r="F18" s="98">
        <v>0</v>
      </c>
      <c r="G18" s="98">
        <v>0</v>
      </c>
      <c r="H18" s="566">
        <v>0</v>
      </c>
      <c r="I18" s="39"/>
      <c r="J18" s="39"/>
      <c r="K18" s="39"/>
      <c r="L18" s="39"/>
    </row>
    <row r="19" spans="1:12" s="36" customFormat="1" ht="15" customHeight="1" x14ac:dyDescent="0.2">
      <c r="A19" s="835" t="s">
        <v>163</v>
      </c>
      <c r="B19" s="836"/>
      <c r="C19" s="154">
        <f>SUM(C10:C18)</f>
        <v>559145000</v>
      </c>
      <c r="D19" s="154">
        <f t="shared" ref="D19:F19" si="0">SUM(D10:D18)</f>
        <v>576684000</v>
      </c>
      <c r="E19" s="154">
        <f t="shared" si="0"/>
        <v>506238000</v>
      </c>
      <c r="F19" s="154">
        <f t="shared" si="0"/>
        <v>306000000</v>
      </c>
      <c r="G19" s="154">
        <f>SUM(G10:G18)</f>
        <v>308000000</v>
      </c>
      <c r="H19" s="567">
        <f>SUM(H10:H18)</f>
        <v>317000000</v>
      </c>
      <c r="I19" s="39"/>
      <c r="J19" s="39"/>
      <c r="K19" s="39"/>
      <c r="L19" s="39"/>
    </row>
    <row r="20" spans="1:12" s="36" customFormat="1" ht="15" customHeight="1" x14ac:dyDescent="0.2">
      <c r="A20" s="839" t="s">
        <v>33</v>
      </c>
      <c r="B20" s="840"/>
      <c r="C20" s="840"/>
      <c r="D20" s="840"/>
      <c r="E20" s="840"/>
      <c r="F20" s="840"/>
      <c r="G20" s="840"/>
      <c r="H20" s="841"/>
      <c r="I20" s="39"/>
      <c r="J20" s="39"/>
      <c r="K20" s="39"/>
      <c r="L20" s="39"/>
    </row>
    <row r="21" spans="1:12" s="36" customFormat="1" ht="15" customHeight="1" x14ac:dyDescent="0.2">
      <c r="A21" s="478" t="s">
        <v>11</v>
      </c>
      <c r="B21" s="153" t="s">
        <v>34</v>
      </c>
      <c r="C21" s="98">
        <f>'2.sz. melléklet'!C35</f>
        <v>232666265</v>
      </c>
      <c r="D21" s="98">
        <f>'2.sz. melléklet'!D35</f>
        <v>253377715</v>
      </c>
      <c r="E21" s="98">
        <f>'2.sz. melléklet'!F35</f>
        <v>243722682</v>
      </c>
      <c r="F21" s="98">
        <v>205500000</v>
      </c>
      <c r="G21" s="98">
        <v>207500000</v>
      </c>
      <c r="H21" s="566">
        <v>216500000</v>
      </c>
      <c r="I21" s="39"/>
      <c r="J21" s="39"/>
      <c r="K21" s="39"/>
      <c r="L21" s="39"/>
    </row>
    <row r="22" spans="1:12" s="36" customFormat="1" ht="15" customHeight="1" x14ac:dyDescent="0.2">
      <c r="A22" s="478" t="s">
        <v>19</v>
      </c>
      <c r="B22" s="153" t="s">
        <v>35</v>
      </c>
      <c r="C22" s="98">
        <f>'8.sz. melléklet'!D38+'8.sz. melléklet'!D45+'8.sz. melléklet'!D48+'9.sz. melléklet'!D27</f>
        <v>249993529</v>
      </c>
      <c r="D22" s="98">
        <f>'8.sz. melléklet'!E38+'8.sz. melléklet'!E45+'8.sz. melléklet'!E48+'9.sz. melléklet'!E27</f>
        <v>252178832</v>
      </c>
      <c r="E22" s="98">
        <f>'8.sz. melléklet'!G38+'8.sz. melléklet'!G45+'8.sz. melléklet'!G48+'9.sz. melléklet'!G27</f>
        <v>200170892</v>
      </c>
      <c r="F22" s="98">
        <v>65000000</v>
      </c>
      <c r="G22" s="98">
        <v>65000000</v>
      </c>
      <c r="H22" s="566">
        <v>65000000</v>
      </c>
      <c r="I22" s="39"/>
      <c r="J22" s="39"/>
      <c r="K22" s="39"/>
      <c r="L22" s="39"/>
    </row>
    <row r="23" spans="1:12" s="36" customFormat="1" ht="15" customHeight="1" x14ac:dyDescent="0.2">
      <c r="A23" s="478" t="s">
        <v>557</v>
      </c>
      <c r="B23" s="153" t="s">
        <v>39</v>
      </c>
      <c r="C23" s="98">
        <f>'8.sz. melléklet'!D53</f>
        <v>2288178</v>
      </c>
      <c r="D23" s="98">
        <f>'8.sz. melléklet'!F53</f>
        <v>2546612</v>
      </c>
      <c r="E23" s="98">
        <f>'8.sz. melléklet'!G53</f>
        <v>2303903</v>
      </c>
      <c r="F23" s="98">
        <v>0</v>
      </c>
      <c r="G23" s="98">
        <v>0</v>
      </c>
      <c r="H23" s="566">
        <v>0</v>
      </c>
      <c r="I23" s="39"/>
      <c r="J23" s="39"/>
      <c r="K23" s="39"/>
      <c r="L23" s="39"/>
    </row>
    <row r="24" spans="1:12" s="36" customFormat="1" ht="15" customHeight="1" x14ac:dyDescent="0.2">
      <c r="A24" s="478" t="s">
        <v>21</v>
      </c>
      <c r="B24" s="153" t="s">
        <v>164</v>
      </c>
      <c r="C24" s="98">
        <f>'8.sz. melléklet'!D37</f>
        <v>74197028</v>
      </c>
      <c r="D24" s="98">
        <f>'8.sz. melléklet'!E37</f>
        <v>68580841</v>
      </c>
      <c r="E24" s="98">
        <f>'8.sz. melléklet'!G37</f>
        <v>60040523</v>
      </c>
      <c r="F24" s="98">
        <v>35500000</v>
      </c>
      <c r="G24" s="98">
        <v>35500000</v>
      </c>
      <c r="H24" s="566">
        <v>35500000</v>
      </c>
      <c r="I24" s="39"/>
      <c r="J24" s="39"/>
      <c r="K24" s="39"/>
      <c r="L24" s="39"/>
    </row>
    <row r="25" spans="1:12" s="36" customFormat="1" ht="15" customHeight="1" thickBot="1" x14ac:dyDescent="0.25">
      <c r="A25" s="837" t="s">
        <v>165</v>
      </c>
      <c r="B25" s="838"/>
      <c r="C25" s="479">
        <f t="shared" ref="C25:H25" si="1">SUM(C21:C24)</f>
        <v>559145000</v>
      </c>
      <c r="D25" s="479">
        <f t="shared" si="1"/>
        <v>576684000</v>
      </c>
      <c r="E25" s="479">
        <f t="shared" si="1"/>
        <v>506238000</v>
      </c>
      <c r="F25" s="479">
        <f t="shared" si="1"/>
        <v>306000000</v>
      </c>
      <c r="G25" s="479">
        <f t="shared" si="1"/>
        <v>308000000</v>
      </c>
      <c r="H25" s="568">
        <f t="shared" si="1"/>
        <v>317000000</v>
      </c>
      <c r="I25" s="39"/>
      <c r="J25" s="39"/>
      <c r="K25" s="39"/>
      <c r="L25" s="39"/>
    </row>
    <row r="26" spans="1:12" ht="13.5" thickTop="1" x14ac:dyDescent="0.2"/>
  </sheetData>
  <sheetProtection selectLockedCells="1" selectUnlockedCells="1"/>
  <mergeCells count="5">
    <mergeCell ref="A4:H4"/>
    <mergeCell ref="A19:B19"/>
    <mergeCell ref="A25:B25"/>
    <mergeCell ref="A9:H9"/>
    <mergeCell ref="A20:H20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V32"/>
  <sheetViews>
    <sheetView zoomScaleNormal="100" workbookViewId="0">
      <selection sqref="A1:O1"/>
    </sheetView>
  </sheetViews>
  <sheetFormatPr defaultRowHeight="12.75" x14ac:dyDescent="0.2"/>
  <cols>
    <col min="1" max="1" width="5.28515625" style="1" customWidth="1"/>
    <col min="2" max="2" width="24" style="1" customWidth="1"/>
    <col min="3" max="15" width="7.7109375" style="1" customWidth="1"/>
  </cols>
  <sheetData>
    <row r="1" spans="1:22" ht="15" customHeight="1" x14ac:dyDescent="0.2">
      <c r="A1" s="844" t="s">
        <v>549</v>
      </c>
      <c r="B1" s="844"/>
      <c r="C1" s="844"/>
      <c r="D1" s="844"/>
      <c r="E1" s="844"/>
      <c r="F1" s="844"/>
      <c r="G1" s="844"/>
      <c r="H1" s="844"/>
      <c r="I1" s="844"/>
      <c r="J1" s="844"/>
      <c r="K1" s="844"/>
      <c r="L1" s="844"/>
      <c r="M1" s="844"/>
      <c r="N1" s="844"/>
      <c r="O1" s="844"/>
    </row>
    <row r="2" spans="1:22" ht="15" customHeight="1" x14ac:dyDescent="0.2">
      <c r="O2" s="2" t="str">
        <f>'2.sz. melléklet'!G2</f>
        <v>az 1/2019. (II.20.) önkormányzati rendelethez</v>
      </c>
      <c r="Q2" s="1"/>
      <c r="R2" s="1"/>
      <c r="S2" s="1"/>
      <c r="T2" s="1"/>
      <c r="U2" s="1"/>
      <c r="V2" s="1"/>
    </row>
    <row r="3" spans="1:22" ht="15" customHeight="1" x14ac:dyDescent="0.2">
      <c r="A3" s="3"/>
    </row>
    <row r="4" spans="1:22" ht="15" customHeight="1" x14ac:dyDescent="0.2">
      <c r="A4" s="745" t="s">
        <v>783</v>
      </c>
      <c r="B4" s="745"/>
      <c r="C4" s="745"/>
      <c r="D4" s="745"/>
      <c r="E4" s="745"/>
      <c r="F4" s="745"/>
      <c r="G4" s="745"/>
      <c r="H4" s="745"/>
      <c r="I4" s="745"/>
      <c r="J4" s="745"/>
      <c r="K4" s="745"/>
      <c r="L4" s="745"/>
      <c r="M4" s="745"/>
      <c r="N4" s="745"/>
      <c r="O4" s="745"/>
    </row>
    <row r="5" spans="1:22" ht="15" customHeight="1" x14ac:dyDescent="0.2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3"/>
    </row>
    <row r="6" spans="1:22" ht="15" customHeight="1" x14ac:dyDescent="0.2">
      <c r="M6" s="845" t="s">
        <v>0</v>
      </c>
      <c r="N6" s="845"/>
      <c r="O6" s="845"/>
      <c r="P6" s="13"/>
    </row>
    <row r="7" spans="1:22" s="36" customFormat="1" ht="15" customHeight="1" x14ac:dyDescent="0.2">
      <c r="A7" s="89" t="s">
        <v>128</v>
      </c>
      <c r="B7" s="6" t="s">
        <v>2</v>
      </c>
      <c r="C7" s="6" t="s">
        <v>166</v>
      </c>
      <c r="D7" s="6" t="s">
        <v>167</v>
      </c>
      <c r="E7" s="6" t="s">
        <v>168</v>
      </c>
      <c r="F7" s="6" t="s">
        <v>169</v>
      </c>
      <c r="G7" s="6" t="s">
        <v>170</v>
      </c>
      <c r="H7" s="6" t="s">
        <v>171</v>
      </c>
      <c r="I7" s="6" t="s">
        <v>172</v>
      </c>
      <c r="J7" s="6" t="s">
        <v>173</v>
      </c>
      <c r="K7" s="6" t="s">
        <v>174</v>
      </c>
      <c r="L7" s="6" t="s">
        <v>175</v>
      </c>
      <c r="M7" s="6" t="s">
        <v>176</v>
      </c>
      <c r="N7" s="6" t="s">
        <v>177</v>
      </c>
      <c r="O7" s="156" t="s">
        <v>178</v>
      </c>
      <c r="P7" s="157"/>
    </row>
    <row r="8" spans="1:22" s="36" customFormat="1" ht="15" customHeight="1" x14ac:dyDescent="0.2">
      <c r="A8" s="91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10" t="s">
        <v>53</v>
      </c>
      <c r="I8" s="10" t="s">
        <v>11</v>
      </c>
      <c r="J8" s="10" t="s">
        <v>179</v>
      </c>
      <c r="K8" s="10" t="s">
        <v>180</v>
      </c>
      <c r="L8" s="10" t="s">
        <v>181</v>
      </c>
      <c r="M8" s="10" t="s">
        <v>182</v>
      </c>
      <c r="N8" s="10" t="s">
        <v>183</v>
      </c>
      <c r="O8" s="158" t="s">
        <v>184</v>
      </c>
      <c r="P8" s="157"/>
    </row>
    <row r="9" spans="1:22" s="36" customFormat="1" ht="15" customHeight="1" x14ac:dyDescent="0.2">
      <c r="A9" s="846" t="s">
        <v>185</v>
      </c>
      <c r="B9" s="846"/>
      <c r="C9" s="846"/>
      <c r="D9" s="846"/>
      <c r="E9" s="846"/>
      <c r="F9" s="846"/>
      <c r="G9" s="846"/>
      <c r="H9" s="846"/>
      <c r="I9" s="846"/>
      <c r="J9" s="846"/>
      <c r="K9" s="846"/>
      <c r="L9" s="846"/>
      <c r="M9" s="846"/>
      <c r="N9" s="846"/>
      <c r="O9" s="846"/>
      <c r="P9" s="35"/>
    </row>
    <row r="10" spans="1:22" s="36" customFormat="1" ht="15" customHeight="1" x14ac:dyDescent="0.2">
      <c r="A10" s="15" t="s">
        <v>13</v>
      </c>
      <c r="B10" s="16" t="s">
        <v>186</v>
      </c>
      <c r="C10" s="17">
        <v>2500</v>
      </c>
      <c r="D10" s="17">
        <v>2500</v>
      </c>
      <c r="E10" s="17">
        <v>20000</v>
      </c>
      <c r="F10" s="17">
        <v>17000</v>
      </c>
      <c r="G10" s="17">
        <v>16000</v>
      </c>
      <c r="H10" s="17">
        <v>20000</v>
      </c>
      <c r="I10" s="17">
        <v>25000</v>
      </c>
      <c r="J10" s="17">
        <v>25000</v>
      </c>
      <c r="K10" s="17">
        <v>11000</v>
      </c>
      <c r="L10" s="17">
        <v>17000</v>
      </c>
      <c r="M10" s="17">
        <v>8500</v>
      </c>
      <c r="N10" s="17">
        <v>8794</v>
      </c>
      <c r="O10" s="28">
        <f t="shared" ref="O10:O15" si="0">SUM(C10:N10)</f>
        <v>173294</v>
      </c>
      <c r="P10" s="35"/>
      <c r="Q10" s="159"/>
      <c r="R10" s="159"/>
      <c r="S10" s="159"/>
      <c r="T10" s="159"/>
      <c r="U10" s="159"/>
    </row>
    <row r="11" spans="1:22" s="36" customFormat="1" ht="15" customHeight="1" x14ac:dyDescent="0.2">
      <c r="A11" s="15" t="s">
        <v>14</v>
      </c>
      <c r="B11" s="16" t="s">
        <v>187</v>
      </c>
      <c r="C11" s="17">
        <v>11</v>
      </c>
      <c r="D11" s="17">
        <v>11</v>
      </c>
      <c r="E11" s="17">
        <v>739</v>
      </c>
      <c r="F11" s="17">
        <v>11</v>
      </c>
      <c r="G11" s="17">
        <v>11</v>
      </c>
      <c r="H11" s="17">
        <v>11</v>
      </c>
      <c r="I11" s="17">
        <v>11</v>
      </c>
      <c r="J11" s="17">
        <v>11</v>
      </c>
      <c r="K11" s="17">
        <v>11</v>
      </c>
      <c r="L11" s="17">
        <v>11</v>
      </c>
      <c r="M11" s="17">
        <v>11</v>
      </c>
      <c r="N11" s="17">
        <v>11</v>
      </c>
      <c r="O11" s="28">
        <f t="shared" si="0"/>
        <v>860</v>
      </c>
      <c r="P11" s="35"/>
      <c r="Q11" s="159"/>
      <c r="R11" s="159"/>
      <c r="S11" s="159"/>
      <c r="T11" s="159"/>
      <c r="U11" s="159"/>
    </row>
    <row r="12" spans="1:22" s="36" customFormat="1" ht="15" customHeight="1" x14ac:dyDescent="0.2">
      <c r="A12" s="15" t="s">
        <v>42</v>
      </c>
      <c r="B12" s="16" t="s">
        <v>188</v>
      </c>
      <c r="C12" s="17">
        <v>5212</v>
      </c>
      <c r="D12" s="17">
        <v>5213</v>
      </c>
      <c r="E12" s="17">
        <v>23090</v>
      </c>
      <c r="F12" s="17">
        <v>6212</v>
      </c>
      <c r="G12" s="17">
        <v>5213</v>
      </c>
      <c r="H12" s="17">
        <v>25261</v>
      </c>
      <c r="I12" s="17">
        <v>5212</v>
      </c>
      <c r="J12" s="17">
        <v>5213</v>
      </c>
      <c r="K12" s="17">
        <v>5213</v>
      </c>
      <c r="L12" s="17">
        <v>5212</v>
      </c>
      <c r="M12" s="17">
        <v>5213</v>
      </c>
      <c r="N12" s="17">
        <v>9899</v>
      </c>
      <c r="O12" s="28">
        <f t="shared" si="0"/>
        <v>106163</v>
      </c>
      <c r="P12" s="35"/>
      <c r="Q12" s="159"/>
      <c r="R12" s="159"/>
      <c r="S12" s="159"/>
      <c r="T12" s="159"/>
      <c r="U12" s="159"/>
    </row>
    <row r="13" spans="1:22" s="36" customFormat="1" ht="15" customHeight="1" x14ac:dyDescent="0.2">
      <c r="A13" s="15" t="s">
        <v>43</v>
      </c>
      <c r="B13" s="16" t="s">
        <v>189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28">
        <f t="shared" si="0"/>
        <v>0</v>
      </c>
      <c r="P13" s="35"/>
      <c r="Q13" s="159"/>
      <c r="R13" s="159"/>
      <c r="S13" s="159"/>
      <c r="T13" s="159"/>
      <c r="U13" s="159"/>
    </row>
    <row r="14" spans="1:22" s="36" customFormat="1" ht="15" customHeight="1" x14ac:dyDescent="0.2">
      <c r="A14" s="15" t="s">
        <v>44</v>
      </c>
      <c r="B14" s="16" t="s">
        <v>599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28">
        <f t="shared" si="0"/>
        <v>0</v>
      </c>
      <c r="P14" s="35"/>
      <c r="Q14" s="159"/>
      <c r="R14" s="159"/>
      <c r="S14" s="159"/>
      <c r="T14" s="159"/>
      <c r="U14" s="159"/>
    </row>
    <row r="15" spans="1:22" s="36" customFormat="1" ht="15" customHeight="1" x14ac:dyDescent="0.2">
      <c r="A15" s="15" t="s">
        <v>45</v>
      </c>
      <c r="B15" s="16" t="s">
        <v>190</v>
      </c>
      <c r="C15" s="17">
        <v>223833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28">
        <f t="shared" si="0"/>
        <v>223833</v>
      </c>
      <c r="P15" s="35"/>
      <c r="Q15" s="159"/>
      <c r="R15" s="159"/>
      <c r="S15" s="159"/>
      <c r="T15" s="159"/>
      <c r="U15" s="159"/>
    </row>
    <row r="16" spans="1:22" s="36" customFormat="1" ht="15" customHeight="1" x14ac:dyDescent="0.2">
      <c r="A16" s="537" t="s">
        <v>46</v>
      </c>
      <c r="B16" s="160" t="s">
        <v>191</v>
      </c>
      <c r="C16" s="29">
        <f t="shared" ref="C16:N16" si="1">SUM(C10:C15)</f>
        <v>231556</v>
      </c>
      <c r="D16" s="29">
        <f t="shared" si="1"/>
        <v>7724</v>
      </c>
      <c r="E16" s="29">
        <f t="shared" si="1"/>
        <v>43829</v>
      </c>
      <c r="F16" s="29">
        <f t="shared" si="1"/>
        <v>23223</v>
      </c>
      <c r="G16" s="29">
        <f t="shared" si="1"/>
        <v>21224</v>
      </c>
      <c r="H16" s="29">
        <f t="shared" si="1"/>
        <v>45272</v>
      </c>
      <c r="I16" s="29">
        <f t="shared" si="1"/>
        <v>30223</v>
      </c>
      <c r="J16" s="29">
        <f t="shared" si="1"/>
        <v>30224</v>
      </c>
      <c r="K16" s="29">
        <f t="shared" si="1"/>
        <v>16224</v>
      </c>
      <c r="L16" s="29">
        <f t="shared" si="1"/>
        <v>22223</v>
      </c>
      <c r="M16" s="29">
        <f t="shared" si="1"/>
        <v>13724</v>
      </c>
      <c r="N16" s="29">
        <f t="shared" si="1"/>
        <v>18704</v>
      </c>
      <c r="O16" s="275">
        <f>SUM(O10:O15)</f>
        <v>504150</v>
      </c>
      <c r="P16" s="35"/>
      <c r="Q16" s="159"/>
      <c r="R16" s="159"/>
      <c r="S16" s="159"/>
      <c r="T16" s="159"/>
      <c r="U16" s="159"/>
    </row>
    <row r="17" spans="1:21" s="36" customFormat="1" ht="15" customHeight="1" x14ac:dyDescent="0.2">
      <c r="A17" s="842" t="s">
        <v>192</v>
      </c>
      <c r="B17" s="842"/>
      <c r="C17" s="843"/>
      <c r="D17" s="843"/>
      <c r="E17" s="843"/>
      <c r="F17" s="843"/>
      <c r="G17" s="843"/>
      <c r="H17" s="843"/>
      <c r="I17" s="843"/>
      <c r="J17" s="843"/>
      <c r="K17" s="843"/>
      <c r="L17" s="843"/>
      <c r="M17" s="843"/>
      <c r="N17" s="843"/>
      <c r="O17" s="842"/>
      <c r="P17" s="35"/>
      <c r="Q17" s="159"/>
      <c r="R17" s="159"/>
      <c r="S17" s="159"/>
      <c r="T17" s="159"/>
      <c r="U17" s="159"/>
    </row>
    <row r="18" spans="1:21" s="36" customFormat="1" ht="15" customHeight="1" x14ac:dyDescent="0.2">
      <c r="A18" s="15" t="s">
        <v>64</v>
      </c>
      <c r="B18" s="289" t="s">
        <v>34</v>
      </c>
      <c r="C18" s="558">
        <v>12850</v>
      </c>
      <c r="D18" s="558">
        <v>15850</v>
      </c>
      <c r="E18" s="558">
        <v>14250</v>
      </c>
      <c r="F18" s="558">
        <v>14850</v>
      </c>
      <c r="G18" s="558">
        <v>19750</v>
      </c>
      <c r="H18" s="558">
        <v>20750</v>
      </c>
      <c r="I18" s="558">
        <v>20750</v>
      </c>
      <c r="J18" s="558">
        <v>20750</v>
      </c>
      <c r="K18" s="558">
        <v>14850</v>
      </c>
      <c r="L18" s="558">
        <v>12850</v>
      </c>
      <c r="M18" s="558">
        <v>12850</v>
      </c>
      <c r="N18" s="558">
        <v>12863</v>
      </c>
      <c r="O18" s="44">
        <f>SUM(C18:N18)</f>
        <v>193213</v>
      </c>
      <c r="P18" s="35"/>
      <c r="Q18" s="159"/>
      <c r="R18" s="159"/>
      <c r="S18" s="159"/>
      <c r="T18" s="159"/>
      <c r="U18" s="159"/>
    </row>
    <row r="19" spans="1:21" s="36" customFormat="1" ht="15" customHeight="1" x14ac:dyDescent="0.2">
      <c r="A19" s="15" t="s">
        <v>81</v>
      </c>
      <c r="B19" s="16" t="s">
        <v>200</v>
      </c>
      <c r="C19" s="42">
        <v>1837</v>
      </c>
      <c r="D19" s="42">
        <v>1837</v>
      </c>
      <c r="E19" s="42">
        <v>3337</v>
      </c>
      <c r="F19" s="42">
        <v>2837</v>
      </c>
      <c r="G19" s="42">
        <v>3337</v>
      </c>
      <c r="H19" s="42">
        <v>1837</v>
      </c>
      <c r="I19" s="42">
        <v>3337</v>
      </c>
      <c r="J19" s="42">
        <v>3336</v>
      </c>
      <c r="K19" s="42">
        <v>1837</v>
      </c>
      <c r="L19" s="42">
        <v>1837</v>
      </c>
      <c r="M19" s="42">
        <v>3336</v>
      </c>
      <c r="N19" s="42">
        <v>1837</v>
      </c>
      <c r="O19" s="28">
        <f t="shared" ref="O19:O25" si="2">SUM(C19:N19)</f>
        <v>30542</v>
      </c>
      <c r="P19" s="35"/>
      <c r="Q19" s="159"/>
      <c r="R19" s="159"/>
      <c r="S19" s="159"/>
      <c r="T19" s="159"/>
      <c r="U19" s="159"/>
    </row>
    <row r="20" spans="1:21" s="36" customFormat="1" ht="15" customHeight="1" x14ac:dyDescent="0.2">
      <c r="A20" s="15" t="s">
        <v>82</v>
      </c>
      <c r="B20" s="16" t="s">
        <v>194</v>
      </c>
      <c r="C20" s="17"/>
      <c r="D20" s="17"/>
      <c r="E20" s="17"/>
      <c r="F20" s="17"/>
      <c r="G20" s="17">
        <v>4590</v>
      </c>
      <c r="H20" s="17"/>
      <c r="I20" s="17"/>
      <c r="J20" s="17"/>
      <c r="K20" s="17"/>
      <c r="L20" s="17">
        <v>5000</v>
      </c>
      <c r="M20" s="17">
        <v>3225</v>
      </c>
      <c r="N20" s="17"/>
      <c r="O20" s="28">
        <f t="shared" si="2"/>
        <v>12815</v>
      </c>
      <c r="P20" s="35"/>
      <c r="Q20" s="159"/>
      <c r="R20" s="159"/>
      <c r="S20" s="159"/>
      <c r="T20" s="159"/>
      <c r="U20" s="159"/>
    </row>
    <row r="21" spans="1:21" s="36" customFormat="1" ht="15" customHeight="1" x14ac:dyDescent="0.2">
      <c r="A21" s="15" t="s">
        <v>83</v>
      </c>
      <c r="B21" s="16" t="s">
        <v>464</v>
      </c>
      <c r="C21" s="17">
        <v>1500</v>
      </c>
      <c r="D21" s="17">
        <v>5500</v>
      </c>
      <c r="E21" s="17">
        <v>20000</v>
      </c>
      <c r="F21" s="17">
        <v>15000</v>
      </c>
      <c r="G21" s="17">
        <v>20000</v>
      </c>
      <c r="H21" s="17">
        <v>44000</v>
      </c>
      <c r="I21" s="17">
        <v>12000</v>
      </c>
      <c r="J21" s="17">
        <v>15000</v>
      </c>
      <c r="K21" s="17">
        <v>8000</v>
      </c>
      <c r="L21" s="17">
        <v>15000</v>
      </c>
      <c r="M21" s="17">
        <v>10000</v>
      </c>
      <c r="N21" s="17">
        <v>18855</v>
      </c>
      <c r="O21" s="28">
        <f t="shared" si="2"/>
        <v>184855</v>
      </c>
      <c r="P21" s="35"/>
      <c r="Q21" s="159"/>
      <c r="R21" s="159"/>
      <c r="S21" s="159"/>
      <c r="T21" s="159"/>
      <c r="U21" s="159"/>
    </row>
    <row r="22" spans="1:21" s="36" customFormat="1" ht="15" customHeight="1" x14ac:dyDescent="0.2">
      <c r="A22" s="15" t="s">
        <v>84</v>
      </c>
      <c r="B22" s="16" t="s">
        <v>39</v>
      </c>
      <c r="C22" s="17">
        <v>4003</v>
      </c>
      <c r="D22" s="17">
        <v>1698</v>
      </c>
      <c r="E22" s="17">
        <v>1698</v>
      </c>
      <c r="F22" s="17">
        <v>1699</v>
      </c>
      <c r="G22" s="17">
        <v>1698</v>
      </c>
      <c r="H22" s="17">
        <v>1698</v>
      </c>
      <c r="I22" s="17">
        <v>1699</v>
      </c>
      <c r="J22" s="17">
        <v>1698</v>
      </c>
      <c r="K22" s="17">
        <v>1698</v>
      </c>
      <c r="L22" s="17">
        <v>1699</v>
      </c>
      <c r="M22" s="17">
        <v>1698</v>
      </c>
      <c r="N22" s="17">
        <v>1698</v>
      </c>
      <c r="O22" s="28">
        <f>SUM(C22:N22)</f>
        <v>22684</v>
      </c>
      <c r="P22" s="35"/>
      <c r="Q22" s="159"/>
      <c r="R22" s="159"/>
      <c r="S22" s="159"/>
      <c r="T22" s="159"/>
      <c r="U22" s="159"/>
    </row>
    <row r="23" spans="1:21" s="36" customFormat="1" ht="15" customHeight="1" x14ac:dyDescent="0.2">
      <c r="A23" s="15" t="s">
        <v>85</v>
      </c>
      <c r="B23" s="16" t="s">
        <v>196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28">
        <f t="shared" si="2"/>
        <v>0</v>
      </c>
      <c r="P23" s="35"/>
      <c r="Q23" s="159"/>
      <c r="R23" s="159"/>
      <c r="S23" s="159"/>
      <c r="T23" s="159"/>
      <c r="U23" s="159"/>
    </row>
    <row r="24" spans="1:21" s="36" customFormat="1" ht="15" customHeight="1" x14ac:dyDescent="0.2">
      <c r="A24" s="537" t="s">
        <v>86</v>
      </c>
      <c r="B24" s="160" t="s">
        <v>197</v>
      </c>
      <c r="C24" s="29">
        <f t="shared" ref="C24:N24" si="3">SUM(C18:C23)</f>
        <v>20190</v>
      </c>
      <c r="D24" s="29">
        <f t="shared" si="3"/>
        <v>24885</v>
      </c>
      <c r="E24" s="29">
        <f t="shared" si="3"/>
        <v>39285</v>
      </c>
      <c r="F24" s="29">
        <f t="shared" si="3"/>
        <v>34386</v>
      </c>
      <c r="G24" s="29">
        <f t="shared" si="3"/>
        <v>49375</v>
      </c>
      <c r="H24" s="29">
        <f t="shared" si="3"/>
        <v>68285</v>
      </c>
      <c r="I24" s="29">
        <f t="shared" si="3"/>
        <v>37786</v>
      </c>
      <c r="J24" s="29">
        <f t="shared" si="3"/>
        <v>40784</v>
      </c>
      <c r="K24" s="29">
        <f t="shared" si="3"/>
        <v>26385</v>
      </c>
      <c r="L24" s="29">
        <f t="shared" si="3"/>
        <v>36386</v>
      </c>
      <c r="M24" s="29">
        <f t="shared" si="3"/>
        <v>31109</v>
      </c>
      <c r="N24" s="29">
        <f t="shared" si="3"/>
        <v>35253</v>
      </c>
      <c r="O24" s="275">
        <f t="shared" si="2"/>
        <v>444109</v>
      </c>
      <c r="P24" s="35"/>
      <c r="Q24" s="159"/>
      <c r="R24" s="159"/>
      <c r="S24" s="159"/>
      <c r="T24" s="159"/>
      <c r="U24" s="159"/>
    </row>
    <row r="25" spans="1:21" s="36" customFormat="1" ht="15" customHeight="1" x14ac:dyDescent="0.2">
      <c r="A25" s="15" t="s">
        <v>87</v>
      </c>
      <c r="B25" s="16" t="s">
        <v>198</v>
      </c>
      <c r="C25" s="17">
        <f t="shared" ref="C25:N25" si="4">C16-C24</f>
        <v>211366</v>
      </c>
      <c r="D25" s="17">
        <f t="shared" si="4"/>
        <v>-17161</v>
      </c>
      <c r="E25" s="17">
        <f t="shared" si="4"/>
        <v>4544</v>
      </c>
      <c r="F25" s="17">
        <f t="shared" si="4"/>
        <v>-11163</v>
      </c>
      <c r="G25" s="17">
        <f t="shared" si="4"/>
        <v>-28151</v>
      </c>
      <c r="H25" s="17">
        <f t="shared" si="4"/>
        <v>-23013</v>
      </c>
      <c r="I25" s="17">
        <f t="shared" si="4"/>
        <v>-7563</v>
      </c>
      <c r="J25" s="17">
        <f t="shared" si="4"/>
        <v>-10560</v>
      </c>
      <c r="K25" s="17">
        <f t="shared" si="4"/>
        <v>-10161</v>
      </c>
      <c r="L25" s="17">
        <f t="shared" si="4"/>
        <v>-14163</v>
      </c>
      <c r="M25" s="17">
        <f t="shared" si="4"/>
        <v>-17385</v>
      </c>
      <c r="N25" s="17">
        <f t="shared" si="4"/>
        <v>-16549</v>
      </c>
      <c r="O25" s="28">
        <f t="shared" si="2"/>
        <v>60041</v>
      </c>
      <c r="P25" s="35"/>
      <c r="Q25" s="159"/>
      <c r="R25" s="159"/>
      <c r="S25" s="159"/>
      <c r="T25" s="159"/>
      <c r="U25" s="159"/>
    </row>
    <row r="26" spans="1:21" s="36" customFormat="1" ht="15" customHeight="1" x14ac:dyDescent="0.2">
      <c r="A26" s="161"/>
      <c r="B26" s="52" t="s">
        <v>558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162"/>
      <c r="P26" s="35"/>
    </row>
    <row r="28" spans="1:21" x14ac:dyDescent="0.2">
      <c r="N28" s="163"/>
    </row>
    <row r="29" spans="1:21" x14ac:dyDescent="0.2"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</row>
    <row r="30" spans="1:21" x14ac:dyDescent="0.2">
      <c r="D30" s="163"/>
      <c r="F30" s="163"/>
      <c r="I30" s="163"/>
      <c r="L30" s="163"/>
    </row>
    <row r="32" spans="1:21" x14ac:dyDescent="0.2"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26"/>
  <sheetViews>
    <sheetView zoomScaleNormal="100" workbookViewId="0">
      <selection sqref="A1:O1"/>
    </sheetView>
  </sheetViews>
  <sheetFormatPr defaultRowHeight="12.75" x14ac:dyDescent="0.2"/>
  <cols>
    <col min="1" max="1" width="5.28515625" style="183" customWidth="1"/>
    <col min="2" max="2" width="24.7109375" style="183" customWidth="1"/>
    <col min="3" max="15" width="7.7109375" style="183" customWidth="1"/>
    <col min="16" max="16384" width="9.140625" style="182"/>
  </cols>
  <sheetData>
    <row r="1" spans="1:15" s="185" customFormat="1" ht="15" customHeight="1" x14ac:dyDescent="0.2">
      <c r="A1" s="737" t="s">
        <v>550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</row>
    <row r="2" spans="1:15" s="185" customFormat="1" ht="15" customHeight="1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1" t="str">
        <f>'2.sz. melléklet'!G2</f>
        <v>az 1/2019. (II.20.) önkormányzati rendelethez</v>
      </c>
    </row>
    <row r="3" spans="1:15" s="185" customFormat="1" ht="15" customHeight="1" x14ac:dyDescent="0.2">
      <c r="A3" s="184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</row>
    <row r="4" spans="1:15" s="185" customFormat="1" ht="15" customHeight="1" x14ac:dyDescent="0.2">
      <c r="A4" s="184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</row>
    <row r="5" spans="1:15" s="185" customFormat="1" ht="15" customHeight="1" x14ac:dyDescent="0.2">
      <c r="A5" s="738" t="s">
        <v>721</v>
      </c>
      <c r="B5" s="738"/>
      <c r="C5" s="738"/>
      <c r="D5" s="738"/>
      <c r="E5" s="738"/>
      <c r="F5" s="738"/>
      <c r="G5" s="738"/>
      <c r="H5" s="738"/>
      <c r="I5" s="738"/>
      <c r="J5" s="738"/>
      <c r="K5" s="738"/>
      <c r="L5" s="738"/>
      <c r="M5" s="738"/>
      <c r="N5" s="738"/>
      <c r="O5" s="738"/>
    </row>
    <row r="6" spans="1:15" s="185" customFormat="1" ht="15" customHeight="1" x14ac:dyDescent="0.2">
      <c r="A6" s="235"/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</row>
    <row r="7" spans="1:15" s="185" customFormat="1" ht="15" customHeight="1" thickBot="1" x14ac:dyDescent="0.25">
      <c r="A7" s="18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850" t="s">
        <v>0</v>
      </c>
      <c r="N7" s="850"/>
      <c r="O7" s="850"/>
    </row>
    <row r="8" spans="1:15" s="185" customFormat="1" ht="15" customHeight="1" thickTop="1" x14ac:dyDescent="0.2">
      <c r="A8" s="236" t="s">
        <v>128</v>
      </c>
      <c r="B8" s="237" t="s">
        <v>2</v>
      </c>
      <c r="C8" s="237" t="s">
        <v>166</v>
      </c>
      <c r="D8" s="237" t="s">
        <v>167</v>
      </c>
      <c r="E8" s="237" t="s">
        <v>168</v>
      </c>
      <c r="F8" s="237" t="s">
        <v>169</v>
      </c>
      <c r="G8" s="237" t="s">
        <v>170</v>
      </c>
      <c r="H8" s="237" t="s">
        <v>171</v>
      </c>
      <c r="I8" s="237" t="s">
        <v>172</v>
      </c>
      <c r="J8" s="237" t="s">
        <v>173</v>
      </c>
      <c r="K8" s="237" t="s">
        <v>174</v>
      </c>
      <c r="L8" s="237" t="s">
        <v>175</v>
      </c>
      <c r="M8" s="237" t="s">
        <v>176</v>
      </c>
      <c r="N8" s="237" t="s">
        <v>177</v>
      </c>
      <c r="O8" s="238" t="s">
        <v>201</v>
      </c>
    </row>
    <row r="9" spans="1:15" s="185" customFormat="1" ht="15" customHeight="1" thickBot="1" x14ac:dyDescent="0.25">
      <c r="A9" s="192" t="s">
        <v>3</v>
      </c>
      <c r="B9" s="239" t="s">
        <v>4</v>
      </c>
      <c r="C9" s="239" t="s">
        <v>5</v>
      </c>
      <c r="D9" s="239" t="s">
        <v>6</v>
      </c>
      <c r="E9" s="239" t="s">
        <v>7</v>
      </c>
      <c r="F9" s="239" t="s">
        <v>8</v>
      </c>
      <c r="G9" s="239" t="s">
        <v>9</v>
      </c>
      <c r="H9" s="239" t="s">
        <v>53</v>
      </c>
      <c r="I9" s="239" t="s">
        <v>11</v>
      </c>
      <c r="J9" s="239" t="s">
        <v>179</v>
      </c>
      <c r="K9" s="239" t="s">
        <v>180</v>
      </c>
      <c r="L9" s="239" t="s">
        <v>181</v>
      </c>
      <c r="M9" s="239" t="s">
        <v>182</v>
      </c>
      <c r="N9" s="239" t="s">
        <v>183</v>
      </c>
      <c r="O9" s="240" t="s">
        <v>184</v>
      </c>
    </row>
    <row r="10" spans="1:15" s="185" customFormat="1" ht="15" customHeight="1" thickTop="1" x14ac:dyDescent="0.2">
      <c r="A10" s="847" t="s">
        <v>185</v>
      </c>
      <c r="B10" s="848"/>
      <c r="C10" s="848"/>
      <c r="D10" s="848"/>
      <c r="E10" s="848"/>
      <c r="F10" s="848"/>
      <c r="G10" s="848"/>
      <c r="H10" s="848"/>
      <c r="I10" s="848"/>
      <c r="J10" s="848"/>
      <c r="K10" s="848"/>
      <c r="L10" s="848"/>
      <c r="M10" s="848"/>
      <c r="N10" s="848"/>
      <c r="O10" s="849"/>
    </row>
    <row r="11" spans="1:15" s="185" customFormat="1" ht="15" customHeight="1" x14ac:dyDescent="0.2">
      <c r="A11" s="241" t="s">
        <v>13</v>
      </c>
      <c r="B11" s="242" t="s">
        <v>186</v>
      </c>
      <c r="C11" s="243">
        <v>100</v>
      </c>
      <c r="D11" s="243">
        <v>100</v>
      </c>
      <c r="E11" s="243">
        <v>100</v>
      </c>
      <c r="F11" s="243">
        <v>100</v>
      </c>
      <c r="G11" s="243">
        <v>100</v>
      </c>
      <c r="H11" s="243">
        <v>100</v>
      </c>
      <c r="I11" s="243">
        <v>100</v>
      </c>
      <c r="J11" s="243">
        <v>100</v>
      </c>
      <c r="K11" s="243">
        <v>100</v>
      </c>
      <c r="L11" s="243">
        <v>100</v>
      </c>
      <c r="M11" s="243">
        <v>100</v>
      </c>
      <c r="N11" s="243">
        <v>100</v>
      </c>
      <c r="O11" s="244">
        <f>SUM(C11:N11)</f>
        <v>1200</v>
      </c>
    </row>
    <row r="12" spans="1:15" s="185" customFormat="1" ht="15" customHeight="1" x14ac:dyDescent="0.2">
      <c r="A12" s="241" t="s">
        <v>14</v>
      </c>
      <c r="B12" s="242" t="s">
        <v>187</v>
      </c>
      <c r="C12" s="243">
        <v>1698</v>
      </c>
      <c r="D12" s="243">
        <v>1698</v>
      </c>
      <c r="E12" s="243">
        <v>1699</v>
      </c>
      <c r="F12" s="243">
        <v>1698</v>
      </c>
      <c r="G12" s="243">
        <v>1698</v>
      </c>
      <c r="H12" s="243">
        <v>1699</v>
      </c>
      <c r="I12" s="243">
        <v>1698</v>
      </c>
      <c r="J12" s="243">
        <v>1698</v>
      </c>
      <c r="K12" s="243">
        <v>1699</v>
      </c>
      <c r="L12" s="243">
        <v>1698</v>
      </c>
      <c r="M12" s="243">
        <v>1698</v>
      </c>
      <c r="N12" s="243">
        <v>1699</v>
      </c>
      <c r="O12" s="244">
        <f>SUM(C12:N12)</f>
        <v>20380</v>
      </c>
    </row>
    <row r="13" spans="1:15" s="185" customFormat="1" ht="15" customHeight="1" x14ac:dyDescent="0.2">
      <c r="A13" s="241" t="s">
        <v>42</v>
      </c>
      <c r="B13" s="242" t="s">
        <v>188</v>
      </c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4"/>
    </row>
    <row r="14" spans="1:15" s="185" customFormat="1" ht="15" customHeight="1" x14ac:dyDescent="0.2">
      <c r="A14" s="241" t="s">
        <v>43</v>
      </c>
      <c r="B14" s="242" t="s">
        <v>189</v>
      </c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4"/>
    </row>
    <row r="15" spans="1:15" s="185" customFormat="1" ht="15" customHeight="1" x14ac:dyDescent="0.2">
      <c r="A15" s="241" t="s">
        <v>44</v>
      </c>
      <c r="B15" s="242" t="s">
        <v>190</v>
      </c>
      <c r="C15" s="243">
        <v>888</v>
      </c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4">
        <f>SUM(C15:N15)</f>
        <v>888</v>
      </c>
    </row>
    <row r="16" spans="1:15" s="185" customFormat="1" ht="15" customHeight="1" x14ac:dyDescent="0.2">
      <c r="A16" s="245" t="s">
        <v>45</v>
      </c>
      <c r="B16" s="246" t="s">
        <v>191</v>
      </c>
      <c r="C16" s="247">
        <f>SUM(C11:C15)</f>
        <v>2686</v>
      </c>
      <c r="D16" s="247">
        <f t="shared" ref="D16:O16" si="0">SUM(D11:D15)</f>
        <v>1798</v>
      </c>
      <c r="E16" s="247">
        <f t="shared" si="0"/>
        <v>1799</v>
      </c>
      <c r="F16" s="247">
        <f t="shared" si="0"/>
        <v>1798</v>
      </c>
      <c r="G16" s="247">
        <f t="shared" si="0"/>
        <v>1798</v>
      </c>
      <c r="H16" s="247">
        <f t="shared" si="0"/>
        <v>1799</v>
      </c>
      <c r="I16" s="247">
        <f t="shared" si="0"/>
        <v>1798</v>
      </c>
      <c r="J16" s="247">
        <f t="shared" si="0"/>
        <v>1798</v>
      </c>
      <c r="K16" s="247">
        <f t="shared" si="0"/>
        <v>1799</v>
      </c>
      <c r="L16" s="247">
        <f t="shared" si="0"/>
        <v>1798</v>
      </c>
      <c r="M16" s="247">
        <f t="shared" si="0"/>
        <v>1798</v>
      </c>
      <c r="N16" s="247">
        <f t="shared" si="0"/>
        <v>1799</v>
      </c>
      <c r="O16" s="248">
        <f t="shared" si="0"/>
        <v>22468</v>
      </c>
    </row>
    <row r="17" spans="1:15" s="185" customFormat="1" ht="15" customHeight="1" x14ac:dyDescent="0.2">
      <c r="A17" s="847" t="s">
        <v>192</v>
      </c>
      <c r="B17" s="848"/>
      <c r="C17" s="848"/>
      <c r="D17" s="848"/>
      <c r="E17" s="848"/>
      <c r="F17" s="848"/>
      <c r="G17" s="848"/>
      <c r="H17" s="848"/>
      <c r="I17" s="848"/>
      <c r="J17" s="848"/>
      <c r="K17" s="848"/>
      <c r="L17" s="848"/>
      <c r="M17" s="848"/>
      <c r="N17" s="848"/>
      <c r="O17" s="849"/>
    </row>
    <row r="18" spans="1:15" s="185" customFormat="1" ht="15" customHeight="1" x14ac:dyDescent="0.2">
      <c r="A18" s="241" t="s">
        <v>46</v>
      </c>
      <c r="B18" s="242" t="s">
        <v>34</v>
      </c>
      <c r="C18" s="243">
        <v>1872</v>
      </c>
      <c r="D18" s="243">
        <v>1872</v>
      </c>
      <c r="E18" s="243">
        <v>1873</v>
      </c>
      <c r="F18" s="243">
        <v>1872</v>
      </c>
      <c r="G18" s="243">
        <v>1872</v>
      </c>
      <c r="H18" s="243">
        <v>1873</v>
      </c>
      <c r="I18" s="243">
        <v>1872</v>
      </c>
      <c r="J18" s="243">
        <v>1872</v>
      </c>
      <c r="K18" s="243">
        <v>1873</v>
      </c>
      <c r="L18" s="243">
        <v>1872</v>
      </c>
      <c r="M18" s="243">
        <v>1872</v>
      </c>
      <c r="N18" s="243">
        <v>1873</v>
      </c>
      <c r="O18" s="244">
        <f>SUM(C18:N18)</f>
        <v>22468</v>
      </c>
    </row>
    <row r="19" spans="1:15" s="185" customFormat="1" ht="15" customHeight="1" x14ac:dyDescent="0.2">
      <c r="A19" s="241" t="s">
        <v>64</v>
      </c>
      <c r="B19" s="242" t="s">
        <v>193</v>
      </c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4"/>
    </row>
    <row r="20" spans="1:15" s="185" customFormat="1" ht="15" customHeight="1" x14ac:dyDescent="0.2">
      <c r="A20" s="241" t="s">
        <v>81</v>
      </c>
      <c r="B20" s="242" t="s">
        <v>194</v>
      </c>
      <c r="C20" s="243"/>
      <c r="D20" s="243"/>
      <c r="E20" s="243"/>
      <c r="F20" s="243"/>
      <c r="G20" s="243"/>
      <c r="H20" s="249"/>
      <c r="I20" s="243"/>
      <c r="J20" s="243"/>
      <c r="K20" s="243"/>
      <c r="L20" s="243"/>
      <c r="M20" s="243"/>
      <c r="N20" s="243"/>
      <c r="O20" s="244"/>
    </row>
    <row r="21" spans="1:15" s="185" customFormat="1" ht="15" customHeight="1" x14ac:dyDescent="0.2">
      <c r="A21" s="241" t="s">
        <v>82</v>
      </c>
      <c r="B21" s="242" t="s">
        <v>195</v>
      </c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4"/>
    </row>
    <row r="22" spans="1:15" s="185" customFormat="1" ht="15" customHeight="1" x14ac:dyDescent="0.2">
      <c r="A22" s="241" t="s">
        <v>83</v>
      </c>
      <c r="B22" s="242" t="s">
        <v>196</v>
      </c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4"/>
    </row>
    <row r="23" spans="1:15" s="185" customFormat="1" ht="15" customHeight="1" x14ac:dyDescent="0.2">
      <c r="A23" s="245" t="s">
        <v>84</v>
      </c>
      <c r="B23" s="246" t="s">
        <v>197</v>
      </c>
      <c r="C23" s="247">
        <f>SUM(C18:C22)</f>
        <v>1872</v>
      </c>
      <c r="D23" s="247">
        <f t="shared" ref="D23:N23" si="1">SUM(D18:D22)</f>
        <v>1872</v>
      </c>
      <c r="E23" s="247">
        <f t="shared" si="1"/>
        <v>1873</v>
      </c>
      <c r="F23" s="247">
        <f t="shared" si="1"/>
        <v>1872</v>
      </c>
      <c r="G23" s="247">
        <f t="shared" si="1"/>
        <v>1872</v>
      </c>
      <c r="H23" s="247">
        <f t="shared" si="1"/>
        <v>1873</v>
      </c>
      <c r="I23" s="247">
        <f t="shared" si="1"/>
        <v>1872</v>
      </c>
      <c r="J23" s="247">
        <f t="shared" si="1"/>
        <v>1872</v>
      </c>
      <c r="K23" s="247">
        <f t="shared" si="1"/>
        <v>1873</v>
      </c>
      <c r="L23" s="247">
        <f t="shared" si="1"/>
        <v>1872</v>
      </c>
      <c r="M23" s="247">
        <f t="shared" si="1"/>
        <v>1872</v>
      </c>
      <c r="N23" s="247">
        <f t="shared" si="1"/>
        <v>1873</v>
      </c>
      <c r="O23" s="248">
        <f>SUM(C23:N23)</f>
        <v>22468</v>
      </c>
    </row>
    <row r="24" spans="1:15" s="185" customFormat="1" ht="15" customHeight="1" x14ac:dyDescent="0.2">
      <c r="A24" s="250" t="s">
        <v>85</v>
      </c>
      <c r="B24" s="251" t="s">
        <v>198</v>
      </c>
      <c r="C24" s="252">
        <f>C16-C23</f>
        <v>814</v>
      </c>
      <c r="D24" s="252">
        <f t="shared" ref="D24:N24" si="2">D16-D23</f>
        <v>-74</v>
      </c>
      <c r="E24" s="252">
        <f t="shared" si="2"/>
        <v>-74</v>
      </c>
      <c r="F24" s="252">
        <f t="shared" si="2"/>
        <v>-74</v>
      </c>
      <c r="G24" s="252">
        <f t="shared" si="2"/>
        <v>-74</v>
      </c>
      <c r="H24" s="252">
        <f t="shared" si="2"/>
        <v>-74</v>
      </c>
      <c r="I24" s="252">
        <f t="shared" si="2"/>
        <v>-74</v>
      </c>
      <c r="J24" s="252">
        <f t="shared" si="2"/>
        <v>-74</v>
      </c>
      <c r="K24" s="252">
        <f t="shared" si="2"/>
        <v>-74</v>
      </c>
      <c r="L24" s="252">
        <f t="shared" si="2"/>
        <v>-74</v>
      </c>
      <c r="M24" s="252">
        <f t="shared" si="2"/>
        <v>-74</v>
      </c>
      <c r="N24" s="252">
        <f t="shared" si="2"/>
        <v>-74</v>
      </c>
      <c r="O24" s="253">
        <f>SUM(C24:N24)</f>
        <v>0</v>
      </c>
    </row>
    <row r="25" spans="1:15" s="185" customFormat="1" ht="15" customHeight="1" thickBot="1" x14ac:dyDescent="0.25">
      <c r="A25" s="254"/>
      <c r="B25" s="255" t="s">
        <v>199</v>
      </c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7"/>
    </row>
    <row r="26" spans="1:15" ht="13.5" thickTop="1" x14ac:dyDescent="0.2"/>
  </sheetData>
  <mergeCells count="5">
    <mergeCell ref="A17:O17"/>
    <mergeCell ref="A1:O1"/>
    <mergeCell ref="A5:O5"/>
    <mergeCell ref="M7:O7"/>
    <mergeCell ref="A10:O10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14"/>
  <sheetViews>
    <sheetView zoomScaleNormal="100" workbookViewId="0">
      <selection sqref="A1:L1"/>
    </sheetView>
  </sheetViews>
  <sheetFormatPr defaultRowHeight="12.75" x14ac:dyDescent="0.2"/>
  <cols>
    <col min="1" max="1" width="6.7109375" style="183" customWidth="1"/>
    <col min="2" max="2" width="25.7109375" style="183" customWidth="1"/>
    <col min="3" max="12" width="8.7109375" style="183" customWidth="1"/>
    <col min="13" max="16384" width="9.140625" style="182"/>
  </cols>
  <sheetData>
    <row r="1" spans="1:13" s="185" customFormat="1" ht="15" customHeight="1" x14ac:dyDescent="0.2">
      <c r="A1" s="737" t="s">
        <v>722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</row>
    <row r="2" spans="1:13" s="185" customFormat="1" ht="15" customHeight="1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1" t="str">
        <f>'2.sz. melléklet'!G2</f>
        <v>az 1/2019. (II.20.) önkormányzati rendelethez</v>
      </c>
    </row>
    <row r="3" spans="1:13" s="185" customFormat="1" ht="15" customHeight="1" x14ac:dyDescent="0.2">
      <c r="A3" s="184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3" s="185" customFormat="1" ht="15" customHeight="1" x14ac:dyDescent="0.2">
      <c r="A4" s="738" t="s">
        <v>723</v>
      </c>
      <c r="B4" s="738"/>
      <c r="C4" s="738"/>
      <c r="D4" s="738"/>
      <c r="E4" s="738"/>
      <c r="F4" s="738"/>
      <c r="G4" s="738"/>
      <c r="H4" s="738"/>
      <c r="I4" s="738"/>
      <c r="J4" s="738"/>
      <c r="K4" s="738"/>
      <c r="L4" s="738"/>
      <c r="M4" s="258"/>
    </row>
    <row r="5" spans="1:13" s="185" customFormat="1" ht="15" customHeight="1" x14ac:dyDescent="0.2">
      <c r="A5" s="187"/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58"/>
    </row>
    <row r="6" spans="1:13" s="185" customFormat="1" ht="15" customHeight="1" x14ac:dyDescent="0.2">
      <c r="A6" s="187"/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58"/>
    </row>
    <row r="7" spans="1:13" s="185" customFormat="1" ht="15" customHeight="1" x14ac:dyDescent="0.2">
      <c r="A7" s="18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258"/>
    </row>
    <row r="8" spans="1:13" s="185" customFormat="1" ht="15" customHeight="1" thickBot="1" x14ac:dyDescent="0.25">
      <c r="A8" s="187"/>
      <c r="B8" s="187"/>
      <c r="C8" s="187"/>
      <c r="D8" s="187"/>
      <c r="E8" s="187"/>
      <c r="F8" s="187"/>
      <c r="G8" s="187"/>
      <c r="H8" s="187"/>
      <c r="I8" s="187"/>
      <c r="J8" s="187"/>
      <c r="K8" s="850" t="s">
        <v>0</v>
      </c>
      <c r="L8" s="850"/>
      <c r="M8" s="258"/>
    </row>
    <row r="9" spans="1:13" s="185" customFormat="1" ht="15" customHeight="1" thickTop="1" x14ac:dyDescent="0.2">
      <c r="A9" s="739" t="s">
        <v>128</v>
      </c>
      <c r="B9" s="741" t="s">
        <v>287</v>
      </c>
      <c r="C9" s="852" t="s">
        <v>288</v>
      </c>
      <c r="D9" s="852"/>
      <c r="E9" s="852"/>
      <c r="F9" s="852" t="s">
        <v>289</v>
      </c>
      <c r="G9" s="852"/>
      <c r="H9" s="852"/>
      <c r="I9" s="852" t="s">
        <v>290</v>
      </c>
      <c r="J9" s="852"/>
      <c r="K9" s="852"/>
      <c r="L9" s="259" t="s">
        <v>201</v>
      </c>
      <c r="M9" s="258"/>
    </row>
    <row r="10" spans="1:13" s="185" customFormat="1" ht="24" x14ac:dyDescent="0.2">
      <c r="A10" s="851"/>
      <c r="B10" s="814"/>
      <c r="C10" s="190" t="s">
        <v>291</v>
      </c>
      <c r="D10" s="260" t="s">
        <v>292</v>
      </c>
      <c r="E10" s="190" t="s">
        <v>293</v>
      </c>
      <c r="F10" s="190" t="s">
        <v>294</v>
      </c>
      <c r="G10" s="190" t="s">
        <v>292</v>
      </c>
      <c r="H10" s="190" t="s">
        <v>295</v>
      </c>
      <c r="I10" s="190" t="s">
        <v>294</v>
      </c>
      <c r="J10" s="190" t="s">
        <v>292</v>
      </c>
      <c r="K10" s="190" t="s">
        <v>295</v>
      </c>
      <c r="L10" s="261" t="s">
        <v>296</v>
      </c>
      <c r="M10" s="258"/>
    </row>
    <row r="11" spans="1:13" s="185" customFormat="1" ht="15" customHeight="1" thickBot="1" x14ac:dyDescent="0.25">
      <c r="A11" s="192" t="s">
        <v>71</v>
      </c>
      <c r="B11" s="193" t="s">
        <v>72</v>
      </c>
      <c r="C11" s="193" t="s">
        <v>73</v>
      </c>
      <c r="D11" s="239" t="s">
        <v>74</v>
      </c>
      <c r="E11" s="193" t="s">
        <v>75</v>
      </c>
      <c r="F11" s="193" t="s">
        <v>76</v>
      </c>
      <c r="G11" s="193" t="s">
        <v>77</v>
      </c>
      <c r="H11" s="193" t="s">
        <v>78</v>
      </c>
      <c r="I11" s="193" t="s">
        <v>297</v>
      </c>
      <c r="J11" s="193" t="s">
        <v>79</v>
      </c>
      <c r="K11" s="193" t="s">
        <v>80</v>
      </c>
      <c r="L11" s="240" t="s">
        <v>298</v>
      </c>
      <c r="M11" s="258"/>
    </row>
    <row r="12" spans="1:13" s="185" customFormat="1" ht="15" customHeight="1" thickTop="1" x14ac:dyDescent="0.2">
      <c r="A12" s="262" t="s">
        <v>13</v>
      </c>
      <c r="B12" s="231" t="s">
        <v>299</v>
      </c>
      <c r="C12" s="263" t="s">
        <v>300</v>
      </c>
      <c r="D12" s="264">
        <v>0.3</v>
      </c>
      <c r="E12" s="265">
        <v>60</v>
      </c>
      <c r="F12" s="263"/>
      <c r="G12" s="263"/>
      <c r="H12" s="266"/>
      <c r="I12" s="263"/>
      <c r="J12" s="267"/>
      <c r="K12" s="267"/>
      <c r="L12" s="268">
        <v>60</v>
      </c>
      <c r="M12" s="258"/>
    </row>
    <row r="13" spans="1:13" s="185" customFormat="1" ht="15" customHeight="1" thickBot="1" x14ac:dyDescent="0.25">
      <c r="A13" s="269" t="s">
        <v>14</v>
      </c>
      <c r="B13" s="504" t="s">
        <v>301</v>
      </c>
      <c r="C13" s="270"/>
      <c r="D13" s="270"/>
      <c r="E13" s="271"/>
      <c r="F13" s="270"/>
      <c r="G13" s="270"/>
      <c r="H13" s="272"/>
      <c r="I13" s="270" t="s">
        <v>302</v>
      </c>
      <c r="J13" s="271" t="s">
        <v>303</v>
      </c>
      <c r="K13" s="273">
        <v>1326</v>
      </c>
      <c r="L13" s="274">
        <v>1326</v>
      </c>
      <c r="M13" s="258"/>
    </row>
    <row r="14" spans="1:13" ht="13.5" thickTop="1" x14ac:dyDescent="0.2"/>
  </sheetData>
  <mergeCells count="8">
    <mergeCell ref="A1:L1"/>
    <mergeCell ref="A4:L4"/>
    <mergeCell ref="K8:L8"/>
    <mergeCell ref="A9:A10"/>
    <mergeCell ref="B9:B10"/>
    <mergeCell ref="C9:E9"/>
    <mergeCell ref="F9:H9"/>
    <mergeCell ref="I9:K9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zoomScaleNormal="100" workbookViewId="0"/>
  </sheetViews>
  <sheetFormatPr defaultColWidth="11.5703125" defaultRowHeight="12.75" x14ac:dyDescent="0.2"/>
  <cols>
    <col min="1" max="1" width="4.7109375" style="1" customWidth="1"/>
    <col min="2" max="2" width="30.7109375" style="1" customWidth="1"/>
    <col min="3" max="6" width="10.5703125" style="1" bestFit="1" customWidth="1"/>
    <col min="7" max="7" width="4.7109375" style="1" customWidth="1"/>
    <col min="8" max="8" width="30.7109375" style="1" customWidth="1"/>
    <col min="9" max="10" width="10.5703125" style="1" bestFit="1" customWidth="1"/>
    <col min="11" max="11" width="10.5703125" bestFit="1" customWidth="1"/>
    <col min="12" max="12" width="9.5703125" customWidth="1"/>
    <col min="13" max="252" width="9.140625" customWidth="1"/>
  </cols>
  <sheetData>
    <row r="1" spans="1:12" s="36" customFormat="1" ht="15" customHeight="1" x14ac:dyDescent="0.2">
      <c r="B1" s="39"/>
      <c r="C1" s="39"/>
      <c r="D1" s="39"/>
      <c r="E1" s="39"/>
      <c r="F1" s="39"/>
      <c r="G1" s="39"/>
      <c r="H1" s="39"/>
      <c r="L1" s="2" t="s">
        <v>531</v>
      </c>
    </row>
    <row r="2" spans="1:12" s="36" customFormat="1" ht="15" customHeight="1" x14ac:dyDescent="0.2">
      <c r="A2" s="1"/>
      <c r="B2" s="1"/>
      <c r="C2" s="1"/>
      <c r="D2" s="1"/>
      <c r="E2" s="1"/>
      <c r="F2" s="1"/>
      <c r="G2" s="1"/>
      <c r="H2" s="1"/>
      <c r="L2" s="2" t="str">
        <f>'2.sz. melléklet'!G2</f>
        <v>az 1/2019. (II.20.) önkormányzati rendelethez</v>
      </c>
    </row>
    <row r="3" spans="1:12" s="36" customFormat="1" ht="6" customHeight="1" x14ac:dyDescent="0.2">
      <c r="A3" s="38"/>
      <c r="B3" s="39"/>
      <c r="C3" s="39"/>
      <c r="D3" s="39"/>
      <c r="E3" s="39"/>
      <c r="F3" s="39"/>
      <c r="G3" s="39"/>
      <c r="H3" s="39"/>
      <c r="I3" s="39"/>
      <c r="J3" s="39"/>
    </row>
    <row r="4" spans="1:12" s="36" customFormat="1" ht="15" customHeight="1" x14ac:dyDescent="0.2">
      <c r="A4" s="770" t="s">
        <v>591</v>
      </c>
      <c r="B4" s="770"/>
      <c r="C4" s="770"/>
      <c r="D4" s="770"/>
      <c r="E4" s="770"/>
      <c r="F4" s="770"/>
      <c r="G4" s="770"/>
      <c r="H4" s="770"/>
      <c r="I4" s="770"/>
      <c r="J4" s="770"/>
      <c r="K4" s="770"/>
      <c r="L4" s="770"/>
    </row>
    <row r="5" spans="1:12" s="36" customFormat="1" ht="6" customHeight="1" x14ac:dyDescent="0.2">
      <c r="A5" s="38"/>
      <c r="B5" s="39"/>
      <c r="C5" s="39"/>
      <c r="D5" s="39"/>
      <c r="E5" s="39"/>
      <c r="F5" s="39"/>
      <c r="G5" s="38"/>
      <c r="H5" s="38"/>
      <c r="I5" s="39"/>
      <c r="J5" s="39"/>
    </row>
    <row r="6" spans="1:12" s="36" customFormat="1" ht="15" customHeight="1" thickBot="1" x14ac:dyDescent="0.25">
      <c r="A6" s="38"/>
      <c r="B6" s="39"/>
      <c r="C6" s="39"/>
      <c r="D6" s="39"/>
      <c r="E6" s="39"/>
      <c r="F6" s="39"/>
      <c r="G6" s="38"/>
      <c r="H6" s="208"/>
      <c r="L6" s="425" t="s">
        <v>304</v>
      </c>
    </row>
    <row r="7" spans="1:12" s="36" customFormat="1" ht="58.5" customHeight="1" thickTop="1" thickBot="1" x14ac:dyDescent="0.25">
      <c r="A7" s="765" t="s">
        <v>12</v>
      </c>
      <c r="B7" s="765"/>
      <c r="C7" s="482" t="s">
        <v>603</v>
      </c>
      <c r="D7" s="482" t="s">
        <v>666</v>
      </c>
      <c r="E7" s="482" t="s">
        <v>667</v>
      </c>
      <c r="F7" s="482" t="s">
        <v>668</v>
      </c>
      <c r="G7" s="766" t="s">
        <v>34</v>
      </c>
      <c r="H7" s="767"/>
      <c r="I7" s="482" t="s">
        <v>603</v>
      </c>
      <c r="J7" s="482" t="s">
        <v>666</v>
      </c>
      <c r="K7" s="482" t="s">
        <v>667</v>
      </c>
      <c r="L7" s="556" t="s">
        <v>668</v>
      </c>
    </row>
    <row r="8" spans="1:12" s="36" customFormat="1" ht="15" customHeight="1" thickTop="1" thickBot="1" x14ac:dyDescent="0.25">
      <c r="A8" s="9" t="s">
        <v>3</v>
      </c>
      <c r="B8" s="439" t="s">
        <v>4</v>
      </c>
      <c r="C8" s="11" t="s">
        <v>5</v>
      </c>
      <c r="D8" s="11" t="s">
        <v>6</v>
      </c>
      <c r="E8" s="11" t="s">
        <v>7</v>
      </c>
      <c r="F8" s="11" t="s">
        <v>8</v>
      </c>
      <c r="G8" s="440" t="s">
        <v>9</v>
      </c>
      <c r="H8" s="440" t="s">
        <v>53</v>
      </c>
      <c r="I8" s="11" t="s">
        <v>11</v>
      </c>
      <c r="J8" s="11" t="s">
        <v>179</v>
      </c>
      <c r="K8" s="11" t="s">
        <v>180</v>
      </c>
      <c r="L8" s="501" t="s">
        <v>181</v>
      </c>
    </row>
    <row r="9" spans="1:12" s="36" customFormat="1" ht="15" customHeight="1" thickTop="1" x14ac:dyDescent="0.2">
      <c r="A9" s="40" t="s">
        <v>13</v>
      </c>
      <c r="B9" s="41" t="s">
        <v>12</v>
      </c>
      <c r="C9" s="427">
        <f>'8.sz. melléklet'!D75+'9.sz. melléklet'!D35</f>
        <v>70729687</v>
      </c>
      <c r="D9" s="427">
        <f>'8.sz. melléklet'!E75+'9.sz. melléklet'!E35</f>
        <v>75228595</v>
      </c>
      <c r="E9" s="427">
        <f>'8.sz. melléklet'!F75+'9.sz. melléklet'!F35</f>
        <v>89961418</v>
      </c>
      <c r="F9" s="333">
        <f>'8.sz. melléklet'!G75+'9.sz. melléklet'!G35</f>
        <v>78494085</v>
      </c>
      <c r="G9" s="49" t="s">
        <v>13</v>
      </c>
      <c r="H9" s="41" t="s">
        <v>116</v>
      </c>
      <c r="I9" s="432">
        <f>'8.sz. melléklet'!D7+'9.sz. melléklet'!D8</f>
        <v>60542285</v>
      </c>
      <c r="J9" s="432">
        <f>'8.sz. melléklet'!E7+'9.sz. melléklet'!E8</f>
        <v>64396752</v>
      </c>
      <c r="K9" s="432">
        <f>'8.sz. melléklet'!F7+'9.sz. melléklet'!F8</f>
        <v>64396752</v>
      </c>
      <c r="L9" s="471">
        <f>'8.sz. melléklet'!G7+'9.sz. melléklet'!G8</f>
        <v>65966414</v>
      </c>
    </row>
    <row r="10" spans="1:12" s="36" customFormat="1" ht="15" customHeight="1" x14ac:dyDescent="0.2">
      <c r="A10" s="15" t="s">
        <v>14</v>
      </c>
      <c r="B10" s="330" t="s">
        <v>415</v>
      </c>
      <c r="C10" s="175">
        <f>'8.sz. melléklet'!D69</f>
        <v>51000000</v>
      </c>
      <c r="D10" s="175">
        <f>'8.sz. melléklet'!E69</f>
        <v>51000000</v>
      </c>
      <c r="E10" s="175">
        <f>'8.sz. melléklet'!F69</f>
        <v>56827538</v>
      </c>
      <c r="F10" s="28">
        <f>'8.sz. melléklet'!G69</f>
        <v>54500000</v>
      </c>
      <c r="G10" s="173" t="s">
        <v>14</v>
      </c>
      <c r="H10" s="16" t="s">
        <v>41</v>
      </c>
      <c r="I10" s="175">
        <f>'8.sz. melléklet'!D20+'9.sz. melléklet'!D18</f>
        <v>12797496</v>
      </c>
      <c r="J10" s="175">
        <f>'8.sz. melléklet'!E20+'9.sz. melléklet'!E18</f>
        <v>13302999</v>
      </c>
      <c r="K10" s="175">
        <f>'8.sz. melléklet'!F20+'9.sz. melléklet'!F18</f>
        <v>13302999</v>
      </c>
      <c r="L10" s="28">
        <f>'8.sz. melléklet'!G20+'9.sz. melléklet'!G18</f>
        <v>13823581</v>
      </c>
    </row>
    <row r="11" spans="1:12" s="36" customFormat="1" ht="15" customHeight="1" x14ac:dyDescent="0.2">
      <c r="A11" s="15" t="s">
        <v>42</v>
      </c>
      <c r="B11" s="330" t="s">
        <v>416</v>
      </c>
      <c r="C11" s="175">
        <f>'8.sz. melléklet'!D70</f>
        <v>32600000</v>
      </c>
      <c r="D11" s="175">
        <f>'8.sz. melléklet'!E70</f>
        <v>32600000</v>
      </c>
      <c r="E11" s="175">
        <f>'8.sz. melléklet'!F70</f>
        <v>44571908</v>
      </c>
      <c r="F11" s="28">
        <f>'8.sz. melléklet'!G70</f>
        <v>41000000</v>
      </c>
      <c r="G11" s="173" t="s">
        <v>42</v>
      </c>
      <c r="H11" s="16" t="s">
        <v>122</v>
      </c>
      <c r="I11" s="175">
        <f>'8.sz. melléklet'!D21+'9.sz. melléklet'!D19</f>
        <v>128026584</v>
      </c>
      <c r="J11" s="175">
        <f>'8.sz. melléklet'!E21+'9.sz. melléklet'!E19</f>
        <v>132053084</v>
      </c>
      <c r="K11" s="175">
        <f>'8.sz. melléklet'!F21+'9.sz. melléklet'!F19</f>
        <v>97622301</v>
      </c>
      <c r="L11" s="28">
        <f>'8.sz. melléklet'!G21+'9.sz. melléklet'!G19</f>
        <v>129856047</v>
      </c>
    </row>
    <row r="12" spans="1:12" s="36" customFormat="1" ht="15" customHeight="1" x14ac:dyDescent="0.2">
      <c r="A12" s="15" t="s">
        <v>43</v>
      </c>
      <c r="B12" s="330" t="s">
        <v>426</v>
      </c>
      <c r="C12" s="175">
        <f>'8.sz. melléklet'!D74</f>
        <v>400000</v>
      </c>
      <c r="D12" s="175">
        <f>'8.sz. melléklet'!E74</f>
        <v>400000</v>
      </c>
      <c r="E12" s="175">
        <f>'8.sz. melléklet'!F74</f>
        <v>768575</v>
      </c>
      <c r="F12" s="28">
        <f>'8.sz. melléklet'!G74</f>
        <v>500000</v>
      </c>
      <c r="G12" s="173" t="s">
        <v>43</v>
      </c>
      <c r="H12" s="16" t="s">
        <v>368</v>
      </c>
      <c r="I12" s="175">
        <f>'8.sz. melléklet'!D32</f>
        <v>4990000</v>
      </c>
      <c r="J12" s="175">
        <f>'8.sz. melléklet'!E32</f>
        <v>4990000</v>
      </c>
      <c r="K12" s="175">
        <f>'8.sz. melléklet'!F32</f>
        <v>3643733</v>
      </c>
      <c r="L12" s="28">
        <f>'8.sz. melléklet'!G32</f>
        <v>4634000</v>
      </c>
    </row>
    <row r="13" spans="1:12" s="36" customFormat="1" ht="15" customHeight="1" x14ac:dyDescent="0.2">
      <c r="A13" s="15" t="s">
        <v>44</v>
      </c>
      <c r="B13" s="45" t="s">
        <v>407</v>
      </c>
      <c r="C13" s="175">
        <f>'8.sz. melléklet'!D63</f>
        <v>62098492</v>
      </c>
      <c r="D13" s="175">
        <f>'8.sz. melléklet'!E63</f>
        <v>72374921</v>
      </c>
      <c r="E13" s="175">
        <f>'8.sz. melléklet'!F63</f>
        <v>72374921</v>
      </c>
      <c r="F13" s="28">
        <f>'8.sz. melléklet'!G63</f>
        <v>62551911</v>
      </c>
      <c r="G13" s="173" t="s">
        <v>44</v>
      </c>
      <c r="H13" s="16" t="s">
        <v>517</v>
      </c>
      <c r="I13" s="175">
        <f>'8.sz. melléklet'!D34</f>
        <v>800000</v>
      </c>
      <c r="J13" s="175">
        <f>'8.sz. melléklet'!E34</f>
        <v>1035980</v>
      </c>
      <c r="K13" s="175">
        <f>'8.sz. melléklet'!F34</f>
        <v>1035980</v>
      </c>
      <c r="L13" s="28">
        <f>'8.sz. melléklet'!G34</f>
        <v>1400140</v>
      </c>
    </row>
    <row r="14" spans="1:12" s="36" customFormat="1" ht="24" x14ac:dyDescent="0.2">
      <c r="A14" s="15" t="s">
        <v>45</v>
      </c>
      <c r="B14" s="45" t="s">
        <v>644</v>
      </c>
      <c r="C14" s="175">
        <f>'8.sz. melléklet'!D64</f>
        <v>15838086</v>
      </c>
      <c r="D14" s="175">
        <f>'8.sz. melléklet'!E64</f>
        <v>30033810</v>
      </c>
      <c r="E14" s="175">
        <f>'8.sz. melléklet'!F64</f>
        <v>30144906</v>
      </c>
      <c r="F14" s="28">
        <f>'8.sz. melléklet'!G64</f>
        <v>6685746</v>
      </c>
      <c r="G14" s="173" t="s">
        <v>45</v>
      </c>
      <c r="H14" s="45" t="s">
        <v>639</v>
      </c>
      <c r="I14" s="175">
        <f>'8.sz. melléklet'!D35</f>
        <v>17905900</v>
      </c>
      <c r="J14" s="175">
        <f>'8.sz. melléklet'!E35</f>
        <v>21237900</v>
      </c>
      <c r="K14" s="175">
        <f>'8.sz. melléklet'!F35</f>
        <v>19313250</v>
      </c>
      <c r="L14" s="28">
        <f>'8.sz. melléklet'!G35</f>
        <v>20406500</v>
      </c>
    </row>
    <row r="15" spans="1:12" s="36" customFormat="1" ht="24" x14ac:dyDescent="0.2">
      <c r="A15" s="15" t="s">
        <v>46</v>
      </c>
      <c r="B15" s="45" t="s">
        <v>447</v>
      </c>
      <c r="C15" s="428">
        <f>'8.sz. melléklet'!D86</f>
        <v>0</v>
      </c>
      <c r="D15" s="428">
        <f>'8.sz. melléklet'!E86</f>
        <v>154600</v>
      </c>
      <c r="E15" s="428">
        <f>'8.sz. melléklet'!F86</f>
        <v>154600</v>
      </c>
      <c r="F15" s="356">
        <f>'8.sz. melléklet'!G86</f>
        <v>0</v>
      </c>
      <c r="G15" s="173" t="s">
        <v>46</v>
      </c>
      <c r="H15" s="45" t="s">
        <v>640</v>
      </c>
      <c r="I15" s="175">
        <f>'8.sz. melléklet'!D36</f>
        <v>7604000</v>
      </c>
      <c r="J15" s="175">
        <f>'8.sz. melléklet'!E36</f>
        <v>16361000</v>
      </c>
      <c r="K15" s="175">
        <f>'8.sz. melléklet'!F36</f>
        <v>16282140</v>
      </c>
      <c r="L15" s="28">
        <f>'8.sz. melléklet'!G36</f>
        <v>7636000</v>
      </c>
    </row>
    <row r="16" spans="1:12" s="36" customFormat="1" ht="15" customHeight="1" x14ac:dyDescent="0.2">
      <c r="A16" s="69"/>
      <c r="B16" s="39"/>
      <c r="C16" s="434"/>
      <c r="D16" s="434"/>
      <c r="E16" s="445"/>
      <c r="F16" s="372"/>
      <c r="G16" s="173" t="s">
        <v>64</v>
      </c>
      <c r="H16" s="16" t="s">
        <v>36</v>
      </c>
      <c r="I16" s="175">
        <f>'8.sz. melléklet'!D37</f>
        <v>74197028</v>
      </c>
      <c r="J16" s="175">
        <f>'8.sz. melléklet'!E37</f>
        <v>68580841</v>
      </c>
      <c r="K16" s="175">
        <f>'8.sz. melléklet'!F37</f>
        <v>0</v>
      </c>
      <c r="L16" s="28">
        <f>'8.sz. melléklet'!G37</f>
        <v>60040523</v>
      </c>
    </row>
    <row r="17" spans="1:12" s="36" customFormat="1" ht="15" customHeight="1" x14ac:dyDescent="0.2">
      <c r="A17" s="768" t="s">
        <v>47</v>
      </c>
      <c r="B17" s="768"/>
      <c r="C17" s="175">
        <f>SUM(C9:C16)</f>
        <v>232666265</v>
      </c>
      <c r="D17" s="463">
        <f>SUM(D9:D16)</f>
        <v>261791926</v>
      </c>
      <c r="E17" s="463">
        <f>SUM(E9:E16)</f>
        <v>294803866</v>
      </c>
      <c r="F17" s="44">
        <f>SUM(F9:F16)</f>
        <v>243731742</v>
      </c>
      <c r="G17" s="769"/>
      <c r="H17" s="769"/>
      <c r="I17" s="326"/>
      <c r="J17" s="326"/>
      <c r="K17" s="326"/>
      <c r="L17" s="462"/>
    </row>
    <row r="18" spans="1:12" s="36" customFormat="1" ht="15" customHeight="1" thickBot="1" x14ac:dyDescent="0.25">
      <c r="A18" s="763" t="s">
        <v>28</v>
      </c>
      <c r="B18" s="763"/>
      <c r="C18" s="429">
        <f>I19-C17</f>
        <v>74197028</v>
      </c>
      <c r="D18" s="429">
        <v>74197028</v>
      </c>
      <c r="E18" s="429">
        <v>74197028</v>
      </c>
      <c r="F18" s="462">
        <f>L19-F17</f>
        <v>60031463</v>
      </c>
      <c r="G18" s="58"/>
      <c r="H18" s="58"/>
      <c r="I18" s="58"/>
      <c r="J18" s="58"/>
      <c r="K18" s="58"/>
      <c r="L18" s="59"/>
    </row>
    <row r="19" spans="1:12" s="36" customFormat="1" ht="15" customHeight="1" thickTop="1" thickBot="1" x14ac:dyDescent="0.25">
      <c r="A19" s="759" t="s">
        <v>49</v>
      </c>
      <c r="B19" s="759"/>
      <c r="C19" s="430">
        <f>SUM(C17:C18)</f>
        <v>306863293</v>
      </c>
      <c r="D19" s="430">
        <f t="shared" ref="D19:E19" si="0">SUM(D17:D18)</f>
        <v>335988954</v>
      </c>
      <c r="E19" s="430">
        <f t="shared" si="0"/>
        <v>369000894</v>
      </c>
      <c r="F19" s="426">
        <f>SUM(F17:F18)</f>
        <v>303763205</v>
      </c>
      <c r="G19" s="761" t="s">
        <v>48</v>
      </c>
      <c r="H19" s="764"/>
      <c r="I19" s="430">
        <f>SUM(I9:I18)</f>
        <v>306863293</v>
      </c>
      <c r="J19" s="430">
        <f>SUM(J9:J18)</f>
        <v>321958556</v>
      </c>
      <c r="K19" s="430">
        <f>SUM(K9:K18)</f>
        <v>215597155</v>
      </c>
      <c r="L19" s="172">
        <f>SUM(L9:L18)</f>
        <v>303763205</v>
      </c>
    </row>
    <row r="20" spans="1:12" s="36" customFormat="1" ht="24.75" thickTop="1" x14ac:dyDescent="0.2">
      <c r="A20" s="40" t="s">
        <v>13</v>
      </c>
      <c r="B20" s="45" t="s">
        <v>611</v>
      </c>
      <c r="C20" s="175">
        <f>'8.sz. melléklet'!D66</f>
        <v>14476490</v>
      </c>
      <c r="D20" s="463">
        <f>'8.sz. melléklet'!E66</f>
        <v>14476490</v>
      </c>
      <c r="E20" s="463">
        <f>'8.sz. melléklet'!F66</f>
        <v>14476490</v>
      </c>
      <c r="F20" s="468">
        <f>'8.sz. melléklet'!G66</f>
        <v>0</v>
      </c>
      <c r="G20" s="436" t="s">
        <v>13</v>
      </c>
      <c r="H20" s="357" t="s">
        <v>203</v>
      </c>
      <c r="I20" s="180">
        <f>'8.sz. melléklet'!D38+'9.sz. melléklet'!D27</f>
        <v>220629529</v>
      </c>
      <c r="J20" s="180">
        <f>'8.sz. melléklet'!E38+'9.sz. melléklet'!E27</f>
        <v>204242332</v>
      </c>
      <c r="K20" s="180">
        <f>'8.sz. melléklet'!F38+'9.sz. melléklet'!F27</f>
        <v>119981554</v>
      </c>
      <c r="L20" s="472">
        <f>'8.sz. melléklet'!G38+'9.sz. melléklet'!G27</f>
        <v>184855892</v>
      </c>
    </row>
    <row r="21" spans="1:12" s="36" customFormat="1" ht="24" x14ac:dyDescent="0.2">
      <c r="A21" s="40" t="s">
        <v>14</v>
      </c>
      <c r="B21" s="45" t="s">
        <v>641</v>
      </c>
      <c r="C21" s="175">
        <f>'8.sz. melléklet'!D67</f>
        <v>32831001</v>
      </c>
      <c r="D21" s="463">
        <f>'8.sz. melléklet'!E67</f>
        <v>18703956</v>
      </c>
      <c r="E21" s="463">
        <f>'8.sz. melléklet'!F67</f>
        <v>18703956</v>
      </c>
      <c r="F21" s="468">
        <f>'8.sz. melléklet'!G67</f>
        <v>36925688</v>
      </c>
      <c r="G21" s="437" t="s">
        <v>14</v>
      </c>
      <c r="H21" s="358" t="s">
        <v>393</v>
      </c>
      <c r="I21" s="166">
        <f>'8.sz. melléklet'!D45</f>
        <v>27864000</v>
      </c>
      <c r="J21" s="166">
        <f>'8.sz. melléklet'!E45</f>
        <v>45454500</v>
      </c>
      <c r="K21" s="166">
        <f>'8.sz. melléklet'!F45</f>
        <v>45433216</v>
      </c>
      <c r="L21" s="473">
        <f>'8.sz. melléklet'!G45</f>
        <v>12815000</v>
      </c>
    </row>
    <row r="22" spans="1:12" s="36" customFormat="1" ht="15" customHeight="1" x14ac:dyDescent="0.2">
      <c r="A22" s="40" t="s">
        <v>42</v>
      </c>
      <c r="B22" s="41" t="s">
        <v>511</v>
      </c>
      <c r="C22" s="328">
        <f>'8.sz. melléklet'!D84</f>
        <v>0</v>
      </c>
      <c r="D22" s="433">
        <f>'8.sz. melléklet'!E84</f>
        <v>0</v>
      </c>
      <c r="E22" s="433">
        <f>'8.sz. melléklet'!F84</f>
        <v>0</v>
      </c>
      <c r="F22" s="467">
        <f>'8.sz. melléklet'!G84</f>
        <v>0</v>
      </c>
      <c r="G22" s="438" t="s">
        <v>42</v>
      </c>
      <c r="H22" s="70" t="s">
        <v>662</v>
      </c>
      <c r="I22" s="179">
        <f>'8.sz. melléklet'!D48</f>
        <v>1500000</v>
      </c>
      <c r="J22" s="179">
        <f>'8.sz. melléklet'!E48</f>
        <v>2482000</v>
      </c>
      <c r="K22" s="179">
        <f>'8.sz. melléklet'!F48</f>
        <v>2332000</v>
      </c>
      <c r="L22" s="666">
        <f>'8.sz. melléklet'!G48</f>
        <v>2500000</v>
      </c>
    </row>
    <row r="23" spans="1:12" s="36" customFormat="1" ht="15" customHeight="1" x14ac:dyDescent="0.2">
      <c r="A23" s="40" t="s">
        <v>43</v>
      </c>
      <c r="B23" s="16" t="s">
        <v>465</v>
      </c>
      <c r="C23" s="175">
        <f>'8.sz. melléklet'!D88</f>
        <v>132000</v>
      </c>
      <c r="D23" s="463">
        <f>'8.sz. melléklet'!E88</f>
        <v>110046</v>
      </c>
      <c r="E23" s="463">
        <f>'8.sz. melléklet'!F88</f>
        <v>1025208</v>
      </c>
      <c r="F23" s="468">
        <f>'8.sz. melléklet'!G88</f>
        <v>860000</v>
      </c>
      <c r="G23" s="66"/>
      <c r="H23" s="465"/>
      <c r="I23" s="326"/>
      <c r="J23" s="326"/>
      <c r="K23" s="326"/>
      <c r="L23" s="462"/>
    </row>
    <row r="24" spans="1:12" s="36" customFormat="1" ht="15" customHeight="1" x14ac:dyDescent="0.2">
      <c r="A24" s="56" t="s">
        <v>50</v>
      </c>
      <c r="B24" s="46"/>
      <c r="C24" s="175">
        <f>SUM(C20:C23)</f>
        <v>47439491</v>
      </c>
      <c r="D24" s="175">
        <f t="shared" ref="D24:E24" si="1">SUM(D20:D23)</f>
        <v>33290492</v>
      </c>
      <c r="E24" s="175">
        <f t="shared" si="1"/>
        <v>34205654</v>
      </c>
      <c r="F24" s="468">
        <f>SUM(F20:F23)</f>
        <v>37785688</v>
      </c>
      <c r="G24" s="39"/>
      <c r="H24" s="39"/>
      <c r="I24" s="39"/>
      <c r="J24" s="39"/>
      <c r="K24" s="39"/>
      <c r="L24" s="55"/>
    </row>
    <row r="25" spans="1:12" s="36" customFormat="1" ht="15" customHeight="1" thickBot="1" x14ac:dyDescent="0.25">
      <c r="A25" s="57" t="s">
        <v>28</v>
      </c>
      <c r="B25" s="51"/>
      <c r="C25" s="431">
        <v>104842216</v>
      </c>
      <c r="D25" s="431">
        <v>104842217</v>
      </c>
      <c r="E25" s="431">
        <v>104842217</v>
      </c>
      <c r="F25" s="469">
        <f>L26-F24</f>
        <v>162385204</v>
      </c>
      <c r="G25" s="58"/>
      <c r="H25" s="58"/>
      <c r="I25" s="58"/>
      <c r="J25" s="58"/>
      <c r="K25" s="58"/>
      <c r="L25" s="59"/>
    </row>
    <row r="26" spans="1:12" s="36" customFormat="1" ht="15" customHeight="1" thickTop="1" thickBot="1" x14ac:dyDescent="0.25">
      <c r="A26" s="759" t="s">
        <v>51</v>
      </c>
      <c r="B26" s="759"/>
      <c r="C26" s="430">
        <f>SUM(C24:C25)</f>
        <v>152281707</v>
      </c>
      <c r="D26" s="464">
        <f>SUM(D24:D25)</f>
        <v>138132709</v>
      </c>
      <c r="E26" s="464">
        <f>SUM(E24:E25)</f>
        <v>139047871</v>
      </c>
      <c r="F26" s="470">
        <f>SUM(F24:F25)</f>
        <v>200170892</v>
      </c>
      <c r="G26" s="761" t="s">
        <v>52</v>
      </c>
      <c r="H26" s="764"/>
      <c r="I26" s="430">
        <f>SUM(I20:I24)</f>
        <v>249993529</v>
      </c>
      <c r="J26" s="430">
        <f>SUM(J20:J24)</f>
        <v>252178832</v>
      </c>
      <c r="K26" s="430">
        <f>SUM(K20:K24)</f>
        <v>167746770</v>
      </c>
      <c r="L26" s="426">
        <f>SUM(L20:L24)</f>
        <v>200170892</v>
      </c>
    </row>
    <row r="27" spans="1:12" s="36" customFormat="1" ht="15" customHeight="1" thickTop="1" x14ac:dyDescent="0.2">
      <c r="A27" s="626" t="s">
        <v>13</v>
      </c>
      <c r="B27" s="505" t="s">
        <v>578</v>
      </c>
      <c r="C27" s="533">
        <f>'8.sz. melléklet'!D92+'8.sz. melléklet'!D94</f>
        <v>100000000</v>
      </c>
      <c r="D27" s="533">
        <f>'8.sz. melléklet'!E92+'8.sz. melléklet'!E94</f>
        <v>102562337</v>
      </c>
      <c r="E27" s="533">
        <f>'8.sz. melléklet'!F92+'8.sz. melléklet'!F94</f>
        <v>102562337</v>
      </c>
      <c r="F27" s="533">
        <f>'8.sz. melléklet'!G92+'8.sz. melléklet'!G94</f>
        <v>0</v>
      </c>
      <c r="G27" s="506" t="s">
        <v>13</v>
      </c>
      <c r="H27" s="505" t="s">
        <v>39</v>
      </c>
      <c r="I27" s="513">
        <f>'8.sz. melléklet'!D53</f>
        <v>2288178</v>
      </c>
      <c r="J27" s="534">
        <f>'8.sz. melléklet'!E53</f>
        <v>2546612</v>
      </c>
      <c r="K27" s="534">
        <f>'8.sz. melléklet'!F53</f>
        <v>2546612</v>
      </c>
      <c r="L27" s="535">
        <f>'8.sz. melléklet'!G53</f>
        <v>2303903</v>
      </c>
    </row>
    <row r="28" spans="1:12" s="36" customFormat="1" ht="15" customHeight="1" thickBot="1" x14ac:dyDescent="0.25">
      <c r="A28" s="47" t="s">
        <v>13</v>
      </c>
      <c r="B28" s="502" t="s">
        <v>28</v>
      </c>
      <c r="C28" s="512"/>
      <c r="D28" s="512"/>
      <c r="E28" s="512">
        <v>0</v>
      </c>
      <c r="F28" s="529">
        <f>L29-F27</f>
        <v>2303903</v>
      </c>
      <c r="G28" s="38"/>
      <c r="H28" s="346"/>
      <c r="I28" s="39"/>
      <c r="J28" s="536"/>
      <c r="K28" s="352"/>
      <c r="L28" s="53"/>
    </row>
    <row r="29" spans="1:12" ht="14.25" thickTop="1" thickBot="1" x14ac:dyDescent="0.25">
      <c r="A29" s="759" t="s">
        <v>579</v>
      </c>
      <c r="B29" s="759"/>
      <c r="C29" s="507">
        <f>SUM(C27:C28)</f>
        <v>100000000</v>
      </c>
      <c r="D29" s="464">
        <f t="shared" ref="D29:F29" si="2">SUM(D27:D28)</f>
        <v>102562337</v>
      </c>
      <c r="E29" s="464">
        <f t="shared" si="2"/>
        <v>102562337</v>
      </c>
      <c r="F29" s="507">
        <f t="shared" si="2"/>
        <v>2303903</v>
      </c>
      <c r="G29" s="760" t="s">
        <v>580</v>
      </c>
      <c r="H29" s="761"/>
      <c r="I29" s="507">
        <f>SUM(I27:I28)</f>
        <v>2288178</v>
      </c>
      <c r="J29" s="430">
        <f>SUM(J27:J28)</f>
        <v>2546612</v>
      </c>
      <c r="K29" s="507">
        <f>SUM(K27:K28)</f>
        <v>2546612</v>
      </c>
      <c r="L29" s="172">
        <f>SUM(L27:L28)</f>
        <v>2303903</v>
      </c>
    </row>
    <row r="30" spans="1:12" ht="14.25" thickTop="1" thickBot="1" x14ac:dyDescent="0.25">
      <c r="A30" s="762" t="s">
        <v>112</v>
      </c>
      <c r="B30" s="762"/>
      <c r="C30" s="511">
        <f>C19+C26+C29</f>
        <v>559145000</v>
      </c>
      <c r="D30" s="530">
        <f>D19+D26+D29</f>
        <v>576684000</v>
      </c>
      <c r="E30" s="511">
        <f>E19+E26+E29</f>
        <v>610611102</v>
      </c>
      <c r="F30" s="508">
        <f>F19+F26+F29</f>
        <v>506238000</v>
      </c>
      <c r="G30" s="509" t="s">
        <v>112</v>
      </c>
      <c r="H30" s="510"/>
      <c r="I30" s="531">
        <f>I19+I26+I29</f>
        <v>559145000</v>
      </c>
      <c r="J30" s="531">
        <f>J19+J26+J29</f>
        <v>576684000</v>
      </c>
      <c r="K30" s="531">
        <f>K19+K26+K29</f>
        <v>385890537</v>
      </c>
      <c r="L30" s="532">
        <f>L19+L26+L29</f>
        <v>506238000</v>
      </c>
    </row>
    <row r="31" spans="1:12" ht="13.5" thickTop="1" x14ac:dyDescent="0.2">
      <c r="G31"/>
      <c r="H31"/>
      <c r="I31"/>
      <c r="J31"/>
    </row>
    <row r="32" spans="1:12" x14ac:dyDescent="0.2">
      <c r="G32"/>
      <c r="H32"/>
      <c r="I32"/>
      <c r="J32"/>
    </row>
    <row r="33" spans="7:10" x14ac:dyDescent="0.2">
      <c r="G33"/>
      <c r="H33"/>
      <c r="I33"/>
      <c r="J33"/>
    </row>
    <row r="34" spans="7:10" x14ac:dyDescent="0.2">
      <c r="G34"/>
      <c r="H34"/>
      <c r="I34"/>
      <c r="J34"/>
    </row>
    <row r="35" spans="7:10" x14ac:dyDescent="0.2">
      <c r="G35"/>
      <c r="H35"/>
      <c r="I35"/>
      <c r="J35"/>
    </row>
    <row r="36" spans="7:10" x14ac:dyDescent="0.2">
      <c r="G36"/>
      <c r="H36"/>
      <c r="I36"/>
      <c r="J36"/>
    </row>
    <row r="37" spans="7:10" x14ac:dyDescent="0.2">
      <c r="G37"/>
      <c r="H37"/>
      <c r="I37"/>
      <c r="J37"/>
    </row>
    <row r="38" spans="7:10" x14ac:dyDescent="0.2">
      <c r="G38"/>
      <c r="H38"/>
      <c r="I38"/>
      <c r="J38"/>
    </row>
  </sheetData>
  <sheetProtection selectLockedCells="1" selectUnlockedCells="1"/>
  <mergeCells count="13">
    <mergeCell ref="A7:B7"/>
    <mergeCell ref="G7:H7"/>
    <mergeCell ref="A17:B17"/>
    <mergeCell ref="G17:H17"/>
    <mergeCell ref="A4:L4"/>
    <mergeCell ref="A29:B29"/>
    <mergeCell ref="G29:H29"/>
    <mergeCell ref="A30:B30"/>
    <mergeCell ref="A18:B18"/>
    <mergeCell ref="A19:B19"/>
    <mergeCell ref="G19:H19"/>
    <mergeCell ref="A26:B26"/>
    <mergeCell ref="G26:H26"/>
  </mergeCells>
  <phoneticPr fontId="17" type="noConversion"/>
  <pageMargins left="0.25" right="0.25" top="0.75" bottom="0.75" header="0.3" footer="0.3"/>
  <pageSetup paperSize="9" scale="94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zoomScaleNormal="100" workbookViewId="0"/>
  </sheetViews>
  <sheetFormatPr defaultRowHeight="12.75" x14ac:dyDescent="0.2"/>
  <cols>
    <col min="1" max="1" width="5.7109375" style="1" customWidth="1"/>
    <col min="2" max="2" width="40.7109375" style="1" customWidth="1"/>
    <col min="3" max="7" width="9.7109375" style="1" customWidth="1"/>
    <col min="9" max="9" width="10.140625" bestFit="1" customWidth="1"/>
  </cols>
  <sheetData>
    <row r="1" spans="1:9" s="36" customFormat="1" ht="15" customHeight="1" x14ac:dyDescent="0.2">
      <c r="B1" s="1"/>
      <c r="C1" s="1"/>
      <c r="D1" s="1"/>
      <c r="E1" s="1"/>
      <c r="F1" s="1"/>
      <c r="G1" s="1" t="s">
        <v>532</v>
      </c>
    </row>
    <row r="2" spans="1:9" s="36" customFormat="1" ht="15" customHeight="1" x14ac:dyDescent="0.2">
      <c r="B2" s="1"/>
      <c r="C2" s="2"/>
      <c r="D2" s="2"/>
      <c r="E2" s="2"/>
      <c r="F2" s="2"/>
      <c r="G2" s="2" t="str">
        <f>'2.sz. melléklet'!G2</f>
        <v>az 1/2019. (II.20.) önkormányzati rendelethez</v>
      </c>
    </row>
    <row r="3" spans="1:9" s="36" customFormat="1" ht="15" customHeight="1" x14ac:dyDescent="0.2">
      <c r="A3" s="38"/>
      <c r="B3" s="39"/>
      <c r="C3" s="39"/>
      <c r="D3" s="39"/>
      <c r="E3" s="39"/>
      <c r="F3" s="39"/>
    </row>
    <row r="4" spans="1:9" s="36" customFormat="1" ht="15" customHeight="1" x14ac:dyDescent="0.2">
      <c r="A4" s="772" t="s">
        <v>688</v>
      </c>
      <c r="B4" s="772"/>
      <c r="C4" s="772"/>
      <c r="D4" s="772"/>
      <c r="E4" s="772"/>
      <c r="F4" s="772"/>
      <c r="G4" s="772"/>
      <c r="H4" s="35"/>
    </row>
    <row r="5" spans="1:9" s="36" customFormat="1" ht="15" customHeight="1" x14ac:dyDescent="0.2">
      <c r="A5" s="61"/>
      <c r="B5" s="61"/>
      <c r="C5" s="61"/>
      <c r="D5" s="61"/>
      <c r="E5" s="61"/>
      <c r="F5" s="61"/>
      <c r="G5" s="61"/>
      <c r="H5" s="35"/>
    </row>
    <row r="6" spans="1:9" s="36" customFormat="1" ht="15" customHeight="1" thickBot="1" x14ac:dyDescent="0.25">
      <c r="A6" s="62"/>
      <c r="B6" s="62"/>
      <c r="C6" s="444"/>
      <c r="D6" s="444"/>
      <c r="E6" s="466"/>
      <c r="F6" s="466"/>
      <c r="G6" s="425" t="s">
        <v>304</v>
      </c>
      <c r="H6" s="35"/>
    </row>
    <row r="7" spans="1:9" s="36" customFormat="1" ht="45.75" thickTop="1" x14ac:dyDescent="0.2">
      <c r="A7" s="5" t="s">
        <v>1</v>
      </c>
      <c r="B7" s="6" t="s">
        <v>2</v>
      </c>
      <c r="C7" s="7" t="s">
        <v>603</v>
      </c>
      <c r="D7" s="7" t="s">
        <v>666</v>
      </c>
      <c r="E7" s="7" t="s">
        <v>667</v>
      </c>
      <c r="F7" s="7" t="s">
        <v>668</v>
      </c>
      <c r="G7" s="481" t="s">
        <v>669</v>
      </c>
      <c r="H7" s="35"/>
    </row>
    <row r="8" spans="1:9" s="36" customFormat="1" ht="15" customHeight="1" thickBot="1" x14ac:dyDescent="0.25">
      <c r="A8" s="9" t="s">
        <v>3</v>
      </c>
      <c r="B8" s="10" t="s">
        <v>4</v>
      </c>
      <c r="C8" s="11" t="s">
        <v>5</v>
      </c>
      <c r="D8" s="11" t="s">
        <v>6</v>
      </c>
      <c r="E8" s="11" t="s">
        <v>7</v>
      </c>
      <c r="F8" s="11" t="s">
        <v>8</v>
      </c>
      <c r="G8" s="12" t="s">
        <v>9</v>
      </c>
      <c r="H8" s="35"/>
    </row>
    <row r="9" spans="1:9" s="36" customFormat="1" ht="15" customHeight="1" thickTop="1" x14ac:dyDescent="0.2">
      <c r="A9" s="773" t="s">
        <v>10</v>
      </c>
      <c r="B9" s="773"/>
      <c r="C9" s="773"/>
      <c r="D9" s="773"/>
      <c r="E9" s="773"/>
      <c r="F9" s="773"/>
      <c r="G9" s="773"/>
      <c r="H9" s="35"/>
    </row>
    <row r="10" spans="1:9" s="36" customFormat="1" ht="15" customHeight="1" x14ac:dyDescent="0.2">
      <c r="A10" s="72" t="s">
        <v>54</v>
      </c>
      <c r="B10" s="73" t="s">
        <v>642</v>
      </c>
      <c r="C10" s="74">
        <f>C11+C26</f>
        <v>77936578</v>
      </c>
      <c r="D10" s="74">
        <f>D11+D26</f>
        <v>102408731</v>
      </c>
      <c r="E10" s="74">
        <f>E11+E26</f>
        <v>102519827</v>
      </c>
      <c r="F10" s="74">
        <f>F11+F26</f>
        <v>69237657</v>
      </c>
      <c r="G10" s="65">
        <f>F10/C10</f>
        <v>0.88838461704079441</v>
      </c>
      <c r="H10" s="35"/>
    </row>
    <row r="11" spans="1:9" s="36" customFormat="1" ht="15" customHeight="1" x14ac:dyDescent="0.2">
      <c r="A11" s="66"/>
      <c r="B11" s="67" t="s">
        <v>647</v>
      </c>
      <c r="C11" s="50">
        <f>SUM(C12:C25)</f>
        <v>62098492</v>
      </c>
      <c r="D11" s="50">
        <f>SUM(D12:D25)</f>
        <v>72374921</v>
      </c>
      <c r="E11" s="50">
        <f>SUM(E12:E25)</f>
        <v>72374921</v>
      </c>
      <c r="F11" s="50">
        <f>SUM(F12:F25)</f>
        <v>62551911</v>
      </c>
      <c r="G11" s="68">
        <f>F11/C11</f>
        <v>1.0073016104803318</v>
      </c>
      <c r="H11" s="35"/>
    </row>
    <row r="12" spans="1:9" s="36" customFormat="1" ht="15" customHeight="1" x14ac:dyDescent="0.2">
      <c r="A12" s="69"/>
      <c r="B12" s="76" t="s">
        <v>649</v>
      </c>
      <c r="C12" s="310"/>
      <c r="D12" s="310"/>
      <c r="E12" s="310"/>
      <c r="F12" s="310"/>
      <c r="G12" s="307"/>
      <c r="H12" s="35"/>
    </row>
    <row r="13" spans="1:9" s="36" customFormat="1" ht="15" customHeight="1" x14ac:dyDescent="0.2">
      <c r="A13" s="69"/>
      <c r="B13" s="76" t="s">
        <v>650</v>
      </c>
      <c r="C13" s="311">
        <v>16207515</v>
      </c>
      <c r="D13" s="311">
        <v>16252167</v>
      </c>
      <c r="E13" s="311">
        <v>16252167</v>
      </c>
      <c r="F13" s="311">
        <v>16207515</v>
      </c>
      <c r="G13" s="307"/>
      <c r="H13" s="35"/>
    </row>
    <row r="14" spans="1:9" s="36" customFormat="1" ht="15" customHeight="1" x14ac:dyDescent="0.2">
      <c r="A14" s="69"/>
      <c r="B14" s="76" t="s">
        <v>651</v>
      </c>
      <c r="C14" s="311">
        <v>3234837</v>
      </c>
      <c r="D14" s="311">
        <v>3234837</v>
      </c>
      <c r="E14" s="311">
        <v>3234837</v>
      </c>
      <c r="F14" s="311">
        <v>3271906</v>
      </c>
      <c r="G14" s="307"/>
      <c r="H14" s="35"/>
    </row>
    <row r="15" spans="1:9" s="36" customFormat="1" ht="15" customHeight="1" x14ac:dyDescent="0.2">
      <c r="A15" s="69"/>
      <c r="B15" s="76" t="s">
        <v>652</v>
      </c>
      <c r="C15" s="311">
        <v>19468580</v>
      </c>
      <c r="D15" s="311">
        <v>19468580</v>
      </c>
      <c r="E15" s="311">
        <v>19468580</v>
      </c>
      <c r="F15" s="311">
        <v>20677840</v>
      </c>
      <c r="G15" s="307"/>
      <c r="H15" s="474"/>
    </row>
    <row r="16" spans="1:9" s="36" customFormat="1" ht="15" customHeight="1" x14ac:dyDescent="0.2">
      <c r="A16" s="69"/>
      <c r="B16" s="313" t="s">
        <v>653</v>
      </c>
      <c r="C16" s="311">
        <v>137700</v>
      </c>
      <c r="D16" s="311">
        <v>137700</v>
      </c>
      <c r="E16" s="311">
        <v>137700</v>
      </c>
      <c r="F16" s="311">
        <v>155550</v>
      </c>
      <c r="G16" s="307"/>
      <c r="H16" s="474"/>
      <c r="I16" s="159"/>
    </row>
    <row r="17" spans="1:9" s="36" customFormat="1" ht="15" customHeight="1" x14ac:dyDescent="0.2">
      <c r="A17" s="69"/>
      <c r="B17" s="313" t="s">
        <v>654</v>
      </c>
      <c r="C17" s="311">
        <v>1170400</v>
      </c>
      <c r="D17" s="311">
        <v>1170400</v>
      </c>
      <c r="E17" s="311">
        <v>1170400</v>
      </c>
      <c r="F17" s="311">
        <v>1120500</v>
      </c>
      <c r="G17" s="307"/>
      <c r="H17" s="474"/>
      <c r="I17" s="159"/>
    </row>
    <row r="18" spans="1:9" s="36" customFormat="1" ht="24" x14ac:dyDescent="0.2">
      <c r="A18" s="69"/>
      <c r="B18" s="312" t="s">
        <v>689</v>
      </c>
      <c r="C18" s="311">
        <v>12327800</v>
      </c>
      <c r="D18" s="311">
        <v>12327800</v>
      </c>
      <c r="E18" s="311">
        <v>12327800</v>
      </c>
      <c r="F18" s="311">
        <v>12219000</v>
      </c>
      <c r="G18" s="307"/>
      <c r="H18" s="35"/>
    </row>
    <row r="19" spans="1:9" s="36" customFormat="1" ht="24" x14ac:dyDescent="0.2">
      <c r="A19" s="69"/>
      <c r="B19" s="312" t="s">
        <v>690</v>
      </c>
      <c r="C19" s="311">
        <v>1552300</v>
      </c>
      <c r="D19" s="311">
        <v>1552300</v>
      </c>
      <c r="E19" s="311">
        <v>1552300</v>
      </c>
      <c r="F19" s="311">
        <v>1850600</v>
      </c>
      <c r="G19" s="307"/>
      <c r="H19" s="35"/>
    </row>
    <row r="20" spans="1:9" s="36" customFormat="1" ht="15" customHeight="1" x14ac:dyDescent="0.2">
      <c r="A20" s="69"/>
      <c r="B20" s="312" t="s">
        <v>691</v>
      </c>
      <c r="C20" s="311">
        <v>55360</v>
      </c>
      <c r="D20" s="311">
        <v>0</v>
      </c>
      <c r="E20" s="311">
        <v>0</v>
      </c>
      <c r="F20" s="311">
        <v>0</v>
      </c>
      <c r="G20" s="307"/>
      <c r="H20" s="35"/>
    </row>
    <row r="21" spans="1:9" s="36" customFormat="1" ht="15" customHeight="1" x14ac:dyDescent="0.2">
      <c r="A21" s="69"/>
      <c r="B21" s="76" t="s">
        <v>692</v>
      </c>
      <c r="C21" s="311">
        <v>1140000</v>
      </c>
      <c r="D21" s="311">
        <v>1064000</v>
      </c>
      <c r="E21" s="311">
        <v>1064000</v>
      </c>
      <c r="F21" s="311">
        <v>1064000</v>
      </c>
      <c r="G21" s="307"/>
      <c r="H21" s="35"/>
    </row>
    <row r="22" spans="1:9" s="36" customFormat="1" ht="15" customHeight="1" x14ac:dyDescent="0.2">
      <c r="A22" s="69"/>
      <c r="B22" s="76" t="s">
        <v>693</v>
      </c>
      <c r="C22" s="311">
        <v>5004000</v>
      </c>
      <c r="D22" s="311">
        <v>5004000</v>
      </c>
      <c r="E22" s="311">
        <v>5004000</v>
      </c>
      <c r="F22" s="311">
        <v>4185000</v>
      </c>
      <c r="G22" s="307"/>
      <c r="H22" s="35"/>
    </row>
    <row r="23" spans="1:9" s="36" customFormat="1" ht="15" customHeight="1" x14ac:dyDescent="0.2">
      <c r="A23" s="69"/>
      <c r="B23" s="76" t="s">
        <v>694</v>
      </c>
      <c r="C23" s="311">
        <v>1800000</v>
      </c>
      <c r="D23" s="311">
        <v>1950827</v>
      </c>
      <c r="E23" s="311">
        <v>1950827</v>
      </c>
      <c r="F23" s="311">
        <v>1800000</v>
      </c>
      <c r="G23" s="307"/>
      <c r="H23" s="35"/>
      <c r="I23" s="159"/>
    </row>
    <row r="24" spans="1:9" s="36" customFormat="1" ht="15" customHeight="1" x14ac:dyDescent="0.2">
      <c r="A24" s="69"/>
      <c r="B24" s="313" t="s">
        <v>695</v>
      </c>
      <c r="C24" s="485">
        <v>0</v>
      </c>
      <c r="D24" s="486">
        <v>1605310</v>
      </c>
      <c r="E24" s="486">
        <v>1605310</v>
      </c>
      <c r="F24" s="485">
        <v>0</v>
      </c>
      <c r="G24" s="307"/>
      <c r="H24" s="35"/>
    </row>
    <row r="25" spans="1:9" s="36" customFormat="1" ht="15" customHeight="1" x14ac:dyDescent="0.2">
      <c r="A25" s="69"/>
      <c r="B25" s="313" t="s">
        <v>696</v>
      </c>
      <c r="C25" s="486">
        <v>0</v>
      </c>
      <c r="D25" s="486">
        <v>8607000</v>
      </c>
      <c r="E25" s="486">
        <v>8607000</v>
      </c>
      <c r="F25" s="486">
        <v>0</v>
      </c>
      <c r="G25" s="484"/>
      <c r="H25" s="35"/>
      <c r="I25" s="159"/>
    </row>
    <row r="26" spans="1:9" s="36" customFormat="1" ht="24" x14ac:dyDescent="0.2">
      <c r="A26" s="47"/>
      <c r="B26" s="658" t="s">
        <v>648</v>
      </c>
      <c r="C26" s="659">
        <f>'8.sz. melléklet'!D64</f>
        <v>15838086</v>
      </c>
      <c r="D26" s="659">
        <f>'8.sz. melléklet'!E64</f>
        <v>30033810</v>
      </c>
      <c r="E26" s="659">
        <f>'8.sz. melléklet'!F64</f>
        <v>30144906</v>
      </c>
      <c r="F26" s="659">
        <f>'8.sz. melléklet'!G64</f>
        <v>6685746</v>
      </c>
      <c r="G26" s="116">
        <f t="shared" ref="G26:G36" si="0">F26/C26</f>
        <v>0.42213093173000826</v>
      </c>
      <c r="H26" s="35"/>
    </row>
    <row r="27" spans="1:9" s="36" customFormat="1" ht="15" customHeight="1" x14ac:dyDescent="0.2">
      <c r="A27" s="318" t="s">
        <v>19</v>
      </c>
      <c r="B27" s="319" t="s">
        <v>15</v>
      </c>
      <c r="C27" s="320">
        <f>SUM(C28:C30)</f>
        <v>84000000</v>
      </c>
      <c r="D27" s="320">
        <f>SUM(D28:D30)</f>
        <v>84000000</v>
      </c>
      <c r="E27" s="320">
        <f>SUM(E28:E30)</f>
        <v>102168021</v>
      </c>
      <c r="F27" s="320">
        <f>SUM(F28:F30)</f>
        <v>96000000</v>
      </c>
      <c r="G27" s="65">
        <f>F27/C27</f>
        <v>1.1428571428571428</v>
      </c>
      <c r="H27" s="35"/>
    </row>
    <row r="28" spans="1:9" s="36" customFormat="1" ht="15" customHeight="1" x14ac:dyDescent="0.2">
      <c r="A28" s="69"/>
      <c r="B28" s="76" t="s">
        <v>457</v>
      </c>
      <c r="C28" s="308">
        <f>'8.sz. melléklet'!D69</f>
        <v>51000000</v>
      </c>
      <c r="D28" s="308">
        <f>'8.sz. melléklet'!E69</f>
        <v>51000000</v>
      </c>
      <c r="E28" s="308">
        <f>'8.sz. melléklet'!F69</f>
        <v>56827538</v>
      </c>
      <c r="F28" s="308">
        <f>'8.sz. melléklet'!G69</f>
        <v>54500000</v>
      </c>
      <c r="G28" s="307"/>
      <c r="H28" s="35"/>
    </row>
    <row r="29" spans="1:9" s="36" customFormat="1" ht="15" customHeight="1" x14ac:dyDescent="0.2">
      <c r="A29" s="69"/>
      <c r="B29" s="76" t="s">
        <v>456</v>
      </c>
      <c r="C29" s="308">
        <f>'8.sz. melléklet'!D70</f>
        <v>32600000</v>
      </c>
      <c r="D29" s="308">
        <f>'8.sz. melléklet'!E70</f>
        <v>32600000</v>
      </c>
      <c r="E29" s="308">
        <f>'8.sz. melléklet'!F70</f>
        <v>44571908</v>
      </c>
      <c r="F29" s="308">
        <f>'8.sz. melléklet'!G70</f>
        <v>41000000</v>
      </c>
      <c r="G29" s="307"/>
      <c r="H29" s="35"/>
    </row>
    <row r="30" spans="1:9" s="36" customFormat="1" ht="15" customHeight="1" x14ac:dyDescent="0.2">
      <c r="A30" s="47"/>
      <c r="B30" s="81" t="s">
        <v>455</v>
      </c>
      <c r="C30" s="82">
        <f>'8.sz. melléklet'!D74</f>
        <v>400000</v>
      </c>
      <c r="D30" s="82">
        <f>'8.sz. melléklet'!E74</f>
        <v>400000</v>
      </c>
      <c r="E30" s="82">
        <f>'8.sz. melléklet'!F74</f>
        <v>768575</v>
      </c>
      <c r="F30" s="82">
        <f>'8.sz. melléklet'!G74</f>
        <v>500000</v>
      </c>
      <c r="G30" s="307"/>
      <c r="H30" s="35"/>
    </row>
    <row r="31" spans="1:9" s="317" customFormat="1" ht="15" customHeight="1" x14ac:dyDescent="0.2">
      <c r="A31" s="304" t="s">
        <v>55</v>
      </c>
      <c r="B31" s="305" t="s">
        <v>12</v>
      </c>
      <c r="C31" s="306">
        <f>'8.sz. melléklet'!D75+'9.sz. melléklet'!D35</f>
        <v>70729687</v>
      </c>
      <c r="D31" s="306">
        <f>'8.sz. melléklet'!E75+'9.sz. melléklet'!E35</f>
        <v>75228595</v>
      </c>
      <c r="E31" s="306">
        <f>'8.sz. melléklet'!F75+'9.sz. melléklet'!F35</f>
        <v>89961418</v>
      </c>
      <c r="F31" s="306">
        <f>'8.sz. melléklet'!G75+'9.sz. melléklet'!G35</f>
        <v>78494085</v>
      </c>
      <c r="G31" s="65">
        <f>F31/C31</f>
        <v>1.1097756589817795</v>
      </c>
      <c r="H31" s="316"/>
    </row>
    <row r="32" spans="1:9" s="309" customFormat="1" ht="15" customHeight="1" x14ac:dyDescent="0.2">
      <c r="A32" s="77" t="s">
        <v>21</v>
      </c>
      <c r="B32" s="23" t="s">
        <v>447</v>
      </c>
      <c r="C32" s="24">
        <f>'8.sz. melléklet'!D86</f>
        <v>0</v>
      </c>
      <c r="D32" s="24">
        <f>'8.sz. melléklet'!E86</f>
        <v>154600</v>
      </c>
      <c r="E32" s="24">
        <f>'8.sz. melléklet'!F86</f>
        <v>154600</v>
      </c>
      <c r="F32" s="24">
        <f>'8.sz. melléklet'!G86</f>
        <v>0</v>
      </c>
      <c r="G32" s="78"/>
      <c r="H32" s="35"/>
    </row>
    <row r="33" spans="1:8" s="36" customFormat="1" ht="15" customHeight="1" x14ac:dyDescent="0.2">
      <c r="A33" s="746" t="s">
        <v>57</v>
      </c>
      <c r="B33" s="746"/>
      <c r="C33" s="26">
        <f>C31+C27+C10+C32</f>
        <v>232666265</v>
      </c>
      <c r="D33" s="26">
        <f>D31+D27+D10+D32</f>
        <v>261791926</v>
      </c>
      <c r="E33" s="26">
        <f>E31+E27+E10+E32</f>
        <v>294803866</v>
      </c>
      <c r="F33" s="26">
        <f>F31+F27+F10+F32</f>
        <v>243731742</v>
      </c>
      <c r="G33" s="79">
        <f t="shared" si="0"/>
        <v>1.0475594388382863</v>
      </c>
      <c r="H33" s="35"/>
    </row>
    <row r="34" spans="1:8" s="36" customFormat="1" ht="15" customHeight="1" x14ac:dyDescent="0.2">
      <c r="A34" s="66" t="s">
        <v>22</v>
      </c>
      <c r="B34" s="67" t="s">
        <v>58</v>
      </c>
      <c r="C34" s="50">
        <f>SUM(C35)</f>
        <v>74197028</v>
      </c>
      <c r="D34" s="50">
        <f>SUM(D35)</f>
        <v>74197028</v>
      </c>
      <c r="E34" s="50">
        <f>SUM(E35)</f>
        <v>74197028</v>
      </c>
      <c r="F34" s="50">
        <f>SUM(F35)</f>
        <v>60031463</v>
      </c>
      <c r="G34" s="80">
        <f t="shared" si="0"/>
        <v>0.8090817734640261</v>
      </c>
      <c r="H34" s="35"/>
    </row>
    <row r="35" spans="1:8" s="36" customFormat="1" ht="15" customHeight="1" thickBot="1" x14ac:dyDescent="0.25">
      <c r="A35" s="321"/>
      <c r="B35" s="322" t="s">
        <v>59</v>
      </c>
      <c r="C35" s="323">
        <f>'3.sz. melléklet'!C18</f>
        <v>74197028</v>
      </c>
      <c r="D35" s="323">
        <f>'3.sz. melléklet'!D18</f>
        <v>74197028</v>
      </c>
      <c r="E35" s="323">
        <f>'3.sz. melléklet'!E18</f>
        <v>74197028</v>
      </c>
      <c r="F35" s="323">
        <f>'3.sz. melléklet'!F18</f>
        <v>60031463</v>
      </c>
      <c r="G35" s="493">
        <f t="shared" si="0"/>
        <v>0.8090817734640261</v>
      </c>
      <c r="H35" s="35"/>
    </row>
    <row r="36" spans="1:8" s="36" customFormat="1" ht="15" customHeight="1" thickTop="1" thickBot="1" x14ac:dyDescent="0.25">
      <c r="A36" s="771" t="s">
        <v>60</v>
      </c>
      <c r="B36" s="771"/>
      <c r="C36" s="60">
        <f>C34+C33</f>
        <v>306863293</v>
      </c>
      <c r="D36" s="60">
        <f>D34+D33</f>
        <v>335988954</v>
      </c>
      <c r="E36" s="60">
        <f>E34+E33</f>
        <v>369000894</v>
      </c>
      <c r="F36" s="60">
        <f>F34+F33</f>
        <v>303763205</v>
      </c>
      <c r="G36" s="85">
        <f t="shared" si="0"/>
        <v>0.98989749484308631</v>
      </c>
      <c r="H36" s="35"/>
    </row>
    <row r="37" spans="1:8" ht="13.5" thickTop="1" x14ac:dyDescent="0.2"/>
  </sheetData>
  <sheetProtection selectLockedCells="1" selectUnlockedCells="1"/>
  <mergeCells count="4">
    <mergeCell ref="A33:B33"/>
    <mergeCell ref="A36:B36"/>
    <mergeCell ref="A4:G4"/>
    <mergeCell ref="A9:G9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2"/>
  <sheetViews>
    <sheetView zoomScaleNormal="100" workbookViewId="0"/>
  </sheetViews>
  <sheetFormatPr defaultRowHeight="12.75" x14ac:dyDescent="0.2"/>
  <cols>
    <col min="1" max="1" width="5.7109375" customWidth="1"/>
    <col min="2" max="2" width="36.7109375" customWidth="1"/>
    <col min="3" max="3" width="5.7109375" customWidth="1"/>
    <col min="4" max="8" width="9.7109375" customWidth="1"/>
  </cols>
  <sheetData>
    <row r="1" spans="1:8" s="36" customFormat="1" ht="15" customHeight="1" x14ac:dyDescent="0.2">
      <c r="B1" s="1"/>
      <c r="C1" s="1"/>
      <c r="D1" s="1"/>
      <c r="E1" s="1"/>
      <c r="F1" s="1"/>
      <c r="G1" s="1"/>
      <c r="H1" s="2" t="s">
        <v>533</v>
      </c>
    </row>
    <row r="2" spans="1:8" s="36" customFormat="1" ht="15" customHeight="1" x14ac:dyDescent="0.2">
      <c r="A2" s="1"/>
      <c r="B2" s="1"/>
      <c r="C2" s="1"/>
      <c r="D2" s="1"/>
      <c r="E2" s="1"/>
      <c r="F2" s="1"/>
      <c r="G2" s="1"/>
      <c r="H2" s="2" t="str">
        <f>'2.sz. melléklet'!G2</f>
        <v>az 1/2019. (II.20.) önkormányzati rendelethez</v>
      </c>
    </row>
    <row r="3" spans="1:8" s="36" customFormat="1" ht="15" customHeight="1" x14ac:dyDescent="0.2">
      <c r="A3" s="38"/>
      <c r="B3" s="39"/>
      <c r="C3" s="39"/>
      <c r="D3" s="39"/>
      <c r="E3" s="39"/>
      <c r="F3" s="39"/>
      <c r="G3" s="39"/>
    </row>
    <row r="4" spans="1:8" s="36" customFormat="1" ht="15" customHeight="1" x14ac:dyDescent="0.2">
      <c r="A4" s="772" t="s">
        <v>687</v>
      </c>
      <c r="B4" s="772"/>
      <c r="C4" s="772"/>
      <c r="D4" s="772"/>
      <c r="E4" s="772"/>
      <c r="F4" s="772"/>
      <c r="G4" s="772"/>
      <c r="H4" s="772"/>
    </row>
    <row r="5" spans="1:8" s="36" customFormat="1" ht="15" customHeight="1" x14ac:dyDescent="0.2">
      <c r="A5" s="772" t="s">
        <v>61</v>
      </c>
      <c r="B5" s="772"/>
      <c r="C5" s="772"/>
      <c r="D5" s="772"/>
      <c r="E5" s="772"/>
      <c r="F5" s="772"/>
      <c r="G5" s="772"/>
      <c r="H5" s="772"/>
    </row>
    <row r="6" spans="1:8" s="36" customFormat="1" ht="15" customHeight="1" x14ac:dyDescent="0.2">
      <c r="A6" s="39"/>
      <c r="B6" s="62"/>
      <c r="C6" s="62"/>
      <c r="D6" s="62"/>
      <c r="E6" s="62"/>
      <c r="F6" s="62"/>
      <c r="G6" s="62"/>
      <c r="H6" s="62"/>
    </row>
    <row r="7" spans="1:8" s="36" customFormat="1" ht="15" customHeight="1" thickBot="1" x14ac:dyDescent="0.25">
      <c r="A7" s="39"/>
      <c r="B7" s="39"/>
      <c r="C7" s="39"/>
      <c r="D7" s="39"/>
      <c r="E7" s="39"/>
      <c r="F7" s="39"/>
      <c r="G7" s="39"/>
      <c r="H7" s="425" t="s">
        <v>304</v>
      </c>
    </row>
    <row r="8" spans="1:8" s="36" customFormat="1" ht="45.75" thickTop="1" x14ac:dyDescent="0.2">
      <c r="A8" s="5" t="s">
        <v>1</v>
      </c>
      <c r="B8" s="6" t="s">
        <v>2</v>
      </c>
      <c r="C8" s="7" t="s">
        <v>334</v>
      </c>
      <c r="D8" s="7" t="s">
        <v>603</v>
      </c>
      <c r="E8" s="7" t="s">
        <v>666</v>
      </c>
      <c r="F8" s="7" t="s">
        <v>667</v>
      </c>
      <c r="G8" s="7" t="s">
        <v>668</v>
      </c>
      <c r="H8" s="481" t="s">
        <v>669</v>
      </c>
    </row>
    <row r="9" spans="1:8" s="36" customFormat="1" ht="15" customHeight="1" thickBot="1" x14ac:dyDescent="0.25">
      <c r="A9" s="9" t="s">
        <v>3</v>
      </c>
      <c r="B9" s="10" t="s">
        <v>4</v>
      </c>
      <c r="C9" s="11" t="s">
        <v>5</v>
      </c>
      <c r="D9" s="11" t="s">
        <v>6</v>
      </c>
      <c r="E9" s="11" t="s">
        <v>7</v>
      </c>
      <c r="F9" s="11" t="s">
        <v>8</v>
      </c>
      <c r="G9" s="11" t="s">
        <v>9</v>
      </c>
      <c r="H9" s="92" t="s">
        <v>53</v>
      </c>
    </row>
    <row r="10" spans="1:8" s="36" customFormat="1" ht="15" customHeight="1" thickTop="1" x14ac:dyDescent="0.2">
      <c r="A10" s="775" t="s">
        <v>33</v>
      </c>
      <c r="B10" s="775"/>
      <c r="C10" s="775"/>
      <c r="D10" s="775"/>
      <c r="E10" s="775"/>
      <c r="F10" s="775"/>
      <c r="G10" s="775"/>
      <c r="H10" s="775"/>
    </row>
    <row r="11" spans="1:8" s="36" customFormat="1" ht="15" customHeight="1" x14ac:dyDescent="0.2">
      <c r="A11" s="69" t="s">
        <v>13</v>
      </c>
      <c r="B11" s="54" t="s">
        <v>116</v>
      </c>
      <c r="C11" s="54" t="s">
        <v>335</v>
      </c>
      <c r="D11" s="71">
        <f>'8.sz. melléklet'!D7+'9.sz. melléklet'!D8</f>
        <v>60542285</v>
      </c>
      <c r="E11" s="71">
        <f>'8.sz. melléklet'!E7+'9.sz. melléklet'!E8</f>
        <v>64396752</v>
      </c>
      <c r="F11" s="71">
        <f>'8.sz. melléklet'!F7+'9.sz. melléklet'!F8</f>
        <v>64396752</v>
      </c>
      <c r="G11" s="71">
        <f>'8.sz. melléklet'!G7+'9.sz. melléklet'!G8</f>
        <v>65966414</v>
      </c>
      <c r="H11" s="68">
        <f>G11/D11</f>
        <v>1.0895924063652371</v>
      </c>
    </row>
    <row r="12" spans="1:8" s="36" customFormat="1" ht="15" customHeight="1" x14ac:dyDescent="0.2">
      <c r="A12" s="69" t="s">
        <v>14</v>
      </c>
      <c r="B12" s="54" t="s">
        <v>655</v>
      </c>
      <c r="C12" s="54" t="s">
        <v>345</v>
      </c>
      <c r="D12" s="71">
        <f>'8.sz. melléklet'!D20+'9.sz. melléklet'!D18</f>
        <v>12797496</v>
      </c>
      <c r="E12" s="71">
        <f>'8.sz. melléklet'!E20+'9.sz. melléklet'!E18</f>
        <v>13302999</v>
      </c>
      <c r="F12" s="71">
        <f>'8.sz. melléklet'!F20+'9.sz. melléklet'!F18</f>
        <v>13302999</v>
      </c>
      <c r="G12" s="71">
        <f>'8.sz. melléklet'!G20+'9.sz. melléklet'!G18</f>
        <v>13823581</v>
      </c>
      <c r="H12" s="68">
        <f>G12/D12</f>
        <v>1.0801785755588438</v>
      </c>
    </row>
    <row r="13" spans="1:8" s="36" customFormat="1" ht="15" customHeight="1" x14ac:dyDescent="0.2">
      <c r="A13" s="69" t="s">
        <v>42</v>
      </c>
      <c r="B13" s="54" t="s">
        <v>122</v>
      </c>
      <c r="C13" s="54" t="s">
        <v>346</v>
      </c>
      <c r="D13" s="71">
        <f>'8.sz. melléklet'!D21+'9.sz. melléklet'!D19</f>
        <v>128026584</v>
      </c>
      <c r="E13" s="71">
        <f>'8.sz. melléklet'!E21+'9.sz. melléklet'!E19</f>
        <v>132053084</v>
      </c>
      <c r="F13" s="71">
        <f>'8.sz. melléklet'!F21+'9.sz. melléklet'!F19</f>
        <v>97622301</v>
      </c>
      <c r="G13" s="71">
        <f>'8.sz. melléklet'!G21+'9.sz. melléklet'!G19</f>
        <v>129856047</v>
      </c>
      <c r="H13" s="68">
        <f t="shared" ref="H13:H16" si="0">G13/D13</f>
        <v>1.0142897118929612</v>
      </c>
    </row>
    <row r="14" spans="1:8" s="36" customFormat="1" ht="15" customHeight="1" x14ac:dyDescent="0.2">
      <c r="A14" s="69" t="s">
        <v>43</v>
      </c>
      <c r="B14" s="54" t="s">
        <v>656</v>
      </c>
      <c r="C14" s="54" t="s">
        <v>369</v>
      </c>
      <c r="D14" s="71">
        <f>'8.sz. melléklet'!D32</f>
        <v>4990000</v>
      </c>
      <c r="E14" s="71">
        <f>'8.sz. melléklet'!E32</f>
        <v>4990000</v>
      </c>
      <c r="F14" s="71">
        <f>'8.sz. melléklet'!F32</f>
        <v>3643733</v>
      </c>
      <c r="G14" s="71">
        <f>'8.sz. melléklet'!G32</f>
        <v>4634000</v>
      </c>
      <c r="H14" s="68">
        <f t="shared" si="0"/>
        <v>0.92865731462925849</v>
      </c>
    </row>
    <row r="15" spans="1:8" s="36" customFormat="1" ht="15" customHeight="1" x14ac:dyDescent="0.2">
      <c r="A15" s="69" t="s">
        <v>44</v>
      </c>
      <c r="B15" s="70" t="s">
        <v>517</v>
      </c>
      <c r="C15" s="355" t="s">
        <v>508</v>
      </c>
      <c r="D15" s="71">
        <f>'8.sz. melléklet'!D34</f>
        <v>800000</v>
      </c>
      <c r="E15" s="71">
        <f>'8.sz. melléklet'!E34</f>
        <v>1035980</v>
      </c>
      <c r="F15" s="71">
        <f>'8.sz. melléklet'!F34</f>
        <v>1035980</v>
      </c>
      <c r="G15" s="71">
        <f>'8.sz. melléklet'!G34</f>
        <v>1400140</v>
      </c>
      <c r="H15" s="68">
        <f t="shared" si="0"/>
        <v>1.750175</v>
      </c>
    </row>
    <row r="16" spans="1:8" s="36" customFormat="1" ht="24" x14ac:dyDescent="0.2">
      <c r="A16" s="69" t="s">
        <v>45</v>
      </c>
      <c r="B16" s="660" t="s">
        <v>639</v>
      </c>
      <c r="C16" s="54" t="s">
        <v>374</v>
      </c>
      <c r="D16" s="71">
        <f>'8.sz. melléklet'!D35</f>
        <v>17905900</v>
      </c>
      <c r="E16" s="71">
        <f>'8.sz. melléklet'!E35</f>
        <v>21237900</v>
      </c>
      <c r="F16" s="71">
        <f>'8.sz. melléklet'!F35</f>
        <v>19313250</v>
      </c>
      <c r="G16" s="71">
        <f>'8.sz. melléklet'!G35</f>
        <v>20406500</v>
      </c>
      <c r="H16" s="68">
        <f t="shared" si="0"/>
        <v>1.1396522933781603</v>
      </c>
    </row>
    <row r="17" spans="1:8" s="36" customFormat="1" ht="24" x14ac:dyDescent="0.2">
      <c r="A17" s="69" t="s">
        <v>46</v>
      </c>
      <c r="B17" s="660" t="s">
        <v>640</v>
      </c>
      <c r="C17" s="54" t="s">
        <v>375</v>
      </c>
      <c r="D17" s="71">
        <f>'8.sz. melléklet'!D36</f>
        <v>7604000</v>
      </c>
      <c r="E17" s="71">
        <f>'8.sz. melléklet'!E36</f>
        <v>16361000</v>
      </c>
      <c r="F17" s="71">
        <f>'8.sz. melléklet'!F36</f>
        <v>16282140</v>
      </c>
      <c r="G17" s="71">
        <f>'8.sz. melléklet'!G36</f>
        <v>7636000</v>
      </c>
      <c r="H17" s="68">
        <f>G17/D17</f>
        <v>1.0042083114150446</v>
      </c>
    </row>
    <row r="18" spans="1:8" s="36" customFormat="1" ht="15" customHeight="1" x14ac:dyDescent="0.2">
      <c r="A18" s="747" t="s">
        <v>63</v>
      </c>
      <c r="B18" s="747"/>
      <c r="C18" s="334"/>
      <c r="D18" s="171">
        <f>SUM(D11:D17)</f>
        <v>232666265</v>
      </c>
      <c r="E18" s="171">
        <f>SUM(E11:E17)</f>
        <v>253377715</v>
      </c>
      <c r="F18" s="171">
        <f>SUM(F11:F17)</f>
        <v>215597155</v>
      </c>
      <c r="G18" s="171">
        <f>SUM(G11:G17)</f>
        <v>243722682</v>
      </c>
      <c r="H18" s="280">
        <f>G18/D18</f>
        <v>1.0475204989429816</v>
      </c>
    </row>
    <row r="19" spans="1:8" s="36" customFormat="1" ht="15" customHeight="1" x14ac:dyDescent="0.2">
      <c r="A19" s="69" t="s">
        <v>64</v>
      </c>
      <c r="B19" s="54" t="s">
        <v>36</v>
      </c>
      <c r="C19" s="54" t="s">
        <v>528</v>
      </c>
      <c r="D19" s="71">
        <f>'8.sz. melléklet'!D37</f>
        <v>74197028</v>
      </c>
      <c r="E19" s="71">
        <f>'8.sz. melléklet'!E37</f>
        <v>68580841</v>
      </c>
      <c r="F19" s="71">
        <f>'8.sz. melléklet'!F37</f>
        <v>0</v>
      </c>
      <c r="G19" s="71">
        <f>'8.sz. melléklet'!G37</f>
        <v>60040523</v>
      </c>
      <c r="H19" s="68">
        <f>G19/D19</f>
        <v>0.80920388078077732</v>
      </c>
    </row>
    <row r="20" spans="1:8" s="36" customFormat="1" ht="15" customHeight="1" thickBot="1" x14ac:dyDescent="0.25">
      <c r="A20" s="86" t="s">
        <v>81</v>
      </c>
      <c r="B20" s="661" t="s">
        <v>657</v>
      </c>
      <c r="C20" s="662"/>
      <c r="D20" s="557">
        <v>24</v>
      </c>
      <c r="E20" s="557">
        <v>24</v>
      </c>
      <c r="F20" s="557">
        <v>19</v>
      </c>
      <c r="G20" s="557">
        <v>25</v>
      </c>
      <c r="H20" s="59"/>
    </row>
    <row r="21" spans="1:8" ht="15" customHeight="1" thickTop="1" thickBot="1" x14ac:dyDescent="0.25">
      <c r="A21" s="774" t="s">
        <v>65</v>
      </c>
      <c r="B21" s="774"/>
      <c r="C21" s="302"/>
      <c r="D21" s="331">
        <f>SUM(D18:D19)</f>
        <v>306863293</v>
      </c>
      <c r="E21" s="331">
        <f>SUM(E18:E19)</f>
        <v>321958556</v>
      </c>
      <c r="F21" s="331">
        <f>SUM(F18:F19)</f>
        <v>215597155</v>
      </c>
      <c r="G21" s="331">
        <f>SUM(G18:G19)</f>
        <v>303763205</v>
      </c>
      <c r="H21" s="332">
        <f>G21/D21</f>
        <v>0.98989749484308631</v>
      </c>
    </row>
    <row r="22" spans="1:8" ht="15" customHeight="1" thickTop="1" x14ac:dyDescent="0.2"/>
  </sheetData>
  <sheetProtection selectLockedCells="1" selectUnlockedCells="1"/>
  <mergeCells count="5">
    <mergeCell ref="A18:B18"/>
    <mergeCell ref="A21:B21"/>
    <mergeCell ref="A4:H4"/>
    <mergeCell ref="A5:H5"/>
    <mergeCell ref="A10:H10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zoomScaleNormal="100" workbookViewId="0"/>
  </sheetViews>
  <sheetFormatPr defaultRowHeight="12.75" x14ac:dyDescent="0.2"/>
  <cols>
    <col min="1" max="1" width="5.7109375" customWidth="1"/>
    <col min="2" max="2" width="27.7109375" customWidth="1"/>
    <col min="3" max="3" width="5.7109375" customWidth="1"/>
    <col min="4" max="7" width="9.7109375" customWidth="1"/>
    <col min="8" max="8" width="9.140625" customWidth="1"/>
  </cols>
  <sheetData>
    <row r="1" spans="1:10" s="36" customFormat="1" ht="15" customHeight="1" x14ac:dyDescent="0.2">
      <c r="B1" s="1"/>
      <c r="C1" s="1"/>
      <c r="D1" s="1"/>
      <c r="E1" s="1"/>
      <c r="F1" s="1"/>
      <c r="H1" s="2" t="s">
        <v>534</v>
      </c>
    </row>
    <row r="2" spans="1:10" s="36" customFormat="1" ht="15" customHeight="1" x14ac:dyDescent="0.2">
      <c r="A2" s="1"/>
      <c r="B2" s="1"/>
      <c r="C2" s="1"/>
      <c r="D2" s="1"/>
      <c r="E2" s="1"/>
      <c r="F2" s="1"/>
      <c r="H2" s="2" t="str">
        <f>'2.sz. melléklet'!G2</f>
        <v>az 1/2019. (II.20.) önkormányzati rendelethez</v>
      </c>
    </row>
    <row r="3" spans="1:10" s="36" customFormat="1" ht="15" customHeight="1" x14ac:dyDescent="0.2">
      <c r="A3" s="38"/>
      <c r="B3" s="39"/>
      <c r="C3" s="39"/>
      <c r="D3" s="39"/>
      <c r="E3" s="39"/>
      <c r="F3" s="39"/>
    </row>
    <row r="4" spans="1:10" s="36" customFormat="1" ht="15" customHeight="1" x14ac:dyDescent="0.2">
      <c r="A4" s="770" t="s">
        <v>777</v>
      </c>
      <c r="B4" s="770"/>
      <c r="C4" s="770"/>
      <c r="D4" s="770"/>
      <c r="E4" s="770"/>
      <c r="F4" s="770"/>
      <c r="G4" s="770"/>
      <c r="H4" s="770"/>
    </row>
    <row r="5" spans="1:10" s="36" customFormat="1" ht="15" customHeight="1" x14ac:dyDescent="0.2">
      <c r="A5" s="39"/>
      <c r="B5" s="39"/>
      <c r="C5" s="39"/>
      <c r="D5" s="39"/>
      <c r="E5" s="39"/>
      <c r="F5" s="39"/>
      <c r="G5" s="39"/>
    </row>
    <row r="6" spans="1:10" s="36" customFormat="1" ht="15" customHeight="1" thickBot="1" x14ac:dyDescent="0.25">
      <c r="A6" s="38"/>
      <c r="B6" s="38"/>
      <c r="C6" s="38"/>
      <c r="D6" s="87"/>
      <c r="E6" s="87"/>
      <c r="F6" s="87"/>
      <c r="G6" s="87"/>
      <c r="H6" s="4" t="s">
        <v>304</v>
      </c>
    </row>
    <row r="7" spans="1:10" s="36" customFormat="1" ht="45.75" thickTop="1" x14ac:dyDescent="0.2">
      <c r="A7" s="5" t="s">
        <v>1</v>
      </c>
      <c r="B7" s="6" t="s">
        <v>2</v>
      </c>
      <c r="C7" s="7" t="s">
        <v>334</v>
      </c>
      <c r="D7" s="7" t="s">
        <v>603</v>
      </c>
      <c r="E7" s="7" t="s">
        <v>666</v>
      </c>
      <c r="F7" s="7" t="s">
        <v>667</v>
      </c>
      <c r="G7" s="7" t="s">
        <v>668</v>
      </c>
      <c r="H7" s="481" t="s">
        <v>669</v>
      </c>
    </row>
    <row r="8" spans="1:10" s="36" customFormat="1" ht="15" customHeight="1" thickBot="1" x14ac:dyDescent="0.25">
      <c r="A8" s="9" t="s">
        <v>3</v>
      </c>
      <c r="B8" s="10" t="s">
        <v>4</v>
      </c>
      <c r="C8" s="11" t="s">
        <v>5</v>
      </c>
      <c r="D8" s="11" t="s">
        <v>6</v>
      </c>
      <c r="E8" s="11" t="s">
        <v>7</v>
      </c>
      <c r="F8" s="11" t="s">
        <v>8</v>
      </c>
      <c r="G8" s="11" t="s">
        <v>9</v>
      </c>
      <c r="H8" s="92" t="s">
        <v>53</v>
      </c>
    </row>
    <row r="9" spans="1:10" s="36" customFormat="1" ht="15" customHeight="1" thickTop="1" x14ac:dyDescent="0.2">
      <c r="A9" s="47" t="s">
        <v>13</v>
      </c>
      <c r="B9" s="41" t="s">
        <v>393</v>
      </c>
      <c r="C9" s="41" t="s">
        <v>394</v>
      </c>
      <c r="D9" s="42">
        <f>'8.sz. melléklet'!D45</f>
        <v>27864000</v>
      </c>
      <c r="E9" s="42">
        <f>'8.sz. melléklet'!E45</f>
        <v>45454500</v>
      </c>
      <c r="F9" s="42">
        <f>'8.sz. melléklet'!F45</f>
        <v>45433216</v>
      </c>
      <c r="G9" s="42">
        <f>'8.sz. melléklet'!G45</f>
        <v>12815000</v>
      </c>
      <c r="H9" s="18"/>
    </row>
    <row r="10" spans="1:10" s="36" customFormat="1" ht="15" customHeight="1" x14ac:dyDescent="0.2">
      <c r="A10" s="286" t="s">
        <v>14</v>
      </c>
      <c r="B10" s="335" t="s">
        <v>203</v>
      </c>
      <c r="C10" s="335" t="s">
        <v>377</v>
      </c>
      <c r="D10" s="336">
        <f>'8.sz. melléklet'!D38+'9.sz. melléklet'!D27</f>
        <v>220629529</v>
      </c>
      <c r="E10" s="336">
        <f>'8.sz. melléklet'!E38+'9.sz. melléklet'!E27</f>
        <v>204242332</v>
      </c>
      <c r="F10" s="336">
        <f>'8.sz. melléklet'!F38+'9.sz. melléklet'!F27</f>
        <v>119981554</v>
      </c>
      <c r="G10" s="336">
        <f>'8.sz. melléklet'!G38+'9.sz. melléklet'!G27</f>
        <v>184855892</v>
      </c>
      <c r="H10" s="18">
        <f>G10/D10</f>
        <v>0.83785653188789611</v>
      </c>
      <c r="J10" s="159"/>
    </row>
    <row r="11" spans="1:10" s="36" customFormat="1" ht="15" customHeight="1" thickBot="1" x14ac:dyDescent="0.25">
      <c r="A11" s="69" t="s">
        <v>42</v>
      </c>
      <c r="B11" s="337" t="s">
        <v>131</v>
      </c>
      <c r="C11" s="337" t="s">
        <v>401</v>
      </c>
      <c r="D11" s="663">
        <f>'8.sz. melléklet'!D48</f>
        <v>1500000</v>
      </c>
      <c r="E11" s="663">
        <f>'8.sz. melléklet'!E48</f>
        <v>2482000</v>
      </c>
      <c r="F11" s="663">
        <f>'8.sz. melléklet'!F48</f>
        <v>2332000</v>
      </c>
      <c r="G11" s="663">
        <f>'8.sz. melléklet'!G48</f>
        <v>2500000</v>
      </c>
      <c r="H11" s="664">
        <f>G11/D11</f>
        <v>1.6666666666666667</v>
      </c>
      <c r="I11" s="159"/>
    </row>
    <row r="12" spans="1:10" s="36" customFormat="1" ht="15" customHeight="1" thickTop="1" thickBot="1" x14ac:dyDescent="0.25">
      <c r="A12" s="774" t="s">
        <v>68</v>
      </c>
      <c r="B12" s="774"/>
      <c r="C12" s="287"/>
      <c r="D12" s="60">
        <f>SUM(D9:D11)</f>
        <v>249993529</v>
      </c>
      <c r="E12" s="60">
        <f>SUM(E9:E11)</f>
        <v>252178832</v>
      </c>
      <c r="F12" s="60">
        <f>SUM(F9:F11)</f>
        <v>167746770</v>
      </c>
      <c r="G12" s="60">
        <f>SUM(G9:G11)</f>
        <v>200170892</v>
      </c>
      <c r="H12" s="85">
        <f>G12/D12</f>
        <v>0.8007042934299311</v>
      </c>
    </row>
    <row r="13" spans="1:10" ht="13.5" thickTop="1" x14ac:dyDescent="0.2"/>
  </sheetData>
  <sheetProtection selectLockedCells="1" selectUnlockedCells="1"/>
  <mergeCells count="2">
    <mergeCell ref="A12:B12"/>
    <mergeCell ref="A4:H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3"/>
  <sheetViews>
    <sheetView zoomScaleNormal="100" zoomScaleSheetLayoutView="75" workbookViewId="0"/>
  </sheetViews>
  <sheetFormatPr defaultRowHeight="12.75" x14ac:dyDescent="0.2"/>
  <cols>
    <col min="1" max="1" width="5.7109375" customWidth="1"/>
    <col min="2" max="2" width="35.28515625" customWidth="1"/>
    <col min="3" max="10" width="9.5703125" customWidth="1"/>
    <col min="11" max="12" width="8.28515625" customWidth="1"/>
    <col min="13" max="13" width="7.7109375" customWidth="1"/>
    <col min="14" max="14" width="8.7109375" bestFit="1" customWidth="1"/>
  </cols>
  <sheetData>
    <row r="1" spans="1:14" s="39" customFormat="1" ht="12" x14ac:dyDescent="0.2">
      <c r="L1" s="37" t="s">
        <v>535</v>
      </c>
    </row>
    <row r="2" spans="1:14" s="39" customFormat="1" ht="12" x14ac:dyDescent="0.2">
      <c r="A2" s="1"/>
      <c r="B2" s="1"/>
      <c r="C2" s="1"/>
      <c r="D2" s="1"/>
      <c r="E2" s="1"/>
      <c r="F2" s="1"/>
      <c r="G2" s="1"/>
      <c r="H2" s="1"/>
      <c r="L2" s="2" t="str">
        <f>'2.sz. melléklet'!G2</f>
        <v>az 1/2019. (II.20.) önkormányzati rendelethez</v>
      </c>
    </row>
    <row r="3" spans="1:14" s="39" customFormat="1" ht="6.75" customHeight="1" x14ac:dyDescent="0.2">
      <c r="A3" s="38"/>
    </row>
    <row r="4" spans="1:14" s="39" customFormat="1" ht="12" x14ac:dyDescent="0.2">
      <c r="A4" s="770" t="s">
        <v>778</v>
      </c>
      <c r="B4" s="770"/>
      <c r="C4" s="770"/>
      <c r="D4" s="770"/>
      <c r="E4" s="770"/>
      <c r="F4" s="770"/>
      <c r="G4" s="770"/>
      <c r="H4" s="770"/>
      <c r="I4" s="770"/>
      <c r="J4" s="770"/>
      <c r="K4" s="770"/>
      <c r="L4" s="770"/>
    </row>
    <row r="5" spans="1:14" s="39" customFormat="1" thickBot="1" x14ac:dyDescent="0.25">
      <c r="L5" s="4" t="s">
        <v>304</v>
      </c>
      <c r="N5" s="4"/>
    </row>
    <row r="6" spans="1:14" s="39" customFormat="1" ht="45.75" thickTop="1" x14ac:dyDescent="0.2">
      <c r="A6" s="383" t="s">
        <v>69</v>
      </c>
      <c r="B6" s="384" t="s">
        <v>70</v>
      </c>
      <c r="C6" s="483" t="s">
        <v>707</v>
      </c>
      <c r="D6" s="385" t="s">
        <v>708</v>
      </c>
      <c r="E6" s="665" t="s">
        <v>709</v>
      </c>
      <c r="F6" s="481" t="s">
        <v>669</v>
      </c>
      <c r="G6" s="387" t="s">
        <v>710</v>
      </c>
      <c r="H6" s="387" t="s">
        <v>711</v>
      </c>
      <c r="I6" s="387" t="s">
        <v>712</v>
      </c>
      <c r="J6" s="481" t="s">
        <v>669</v>
      </c>
      <c r="K6" s="388" t="s">
        <v>214</v>
      </c>
      <c r="L6" s="386" t="s">
        <v>215</v>
      </c>
    </row>
    <row r="7" spans="1:14" s="39" customFormat="1" thickBot="1" x14ac:dyDescent="0.25">
      <c r="A7" s="389" t="s">
        <v>3</v>
      </c>
      <c r="B7" s="390" t="s">
        <v>4</v>
      </c>
      <c r="C7" s="391" t="s">
        <v>5</v>
      </c>
      <c r="D7" s="391" t="s">
        <v>6</v>
      </c>
      <c r="E7" s="391" t="s">
        <v>7</v>
      </c>
      <c r="F7" s="392" t="s">
        <v>8</v>
      </c>
      <c r="G7" s="393" t="s">
        <v>9</v>
      </c>
      <c r="H7" s="393" t="s">
        <v>53</v>
      </c>
      <c r="I7" s="393" t="s">
        <v>11</v>
      </c>
      <c r="J7" s="394" t="s">
        <v>179</v>
      </c>
      <c r="K7" s="395" t="s">
        <v>180</v>
      </c>
      <c r="L7" s="396" t="s">
        <v>181</v>
      </c>
    </row>
    <row r="8" spans="1:14" s="39" customFormat="1" ht="34.5" thickTop="1" x14ac:dyDescent="0.2">
      <c r="A8" s="93" t="s">
        <v>13</v>
      </c>
      <c r="B8" s="94" t="s">
        <v>478</v>
      </c>
      <c r="C8" s="103">
        <v>2052985</v>
      </c>
      <c r="D8" s="103">
        <v>4322911</v>
      </c>
      <c r="E8" s="103">
        <v>3466814</v>
      </c>
      <c r="F8" s="398">
        <f>E8/C8</f>
        <v>1.6886699123471434</v>
      </c>
      <c r="G8" s="95">
        <v>43746320</v>
      </c>
      <c r="H8" s="95">
        <v>43858933</v>
      </c>
      <c r="I8" s="95">
        <v>45125451</v>
      </c>
      <c r="J8" s="397">
        <f>I8/G8</f>
        <v>1.031525646042913</v>
      </c>
      <c r="K8" s="211" t="s">
        <v>216</v>
      </c>
      <c r="L8" s="212"/>
    </row>
    <row r="9" spans="1:14" s="39" customFormat="1" ht="12" x14ac:dyDescent="0.2">
      <c r="A9" s="96" t="s">
        <v>14</v>
      </c>
      <c r="B9" s="104" t="s">
        <v>500</v>
      </c>
      <c r="C9" s="98">
        <v>127000</v>
      </c>
      <c r="D9" s="98">
        <v>127000</v>
      </c>
      <c r="E9" s="98">
        <v>127000</v>
      </c>
      <c r="F9" s="398">
        <f>E9/C9</f>
        <v>1</v>
      </c>
      <c r="G9" s="98">
        <v>2829169</v>
      </c>
      <c r="H9" s="98">
        <v>2949021</v>
      </c>
      <c r="I9" s="98">
        <v>6187636</v>
      </c>
      <c r="J9" s="399">
        <f t="shared" ref="J9:J15" si="0">I9/G9</f>
        <v>2.1870860312692524</v>
      </c>
      <c r="K9" s="213" t="s">
        <v>216</v>
      </c>
      <c r="L9" s="214"/>
    </row>
    <row r="10" spans="1:14" s="39" customFormat="1" ht="22.5" x14ac:dyDescent="0.2">
      <c r="A10" s="96" t="s">
        <v>42</v>
      </c>
      <c r="B10" s="343" t="s">
        <v>476</v>
      </c>
      <c r="C10" s="98">
        <v>3846000</v>
      </c>
      <c r="D10" s="98">
        <v>3846000</v>
      </c>
      <c r="E10" s="98">
        <v>4026000</v>
      </c>
      <c r="F10" s="398">
        <f>E10/C10</f>
        <v>1.0468018720748831</v>
      </c>
      <c r="G10" s="98">
        <v>28594000</v>
      </c>
      <c r="H10" s="98">
        <v>24528185</v>
      </c>
      <c r="I10" s="98">
        <v>39650000</v>
      </c>
      <c r="J10" s="399">
        <f t="shared" si="0"/>
        <v>1.3866545429111001</v>
      </c>
      <c r="K10" s="213" t="s">
        <v>216</v>
      </c>
      <c r="L10" s="214"/>
    </row>
    <row r="11" spans="1:14" s="39" customFormat="1" ht="22.5" x14ac:dyDescent="0.2">
      <c r="A11" s="96" t="s">
        <v>43</v>
      </c>
      <c r="B11" s="343" t="s">
        <v>479</v>
      </c>
      <c r="C11" s="98">
        <v>3810000</v>
      </c>
      <c r="D11" s="98">
        <v>4425000</v>
      </c>
      <c r="E11" s="98">
        <v>6350000</v>
      </c>
      <c r="F11" s="398">
        <f>E11/C11</f>
        <v>1.6666666666666667</v>
      </c>
      <c r="G11" s="98">
        <v>13264340</v>
      </c>
      <c r="H11" s="98">
        <v>12645704</v>
      </c>
      <c r="I11" s="98">
        <v>16478109</v>
      </c>
      <c r="J11" s="399">
        <f t="shared" si="0"/>
        <v>1.2422863859038595</v>
      </c>
      <c r="K11" s="213" t="s">
        <v>216</v>
      </c>
      <c r="L11" s="214"/>
    </row>
    <row r="12" spans="1:14" s="39" customFormat="1" ht="22.5" x14ac:dyDescent="0.2">
      <c r="A12" s="96" t="s">
        <v>44</v>
      </c>
      <c r="B12" s="97" t="s">
        <v>481</v>
      </c>
      <c r="C12" s="98">
        <v>76574982</v>
      </c>
      <c r="D12" s="98">
        <v>89413748</v>
      </c>
      <c r="E12" s="98">
        <v>62551911</v>
      </c>
      <c r="F12" s="398">
        <f>E12/C12</f>
        <v>0.81687137712941282</v>
      </c>
      <c r="G12" s="98">
        <v>3128178</v>
      </c>
      <c r="H12" s="98">
        <v>3622592</v>
      </c>
      <c r="I12" s="98">
        <v>3744043</v>
      </c>
      <c r="J12" s="399">
        <f t="shared" si="0"/>
        <v>1.1968765843887401</v>
      </c>
      <c r="K12" s="213" t="s">
        <v>216</v>
      </c>
      <c r="L12" s="214"/>
    </row>
    <row r="13" spans="1:14" s="39" customFormat="1" ht="12" x14ac:dyDescent="0.2">
      <c r="A13" s="96" t="s">
        <v>45</v>
      </c>
      <c r="B13" s="97" t="s">
        <v>482</v>
      </c>
      <c r="C13" s="538"/>
      <c r="D13" s="538"/>
      <c r="E13" s="538"/>
      <c r="F13" s="539"/>
      <c r="G13" s="98">
        <v>13668900</v>
      </c>
      <c r="H13" s="98">
        <v>17254900</v>
      </c>
      <c r="I13" s="98">
        <v>16821500</v>
      </c>
      <c r="J13" s="399">
        <f t="shared" si="0"/>
        <v>1.2306403587706398</v>
      </c>
      <c r="K13" s="213" t="s">
        <v>216</v>
      </c>
      <c r="L13" s="214"/>
    </row>
    <row r="14" spans="1:14" s="39" customFormat="1" ht="12.75" customHeight="1" x14ac:dyDescent="0.2">
      <c r="A14" s="96" t="s">
        <v>46</v>
      </c>
      <c r="B14" s="97" t="s">
        <v>484</v>
      </c>
      <c r="C14" s="538"/>
      <c r="D14" s="538"/>
      <c r="E14" s="538"/>
      <c r="F14" s="540"/>
      <c r="G14" s="98">
        <v>258000</v>
      </c>
      <c r="H14" s="98">
        <v>164186</v>
      </c>
      <c r="I14" s="98">
        <v>288000</v>
      </c>
      <c r="J14" s="399">
        <f t="shared" si="0"/>
        <v>1.1162790697674418</v>
      </c>
      <c r="K14" s="213" t="s">
        <v>216</v>
      </c>
      <c r="L14" s="214"/>
    </row>
    <row r="15" spans="1:14" s="39" customFormat="1" ht="12.75" customHeight="1" x14ac:dyDescent="0.2">
      <c r="A15" s="96" t="s">
        <v>64</v>
      </c>
      <c r="B15" s="97" t="s">
        <v>485</v>
      </c>
      <c r="C15" s="538"/>
      <c r="D15" s="538"/>
      <c r="E15" s="538"/>
      <c r="F15" s="540"/>
      <c r="G15" s="98">
        <v>1070000</v>
      </c>
      <c r="H15" s="98">
        <v>1070000</v>
      </c>
      <c r="I15" s="98">
        <v>1100000</v>
      </c>
      <c r="J15" s="399">
        <f t="shared" si="0"/>
        <v>1.02803738317757</v>
      </c>
      <c r="K15" s="213" t="s">
        <v>216</v>
      </c>
      <c r="L15" s="214"/>
    </row>
    <row r="16" spans="1:14" s="39" customFormat="1" ht="12.75" customHeight="1" x14ac:dyDescent="0.2">
      <c r="A16" s="96" t="s">
        <v>81</v>
      </c>
      <c r="B16" s="97" t="s">
        <v>624</v>
      </c>
      <c r="C16" s="98">
        <v>26161035</v>
      </c>
      <c r="D16" s="98">
        <v>12033990</v>
      </c>
      <c r="E16" s="98">
        <v>17877316</v>
      </c>
      <c r="F16" s="540"/>
      <c r="G16" s="98">
        <v>149438902</v>
      </c>
      <c r="H16" s="98">
        <v>169214320</v>
      </c>
      <c r="I16" s="98">
        <v>41502042</v>
      </c>
      <c r="J16" s="540"/>
      <c r="K16" s="213"/>
      <c r="L16" s="214" t="s">
        <v>216</v>
      </c>
    </row>
    <row r="17" spans="1:12" s="39" customFormat="1" ht="12" x14ac:dyDescent="0.2">
      <c r="A17" s="96" t="s">
        <v>82</v>
      </c>
      <c r="B17" s="104" t="s">
        <v>527</v>
      </c>
      <c r="C17" s="98">
        <v>270475</v>
      </c>
      <c r="D17" s="98">
        <v>654000</v>
      </c>
      <c r="E17" s="98">
        <v>0</v>
      </c>
      <c r="F17" s="540"/>
      <c r="G17" s="98">
        <v>269457</v>
      </c>
      <c r="H17" s="98">
        <v>654219</v>
      </c>
      <c r="I17" s="98">
        <v>0</v>
      </c>
      <c r="J17" s="399">
        <f>I17/G17</f>
        <v>0</v>
      </c>
      <c r="K17" s="213" t="s">
        <v>216</v>
      </c>
      <c r="L17" s="214"/>
    </row>
    <row r="18" spans="1:12" s="39" customFormat="1" ht="22.5" x14ac:dyDescent="0.2">
      <c r="A18" s="96" t="s">
        <v>83</v>
      </c>
      <c r="B18" s="343" t="s">
        <v>472</v>
      </c>
      <c r="C18" s="538"/>
      <c r="D18" s="538"/>
      <c r="E18" s="98">
        <v>19048372</v>
      </c>
      <c r="F18" s="540"/>
      <c r="G18" s="98">
        <v>74591000</v>
      </c>
      <c r="H18" s="98">
        <v>48045000</v>
      </c>
      <c r="I18" s="98">
        <v>89797850</v>
      </c>
      <c r="J18" s="399">
        <f>I18/G18</f>
        <v>1.2038697698113714</v>
      </c>
      <c r="K18" s="213" t="s">
        <v>216</v>
      </c>
      <c r="L18" s="214"/>
    </row>
    <row r="19" spans="1:12" s="39" customFormat="1" ht="22.5" x14ac:dyDescent="0.2">
      <c r="A19" s="96" t="s">
        <v>84</v>
      </c>
      <c r="B19" s="343" t="s">
        <v>625</v>
      </c>
      <c r="C19" s="98">
        <v>6669966</v>
      </c>
      <c r="D19" s="98">
        <v>6669966</v>
      </c>
      <c r="E19" s="98">
        <v>0</v>
      </c>
      <c r="F19" s="540"/>
      <c r="G19" s="98">
        <v>0</v>
      </c>
      <c r="H19" s="98">
        <v>0</v>
      </c>
      <c r="I19" s="98">
        <v>0</v>
      </c>
      <c r="J19" s="540"/>
      <c r="K19" s="213"/>
      <c r="L19" s="214" t="s">
        <v>216</v>
      </c>
    </row>
    <row r="20" spans="1:12" s="39" customFormat="1" ht="22.5" x14ac:dyDescent="0.2">
      <c r="A20" s="96" t="s">
        <v>85</v>
      </c>
      <c r="B20" s="343" t="s">
        <v>471</v>
      </c>
      <c r="C20" s="538"/>
      <c r="D20" s="538"/>
      <c r="E20" s="538"/>
      <c r="F20" s="541"/>
      <c r="G20" s="98">
        <v>2540000</v>
      </c>
      <c r="H20" s="98">
        <v>2540000</v>
      </c>
      <c r="I20" s="98">
        <v>3300000</v>
      </c>
      <c r="J20" s="399">
        <f t="shared" ref="J20:J26" si="1">I20/G20</f>
        <v>1.2992125984251968</v>
      </c>
      <c r="K20" s="213" t="s">
        <v>216</v>
      </c>
      <c r="L20" s="214"/>
    </row>
    <row r="21" spans="1:12" s="39" customFormat="1" ht="12.75" customHeight="1" x14ac:dyDescent="0.2">
      <c r="A21" s="96" t="s">
        <v>86</v>
      </c>
      <c r="B21" s="343" t="s">
        <v>470</v>
      </c>
      <c r="C21" s="400">
        <v>8890000</v>
      </c>
      <c r="D21" s="400">
        <v>9044600</v>
      </c>
      <c r="E21" s="400">
        <v>8890000</v>
      </c>
      <c r="F21" s="398">
        <f>E21/C21</f>
        <v>1</v>
      </c>
      <c r="G21" s="98">
        <v>0</v>
      </c>
      <c r="H21" s="98">
        <v>8607000</v>
      </c>
      <c r="I21" s="98">
        <v>0</v>
      </c>
      <c r="J21" s="399"/>
      <c r="K21" s="213" t="s">
        <v>216</v>
      </c>
      <c r="L21" s="214"/>
    </row>
    <row r="22" spans="1:12" s="39" customFormat="1" ht="12.75" customHeight="1" x14ac:dyDescent="0.2">
      <c r="A22" s="96" t="s">
        <v>87</v>
      </c>
      <c r="B22" s="97" t="s">
        <v>480</v>
      </c>
      <c r="C22" s="538"/>
      <c r="D22" s="538"/>
      <c r="E22" s="538"/>
      <c r="F22" s="540"/>
      <c r="G22" s="98">
        <v>4750000</v>
      </c>
      <c r="H22" s="98">
        <v>4471342</v>
      </c>
      <c r="I22" s="98">
        <v>16800000</v>
      </c>
      <c r="J22" s="399">
        <f t="shared" si="1"/>
        <v>3.5368421052631578</v>
      </c>
      <c r="K22" s="213" t="s">
        <v>216</v>
      </c>
      <c r="L22" s="214"/>
    </row>
    <row r="23" spans="1:12" s="39" customFormat="1" ht="12.75" customHeight="1" x14ac:dyDescent="0.2">
      <c r="A23" s="96" t="s">
        <v>88</v>
      </c>
      <c r="B23" s="343" t="s">
        <v>477</v>
      </c>
      <c r="C23" s="98">
        <v>0</v>
      </c>
      <c r="D23" s="98">
        <v>0</v>
      </c>
      <c r="E23" s="98">
        <v>0</v>
      </c>
      <c r="F23" s="540"/>
      <c r="G23" s="98">
        <v>28160115</v>
      </c>
      <c r="H23" s="98">
        <v>29838102</v>
      </c>
      <c r="I23" s="98">
        <v>30465939</v>
      </c>
      <c r="J23" s="399">
        <f t="shared" si="1"/>
        <v>1.0818826201526521</v>
      </c>
      <c r="K23" s="213" t="s">
        <v>216</v>
      </c>
      <c r="L23" s="214"/>
    </row>
    <row r="24" spans="1:12" s="39" customFormat="1" ht="12.75" customHeight="1" x14ac:dyDescent="0.2">
      <c r="A24" s="96" t="s">
        <v>89</v>
      </c>
      <c r="B24" s="343" t="s">
        <v>592</v>
      </c>
      <c r="C24" s="538"/>
      <c r="D24" s="538"/>
      <c r="E24" s="538"/>
      <c r="F24" s="540"/>
      <c r="G24" s="98">
        <v>11281682</v>
      </c>
      <c r="H24" s="98">
        <v>11470616</v>
      </c>
      <c r="I24" s="98">
        <v>14479655</v>
      </c>
      <c r="J24" s="399">
        <f t="shared" si="1"/>
        <v>1.2834659760840625</v>
      </c>
      <c r="K24" s="213" t="s">
        <v>216</v>
      </c>
      <c r="L24" s="214"/>
    </row>
    <row r="25" spans="1:12" s="39" customFormat="1" ht="12.75" customHeight="1" x14ac:dyDescent="0.2">
      <c r="A25" s="96" t="s">
        <v>90</v>
      </c>
      <c r="B25" s="97" t="s">
        <v>488</v>
      </c>
      <c r="C25" s="538"/>
      <c r="D25" s="538"/>
      <c r="E25" s="538"/>
      <c r="F25" s="540"/>
      <c r="G25" s="98">
        <v>700000</v>
      </c>
      <c r="H25" s="98">
        <v>662465</v>
      </c>
      <c r="I25" s="98">
        <v>710000</v>
      </c>
      <c r="J25" s="399">
        <f t="shared" si="1"/>
        <v>1.0142857142857142</v>
      </c>
      <c r="K25" s="213" t="s">
        <v>216</v>
      </c>
      <c r="L25" s="214"/>
    </row>
    <row r="26" spans="1:12" s="39" customFormat="1" ht="12.75" customHeight="1" thickBot="1" x14ac:dyDescent="0.25">
      <c r="A26" s="401" t="s">
        <v>91</v>
      </c>
      <c r="B26" s="402" t="s">
        <v>489</v>
      </c>
      <c r="C26" s="542"/>
      <c r="D26" s="542"/>
      <c r="E26" s="542"/>
      <c r="F26" s="543"/>
      <c r="G26" s="106">
        <v>900000</v>
      </c>
      <c r="H26" s="106">
        <v>900000</v>
      </c>
      <c r="I26" s="106">
        <v>900000</v>
      </c>
      <c r="J26" s="403">
        <f t="shared" si="1"/>
        <v>1</v>
      </c>
      <c r="K26" s="380" t="s">
        <v>216</v>
      </c>
      <c r="L26" s="404"/>
    </row>
    <row r="27" spans="1:12" s="39" customFormat="1" ht="6.75" customHeight="1" thickTop="1" x14ac:dyDescent="0.2">
      <c r="A27" s="90"/>
      <c r="B27" s="405"/>
      <c r="C27" s="406"/>
      <c r="D27" s="406"/>
      <c r="E27" s="406"/>
      <c r="F27" s="407"/>
      <c r="G27" s="406"/>
      <c r="H27" s="406"/>
      <c r="I27" s="406"/>
      <c r="J27" s="408"/>
      <c r="K27" s="409"/>
      <c r="L27" s="409"/>
    </row>
    <row r="28" spans="1:12" s="39" customFormat="1" ht="6.75" customHeight="1" thickBot="1" x14ac:dyDescent="0.25">
      <c r="A28" s="362"/>
      <c r="B28" s="410"/>
      <c r="C28" s="411"/>
      <c r="D28" s="411"/>
      <c r="E28" s="411"/>
      <c r="F28" s="100"/>
      <c r="G28" s="411"/>
      <c r="H28" s="411"/>
      <c r="I28" s="411"/>
      <c r="J28" s="412"/>
      <c r="K28" s="413"/>
      <c r="L28" s="413"/>
    </row>
    <row r="29" spans="1:12" s="39" customFormat="1" thickTop="1" x14ac:dyDescent="0.2">
      <c r="A29" s="101" t="s">
        <v>92</v>
      </c>
      <c r="B29" s="102" t="s">
        <v>491</v>
      </c>
      <c r="C29" s="544"/>
      <c r="D29" s="544"/>
      <c r="E29" s="544"/>
      <c r="F29" s="545"/>
      <c r="G29" s="103">
        <v>850000</v>
      </c>
      <c r="H29" s="103">
        <v>797475</v>
      </c>
      <c r="I29" s="103">
        <v>906000</v>
      </c>
      <c r="J29" s="415">
        <f>I29/G29</f>
        <v>1.0658823529411765</v>
      </c>
      <c r="K29" s="217" t="s">
        <v>216</v>
      </c>
      <c r="L29" s="218"/>
    </row>
    <row r="30" spans="1:12" s="39" customFormat="1" ht="12.75" customHeight="1" x14ac:dyDescent="0.2">
      <c r="A30" s="96" t="s">
        <v>93</v>
      </c>
      <c r="B30" s="97" t="s">
        <v>492</v>
      </c>
      <c r="C30" s="98">
        <v>0</v>
      </c>
      <c r="D30" s="98">
        <v>0</v>
      </c>
      <c r="E30" s="98">
        <v>0</v>
      </c>
      <c r="F30" s="540"/>
      <c r="G30" s="98">
        <v>2621000</v>
      </c>
      <c r="H30" s="98">
        <v>2621000</v>
      </c>
      <c r="I30" s="98">
        <v>2831400</v>
      </c>
      <c r="J30" s="399">
        <f>I30/G30</f>
        <v>1.0802747043113317</v>
      </c>
      <c r="K30" s="213" t="s">
        <v>216</v>
      </c>
      <c r="L30" s="214"/>
    </row>
    <row r="31" spans="1:12" s="39" customFormat="1" ht="12.75" customHeight="1" x14ac:dyDescent="0.2">
      <c r="A31" s="96" t="s">
        <v>94</v>
      </c>
      <c r="B31" s="97" t="s">
        <v>490</v>
      </c>
      <c r="C31" s="538"/>
      <c r="D31" s="538"/>
      <c r="E31" s="538"/>
      <c r="F31" s="540"/>
      <c r="G31" s="98">
        <v>150000</v>
      </c>
      <c r="H31" s="98">
        <v>150000</v>
      </c>
      <c r="I31" s="98">
        <v>150000</v>
      </c>
      <c r="J31" s="399">
        <f>I31/G31</f>
        <v>1</v>
      </c>
      <c r="K31" s="213" t="s">
        <v>216</v>
      </c>
      <c r="L31" s="214"/>
    </row>
    <row r="32" spans="1:12" s="39" customFormat="1" ht="12.75" customHeight="1" x14ac:dyDescent="0.2">
      <c r="A32" s="96" t="s">
        <v>95</v>
      </c>
      <c r="B32" s="104" t="s">
        <v>498</v>
      </c>
      <c r="C32" s="538"/>
      <c r="D32" s="538"/>
      <c r="E32" s="538"/>
      <c r="F32" s="540"/>
      <c r="G32" s="98">
        <v>1283000</v>
      </c>
      <c r="H32" s="98">
        <v>1255924</v>
      </c>
      <c r="I32" s="98">
        <v>1054115</v>
      </c>
      <c r="J32" s="399">
        <f t="shared" ref="J32:J44" si="2">I32/G32</f>
        <v>0.821601714731099</v>
      </c>
      <c r="K32" s="213" t="s">
        <v>216</v>
      </c>
      <c r="L32" s="214"/>
    </row>
    <row r="33" spans="1:15" s="39" customFormat="1" ht="12.75" customHeight="1" x14ac:dyDescent="0.2">
      <c r="A33" s="96" t="s">
        <v>96</v>
      </c>
      <c r="B33" s="416" t="s">
        <v>499</v>
      </c>
      <c r="C33" s="345">
        <v>49653000</v>
      </c>
      <c r="D33" s="345">
        <v>54006000</v>
      </c>
      <c r="E33" s="345">
        <v>53899000</v>
      </c>
      <c r="F33" s="414">
        <f>E33/C33</f>
        <v>1.0855134634362475</v>
      </c>
      <c r="G33" s="345">
        <v>42019973</v>
      </c>
      <c r="H33" s="345">
        <v>56022743</v>
      </c>
      <c r="I33" s="345">
        <v>49714105</v>
      </c>
      <c r="J33" s="399">
        <f t="shared" si="2"/>
        <v>1.183106543166984</v>
      </c>
      <c r="K33" s="213"/>
      <c r="L33" s="214" t="s">
        <v>216</v>
      </c>
    </row>
    <row r="34" spans="1:15" s="39" customFormat="1" ht="12.75" customHeight="1" x14ac:dyDescent="0.2">
      <c r="A34" s="96" t="s">
        <v>97</v>
      </c>
      <c r="B34" s="344" t="s">
        <v>473</v>
      </c>
      <c r="C34" s="103">
        <v>889000</v>
      </c>
      <c r="D34" s="103">
        <v>889000</v>
      </c>
      <c r="E34" s="103">
        <v>1016000</v>
      </c>
      <c r="F34" s="414">
        <f>E34/C34</f>
        <v>1.1428571428571428</v>
      </c>
      <c r="G34" s="103">
        <v>450000</v>
      </c>
      <c r="H34" s="103">
        <v>450000</v>
      </c>
      <c r="I34" s="103">
        <v>450000</v>
      </c>
      <c r="J34" s="399">
        <f t="shared" si="2"/>
        <v>1</v>
      </c>
      <c r="K34" s="217"/>
      <c r="L34" s="218" t="s">
        <v>216</v>
      </c>
    </row>
    <row r="35" spans="1:15" s="39" customFormat="1" ht="12.75" customHeight="1" x14ac:dyDescent="0.2">
      <c r="A35" s="96" t="s">
        <v>98</v>
      </c>
      <c r="B35" s="94" t="s">
        <v>659</v>
      </c>
      <c r="C35" s="95">
        <v>15095079</v>
      </c>
      <c r="D35" s="95">
        <v>25151305</v>
      </c>
      <c r="E35" s="95">
        <v>4685746</v>
      </c>
      <c r="F35" s="547"/>
      <c r="G35" s="95">
        <v>9197326</v>
      </c>
      <c r="H35" s="95">
        <v>13874195</v>
      </c>
      <c r="I35" s="95">
        <v>9398683</v>
      </c>
      <c r="J35" s="547"/>
      <c r="K35" s="217"/>
      <c r="L35" s="218" t="s">
        <v>216</v>
      </c>
    </row>
    <row r="36" spans="1:15" s="39" customFormat="1" ht="12.75" customHeight="1" x14ac:dyDescent="0.2">
      <c r="A36" s="96" t="s">
        <v>99</v>
      </c>
      <c r="B36" s="416" t="s">
        <v>497</v>
      </c>
      <c r="C36" s="546"/>
      <c r="D36" s="546"/>
      <c r="E36" s="546"/>
      <c r="F36" s="547"/>
      <c r="G36" s="345">
        <v>839808</v>
      </c>
      <c r="H36" s="345">
        <v>839805</v>
      </c>
      <c r="I36" s="345">
        <v>891331</v>
      </c>
      <c r="J36" s="399">
        <f t="shared" si="2"/>
        <v>1.0613509278311233</v>
      </c>
      <c r="K36" s="213" t="s">
        <v>216</v>
      </c>
      <c r="L36" s="214"/>
    </row>
    <row r="37" spans="1:15" s="39" customFormat="1" ht="22.5" x14ac:dyDescent="0.2">
      <c r="A37" s="96" t="s">
        <v>100</v>
      </c>
      <c r="B37" s="105" t="s">
        <v>665</v>
      </c>
      <c r="C37" s="103">
        <v>381000</v>
      </c>
      <c r="D37" s="103">
        <v>381000</v>
      </c>
      <c r="E37" s="103">
        <v>889000</v>
      </c>
      <c r="F37" s="417">
        <f>E37/C37</f>
        <v>2.3333333333333335</v>
      </c>
      <c r="G37" s="103">
        <v>10053797</v>
      </c>
      <c r="H37" s="103">
        <v>10416080</v>
      </c>
      <c r="I37" s="103">
        <v>11913618</v>
      </c>
      <c r="J37" s="399">
        <f t="shared" si="2"/>
        <v>1.1849869258350849</v>
      </c>
      <c r="K37" s="213" t="s">
        <v>216</v>
      </c>
      <c r="L37" s="218"/>
    </row>
    <row r="38" spans="1:15" s="39" customFormat="1" ht="12.75" customHeight="1" x14ac:dyDescent="0.2">
      <c r="A38" s="96" t="s">
        <v>101</v>
      </c>
      <c r="B38" s="102" t="s">
        <v>475</v>
      </c>
      <c r="C38" s="103">
        <v>635000</v>
      </c>
      <c r="D38" s="103">
        <v>635000</v>
      </c>
      <c r="E38" s="103">
        <v>762000</v>
      </c>
      <c r="F38" s="417">
        <f>E38/C38</f>
        <v>1.2</v>
      </c>
      <c r="G38" s="103">
        <v>1270000</v>
      </c>
      <c r="H38" s="103">
        <v>1270000</v>
      </c>
      <c r="I38" s="103">
        <v>1524000</v>
      </c>
      <c r="J38" s="399">
        <f t="shared" si="2"/>
        <v>1.2</v>
      </c>
      <c r="K38" s="213"/>
      <c r="L38" s="218" t="s">
        <v>216</v>
      </c>
    </row>
    <row r="39" spans="1:15" s="39" customFormat="1" ht="12.75" customHeight="1" x14ac:dyDescent="0.2">
      <c r="A39" s="96" t="s">
        <v>102</v>
      </c>
      <c r="B39" s="104" t="s">
        <v>496</v>
      </c>
      <c r="C39" s="548"/>
      <c r="D39" s="628"/>
      <c r="E39" s="98">
        <v>728000</v>
      </c>
      <c r="F39" s="540"/>
      <c r="G39" s="98">
        <v>9004000</v>
      </c>
      <c r="H39" s="98">
        <v>9882000</v>
      </c>
      <c r="I39" s="98">
        <v>10036000</v>
      </c>
      <c r="J39" s="399">
        <f t="shared" si="2"/>
        <v>1.1146157263438472</v>
      </c>
      <c r="K39" s="213"/>
      <c r="L39" s="218" t="s">
        <v>216</v>
      </c>
    </row>
    <row r="40" spans="1:15" s="39" customFormat="1" ht="12.75" customHeight="1" x14ac:dyDescent="0.2">
      <c r="A40" s="96" t="s">
        <v>103</v>
      </c>
      <c r="B40" s="97" t="s">
        <v>713</v>
      </c>
      <c r="C40" s="98">
        <v>0</v>
      </c>
      <c r="D40" s="98">
        <v>850000</v>
      </c>
      <c r="E40" s="98">
        <v>0</v>
      </c>
      <c r="F40" s="540"/>
      <c r="G40" s="98">
        <v>0</v>
      </c>
      <c r="H40" s="98">
        <v>1036370</v>
      </c>
      <c r="I40" s="98">
        <v>0</v>
      </c>
      <c r="J40" s="547"/>
      <c r="K40" s="213"/>
      <c r="L40" s="214" t="s">
        <v>216</v>
      </c>
    </row>
    <row r="41" spans="1:15" s="39" customFormat="1" ht="12.75" customHeight="1" x14ac:dyDescent="0.2">
      <c r="A41" s="96" t="s">
        <v>104</v>
      </c>
      <c r="B41" s="97" t="s">
        <v>483</v>
      </c>
      <c r="C41" s="538"/>
      <c r="D41" s="538"/>
      <c r="E41" s="538"/>
      <c r="F41" s="540"/>
      <c r="G41" s="98">
        <v>885005</v>
      </c>
      <c r="H41" s="98">
        <v>259364</v>
      </c>
      <c r="I41" s="98">
        <v>1000000</v>
      </c>
      <c r="J41" s="399">
        <f t="shared" si="2"/>
        <v>1.1299371189993277</v>
      </c>
      <c r="K41" s="213"/>
      <c r="L41" s="214" t="s">
        <v>216</v>
      </c>
    </row>
    <row r="42" spans="1:15" s="39" customFormat="1" ht="12.75" customHeight="1" x14ac:dyDescent="0.2">
      <c r="A42" s="96" t="s">
        <v>105</v>
      </c>
      <c r="B42" s="97" t="s">
        <v>486</v>
      </c>
      <c r="C42" s="538"/>
      <c r="D42" s="538"/>
      <c r="E42" s="538"/>
      <c r="F42" s="540"/>
      <c r="G42" s="98">
        <v>14773619</v>
      </c>
      <c r="H42" s="98">
        <v>15233653</v>
      </c>
      <c r="I42" s="98">
        <v>16331553</v>
      </c>
      <c r="J42" s="399">
        <f t="shared" si="2"/>
        <v>1.1054537821775423</v>
      </c>
      <c r="K42" s="213" t="s">
        <v>216</v>
      </c>
      <c r="L42" s="214"/>
    </row>
    <row r="43" spans="1:15" s="39" customFormat="1" ht="22.5" x14ac:dyDescent="0.2">
      <c r="A43" s="96" t="s">
        <v>106</v>
      </c>
      <c r="B43" s="343" t="s">
        <v>487</v>
      </c>
      <c r="C43" s="98">
        <v>1050234</v>
      </c>
      <c r="D43" s="98">
        <v>1195235</v>
      </c>
      <c r="E43" s="98">
        <v>1200271</v>
      </c>
      <c r="F43" s="398">
        <f>E43/C43</f>
        <v>1.1428605434598385</v>
      </c>
      <c r="G43" s="98">
        <v>5406381</v>
      </c>
      <c r="H43" s="98">
        <v>4418347</v>
      </c>
      <c r="I43" s="98">
        <v>4810447</v>
      </c>
      <c r="J43" s="399">
        <f t="shared" si="2"/>
        <v>0.88977210448172261</v>
      </c>
      <c r="K43" s="213" t="s">
        <v>216</v>
      </c>
      <c r="L43" s="214"/>
      <c r="N43" s="445"/>
    </row>
    <row r="44" spans="1:15" s="39" customFormat="1" ht="12.75" customHeight="1" x14ac:dyDescent="0.2">
      <c r="A44" s="96" t="s">
        <v>107</v>
      </c>
      <c r="B44" s="97" t="s">
        <v>474</v>
      </c>
      <c r="C44" s="548"/>
      <c r="D44" s="548"/>
      <c r="E44" s="548"/>
      <c r="F44" s="540"/>
      <c r="G44" s="98">
        <v>1100000</v>
      </c>
      <c r="H44" s="98">
        <v>1100000</v>
      </c>
      <c r="I44" s="98">
        <v>1326000</v>
      </c>
      <c r="J44" s="399">
        <f t="shared" si="2"/>
        <v>1.2054545454545456</v>
      </c>
      <c r="K44" s="213" t="s">
        <v>216</v>
      </c>
      <c r="L44" s="214"/>
      <c r="O44" s="445"/>
    </row>
    <row r="45" spans="1:15" s="39" customFormat="1" ht="12.75" customHeight="1" x14ac:dyDescent="0.2">
      <c r="A45" s="96" t="s">
        <v>108</v>
      </c>
      <c r="B45" s="97" t="s">
        <v>493</v>
      </c>
      <c r="C45" s="548"/>
      <c r="D45" s="548"/>
      <c r="E45" s="548"/>
      <c r="F45" s="540"/>
      <c r="G45" s="98">
        <v>397000</v>
      </c>
      <c r="H45" s="98">
        <v>397000</v>
      </c>
      <c r="I45" s="98">
        <v>450000</v>
      </c>
      <c r="J45" s="399">
        <f t="shared" ref="J45:J53" si="3">I45/G45</f>
        <v>1.1335012594458438</v>
      </c>
      <c r="K45" s="213" t="s">
        <v>216</v>
      </c>
      <c r="L45" s="214"/>
    </row>
    <row r="46" spans="1:15" s="39" customFormat="1" ht="12.75" customHeight="1" x14ac:dyDescent="0.2">
      <c r="A46" s="96" t="s">
        <v>109</v>
      </c>
      <c r="B46" s="102" t="s">
        <v>494</v>
      </c>
      <c r="C46" s="548"/>
      <c r="D46" s="548"/>
      <c r="E46" s="548"/>
      <c r="F46" s="540"/>
      <c r="G46" s="103">
        <v>304000</v>
      </c>
      <c r="H46" s="103">
        <v>304000</v>
      </c>
      <c r="I46" s="103">
        <v>150000</v>
      </c>
      <c r="J46" s="399">
        <f t="shared" si="3"/>
        <v>0.49342105263157893</v>
      </c>
      <c r="K46" s="213" t="s">
        <v>216</v>
      </c>
      <c r="L46" s="214"/>
    </row>
    <row r="47" spans="1:15" s="39" customFormat="1" ht="12.75" customHeight="1" x14ac:dyDescent="0.2">
      <c r="A47" s="96" t="s">
        <v>110</v>
      </c>
      <c r="B47" s="549" t="s">
        <v>593</v>
      </c>
      <c r="C47" s="548"/>
      <c r="D47" s="548"/>
      <c r="E47" s="548"/>
      <c r="F47" s="540"/>
      <c r="G47" s="95">
        <v>340000</v>
      </c>
      <c r="H47" s="95">
        <v>340000</v>
      </c>
      <c r="I47" s="95">
        <v>360000</v>
      </c>
      <c r="J47" s="399">
        <f t="shared" si="3"/>
        <v>1.0588235294117647</v>
      </c>
      <c r="K47" s="213" t="s">
        <v>216</v>
      </c>
      <c r="L47" s="404"/>
    </row>
    <row r="48" spans="1:15" s="39" customFormat="1" ht="22.5" x14ac:dyDescent="0.2">
      <c r="A48" s="96" t="s">
        <v>111</v>
      </c>
      <c r="B48" s="551" t="s">
        <v>495</v>
      </c>
      <c r="C48" s="548"/>
      <c r="D48" s="548"/>
      <c r="E48" s="548"/>
      <c r="F48" s="540"/>
      <c r="G48" s="345">
        <v>4813000</v>
      </c>
      <c r="H48" s="345">
        <v>4938618</v>
      </c>
      <c r="I48" s="345">
        <v>5550000</v>
      </c>
      <c r="J48" s="399">
        <f t="shared" si="3"/>
        <v>1.153126947849574</v>
      </c>
      <c r="K48" s="213" t="s">
        <v>216</v>
      </c>
      <c r="L48" s="214"/>
    </row>
    <row r="49" spans="1:12" s="39" customFormat="1" ht="22.5" x14ac:dyDescent="0.2">
      <c r="A49" s="96" t="s">
        <v>626</v>
      </c>
      <c r="B49" s="549" t="s">
        <v>594</v>
      </c>
      <c r="C49" s="524">
        <v>84000000</v>
      </c>
      <c r="D49" s="524">
        <v>84000000</v>
      </c>
      <c r="E49" s="524">
        <v>96000000</v>
      </c>
      <c r="F49" s="398">
        <f>E49/C49</f>
        <v>1.1428571428571428</v>
      </c>
      <c r="G49" s="553"/>
      <c r="H49" s="553"/>
      <c r="I49" s="553"/>
      <c r="J49" s="554"/>
      <c r="K49" s="522" t="s">
        <v>216</v>
      </c>
      <c r="L49" s="550"/>
    </row>
    <row r="50" spans="1:12" s="39" customFormat="1" ht="23.25" thickBot="1" x14ac:dyDescent="0.25">
      <c r="A50" s="96" t="s">
        <v>658</v>
      </c>
      <c r="B50" s="418" t="s">
        <v>595</v>
      </c>
      <c r="C50" s="552">
        <v>100000000</v>
      </c>
      <c r="D50" s="552">
        <v>100000000</v>
      </c>
      <c r="E50" s="552">
        <v>0</v>
      </c>
      <c r="F50" s="398">
        <f>E50/C50</f>
        <v>0</v>
      </c>
      <c r="G50" s="99">
        <v>0</v>
      </c>
      <c r="H50" s="99">
        <v>0</v>
      </c>
      <c r="I50" s="99">
        <v>0</v>
      </c>
      <c r="J50" s="554"/>
      <c r="K50" s="215"/>
      <c r="L50" s="216" t="s">
        <v>216</v>
      </c>
    </row>
    <row r="51" spans="1:12" s="39" customFormat="1" ht="12.75" customHeight="1" thickTop="1" x14ac:dyDescent="0.2">
      <c r="A51" s="776" t="s">
        <v>112</v>
      </c>
      <c r="B51" s="776"/>
      <c r="C51" s="107">
        <f>SUM(C8:C50)</f>
        <v>380105756</v>
      </c>
      <c r="D51" s="107">
        <f t="shared" ref="D51:E51" si="4">SUM(D8:D50)</f>
        <v>397644755</v>
      </c>
      <c r="E51" s="107">
        <f t="shared" si="4"/>
        <v>281517430</v>
      </c>
      <c r="F51" s="419">
        <f>E51/C51</f>
        <v>0.74062922109498386</v>
      </c>
      <c r="G51" s="107">
        <f>SUM(G8:G50)</f>
        <v>484947972</v>
      </c>
      <c r="H51" s="107">
        <f>SUM(H8:H50)</f>
        <v>508103159</v>
      </c>
      <c r="I51" s="107">
        <f>SUM(I8:I50)</f>
        <v>446197477</v>
      </c>
      <c r="J51" s="108">
        <f t="shared" si="3"/>
        <v>0.9200935002569719</v>
      </c>
      <c r="K51" s="217"/>
      <c r="L51" s="218"/>
    </row>
    <row r="52" spans="1:12" s="39" customFormat="1" ht="12.75" customHeight="1" thickBot="1" x14ac:dyDescent="0.25">
      <c r="A52" s="777" t="s">
        <v>113</v>
      </c>
      <c r="B52" s="777"/>
      <c r="C52" s="109">
        <f>'8.sz. melléklet'!D93+'9.sz. melléklet'!D38</f>
        <v>179039244</v>
      </c>
      <c r="D52" s="109">
        <f>'8.sz. melléklet'!E93+'9.sz. melléklet'!E38</f>
        <v>179039245</v>
      </c>
      <c r="E52" s="109">
        <f>'8.sz. melléklet'!G93+'9.sz. melléklet'!G38</f>
        <v>224720570</v>
      </c>
      <c r="F52" s="420">
        <f>E52/C52</f>
        <v>1.2551470000621763</v>
      </c>
      <c r="G52" s="421">
        <f>'8.sz. melléklet'!D37</f>
        <v>74197028</v>
      </c>
      <c r="H52" s="421">
        <f>'8.sz. melléklet'!E37</f>
        <v>68580841</v>
      </c>
      <c r="I52" s="421">
        <f>'8.sz. melléklet'!G37</f>
        <v>60040523</v>
      </c>
      <c r="J52" s="435">
        <f t="shared" si="3"/>
        <v>0.80920388078077732</v>
      </c>
      <c r="K52" s="215"/>
      <c r="L52" s="216"/>
    </row>
    <row r="53" spans="1:12" s="39" customFormat="1" ht="12.75" customHeight="1" thickTop="1" thickBot="1" x14ac:dyDescent="0.25">
      <c r="A53" s="778" t="s">
        <v>114</v>
      </c>
      <c r="B53" s="778"/>
      <c r="C53" s="110">
        <f>SUM(C51:C52)</f>
        <v>559145000</v>
      </c>
      <c r="D53" s="110">
        <f>SUM(D51:D52)</f>
        <v>576684000</v>
      </c>
      <c r="E53" s="110">
        <f>SUM(E51:E52)</f>
        <v>506238000</v>
      </c>
      <c r="F53" s="422">
        <f>E53/C53</f>
        <v>0.90537874790975503</v>
      </c>
      <c r="G53" s="110">
        <f>SUM(G51:G52)</f>
        <v>559145000</v>
      </c>
      <c r="H53" s="110">
        <f>SUM(H51:H52)</f>
        <v>576684000</v>
      </c>
      <c r="I53" s="110">
        <f>SUM(I51:I52)</f>
        <v>506238000</v>
      </c>
      <c r="J53" s="111">
        <f t="shared" si="3"/>
        <v>0.90537874790975503</v>
      </c>
      <c r="K53" s="209"/>
      <c r="L53" s="210"/>
    </row>
    <row r="54" spans="1:12" s="36" customFormat="1" ht="13.5" thickTop="1" x14ac:dyDescent="0.2"/>
    <row r="55" spans="1:12" s="36" customFormat="1" x14ac:dyDescent="0.2"/>
    <row r="56" spans="1:12" s="36" customFormat="1" x14ac:dyDescent="0.2"/>
    <row r="57" spans="1:12" s="36" customFormat="1" x14ac:dyDescent="0.2"/>
    <row r="58" spans="1:12" s="36" customFormat="1" x14ac:dyDescent="0.2"/>
    <row r="59" spans="1:12" s="36" customFormat="1" x14ac:dyDescent="0.2"/>
    <row r="60" spans="1:12" s="36" customFormat="1" x14ac:dyDescent="0.2"/>
    <row r="61" spans="1:12" s="36" customFormat="1" x14ac:dyDescent="0.2"/>
    <row r="62" spans="1:12" s="36" customFormat="1" x14ac:dyDescent="0.2"/>
    <row r="63" spans="1:12" s="36" customFormat="1" x14ac:dyDescent="0.2"/>
    <row r="64" spans="1:12" s="36" customFormat="1" x14ac:dyDescent="0.2"/>
    <row r="65" s="36" customFormat="1" x14ac:dyDescent="0.2"/>
    <row r="66" s="36" customFormat="1" x14ac:dyDescent="0.2"/>
    <row r="67" s="36" customFormat="1" x14ac:dyDescent="0.2"/>
    <row r="68" s="36" customFormat="1" x14ac:dyDescent="0.2"/>
    <row r="69" s="36" customFormat="1" x14ac:dyDescent="0.2"/>
    <row r="70" s="36" customFormat="1" x14ac:dyDescent="0.2"/>
    <row r="71" s="36" customFormat="1" x14ac:dyDescent="0.2"/>
    <row r="72" s="36" customFormat="1" x14ac:dyDescent="0.2"/>
    <row r="73" s="36" customFormat="1" x14ac:dyDescent="0.2"/>
    <row r="74" s="36" customFormat="1" x14ac:dyDescent="0.2"/>
    <row r="75" s="36" customFormat="1" x14ac:dyDescent="0.2"/>
    <row r="76" s="36" customFormat="1" x14ac:dyDescent="0.2"/>
    <row r="77" s="36" customFormat="1" x14ac:dyDescent="0.2"/>
    <row r="78" s="36" customFormat="1" x14ac:dyDescent="0.2"/>
    <row r="79" s="36" customFormat="1" x14ac:dyDescent="0.2"/>
    <row r="80" s="36" customFormat="1" x14ac:dyDescent="0.2"/>
    <row r="81" s="36" customFormat="1" x14ac:dyDescent="0.2"/>
    <row r="82" s="36" customFormat="1" x14ac:dyDescent="0.2"/>
    <row r="83" s="36" customFormat="1" x14ac:dyDescent="0.2"/>
    <row r="84" s="36" customFormat="1" x14ac:dyDescent="0.2"/>
    <row r="85" s="36" customFormat="1" x14ac:dyDescent="0.2"/>
    <row r="86" s="36" customFormat="1" x14ac:dyDescent="0.2"/>
    <row r="87" s="36" customFormat="1" x14ac:dyDescent="0.2"/>
    <row r="88" s="36" customFormat="1" x14ac:dyDescent="0.2"/>
    <row r="89" s="36" customFormat="1" x14ac:dyDescent="0.2"/>
    <row r="90" s="36" customFormat="1" x14ac:dyDescent="0.2"/>
    <row r="91" s="36" customFormat="1" x14ac:dyDescent="0.2"/>
    <row r="92" s="36" customFormat="1" x14ac:dyDescent="0.2"/>
    <row r="93" s="36" customFormat="1" x14ac:dyDescent="0.2"/>
    <row r="94" s="36" customFormat="1" x14ac:dyDescent="0.2"/>
    <row r="95" s="36" customFormat="1" x14ac:dyDescent="0.2"/>
    <row r="96" s="36" customFormat="1" x14ac:dyDescent="0.2"/>
    <row r="97" s="36" customFormat="1" x14ac:dyDescent="0.2"/>
    <row r="98" s="36" customFormat="1" x14ac:dyDescent="0.2"/>
    <row r="99" s="36" customFormat="1" x14ac:dyDescent="0.2"/>
    <row r="100" s="36" customFormat="1" x14ac:dyDescent="0.2"/>
    <row r="101" s="36" customFormat="1" x14ac:dyDescent="0.2"/>
    <row r="102" s="36" customFormat="1" x14ac:dyDescent="0.2"/>
    <row r="103" s="36" customFormat="1" x14ac:dyDescent="0.2"/>
  </sheetData>
  <sheetProtection selectLockedCells="1" selectUnlockedCells="1"/>
  <mergeCells count="4">
    <mergeCell ref="A4:L4"/>
    <mergeCell ref="A51:B51"/>
    <mergeCell ref="A52:B52"/>
    <mergeCell ref="A53:B53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landscape" r:id="rId1"/>
  <headerFooter alignWithMargins="0"/>
  <rowBreaks count="1" manualBreakCount="1">
    <brk id="2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96"/>
  <sheetViews>
    <sheetView zoomScaleNormal="100" workbookViewId="0"/>
  </sheetViews>
  <sheetFormatPr defaultRowHeight="15" customHeight="1" x14ac:dyDescent="0.2"/>
  <cols>
    <col min="1" max="1" width="5.7109375" style="1" customWidth="1"/>
    <col min="2" max="2" width="35.7109375" style="1" customWidth="1"/>
    <col min="3" max="3" width="5.7109375" style="1" customWidth="1"/>
    <col min="4" max="6" width="9.7109375" style="1" customWidth="1"/>
    <col min="7" max="7" width="9.7109375" style="577" customWidth="1"/>
    <col min="10" max="10" width="9.5703125" style="702" bestFit="1" customWidth="1"/>
    <col min="11" max="11" width="11.140625" bestFit="1" customWidth="1"/>
  </cols>
  <sheetData>
    <row r="1" spans="1:8" ht="15" customHeight="1" x14ac:dyDescent="0.2">
      <c r="G1" s="576"/>
      <c r="H1" s="2" t="s">
        <v>536</v>
      </c>
    </row>
    <row r="2" spans="1:8" ht="15" customHeight="1" x14ac:dyDescent="0.2">
      <c r="H2" s="2" t="str">
        <f>'2.sz. melléklet'!G2</f>
        <v>az 1/2019. (II.20.) önkormányzati rendelethez</v>
      </c>
    </row>
    <row r="3" spans="1:8" ht="15" customHeight="1" x14ac:dyDescent="0.2">
      <c r="A3" s="770" t="s">
        <v>779</v>
      </c>
      <c r="B3" s="770"/>
      <c r="C3" s="770"/>
      <c r="D3" s="770"/>
      <c r="E3" s="770"/>
      <c r="F3" s="770"/>
      <c r="G3" s="770"/>
      <c r="H3" s="770"/>
    </row>
    <row r="4" spans="1:8" ht="12.75" customHeight="1" thickBot="1" x14ac:dyDescent="0.25">
      <c r="A4" s="38"/>
      <c r="B4" s="87"/>
      <c r="C4" s="87"/>
      <c r="D4" s="37"/>
      <c r="E4" s="37"/>
      <c r="F4" s="37"/>
      <c r="G4" s="578"/>
      <c r="H4" s="4" t="s">
        <v>304</v>
      </c>
    </row>
    <row r="5" spans="1:8" ht="45.75" thickTop="1" x14ac:dyDescent="0.2">
      <c r="A5" s="5" t="s">
        <v>1</v>
      </c>
      <c r="B5" s="6" t="s">
        <v>2</v>
      </c>
      <c r="C5" s="7" t="s">
        <v>334</v>
      </c>
      <c r="D5" s="7" t="s">
        <v>603</v>
      </c>
      <c r="E5" s="7" t="s">
        <v>666</v>
      </c>
      <c r="F5" s="7" t="s">
        <v>667</v>
      </c>
      <c r="G5" s="7" t="s">
        <v>668</v>
      </c>
      <c r="H5" s="481" t="s">
        <v>669</v>
      </c>
    </row>
    <row r="6" spans="1:8" ht="15" customHeight="1" thickBot="1" x14ac:dyDescent="0.25">
      <c r="A6" s="9" t="s">
        <v>3</v>
      </c>
      <c r="B6" s="10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92" t="s">
        <v>53</v>
      </c>
    </row>
    <row r="7" spans="1:8" ht="15" customHeight="1" thickTop="1" x14ac:dyDescent="0.2">
      <c r="A7" s="112" t="s">
        <v>13</v>
      </c>
      <c r="B7" s="113" t="s">
        <v>116</v>
      </c>
      <c r="C7" s="113" t="s">
        <v>335</v>
      </c>
      <c r="D7" s="114">
        <f>D8+D16</f>
        <v>48217569</v>
      </c>
      <c r="E7" s="114">
        <f>E8+E16</f>
        <v>51676131</v>
      </c>
      <c r="F7" s="114">
        <f>F8+F16</f>
        <v>51676131</v>
      </c>
      <c r="G7" s="114">
        <f>G8+G16</f>
        <v>52301777</v>
      </c>
      <c r="H7" s="115">
        <f>G7/D7</f>
        <v>1.0847037311234002</v>
      </c>
    </row>
    <row r="8" spans="1:8" ht="15" customHeight="1" x14ac:dyDescent="0.2">
      <c r="A8" s="19" t="s">
        <v>117</v>
      </c>
      <c r="B8" s="16" t="s">
        <v>336</v>
      </c>
      <c r="C8" s="16" t="s">
        <v>337</v>
      </c>
      <c r="D8" s="17">
        <f>SUM(D9:D15)</f>
        <v>32558468</v>
      </c>
      <c r="E8" s="17">
        <f>SUM(E9:E15)</f>
        <v>39676387</v>
      </c>
      <c r="F8" s="17">
        <f>SUM(F9:F15)</f>
        <v>39676387</v>
      </c>
      <c r="G8" s="50">
        <f>SUM(G9:G15)</f>
        <v>40817054</v>
      </c>
      <c r="H8" s="116">
        <f t="shared" ref="H8:H29" si="0">G8/D8</f>
        <v>1.253654010993392</v>
      </c>
    </row>
    <row r="9" spans="1:8" ht="15" customHeight="1" x14ac:dyDescent="0.2">
      <c r="A9" s="117"/>
      <c r="B9" s="20" t="s">
        <v>338</v>
      </c>
      <c r="C9" s="20" t="s">
        <v>339</v>
      </c>
      <c r="D9" s="649">
        <v>29698452</v>
      </c>
      <c r="E9" s="569">
        <v>33594105</v>
      </c>
      <c r="F9" s="569">
        <v>33594105</v>
      </c>
      <c r="G9" s="649">
        <v>37447450</v>
      </c>
      <c r="H9" s="83">
        <f t="shared" si="0"/>
        <v>1.2609226231724131</v>
      </c>
    </row>
    <row r="10" spans="1:8" ht="15" customHeight="1" x14ac:dyDescent="0.2">
      <c r="A10" s="117"/>
      <c r="B10" s="20" t="s">
        <v>604</v>
      </c>
      <c r="C10" s="20" t="s">
        <v>605</v>
      </c>
      <c r="D10" s="82">
        <v>163000</v>
      </c>
      <c r="E10" s="569">
        <v>2826080</v>
      </c>
      <c r="F10" s="569">
        <v>2826080</v>
      </c>
      <c r="G10" s="82">
        <v>0</v>
      </c>
      <c r="H10" s="83"/>
    </row>
    <row r="11" spans="1:8" ht="15" customHeight="1" x14ac:dyDescent="0.2">
      <c r="A11" s="117"/>
      <c r="B11" s="20" t="s">
        <v>670</v>
      </c>
      <c r="C11" s="20" t="s">
        <v>505</v>
      </c>
      <c r="D11" s="627">
        <v>62000</v>
      </c>
      <c r="E11" s="569">
        <v>46500</v>
      </c>
      <c r="F11" s="569">
        <v>46500</v>
      </c>
      <c r="G11" s="627">
        <v>65000</v>
      </c>
      <c r="H11" s="83">
        <f t="shared" si="0"/>
        <v>1.0483870967741935</v>
      </c>
    </row>
    <row r="12" spans="1:8" ht="15" customHeight="1" x14ac:dyDescent="0.2">
      <c r="A12" s="117"/>
      <c r="B12" s="20" t="s">
        <v>575</v>
      </c>
      <c r="C12" s="20" t="s">
        <v>340</v>
      </c>
      <c r="D12" s="649">
        <v>2020176</v>
      </c>
      <c r="E12" s="569">
        <v>2283518</v>
      </c>
      <c r="F12" s="569">
        <v>2283518</v>
      </c>
      <c r="G12" s="649">
        <v>2540708</v>
      </c>
      <c r="H12" s="83">
        <f t="shared" si="0"/>
        <v>1.2576666587465646</v>
      </c>
    </row>
    <row r="13" spans="1:8" ht="15" customHeight="1" x14ac:dyDescent="0.2">
      <c r="A13" s="117"/>
      <c r="B13" s="20" t="s">
        <v>583</v>
      </c>
      <c r="C13" s="20" t="s">
        <v>501</v>
      </c>
      <c r="D13" s="649">
        <v>93240</v>
      </c>
      <c r="E13" s="569">
        <v>114120</v>
      </c>
      <c r="F13" s="569">
        <v>114120</v>
      </c>
      <c r="G13" s="649">
        <v>123240</v>
      </c>
      <c r="H13" s="83">
        <f t="shared" si="0"/>
        <v>1.3217503217503217</v>
      </c>
    </row>
    <row r="14" spans="1:8" ht="15" customHeight="1" x14ac:dyDescent="0.2">
      <c r="A14" s="117"/>
      <c r="B14" s="20" t="s">
        <v>671</v>
      </c>
      <c r="C14" s="20" t="s">
        <v>587</v>
      </c>
      <c r="D14" s="649">
        <v>100000</v>
      </c>
      <c r="E14" s="569">
        <v>0</v>
      </c>
      <c r="F14" s="569">
        <v>0</v>
      </c>
      <c r="G14" s="649">
        <v>0</v>
      </c>
      <c r="H14" s="83">
        <f t="shared" si="0"/>
        <v>0</v>
      </c>
    </row>
    <row r="15" spans="1:8" ht="15" customHeight="1" x14ac:dyDescent="0.2">
      <c r="A15" s="117"/>
      <c r="B15" s="20" t="s">
        <v>672</v>
      </c>
      <c r="C15" s="20" t="s">
        <v>506</v>
      </c>
      <c r="D15" s="649">
        <v>421600</v>
      </c>
      <c r="E15" s="569">
        <v>812064</v>
      </c>
      <c r="F15" s="569">
        <v>812064</v>
      </c>
      <c r="G15" s="649">
        <v>640656</v>
      </c>
      <c r="H15" s="83">
        <f t="shared" si="0"/>
        <v>1.5195825426944971</v>
      </c>
    </row>
    <row r="16" spans="1:8" ht="15" customHeight="1" x14ac:dyDescent="0.2">
      <c r="A16" s="19" t="s">
        <v>118</v>
      </c>
      <c r="B16" s="16" t="s">
        <v>120</v>
      </c>
      <c r="C16" s="16" t="s">
        <v>341</v>
      </c>
      <c r="D16" s="17">
        <f>SUM(D17:D19)</f>
        <v>15659101</v>
      </c>
      <c r="E16" s="17">
        <f>SUM(E17:E19)</f>
        <v>11999744</v>
      </c>
      <c r="F16" s="17">
        <f>SUM(F17:F19)</f>
        <v>11999744</v>
      </c>
      <c r="G16" s="17">
        <f>SUM(G17:G19)</f>
        <v>11484723</v>
      </c>
      <c r="H16" s="116">
        <f t="shared" si="0"/>
        <v>0.73342160574863147</v>
      </c>
    </row>
    <row r="17" spans="1:8" ht="15" customHeight="1" x14ac:dyDescent="0.2">
      <c r="A17" s="117"/>
      <c r="B17" s="20" t="s">
        <v>362</v>
      </c>
      <c r="C17" s="20" t="s">
        <v>342</v>
      </c>
      <c r="D17" s="649">
        <v>8216720</v>
      </c>
      <c r="E17" s="569">
        <v>8675420</v>
      </c>
      <c r="F17" s="569">
        <v>8675420</v>
      </c>
      <c r="G17" s="649">
        <v>8221419</v>
      </c>
      <c r="H17" s="83">
        <f t="shared" si="0"/>
        <v>1.0005718826977188</v>
      </c>
    </row>
    <row r="18" spans="1:8" ht="15" customHeight="1" x14ac:dyDescent="0.2">
      <c r="A18" s="117"/>
      <c r="B18" s="20" t="s">
        <v>363</v>
      </c>
      <c r="C18" s="20" t="s">
        <v>343</v>
      </c>
      <c r="D18" s="649">
        <v>5807381</v>
      </c>
      <c r="E18" s="569">
        <v>2457337</v>
      </c>
      <c r="F18" s="569">
        <v>2457337</v>
      </c>
      <c r="G18" s="649">
        <v>1897284</v>
      </c>
      <c r="H18" s="75">
        <f t="shared" si="0"/>
        <v>0.32670217435363719</v>
      </c>
    </row>
    <row r="19" spans="1:8" ht="15" customHeight="1" x14ac:dyDescent="0.2">
      <c r="A19" s="117"/>
      <c r="B19" s="20" t="s">
        <v>364</v>
      </c>
      <c r="C19" s="20" t="s">
        <v>344</v>
      </c>
      <c r="D19" s="649">
        <v>1635000</v>
      </c>
      <c r="E19" s="569">
        <v>866987</v>
      </c>
      <c r="F19" s="569">
        <v>866987</v>
      </c>
      <c r="G19" s="649">
        <v>1366020</v>
      </c>
      <c r="H19" s="75">
        <f t="shared" si="0"/>
        <v>0.83548623853211013</v>
      </c>
    </row>
    <row r="20" spans="1:8" ht="15" customHeight="1" x14ac:dyDescent="0.2">
      <c r="A20" s="25" t="s">
        <v>14</v>
      </c>
      <c r="B20" s="118" t="s">
        <v>202</v>
      </c>
      <c r="C20" s="118" t="s">
        <v>345</v>
      </c>
      <c r="D20" s="650">
        <v>10362093</v>
      </c>
      <c r="E20" s="571">
        <v>10803467</v>
      </c>
      <c r="F20" s="571">
        <v>10803467</v>
      </c>
      <c r="G20" s="650">
        <v>11170165</v>
      </c>
      <c r="H20" s="115">
        <f t="shared" si="0"/>
        <v>1.0779834730300144</v>
      </c>
    </row>
    <row r="21" spans="1:8" ht="15" customHeight="1" x14ac:dyDescent="0.2">
      <c r="A21" s="25" t="s">
        <v>42</v>
      </c>
      <c r="B21" s="118" t="s">
        <v>122</v>
      </c>
      <c r="C21" s="118" t="s">
        <v>346</v>
      </c>
      <c r="D21" s="26">
        <f>SUM(D22:D26)</f>
        <v>121506703</v>
      </c>
      <c r="E21" s="26">
        <f>SUM(E22:E26)</f>
        <v>126521237</v>
      </c>
      <c r="F21" s="26">
        <f>SUM(F22:F26)</f>
        <v>93003541</v>
      </c>
      <c r="G21" s="26">
        <f>SUM(G22:G26)</f>
        <v>123706100</v>
      </c>
      <c r="H21" s="115">
        <f t="shared" si="0"/>
        <v>1.0181010343108396</v>
      </c>
    </row>
    <row r="22" spans="1:8" ht="15" customHeight="1" x14ac:dyDescent="0.2">
      <c r="A22" s="19" t="s">
        <v>121</v>
      </c>
      <c r="B22" s="16" t="s">
        <v>347</v>
      </c>
      <c r="C22" s="16" t="s">
        <v>353</v>
      </c>
      <c r="D22" s="558">
        <v>12249000</v>
      </c>
      <c r="E22" s="574">
        <v>12249000</v>
      </c>
      <c r="F22" s="574">
        <v>9895466</v>
      </c>
      <c r="G22" s="558">
        <v>13540000</v>
      </c>
      <c r="H22" s="116">
        <f t="shared" si="0"/>
        <v>1.1053963588864397</v>
      </c>
    </row>
    <row r="23" spans="1:8" ht="15" customHeight="1" x14ac:dyDescent="0.2">
      <c r="A23" s="19" t="s">
        <v>123</v>
      </c>
      <c r="B23" s="16" t="s">
        <v>348</v>
      </c>
      <c r="C23" s="16" t="s">
        <v>354</v>
      </c>
      <c r="D23" s="558">
        <v>2923000</v>
      </c>
      <c r="E23" s="574">
        <v>3336000</v>
      </c>
      <c r="F23" s="574">
        <v>2956035</v>
      </c>
      <c r="G23" s="558">
        <v>3631700</v>
      </c>
      <c r="H23" s="116">
        <f t="shared" si="0"/>
        <v>1.242456380431064</v>
      </c>
    </row>
    <row r="24" spans="1:8" ht="15" customHeight="1" x14ac:dyDescent="0.2">
      <c r="A24" s="19" t="s">
        <v>349</v>
      </c>
      <c r="B24" s="16" t="s">
        <v>350</v>
      </c>
      <c r="C24" s="16" t="s">
        <v>355</v>
      </c>
      <c r="D24" s="558">
        <v>63889000</v>
      </c>
      <c r="E24" s="574">
        <v>64082423</v>
      </c>
      <c r="F24" s="574">
        <v>52278888</v>
      </c>
      <c r="G24" s="558">
        <v>70485400</v>
      </c>
      <c r="H24" s="116">
        <f t="shared" si="0"/>
        <v>1.1032478204385732</v>
      </c>
    </row>
    <row r="25" spans="1:8" ht="15" customHeight="1" x14ac:dyDescent="0.2">
      <c r="A25" s="19" t="s">
        <v>351</v>
      </c>
      <c r="B25" s="16" t="s">
        <v>352</v>
      </c>
      <c r="C25" s="16" t="s">
        <v>356</v>
      </c>
      <c r="D25" s="558">
        <v>395000</v>
      </c>
      <c r="E25" s="574">
        <v>395000</v>
      </c>
      <c r="F25" s="574">
        <v>178672</v>
      </c>
      <c r="G25" s="558">
        <v>350000</v>
      </c>
      <c r="H25" s="116">
        <f t="shared" si="0"/>
        <v>0.88607594936708856</v>
      </c>
    </row>
    <row r="26" spans="1:8" ht="15" customHeight="1" x14ac:dyDescent="0.2">
      <c r="A26" s="19" t="s">
        <v>357</v>
      </c>
      <c r="B26" s="16" t="s">
        <v>358</v>
      </c>
      <c r="C26" s="16" t="s">
        <v>359</v>
      </c>
      <c r="D26" s="17">
        <f>SUM(D27:D31)</f>
        <v>42050703</v>
      </c>
      <c r="E26" s="17">
        <f>SUM(E27:E31)</f>
        <v>46458814</v>
      </c>
      <c r="F26" s="17">
        <f>SUM(F27:F31)</f>
        <v>27694480</v>
      </c>
      <c r="G26" s="17">
        <f>SUM(G27:G31)</f>
        <v>35699000</v>
      </c>
      <c r="H26" s="116">
        <f t="shared" si="0"/>
        <v>0.84895132430960785</v>
      </c>
    </row>
    <row r="27" spans="1:8" ht="15" customHeight="1" x14ac:dyDescent="0.2">
      <c r="A27" s="117"/>
      <c r="B27" s="20" t="s">
        <v>360</v>
      </c>
      <c r="C27" s="20" t="s">
        <v>361</v>
      </c>
      <c r="D27" s="649">
        <v>14576000</v>
      </c>
      <c r="E27" s="569">
        <v>14810500</v>
      </c>
      <c r="F27" s="569">
        <v>11942443</v>
      </c>
      <c r="G27" s="649">
        <v>17272000</v>
      </c>
      <c r="H27" s="83">
        <f t="shared" si="0"/>
        <v>1.1849615806805709</v>
      </c>
    </row>
    <row r="28" spans="1:8" ht="15" customHeight="1" x14ac:dyDescent="0.2">
      <c r="A28" s="117"/>
      <c r="B28" s="295" t="s">
        <v>365</v>
      </c>
      <c r="C28" s="20" t="s">
        <v>366</v>
      </c>
      <c r="D28" s="649">
        <v>25965703</v>
      </c>
      <c r="E28" s="569">
        <v>30139314</v>
      </c>
      <c r="F28" s="569">
        <v>14351000</v>
      </c>
      <c r="G28" s="649">
        <v>17587000</v>
      </c>
      <c r="H28" s="83">
        <f t="shared" si="0"/>
        <v>0.67731653558542204</v>
      </c>
    </row>
    <row r="29" spans="1:8" ht="15" customHeight="1" x14ac:dyDescent="0.2">
      <c r="A29" s="117"/>
      <c r="B29" s="295" t="s">
        <v>567</v>
      </c>
      <c r="C29" s="20" t="s">
        <v>568</v>
      </c>
      <c r="D29" s="649">
        <v>40000</v>
      </c>
      <c r="E29" s="569">
        <v>40000</v>
      </c>
      <c r="F29" s="569">
        <v>5812</v>
      </c>
      <c r="G29" s="649">
        <v>40000</v>
      </c>
      <c r="H29" s="83">
        <f t="shared" si="0"/>
        <v>1</v>
      </c>
    </row>
    <row r="30" spans="1:8" ht="15" customHeight="1" x14ac:dyDescent="0.2">
      <c r="A30" s="117"/>
      <c r="B30" s="295" t="s">
        <v>674</v>
      </c>
      <c r="C30" s="20" t="s">
        <v>673</v>
      </c>
      <c r="D30" s="649">
        <v>0</v>
      </c>
      <c r="E30" s="569">
        <v>4000</v>
      </c>
      <c r="F30" s="569">
        <v>3940</v>
      </c>
      <c r="G30" s="649"/>
      <c r="H30" s="83"/>
    </row>
    <row r="31" spans="1:8" ht="15" customHeight="1" x14ac:dyDescent="0.2">
      <c r="A31" s="117"/>
      <c r="B31" s="295" t="s">
        <v>675</v>
      </c>
      <c r="C31" s="20" t="s">
        <v>367</v>
      </c>
      <c r="D31" s="649">
        <v>1469000</v>
      </c>
      <c r="E31" s="569">
        <v>1465000</v>
      </c>
      <c r="F31" s="569">
        <v>1391285</v>
      </c>
      <c r="G31" s="649">
        <v>800000</v>
      </c>
      <c r="H31" s="83">
        <f t="shared" ref="H31:H38" si="1">G31/D31</f>
        <v>0.54458815520762427</v>
      </c>
    </row>
    <row r="32" spans="1:8" ht="15" customHeight="1" x14ac:dyDescent="0.2">
      <c r="A32" s="25" t="s">
        <v>43</v>
      </c>
      <c r="B32" s="118" t="s">
        <v>368</v>
      </c>
      <c r="C32" s="118" t="s">
        <v>369</v>
      </c>
      <c r="D32" s="26">
        <v>4990000</v>
      </c>
      <c r="E32" s="571">
        <v>4990000</v>
      </c>
      <c r="F32" s="571">
        <v>3643733</v>
      </c>
      <c r="G32" s="26">
        <v>4634000</v>
      </c>
      <c r="H32" s="115">
        <f t="shared" si="1"/>
        <v>0.92865731462925849</v>
      </c>
    </row>
    <row r="33" spans="1:10" ht="15" customHeight="1" x14ac:dyDescent="0.2">
      <c r="A33" s="25" t="s">
        <v>44</v>
      </c>
      <c r="B33" s="118" t="s">
        <v>370</v>
      </c>
      <c r="C33" s="118" t="s">
        <v>371</v>
      </c>
      <c r="D33" s="26">
        <f>SUM(D34:D37)</f>
        <v>100506928</v>
      </c>
      <c r="E33" s="26">
        <f>SUM(E34:E37)</f>
        <v>107215721</v>
      </c>
      <c r="F33" s="26">
        <f>SUM(F34:F37)</f>
        <v>36631370</v>
      </c>
      <c r="G33" s="26">
        <f>SUM(G34:G37)</f>
        <v>89483163</v>
      </c>
      <c r="H33" s="115">
        <f t="shared" si="1"/>
        <v>0.89031835695943273</v>
      </c>
    </row>
    <row r="34" spans="1:10" ht="15" customHeight="1" x14ac:dyDescent="0.2">
      <c r="A34" s="19" t="s">
        <v>327</v>
      </c>
      <c r="B34" s="16" t="s">
        <v>507</v>
      </c>
      <c r="C34" s="16" t="s">
        <v>508</v>
      </c>
      <c r="D34" s="558">
        <v>800000</v>
      </c>
      <c r="E34" s="574">
        <v>1035980</v>
      </c>
      <c r="F34" s="574">
        <v>1035980</v>
      </c>
      <c r="G34" s="558">
        <v>1400140</v>
      </c>
      <c r="H34" s="115">
        <f t="shared" si="1"/>
        <v>1.750175</v>
      </c>
    </row>
    <row r="35" spans="1:10" ht="15" customHeight="1" x14ac:dyDescent="0.2">
      <c r="A35" s="19" t="s">
        <v>329</v>
      </c>
      <c r="B35" s="16" t="s">
        <v>372</v>
      </c>
      <c r="C35" s="16" t="s">
        <v>374</v>
      </c>
      <c r="D35" s="558">
        <v>17905900</v>
      </c>
      <c r="E35" s="574">
        <v>21237900</v>
      </c>
      <c r="F35" s="574">
        <v>19313250</v>
      </c>
      <c r="G35" s="558">
        <v>20406500</v>
      </c>
      <c r="H35" s="116">
        <f t="shared" si="1"/>
        <v>1.1396522933781603</v>
      </c>
    </row>
    <row r="36" spans="1:10" ht="15" customHeight="1" x14ac:dyDescent="0.2">
      <c r="A36" s="19" t="s">
        <v>376</v>
      </c>
      <c r="B36" s="16" t="s">
        <v>373</v>
      </c>
      <c r="C36" s="16" t="s">
        <v>375</v>
      </c>
      <c r="D36" s="558">
        <v>7604000</v>
      </c>
      <c r="E36" s="574">
        <v>16361000</v>
      </c>
      <c r="F36" s="574">
        <v>16282140</v>
      </c>
      <c r="G36" s="558">
        <v>7636000</v>
      </c>
      <c r="H36" s="116">
        <f t="shared" si="1"/>
        <v>1.0042083114150446</v>
      </c>
    </row>
    <row r="37" spans="1:10" ht="15" customHeight="1" x14ac:dyDescent="0.2">
      <c r="A37" s="19" t="s">
        <v>509</v>
      </c>
      <c r="B37" s="16" t="s">
        <v>36</v>
      </c>
      <c r="C37" s="16" t="s">
        <v>528</v>
      </c>
      <c r="D37" s="558">
        <v>74197028</v>
      </c>
      <c r="E37" s="574">
        <v>68580841</v>
      </c>
      <c r="F37" s="574">
        <v>0</v>
      </c>
      <c r="G37" s="558">
        <v>60040523</v>
      </c>
      <c r="H37" s="116">
        <f t="shared" si="1"/>
        <v>0.80920388078077732</v>
      </c>
    </row>
    <row r="38" spans="1:10" ht="15" customHeight="1" x14ac:dyDescent="0.2">
      <c r="A38" s="25" t="s">
        <v>45</v>
      </c>
      <c r="B38" s="118" t="s">
        <v>203</v>
      </c>
      <c r="C38" s="118" t="s">
        <v>377</v>
      </c>
      <c r="D38" s="26">
        <f>SUM(D39:D44)</f>
        <v>220629529</v>
      </c>
      <c r="E38" s="26">
        <f t="shared" ref="E38:G38" si="2">SUM(E39:E44)</f>
        <v>204242332</v>
      </c>
      <c r="F38" s="26">
        <f t="shared" si="2"/>
        <v>119981554</v>
      </c>
      <c r="G38" s="26">
        <f t="shared" si="2"/>
        <v>184855892</v>
      </c>
      <c r="H38" s="115">
        <f t="shared" si="1"/>
        <v>0.83785653188789611</v>
      </c>
    </row>
    <row r="39" spans="1:10" ht="15" customHeight="1" x14ac:dyDescent="0.2">
      <c r="A39" s="299" t="s">
        <v>378</v>
      </c>
      <c r="B39" s="67" t="s">
        <v>608</v>
      </c>
      <c r="C39" s="67" t="s">
        <v>609</v>
      </c>
      <c r="D39" s="50">
        <v>0</v>
      </c>
      <c r="E39" s="574">
        <v>274000</v>
      </c>
      <c r="F39" s="574">
        <v>274000</v>
      </c>
      <c r="G39" s="50">
        <v>0</v>
      </c>
      <c r="H39" s="116"/>
    </row>
    <row r="40" spans="1:10" s="301" customFormat="1" ht="15" customHeight="1" x14ac:dyDescent="0.2">
      <c r="A40" s="299" t="s">
        <v>379</v>
      </c>
      <c r="B40" s="67" t="s">
        <v>380</v>
      </c>
      <c r="C40" s="67" t="s">
        <v>381</v>
      </c>
      <c r="D40" s="558">
        <v>159058209</v>
      </c>
      <c r="E40" s="574">
        <v>148723401</v>
      </c>
      <c r="F40" s="574">
        <v>107899074</v>
      </c>
      <c r="G40" s="558">
        <v>113676042</v>
      </c>
      <c r="H40" s="116">
        <f t="shared" ref="H40:H48" si="3">G40/D40</f>
        <v>0.71468201933544973</v>
      </c>
      <c r="J40" s="703"/>
    </row>
    <row r="41" spans="1:10" ht="15" customHeight="1" x14ac:dyDescent="0.2">
      <c r="A41" s="299" t="s">
        <v>382</v>
      </c>
      <c r="B41" s="67" t="s">
        <v>383</v>
      </c>
      <c r="C41" s="67" t="s">
        <v>384</v>
      </c>
      <c r="D41" s="558">
        <v>1230000</v>
      </c>
      <c r="E41" s="574">
        <v>1036000</v>
      </c>
      <c r="F41" s="574">
        <v>797661</v>
      </c>
      <c r="G41" s="558">
        <v>386220</v>
      </c>
      <c r="H41" s="116">
        <f t="shared" si="3"/>
        <v>0.314</v>
      </c>
    </row>
    <row r="42" spans="1:10" ht="15" customHeight="1" x14ac:dyDescent="0.2">
      <c r="A42" s="299" t="s">
        <v>385</v>
      </c>
      <c r="B42" s="67" t="s">
        <v>386</v>
      </c>
      <c r="C42" s="67" t="s">
        <v>387</v>
      </c>
      <c r="D42" s="558">
        <v>22952500</v>
      </c>
      <c r="E42" s="574">
        <v>23418500</v>
      </c>
      <c r="F42" s="574">
        <v>3168470</v>
      </c>
      <c r="G42" s="558">
        <v>29529000</v>
      </c>
      <c r="H42" s="116">
        <f t="shared" si="3"/>
        <v>1.2865265221653415</v>
      </c>
    </row>
    <row r="43" spans="1:10" s="301" customFormat="1" ht="15" customHeight="1" x14ac:dyDescent="0.2">
      <c r="A43" s="299" t="s">
        <v>388</v>
      </c>
      <c r="B43" s="67" t="s">
        <v>389</v>
      </c>
      <c r="C43" s="67" t="s">
        <v>390</v>
      </c>
      <c r="D43" s="558">
        <v>14220000</v>
      </c>
      <c r="E43" s="574">
        <v>14220000</v>
      </c>
      <c r="F43" s="574">
        <v>0</v>
      </c>
      <c r="G43" s="558">
        <v>14220000</v>
      </c>
      <c r="H43" s="116">
        <f t="shared" si="3"/>
        <v>1</v>
      </c>
      <c r="J43" s="703"/>
    </row>
    <row r="44" spans="1:10" ht="15" customHeight="1" x14ac:dyDescent="0.2">
      <c r="A44" s="299" t="s">
        <v>610</v>
      </c>
      <c r="B44" s="67" t="s">
        <v>391</v>
      </c>
      <c r="C44" s="67" t="s">
        <v>392</v>
      </c>
      <c r="D44" s="558">
        <v>23168820</v>
      </c>
      <c r="E44" s="574">
        <v>16570431</v>
      </c>
      <c r="F44" s="574">
        <v>7842349</v>
      </c>
      <c r="G44" s="558">
        <v>27044630</v>
      </c>
      <c r="H44" s="116">
        <f t="shared" si="3"/>
        <v>1.1672856019426108</v>
      </c>
    </row>
    <row r="45" spans="1:10" ht="15" customHeight="1" x14ac:dyDescent="0.2">
      <c r="A45" s="300" t="s">
        <v>46</v>
      </c>
      <c r="B45" s="297" t="s">
        <v>393</v>
      </c>
      <c r="C45" s="297" t="s">
        <v>394</v>
      </c>
      <c r="D45" s="298">
        <f>SUM(D46:D47)</f>
        <v>27864000</v>
      </c>
      <c r="E45" s="298">
        <f>SUM(E46:E47)</f>
        <v>45454500</v>
      </c>
      <c r="F45" s="298">
        <f>SUM(F46:F47)</f>
        <v>45433216</v>
      </c>
      <c r="G45" s="298">
        <f>SUM(G46:G47)</f>
        <v>12815000</v>
      </c>
      <c r="H45" s="115">
        <f t="shared" si="3"/>
        <v>0.45991243181165664</v>
      </c>
    </row>
    <row r="46" spans="1:10" ht="15" customHeight="1" x14ac:dyDescent="0.2">
      <c r="A46" s="299" t="s">
        <v>395</v>
      </c>
      <c r="B46" s="67" t="s">
        <v>396</v>
      </c>
      <c r="C46" s="67" t="s">
        <v>397</v>
      </c>
      <c r="D46" s="558">
        <v>21941000</v>
      </c>
      <c r="E46" s="574">
        <v>36195500</v>
      </c>
      <c r="F46" s="574">
        <v>36192580</v>
      </c>
      <c r="G46" s="558">
        <v>10280000</v>
      </c>
      <c r="H46" s="116">
        <f t="shared" si="3"/>
        <v>0.46852923750056968</v>
      </c>
    </row>
    <row r="47" spans="1:10" ht="15" customHeight="1" x14ac:dyDescent="0.2">
      <c r="A47" s="299" t="s">
        <v>398</v>
      </c>
      <c r="B47" s="67" t="s">
        <v>399</v>
      </c>
      <c r="C47" s="67" t="s">
        <v>400</v>
      </c>
      <c r="D47" s="558">
        <v>5923000</v>
      </c>
      <c r="E47" s="574">
        <v>9259000</v>
      </c>
      <c r="F47" s="574">
        <v>9240636</v>
      </c>
      <c r="G47" s="558">
        <v>2535000</v>
      </c>
      <c r="H47" s="116">
        <f t="shared" si="3"/>
        <v>0.42799257133209523</v>
      </c>
    </row>
    <row r="48" spans="1:10" ht="15" customHeight="1" x14ac:dyDescent="0.2">
      <c r="A48" s="296" t="s">
        <v>64</v>
      </c>
      <c r="B48" s="297" t="s">
        <v>131</v>
      </c>
      <c r="C48" s="297" t="s">
        <v>401</v>
      </c>
      <c r="D48" s="298">
        <f>SUM(D49:D51)</f>
        <v>1500000</v>
      </c>
      <c r="E48" s="298">
        <f t="shared" ref="E48:G48" si="4">SUM(E49:E51)</f>
        <v>2482000</v>
      </c>
      <c r="F48" s="298">
        <f t="shared" si="4"/>
        <v>2332000</v>
      </c>
      <c r="G48" s="298">
        <f t="shared" si="4"/>
        <v>2500000</v>
      </c>
      <c r="H48" s="115">
        <f t="shared" si="3"/>
        <v>1.6666666666666667</v>
      </c>
    </row>
    <row r="49" spans="1:11" ht="15" customHeight="1" x14ac:dyDescent="0.2">
      <c r="A49" s="350" t="s">
        <v>402</v>
      </c>
      <c r="B49" s="67" t="s">
        <v>676</v>
      </c>
      <c r="C49" s="67" t="s">
        <v>678</v>
      </c>
      <c r="D49" s="50">
        <v>0</v>
      </c>
      <c r="E49" s="50">
        <v>254000</v>
      </c>
      <c r="F49" s="50">
        <v>254000</v>
      </c>
      <c r="G49" s="50">
        <v>0</v>
      </c>
      <c r="H49" s="116"/>
    </row>
    <row r="50" spans="1:11" ht="24" x14ac:dyDescent="0.2">
      <c r="A50" s="350" t="s">
        <v>510</v>
      </c>
      <c r="B50" s="676" t="s">
        <v>677</v>
      </c>
      <c r="C50" s="67" t="s">
        <v>679</v>
      </c>
      <c r="D50" s="50">
        <v>0</v>
      </c>
      <c r="E50" s="50">
        <v>728000</v>
      </c>
      <c r="F50" s="50">
        <v>728000</v>
      </c>
      <c r="G50" s="50">
        <v>0</v>
      </c>
      <c r="H50" s="116"/>
      <c r="J50" s="704"/>
      <c r="K50" s="178"/>
    </row>
    <row r="51" spans="1:11" ht="15" customHeight="1" x14ac:dyDescent="0.2">
      <c r="A51" s="350" t="s">
        <v>589</v>
      </c>
      <c r="B51" s="335" t="s">
        <v>403</v>
      </c>
      <c r="C51" s="335" t="s">
        <v>680</v>
      </c>
      <c r="D51" s="336">
        <v>1500000</v>
      </c>
      <c r="E51" s="336">
        <v>1500000</v>
      </c>
      <c r="F51" s="336">
        <v>1350000</v>
      </c>
      <c r="G51" s="336">
        <v>2500000</v>
      </c>
      <c r="H51" s="116">
        <f>G51/D51</f>
        <v>1.6666666666666667</v>
      </c>
      <c r="J51" s="704"/>
    </row>
    <row r="52" spans="1:11" ht="15" customHeight="1" x14ac:dyDescent="0.2">
      <c r="A52" s="516" t="s">
        <v>81</v>
      </c>
      <c r="B52" s="517" t="s">
        <v>39</v>
      </c>
      <c r="C52" s="517" t="s">
        <v>556</v>
      </c>
      <c r="D52" s="518">
        <f>SUM(D53:D54)</f>
        <v>21706178</v>
      </c>
      <c r="E52" s="518">
        <f>SUM(E53:E54)</f>
        <v>21291612</v>
      </c>
      <c r="F52" s="518">
        <f>SUM(F53:F54)</f>
        <v>21265140</v>
      </c>
      <c r="G52" s="518">
        <f>SUM(G53:G54)</f>
        <v>22683903</v>
      </c>
      <c r="H52" s="115">
        <f>G52/D52</f>
        <v>1.0450436276713477</v>
      </c>
    </row>
    <row r="53" spans="1:11" ht="15" customHeight="1" x14ac:dyDescent="0.2">
      <c r="A53" s="442" t="s">
        <v>552</v>
      </c>
      <c r="B53" s="443" t="s">
        <v>553</v>
      </c>
      <c r="C53" s="580" t="s">
        <v>555</v>
      </c>
      <c r="D53" s="166">
        <v>2288178</v>
      </c>
      <c r="E53" s="574">
        <v>2546612</v>
      </c>
      <c r="F53" s="574">
        <v>2546612</v>
      </c>
      <c r="G53" s="651">
        <v>2303903</v>
      </c>
      <c r="H53" s="116">
        <f>G53/D53</f>
        <v>1.0068722800411507</v>
      </c>
      <c r="J53" s="704"/>
    </row>
    <row r="54" spans="1:11" ht="15" customHeight="1" thickBot="1" x14ac:dyDescent="0.25">
      <c r="A54" s="279" t="s">
        <v>554</v>
      </c>
      <c r="B54" s="441" t="s">
        <v>502</v>
      </c>
      <c r="C54" s="58" t="s">
        <v>503</v>
      </c>
      <c r="D54" s="697">
        <v>19418000</v>
      </c>
      <c r="E54" s="581">
        <v>18745000</v>
      </c>
      <c r="F54" s="581">
        <v>18718528</v>
      </c>
      <c r="G54" s="149">
        <v>20380000</v>
      </c>
      <c r="H54" s="116">
        <f>G54/D54</f>
        <v>1.0495416623751159</v>
      </c>
    </row>
    <row r="55" spans="1:11" ht="15" customHeight="1" thickTop="1" thickBot="1" x14ac:dyDescent="0.25">
      <c r="A55" s="779" t="s">
        <v>124</v>
      </c>
      <c r="B55" s="780"/>
      <c r="C55" s="287"/>
      <c r="D55" s="60">
        <f>D7+D20+D21+D32+D33+D38+D45+D48+D52</f>
        <v>557283000</v>
      </c>
      <c r="E55" s="60">
        <f>E7+E20+E21+E32+E33+E38+E45+E48+E52</f>
        <v>574677000</v>
      </c>
      <c r="F55" s="60">
        <f>F7+F20+F21+F32+F33+F38+F45+F48+F52</f>
        <v>384770152</v>
      </c>
      <c r="G55" s="652">
        <f>G7+G20+G21+G32+G33+G38+G45+G48+G52</f>
        <v>504150000</v>
      </c>
      <c r="H55" s="120">
        <f>G55/D55</f>
        <v>0.90465705933968921</v>
      </c>
    </row>
    <row r="56" spans="1:11" ht="15" customHeight="1" thickTop="1" x14ac:dyDescent="0.2">
      <c r="A56" s="39"/>
      <c r="B56" s="39"/>
      <c r="C56" s="39"/>
      <c r="D56" s="39"/>
      <c r="E56" s="39"/>
      <c r="F56" s="39"/>
      <c r="G56" s="579"/>
      <c r="H56" s="2" t="s">
        <v>551</v>
      </c>
    </row>
    <row r="57" spans="1:11" ht="12.75" x14ac:dyDescent="0.2">
      <c r="B57" s="37"/>
      <c r="C57" s="37"/>
      <c r="D57" s="37"/>
      <c r="E57" s="37"/>
      <c r="F57" s="37"/>
      <c r="H57" s="2" t="str">
        <f>'2.sz. melléklet'!G2</f>
        <v>az 1/2019. (II.20.) önkormányzati rendelethez</v>
      </c>
    </row>
    <row r="58" spans="1:11" ht="12.75" x14ac:dyDescent="0.2">
      <c r="A58" s="770" t="s">
        <v>780</v>
      </c>
      <c r="B58" s="770"/>
      <c r="C58" s="770"/>
      <c r="D58" s="770"/>
      <c r="E58" s="770"/>
      <c r="F58" s="770"/>
      <c r="G58" s="770"/>
      <c r="H58" s="770"/>
    </row>
    <row r="59" spans="1:11" ht="15" customHeight="1" thickBot="1" x14ac:dyDescent="0.25">
      <c r="A59" s="39"/>
      <c r="B59" s="121"/>
      <c r="C59" s="121"/>
      <c r="D59" s="37"/>
      <c r="E59" s="37"/>
      <c r="F59" s="37"/>
      <c r="G59" s="578"/>
      <c r="H59" s="4" t="s">
        <v>304</v>
      </c>
    </row>
    <row r="60" spans="1:11" ht="45.75" thickTop="1" x14ac:dyDescent="0.2">
      <c r="A60" s="5" t="s">
        <v>1</v>
      </c>
      <c r="B60" s="6" t="s">
        <v>2</v>
      </c>
      <c r="C60" s="7" t="s">
        <v>334</v>
      </c>
      <c r="D60" s="7" t="s">
        <v>603</v>
      </c>
      <c r="E60" s="7" t="s">
        <v>666</v>
      </c>
      <c r="F60" s="7" t="s">
        <v>667</v>
      </c>
      <c r="G60" s="7" t="s">
        <v>668</v>
      </c>
      <c r="H60" s="481" t="s">
        <v>669</v>
      </c>
    </row>
    <row r="61" spans="1:11" ht="15" customHeight="1" thickBot="1" x14ac:dyDescent="0.25">
      <c r="A61" s="9" t="s">
        <v>3</v>
      </c>
      <c r="B61" s="10" t="s">
        <v>4</v>
      </c>
      <c r="C61" s="11" t="s">
        <v>5</v>
      </c>
      <c r="D61" s="11" t="s">
        <v>6</v>
      </c>
      <c r="E61" s="11" t="s">
        <v>7</v>
      </c>
      <c r="F61" s="11" t="s">
        <v>8</v>
      </c>
      <c r="G61" s="11" t="s">
        <v>9</v>
      </c>
      <c r="H61" s="92" t="s">
        <v>53</v>
      </c>
    </row>
    <row r="62" spans="1:11" ht="15" customHeight="1" thickTop="1" x14ac:dyDescent="0.2">
      <c r="A62" s="112" t="s">
        <v>404</v>
      </c>
      <c r="B62" s="113" t="s">
        <v>405</v>
      </c>
      <c r="C62" s="288" t="s">
        <v>406</v>
      </c>
      <c r="D62" s="174">
        <f>SUM(D63:D64)</f>
        <v>77936578</v>
      </c>
      <c r="E62" s="174">
        <f>SUM(E63:E64)</f>
        <v>102408731</v>
      </c>
      <c r="F62" s="174">
        <f>SUM(F63:F64)</f>
        <v>102519827</v>
      </c>
      <c r="G62" s="174">
        <f>SUM(G63:G64)</f>
        <v>69237657</v>
      </c>
      <c r="H62" s="27">
        <f t="shared" ref="H62:H95" si="5">G62/D62</f>
        <v>0.88838461704079441</v>
      </c>
      <c r="K62" s="178"/>
    </row>
    <row r="63" spans="1:11" ht="15" customHeight="1" x14ac:dyDescent="0.2">
      <c r="A63" s="19" t="s">
        <v>117</v>
      </c>
      <c r="B63" s="16" t="s">
        <v>407</v>
      </c>
      <c r="C63" s="289" t="s">
        <v>408</v>
      </c>
      <c r="D63" s="50">
        <v>62098492</v>
      </c>
      <c r="E63" s="574">
        <v>72374921</v>
      </c>
      <c r="F63" s="574">
        <v>72374921</v>
      </c>
      <c r="G63" s="50">
        <v>62551911</v>
      </c>
      <c r="H63" s="18">
        <f t="shared" si="5"/>
        <v>1.0073016104803318</v>
      </c>
      <c r="K63" s="178"/>
    </row>
    <row r="64" spans="1:11" s="324" customFormat="1" ht="15" customHeight="1" x14ac:dyDescent="0.2">
      <c r="A64" s="19" t="s">
        <v>118</v>
      </c>
      <c r="B64" s="16" t="s">
        <v>410</v>
      </c>
      <c r="C64" s="325" t="s">
        <v>409</v>
      </c>
      <c r="D64" s="166">
        <v>15838086</v>
      </c>
      <c r="E64" s="574">
        <v>30033810</v>
      </c>
      <c r="F64" s="574">
        <v>30144906</v>
      </c>
      <c r="G64" s="166">
        <v>6685746</v>
      </c>
      <c r="H64" s="18">
        <f t="shared" si="5"/>
        <v>0.42213093173000826</v>
      </c>
      <c r="J64" s="702"/>
    </row>
    <row r="65" spans="1:8" ht="15" customHeight="1" x14ac:dyDescent="0.2">
      <c r="A65" s="25" t="s">
        <v>14</v>
      </c>
      <c r="B65" s="290" t="s">
        <v>411</v>
      </c>
      <c r="C65" s="329" t="s">
        <v>412</v>
      </c>
      <c r="D65" s="169">
        <f>SUM(D66:D67)</f>
        <v>47307491</v>
      </c>
      <c r="E65" s="169">
        <f>SUM(E66:E67)</f>
        <v>33180446</v>
      </c>
      <c r="F65" s="169">
        <f>SUM(F66:F67)</f>
        <v>33180446</v>
      </c>
      <c r="G65" s="169">
        <f>SUM(G66:G67)</f>
        <v>36925688</v>
      </c>
      <c r="H65" s="27">
        <f t="shared" si="5"/>
        <v>0.78054631982068123</v>
      </c>
    </row>
    <row r="66" spans="1:8" ht="15" customHeight="1" x14ac:dyDescent="0.2">
      <c r="A66" s="19" t="s">
        <v>16</v>
      </c>
      <c r="B66" s="16" t="s">
        <v>611</v>
      </c>
      <c r="C66" s="327" t="s">
        <v>459</v>
      </c>
      <c r="D66" s="42">
        <v>14476490</v>
      </c>
      <c r="E66" s="574">
        <v>14476490</v>
      </c>
      <c r="F66" s="574">
        <v>14476490</v>
      </c>
      <c r="G66" s="42">
        <v>0</v>
      </c>
      <c r="H66" s="18">
        <f t="shared" si="5"/>
        <v>0</v>
      </c>
    </row>
    <row r="67" spans="1:8" ht="15" customHeight="1" x14ac:dyDescent="0.2">
      <c r="A67" s="19" t="s">
        <v>17</v>
      </c>
      <c r="B67" s="16" t="s">
        <v>413</v>
      </c>
      <c r="C67" s="289" t="s">
        <v>414</v>
      </c>
      <c r="D67" s="17">
        <v>32831001</v>
      </c>
      <c r="E67" s="574">
        <v>18703956</v>
      </c>
      <c r="F67" s="574">
        <v>18703956</v>
      </c>
      <c r="G67" s="17">
        <v>36925688</v>
      </c>
      <c r="H67" s="18"/>
    </row>
    <row r="68" spans="1:8" ht="15" customHeight="1" x14ac:dyDescent="0.2">
      <c r="A68" s="25" t="s">
        <v>42</v>
      </c>
      <c r="B68" s="118" t="s">
        <v>15</v>
      </c>
      <c r="C68" s="290" t="s">
        <v>417</v>
      </c>
      <c r="D68" s="176">
        <f>D69+D70+D74</f>
        <v>84000000</v>
      </c>
      <c r="E68" s="176">
        <f>E69+E70+E74</f>
        <v>84000000</v>
      </c>
      <c r="F68" s="176">
        <f>F69+F70+F74</f>
        <v>102168021</v>
      </c>
      <c r="G68" s="176">
        <f>G69+G70+G74</f>
        <v>96000000</v>
      </c>
      <c r="H68" s="27">
        <f t="shared" si="5"/>
        <v>1.1428571428571428</v>
      </c>
    </row>
    <row r="69" spans="1:8" ht="15" customHeight="1" x14ac:dyDescent="0.2">
      <c r="A69" s="19" t="s">
        <v>121</v>
      </c>
      <c r="B69" s="16" t="s">
        <v>415</v>
      </c>
      <c r="C69" s="289" t="s">
        <v>418</v>
      </c>
      <c r="D69" s="17">
        <v>51000000</v>
      </c>
      <c r="E69" s="574">
        <v>51000000</v>
      </c>
      <c r="F69" s="574">
        <v>56827538</v>
      </c>
      <c r="G69" s="17">
        <v>54500000</v>
      </c>
      <c r="H69" s="18">
        <f t="shared" si="5"/>
        <v>1.0686274509803921</v>
      </c>
    </row>
    <row r="70" spans="1:8" ht="15" customHeight="1" x14ac:dyDescent="0.2">
      <c r="A70" s="19" t="s">
        <v>123</v>
      </c>
      <c r="B70" s="16" t="s">
        <v>416</v>
      </c>
      <c r="C70" s="289" t="s">
        <v>419</v>
      </c>
      <c r="D70" s="175">
        <f>SUM(D71:D73)</f>
        <v>32600000</v>
      </c>
      <c r="E70" s="175">
        <f t="shared" ref="E70:G70" si="6">SUM(E71:E73)</f>
        <v>32600000</v>
      </c>
      <c r="F70" s="175">
        <f t="shared" si="6"/>
        <v>44571908</v>
      </c>
      <c r="G70" s="175">
        <f t="shared" si="6"/>
        <v>41000000</v>
      </c>
      <c r="H70" s="18">
        <f t="shared" si="5"/>
        <v>1.2576687116564418</v>
      </c>
    </row>
    <row r="71" spans="1:8" ht="15" customHeight="1" x14ac:dyDescent="0.2">
      <c r="A71" s="34"/>
      <c r="B71" s="20" t="s">
        <v>420</v>
      </c>
      <c r="C71" s="291" t="s">
        <v>421</v>
      </c>
      <c r="D71" s="627">
        <v>14000000</v>
      </c>
      <c r="E71" s="627">
        <v>14000000</v>
      </c>
      <c r="F71" s="569">
        <v>19171981</v>
      </c>
      <c r="G71" s="627">
        <v>17500000</v>
      </c>
      <c r="H71" s="21">
        <f t="shared" si="5"/>
        <v>1.25</v>
      </c>
    </row>
    <row r="72" spans="1:8" ht="15" customHeight="1" x14ac:dyDescent="0.2">
      <c r="A72" s="34"/>
      <c r="B72" s="20" t="s">
        <v>422</v>
      </c>
      <c r="C72" s="291" t="s">
        <v>423</v>
      </c>
      <c r="D72" s="627">
        <v>1600000</v>
      </c>
      <c r="E72" s="627">
        <v>1600000</v>
      </c>
      <c r="F72" s="569">
        <v>2285127</v>
      </c>
      <c r="G72" s="627">
        <v>2000000</v>
      </c>
      <c r="H72" s="21">
        <f t="shared" si="5"/>
        <v>1.25</v>
      </c>
    </row>
    <row r="73" spans="1:8" ht="15" customHeight="1" x14ac:dyDescent="0.2">
      <c r="A73" s="34"/>
      <c r="B73" s="20" t="s">
        <v>424</v>
      </c>
      <c r="C73" s="291" t="s">
        <v>425</v>
      </c>
      <c r="D73" s="627">
        <v>17000000</v>
      </c>
      <c r="E73" s="627">
        <v>17000000</v>
      </c>
      <c r="F73" s="569">
        <v>23114800</v>
      </c>
      <c r="G73" s="627">
        <v>21500000</v>
      </c>
      <c r="H73" s="21">
        <f t="shared" si="5"/>
        <v>1.2647058823529411</v>
      </c>
    </row>
    <row r="74" spans="1:8" ht="15" customHeight="1" x14ac:dyDescent="0.2">
      <c r="A74" s="19" t="s">
        <v>349</v>
      </c>
      <c r="B74" s="16" t="s">
        <v>426</v>
      </c>
      <c r="C74" s="289" t="s">
        <v>427</v>
      </c>
      <c r="D74" s="17">
        <v>400000</v>
      </c>
      <c r="E74" s="17">
        <v>400000</v>
      </c>
      <c r="F74" s="574">
        <v>768575</v>
      </c>
      <c r="G74" s="17">
        <v>500000</v>
      </c>
      <c r="H74" s="18">
        <f t="shared" si="5"/>
        <v>1.25</v>
      </c>
    </row>
    <row r="75" spans="1:8" ht="15" customHeight="1" x14ac:dyDescent="0.2">
      <c r="A75" s="25" t="s">
        <v>43</v>
      </c>
      <c r="B75" s="118" t="s">
        <v>12</v>
      </c>
      <c r="C75" s="290" t="s">
        <v>429</v>
      </c>
      <c r="D75" s="176">
        <f>SUM(D76:D83)</f>
        <v>69679453</v>
      </c>
      <c r="E75" s="176">
        <f>SUM(E76:E83)</f>
        <v>74033360</v>
      </c>
      <c r="F75" s="176">
        <f>SUM(F76:F83)</f>
        <v>88765076</v>
      </c>
      <c r="G75" s="176">
        <f>SUM(G76:G83)</f>
        <v>77293814</v>
      </c>
      <c r="H75" s="27">
        <f t="shared" si="5"/>
        <v>1.1092769915975087</v>
      </c>
    </row>
    <row r="76" spans="1:8" ht="15" customHeight="1" x14ac:dyDescent="0.2">
      <c r="A76" s="19" t="s">
        <v>323</v>
      </c>
      <c r="B76" s="16" t="s">
        <v>428</v>
      </c>
      <c r="C76" s="289" t="s">
        <v>430</v>
      </c>
      <c r="D76" s="653">
        <v>300000</v>
      </c>
      <c r="E76" s="574">
        <v>300000</v>
      </c>
      <c r="F76" s="574">
        <v>611790</v>
      </c>
      <c r="G76" s="558">
        <v>500000</v>
      </c>
      <c r="H76" s="18">
        <f t="shared" si="5"/>
        <v>1.6666666666666667</v>
      </c>
    </row>
    <row r="77" spans="1:8" ht="15" customHeight="1" x14ac:dyDescent="0.2">
      <c r="A77" s="19" t="s">
        <v>324</v>
      </c>
      <c r="B77" s="16" t="s">
        <v>431</v>
      </c>
      <c r="C77" s="289" t="s">
        <v>432</v>
      </c>
      <c r="D77" s="653">
        <v>40028000</v>
      </c>
      <c r="E77" s="574">
        <v>39728000</v>
      </c>
      <c r="F77" s="574">
        <v>50738664</v>
      </c>
      <c r="G77" s="558">
        <v>48118000</v>
      </c>
      <c r="H77" s="18">
        <f t="shared" si="5"/>
        <v>1.2021085240331768</v>
      </c>
    </row>
    <row r="78" spans="1:8" ht="15" customHeight="1" x14ac:dyDescent="0.2">
      <c r="A78" s="19" t="s">
        <v>325</v>
      </c>
      <c r="B78" s="16" t="s">
        <v>434</v>
      </c>
      <c r="C78" s="289" t="s">
        <v>433</v>
      </c>
      <c r="D78" s="653">
        <v>4800000</v>
      </c>
      <c r="E78" s="574">
        <v>4800000</v>
      </c>
      <c r="F78" s="574">
        <v>5185941</v>
      </c>
      <c r="G78" s="558">
        <v>5250000</v>
      </c>
      <c r="H78" s="18">
        <f t="shared" si="5"/>
        <v>1.09375</v>
      </c>
    </row>
    <row r="79" spans="1:8" ht="15" customHeight="1" x14ac:dyDescent="0.2">
      <c r="A79" s="19" t="s">
        <v>436</v>
      </c>
      <c r="B79" s="16" t="s">
        <v>435</v>
      </c>
      <c r="C79" s="289" t="s">
        <v>446</v>
      </c>
      <c r="D79" s="653">
        <v>7000000</v>
      </c>
      <c r="E79" s="574">
        <v>7300000</v>
      </c>
      <c r="F79" s="574">
        <v>7308001</v>
      </c>
      <c r="G79" s="558">
        <v>7000000</v>
      </c>
      <c r="H79" s="18">
        <f t="shared" si="5"/>
        <v>1</v>
      </c>
    </row>
    <row r="80" spans="1:8" ht="15" customHeight="1" x14ac:dyDescent="0.2">
      <c r="A80" s="19" t="s">
        <v>437</v>
      </c>
      <c r="B80" s="16" t="s">
        <v>439</v>
      </c>
      <c r="C80" s="289" t="s">
        <v>445</v>
      </c>
      <c r="D80" s="653">
        <v>14073000</v>
      </c>
      <c r="E80" s="574">
        <v>14073000</v>
      </c>
      <c r="F80" s="574">
        <v>17057770</v>
      </c>
      <c r="G80" s="558">
        <v>16425000</v>
      </c>
      <c r="H80" s="18">
        <f t="shared" si="5"/>
        <v>1.1671285440204646</v>
      </c>
    </row>
    <row r="81" spans="1:11" ht="15" customHeight="1" x14ac:dyDescent="0.2">
      <c r="A81" s="19" t="s">
        <v>438</v>
      </c>
      <c r="B81" s="575" t="s">
        <v>612</v>
      </c>
      <c r="C81" s="289" t="s">
        <v>613</v>
      </c>
      <c r="D81" s="17">
        <v>2728000</v>
      </c>
      <c r="E81" s="574">
        <v>7081000</v>
      </c>
      <c r="F81" s="574">
        <v>7081000</v>
      </c>
      <c r="G81" s="17">
        <v>0</v>
      </c>
      <c r="H81" s="18"/>
    </row>
    <row r="82" spans="1:11" ht="15" customHeight="1" x14ac:dyDescent="0.2">
      <c r="A82" s="19" t="s">
        <v>440</v>
      </c>
      <c r="B82" s="16" t="s">
        <v>441</v>
      </c>
      <c r="C82" s="289" t="s">
        <v>444</v>
      </c>
      <c r="D82" s="17">
        <v>750000</v>
      </c>
      <c r="E82" s="574">
        <v>750000</v>
      </c>
      <c r="F82" s="574">
        <v>751244</v>
      </c>
      <c r="G82" s="17">
        <v>0</v>
      </c>
      <c r="H82" s="18">
        <f t="shared" si="5"/>
        <v>0</v>
      </c>
    </row>
    <row r="83" spans="1:11" ht="15" customHeight="1" x14ac:dyDescent="0.2">
      <c r="A83" s="19" t="s">
        <v>442</v>
      </c>
      <c r="B83" s="16" t="s">
        <v>443</v>
      </c>
      <c r="C83" s="289" t="s">
        <v>582</v>
      </c>
      <c r="D83" s="574">
        <v>453</v>
      </c>
      <c r="E83" s="574">
        <v>1360</v>
      </c>
      <c r="F83" s="574">
        <v>30666</v>
      </c>
      <c r="G83" s="17">
        <v>814</v>
      </c>
      <c r="H83" s="18">
        <f t="shared" si="5"/>
        <v>1.7969094922737308</v>
      </c>
    </row>
    <row r="84" spans="1:11" s="301" customFormat="1" ht="15" customHeight="1" x14ac:dyDescent="0.2">
      <c r="A84" s="25" t="s">
        <v>44</v>
      </c>
      <c r="B84" s="118" t="s">
        <v>511</v>
      </c>
      <c r="C84" s="290" t="s">
        <v>512</v>
      </c>
      <c r="D84" s="353">
        <f>SUM(D85:D85)</f>
        <v>0</v>
      </c>
      <c r="E84" s="353">
        <f>SUM(E85:E85)</f>
        <v>0</v>
      </c>
      <c r="F84" s="353">
        <f>SUM(F85:F85)</f>
        <v>0</v>
      </c>
      <c r="G84" s="353">
        <f>SUM(G85:G85)</f>
        <v>0</v>
      </c>
      <c r="H84" s="18"/>
      <c r="J84" s="703"/>
    </row>
    <row r="85" spans="1:11" ht="15" customHeight="1" x14ac:dyDescent="0.2">
      <c r="A85" s="19" t="s">
        <v>327</v>
      </c>
      <c r="B85" s="39" t="s">
        <v>513</v>
      </c>
      <c r="C85" s="289" t="s">
        <v>514</v>
      </c>
      <c r="D85" s="654">
        <v>0</v>
      </c>
      <c r="E85" s="574">
        <v>0</v>
      </c>
      <c r="F85" s="574">
        <v>0</v>
      </c>
      <c r="G85" s="654">
        <v>0</v>
      </c>
      <c r="H85" s="18"/>
    </row>
    <row r="86" spans="1:11" ht="12.75" x14ac:dyDescent="0.2">
      <c r="A86" s="25" t="s">
        <v>45</v>
      </c>
      <c r="B86" s="123" t="s">
        <v>447</v>
      </c>
      <c r="C86" s="292" t="s">
        <v>448</v>
      </c>
      <c r="D86" s="176">
        <f>SUM(D87:D87)</f>
        <v>0</v>
      </c>
      <c r="E86" s="176">
        <f>SUM(E87:E87)</f>
        <v>154600</v>
      </c>
      <c r="F86" s="176">
        <f>SUM(F87:F87)</f>
        <v>154600</v>
      </c>
      <c r="G86" s="176">
        <f>SUM(G87:G87)</f>
        <v>0</v>
      </c>
      <c r="H86" s="18"/>
      <c r="K86" s="178"/>
    </row>
    <row r="87" spans="1:11" ht="15" customHeight="1" x14ac:dyDescent="0.2">
      <c r="A87" s="19" t="s">
        <v>378</v>
      </c>
      <c r="B87" s="45" t="s">
        <v>449</v>
      </c>
      <c r="C87" s="293" t="s">
        <v>450</v>
      </c>
      <c r="D87" s="574">
        <v>0</v>
      </c>
      <c r="E87" s="574">
        <v>154600</v>
      </c>
      <c r="F87" s="574">
        <v>154600</v>
      </c>
      <c r="G87" s="17">
        <v>0</v>
      </c>
      <c r="H87" s="18"/>
      <c r="K87" s="178"/>
    </row>
    <row r="88" spans="1:11" ht="15" customHeight="1" x14ac:dyDescent="0.2">
      <c r="A88" s="25" t="s">
        <v>46</v>
      </c>
      <c r="B88" s="123" t="s">
        <v>451</v>
      </c>
      <c r="C88" s="292" t="s">
        <v>453</v>
      </c>
      <c r="D88" s="176">
        <f>SUM(D89:D90)</f>
        <v>132000</v>
      </c>
      <c r="E88" s="176">
        <f t="shared" ref="E88:G88" si="7">SUM(E89:E90)</f>
        <v>110046</v>
      </c>
      <c r="F88" s="176">
        <f t="shared" si="7"/>
        <v>1025208</v>
      </c>
      <c r="G88" s="176">
        <f t="shared" si="7"/>
        <v>860000</v>
      </c>
      <c r="H88" s="27">
        <f t="shared" si="5"/>
        <v>6.5151515151515156</v>
      </c>
    </row>
    <row r="89" spans="1:11" ht="24" x14ac:dyDescent="0.2">
      <c r="A89" s="19" t="s">
        <v>395</v>
      </c>
      <c r="B89" s="45" t="s">
        <v>681</v>
      </c>
      <c r="C89" s="293" t="s">
        <v>682</v>
      </c>
      <c r="D89" s="574">
        <v>0</v>
      </c>
      <c r="E89" s="574">
        <v>0</v>
      </c>
      <c r="F89" s="574">
        <v>0</v>
      </c>
      <c r="G89" s="17">
        <v>728000</v>
      </c>
      <c r="H89" s="18"/>
    </row>
    <row r="90" spans="1:11" ht="15" customHeight="1" x14ac:dyDescent="0.2">
      <c r="A90" s="19" t="s">
        <v>395</v>
      </c>
      <c r="B90" s="45" t="s">
        <v>452</v>
      </c>
      <c r="C90" s="293" t="s">
        <v>454</v>
      </c>
      <c r="D90" s="574">
        <v>132000</v>
      </c>
      <c r="E90" s="574">
        <v>110046</v>
      </c>
      <c r="F90" s="574">
        <v>1025208</v>
      </c>
      <c r="G90" s="17">
        <v>132000</v>
      </c>
      <c r="H90" s="18">
        <f t="shared" si="5"/>
        <v>1</v>
      </c>
    </row>
    <row r="91" spans="1:11" ht="15" customHeight="1" x14ac:dyDescent="0.2">
      <c r="A91" s="363" t="s">
        <v>64</v>
      </c>
      <c r="B91" s="364" t="s">
        <v>521</v>
      </c>
      <c r="C91" s="365" t="s">
        <v>522</v>
      </c>
      <c r="D91" s="366">
        <f>SUM(D92:D94)</f>
        <v>278227478</v>
      </c>
      <c r="E91" s="366">
        <f t="shared" ref="E91:G91" si="8">SUM(E92:E94)</f>
        <v>280789817</v>
      </c>
      <c r="F91" s="366">
        <f t="shared" si="8"/>
        <v>280789817</v>
      </c>
      <c r="G91" s="366">
        <f t="shared" si="8"/>
        <v>223832841</v>
      </c>
      <c r="H91" s="367">
        <f t="shared" si="5"/>
        <v>0.80449581259547631</v>
      </c>
    </row>
    <row r="92" spans="1:11" ht="15" customHeight="1" x14ac:dyDescent="0.2">
      <c r="A92" s="19" t="s">
        <v>402</v>
      </c>
      <c r="B92" s="519" t="s">
        <v>588</v>
      </c>
      <c r="C92" s="520" t="s">
        <v>590</v>
      </c>
      <c r="D92" s="521">
        <v>100000000</v>
      </c>
      <c r="E92" s="521">
        <v>100000000</v>
      </c>
      <c r="F92" s="521">
        <v>100000000</v>
      </c>
      <c r="G92" s="521">
        <v>0</v>
      </c>
      <c r="H92" s="375">
        <f t="shared" si="5"/>
        <v>0</v>
      </c>
    </row>
    <row r="93" spans="1:11" ht="15" customHeight="1" x14ac:dyDescent="0.2">
      <c r="A93" s="19" t="s">
        <v>510</v>
      </c>
      <c r="B93" s="370" t="s">
        <v>523</v>
      </c>
      <c r="C93" s="677" t="s">
        <v>463</v>
      </c>
      <c r="D93" s="655">
        <v>178227478</v>
      </c>
      <c r="E93" s="574">
        <v>178227480</v>
      </c>
      <c r="F93" s="574">
        <v>178227480</v>
      </c>
      <c r="G93" s="655">
        <v>223832841</v>
      </c>
      <c r="H93" s="375">
        <f t="shared" si="5"/>
        <v>1.2558828947801191</v>
      </c>
    </row>
    <row r="94" spans="1:11" ht="15" customHeight="1" thickBot="1" x14ac:dyDescent="0.25">
      <c r="A94" s="19" t="s">
        <v>589</v>
      </c>
      <c r="B94" s="369" t="s">
        <v>524</v>
      </c>
      <c r="C94" s="678" t="s">
        <v>525</v>
      </c>
      <c r="D94" s="656">
        <v>0</v>
      </c>
      <c r="E94" s="581">
        <v>2562337</v>
      </c>
      <c r="F94" s="581">
        <v>2562337</v>
      </c>
      <c r="G94" s="656">
        <v>0</v>
      </c>
      <c r="H94" s="368"/>
    </row>
    <row r="95" spans="1:11" ht="15" customHeight="1" thickTop="1" thickBot="1" x14ac:dyDescent="0.25">
      <c r="A95" s="779" t="s">
        <v>127</v>
      </c>
      <c r="B95" s="780"/>
      <c r="C95" s="294"/>
      <c r="D95" s="177">
        <f>D62+D65+D68+D75+D86+D88+D91+D84</f>
        <v>557283000</v>
      </c>
      <c r="E95" s="177">
        <f>E62+E65+E68+E75+E86+E88+E91+E84</f>
        <v>574677000</v>
      </c>
      <c r="F95" s="177">
        <f>F62+F65+F68+F75+F86+F88+F91+F84</f>
        <v>608602995</v>
      </c>
      <c r="G95" s="177">
        <f>G62+G65+G68+G75+G86+G88+G91+G84</f>
        <v>504150000</v>
      </c>
      <c r="H95" s="120">
        <f t="shared" si="5"/>
        <v>0.90465705933968921</v>
      </c>
    </row>
    <row r="96" spans="1:11" ht="15" customHeight="1" thickTop="1" x14ac:dyDescent="0.2"/>
  </sheetData>
  <sheetProtection selectLockedCells="1" selectUnlockedCells="1"/>
  <mergeCells count="4">
    <mergeCell ref="A95:B95"/>
    <mergeCell ref="A55:B55"/>
    <mergeCell ref="A3:H3"/>
    <mergeCell ref="A58:H58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83" firstPageNumber="0" orientation="portrait" r:id="rId1"/>
  <headerFooter alignWithMargins="0"/>
  <rowBreaks count="1" manualBreakCount="1">
    <brk id="5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2"/>
  <sheetViews>
    <sheetView zoomScaleNormal="100" workbookViewId="0"/>
  </sheetViews>
  <sheetFormatPr defaultRowHeight="12.75" x14ac:dyDescent="0.2"/>
  <cols>
    <col min="1" max="1" width="5.7109375" customWidth="1"/>
    <col min="2" max="2" width="35.7109375" customWidth="1"/>
    <col min="3" max="3" width="5.7109375" customWidth="1"/>
    <col min="4" max="7" width="9.7109375" customWidth="1"/>
  </cols>
  <sheetData>
    <row r="1" spans="1:8" ht="15" customHeight="1" x14ac:dyDescent="0.2">
      <c r="A1" s="1"/>
      <c r="B1" s="1"/>
      <c r="C1" s="1"/>
      <c r="D1" s="1"/>
      <c r="E1" s="1"/>
      <c r="F1" s="1"/>
      <c r="H1" s="2" t="s">
        <v>537</v>
      </c>
    </row>
    <row r="2" spans="1:8" ht="15" customHeight="1" x14ac:dyDescent="0.2">
      <c r="A2" s="1"/>
      <c r="B2" s="1"/>
      <c r="C2" s="1"/>
      <c r="D2" s="1"/>
      <c r="E2" s="1"/>
      <c r="F2" s="1"/>
      <c r="H2" s="2" t="str">
        <f>'2.sz. melléklet'!G2</f>
        <v>az 1/2019. (II.20.) önkormányzati rendelethez</v>
      </c>
    </row>
    <row r="3" spans="1:8" s="36" customFormat="1" ht="15" customHeight="1" x14ac:dyDescent="0.2">
      <c r="A3" s="38"/>
      <c r="B3" s="39"/>
      <c r="C3" s="39"/>
      <c r="D3" s="39"/>
      <c r="E3" s="39"/>
      <c r="F3" s="39"/>
      <c r="G3" s="39"/>
    </row>
    <row r="4" spans="1:8" s="36" customFormat="1" ht="15" customHeight="1" x14ac:dyDescent="0.2">
      <c r="A4" s="770" t="s">
        <v>781</v>
      </c>
      <c r="B4" s="770"/>
      <c r="C4" s="770"/>
      <c r="D4" s="770"/>
      <c r="E4" s="770"/>
      <c r="F4" s="770"/>
      <c r="G4" s="770"/>
      <c r="H4" s="770"/>
    </row>
    <row r="5" spans="1:8" ht="15" customHeight="1" thickBot="1" x14ac:dyDescent="0.3">
      <c r="A5" s="124"/>
      <c r="B5" s="124"/>
      <c r="C5" s="124"/>
      <c r="H5" s="4" t="s">
        <v>304</v>
      </c>
    </row>
    <row r="6" spans="1:8" ht="45.75" thickTop="1" x14ac:dyDescent="0.2">
      <c r="A6" s="5" t="s">
        <v>1</v>
      </c>
      <c r="B6" s="6" t="s">
        <v>2</v>
      </c>
      <c r="C6" s="7" t="s">
        <v>334</v>
      </c>
      <c r="D6" s="7" t="s">
        <v>603</v>
      </c>
      <c r="E6" s="7" t="s">
        <v>666</v>
      </c>
      <c r="F6" s="7" t="s">
        <v>667</v>
      </c>
      <c r="G6" s="7" t="s">
        <v>668</v>
      </c>
      <c r="H6" s="481" t="s">
        <v>669</v>
      </c>
    </row>
    <row r="7" spans="1:8" ht="15" customHeight="1" thickBot="1" x14ac:dyDescent="0.25">
      <c r="A7" s="9" t="s">
        <v>3</v>
      </c>
      <c r="B7" s="10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9</v>
      </c>
      <c r="H7" s="92" t="s">
        <v>53</v>
      </c>
    </row>
    <row r="8" spans="1:8" s="36" customFormat="1" ht="15" customHeight="1" thickTop="1" x14ac:dyDescent="0.2">
      <c r="A8" s="112" t="s">
        <v>13</v>
      </c>
      <c r="B8" s="113" t="s">
        <v>116</v>
      </c>
      <c r="C8" s="288" t="s">
        <v>335</v>
      </c>
      <c r="D8" s="681">
        <f>D9+D15</f>
        <v>12324716</v>
      </c>
      <c r="E8" s="26">
        <f>E9+E15</f>
        <v>12720621</v>
      </c>
      <c r="F8" s="26">
        <f>F9+F15</f>
        <v>12720621</v>
      </c>
      <c r="G8" s="26">
        <f>G9+G15</f>
        <v>13664637</v>
      </c>
      <c r="H8" s="115">
        <f>G8/D8</f>
        <v>1.1087182049468727</v>
      </c>
    </row>
    <row r="9" spans="1:8" s="36" customFormat="1" ht="15" customHeight="1" x14ac:dyDescent="0.2">
      <c r="A9" s="19" t="s">
        <v>117</v>
      </c>
      <c r="B9" s="16" t="s">
        <v>336</v>
      </c>
      <c r="C9" s="289" t="s">
        <v>337</v>
      </c>
      <c r="D9" s="682">
        <f>SUM(D10:D14)</f>
        <v>11878516</v>
      </c>
      <c r="E9" s="50">
        <f>SUM(E10:E14)</f>
        <v>12301815</v>
      </c>
      <c r="F9" s="50">
        <f>SUM(F10:F14)</f>
        <v>12301815</v>
      </c>
      <c r="G9" s="17">
        <f>SUM(G10:G14)</f>
        <v>13197237</v>
      </c>
      <c r="H9" s="116">
        <f t="shared" ref="H9:H28" si="0">G9/D9</f>
        <v>1.1110173189984338</v>
      </c>
    </row>
    <row r="10" spans="1:8" s="36" customFormat="1" ht="15" customHeight="1" x14ac:dyDescent="0.2">
      <c r="A10" s="117"/>
      <c r="B10" s="20" t="s">
        <v>338</v>
      </c>
      <c r="C10" s="291" t="s">
        <v>339</v>
      </c>
      <c r="D10" s="683">
        <v>11073920</v>
      </c>
      <c r="E10" s="569">
        <v>11066000</v>
      </c>
      <c r="F10" s="569">
        <v>11066000</v>
      </c>
      <c r="G10" s="647">
        <v>11459370</v>
      </c>
      <c r="H10" s="83">
        <f t="shared" si="0"/>
        <v>1.0348070060105183</v>
      </c>
    </row>
    <row r="11" spans="1:8" s="36" customFormat="1" ht="15" customHeight="1" x14ac:dyDescent="0.2">
      <c r="A11" s="117"/>
      <c r="B11" s="20" t="s">
        <v>604</v>
      </c>
      <c r="C11" s="291" t="s">
        <v>605</v>
      </c>
      <c r="D11" s="683">
        <v>0</v>
      </c>
      <c r="E11" s="569">
        <v>480000</v>
      </c>
      <c r="F11" s="569">
        <v>480000</v>
      </c>
      <c r="G11" s="647">
        <v>0</v>
      </c>
      <c r="H11" s="83"/>
    </row>
    <row r="12" spans="1:8" s="36" customFormat="1" ht="15" customHeight="1" x14ac:dyDescent="0.2">
      <c r="A12" s="117"/>
      <c r="B12" s="20" t="s">
        <v>684</v>
      </c>
      <c r="C12" s="291" t="s">
        <v>685</v>
      </c>
      <c r="D12" s="683">
        <v>0</v>
      </c>
      <c r="E12" s="569">
        <v>0</v>
      </c>
      <c r="F12" s="569">
        <v>0</v>
      </c>
      <c r="G12" s="647">
        <v>931770</v>
      </c>
      <c r="H12" s="83"/>
    </row>
    <row r="13" spans="1:8" s="36" customFormat="1" ht="15" customHeight="1" x14ac:dyDescent="0.2">
      <c r="A13" s="117"/>
      <c r="B13" s="20" t="s">
        <v>575</v>
      </c>
      <c r="C13" s="291" t="s">
        <v>340</v>
      </c>
      <c r="D13" s="683">
        <v>444596</v>
      </c>
      <c r="E13" s="569">
        <v>444596</v>
      </c>
      <c r="F13" s="569">
        <v>444596</v>
      </c>
      <c r="G13" s="647">
        <v>446097</v>
      </c>
      <c r="H13" s="83">
        <f t="shared" si="0"/>
        <v>1.0033760987503262</v>
      </c>
    </row>
    <row r="14" spans="1:8" s="36" customFormat="1" ht="15" customHeight="1" x14ac:dyDescent="0.2">
      <c r="A14" s="117"/>
      <c r="B14" s="20" t="s">
        <v>583</v>
      </c>
      <c r="C14" s="291" t="s">
        <v>501</v>
      </c>
      <c r="D14" s="683">
        <v>360000</v>
      </c>
      <c r="E14" s="569">
        <v>311219</v>
      </c>
      <c r="F14" s="569">
        <v>311219</v>
      </c>
      <c r="G14" s="647">
        <v>360000</v>
      </c>
      <c r="H14" s="83">
        <f t="shared" si="0"/>
        <v>1</v>
      </c>
    </row>
    <row r="15" spans="1:8" s="36" customFormat="1" ht="15" customHeight="1" x14ac:dyDescent="0.2">
      <c r="A15" s="19" t="s">
        <v>118</v>
      </c>
      <c r="B15" s="16" t="s">
        <v>120</v>
      </c>
      <c r="C15" s="289" t="s">
        <v>341</v>
      </c>
      <c r="D15" s="684">
        <f>SUM(D16:D17)</f>
        <v>446200</v>
      </c>
      <c r="E15" s="42">
        <f>SUM(E16:E17)</f>
        <v>418806</v>
      </c>
      <c r="F15" s="42">
        <f>SUM(F16:F17)</f>
        <v>418806</v>
      </c>
      <c r="G15" s="17">
        <f>SUM(G16:G17)</f>
        <v>467400</v>
      </c>
      <c r="H15" s="83">
        <f t="shared" si="0"/>
        <v>1.0475123263110713</v>
      </c>
    </row>
    <row r="16" spans="1:8" s="36" customFormat="1" ht="36" x14ac:dyDescent="0.2">
      <c r="A16" s="117"/>
      <c r="B16" s="354" t="s">
        <v>515</v>
      </c>
      <c r="C16" s="291" t="s">
        <v>343</v>
      </c>
      <c r="D16" s="683">
        <v>386200</v>
      </c>
      <c r="E16" s="569">
        <v>386200</v>
      </c>
      <c r="F16" s="569">
        <v>386200</v>
      </c>
      <c r="G16" s="627">
        <v>417400</v>
      </c>
      <c r="H16" s="83">
        <f t="shared" si="0"/>
        <v>1.0807871569135163</v>
      </c>
    </row>
    <row r="17" spans="1:9" s="36" customFormat="1" ht="15" customHeight="1" x14ac:dyDescent="0.2">
      <c r="A17" s="117"/>
      <c r="B17" s="20" t="s">
        <v>516</v>
      </c>
      <c r="C17" s="291" t="s">
        <v>344</v>
      </c>
      <c r="D17" s="683">
        <v>60000</v>
      </c>
      <c r="E17" s="569">
        <v>32606</v>
      </c>
      <c r="F17" s="569">
        <v>32606</v>
      </c>
      <c r="G17" s="627">
        <v>50000</v>
      </c>
      <c r="H17" s="83">
        <f t="shared" si="0"/>
        <v>0.83333333333333337</v>
      </c>
    </row>
    <row r="18" spans="1:9" s="36" customFormat="1" ht="15" customHeight="1" x14ac:dyDescent="0.2">
      <c r="A18" s="25" t="s">
        <v>14</v>
      </c>
      <c r="B18" s="118" t="s">
        <v>202</v>
      </c>
      <c r="C18" s="290" t="s">
        <v>345</v>
      </c>
      <c r="D18" s="685">
        <v>2435403</v>
      </c>
      <c r="E18" s="571">
        <v>2499532</v>
      </c>
      <c r="F18" s="571">
        <v>2499532</v>
      </c>
      <c r="G18" s="570">
        <v>2653416</v>
      </c>
      <c r="H18" s="115">
        <f t="shared" si="0"/>
        <v>1.0895182440031486</v>
      </c>
    </row>
    <row r="19" spans="1:9" s="36" customFormat="1" ht="15" customHeight="1" x14ac:dyDescent="0.2">
      <c r="A19" s="25" t="s">
        <v>42</v>
      </c>
      <c r="B19" s="118" t="s">
        <v>122</v>
      </c>
      <c r="C19" s="290" t="s">
        <v>346</v>
      </c>
      <c r="D19" s="686">
        <f>SUM(D20:D24)</f>
        <v>6519881</v>
      </c>
      <c r="E19" s="573">
        <f>SUM(E20:E24)</f>
        <v>5531847</v>
      </c>
      <c r="F19" s="573">
        <f>SUM(F20:F24)</f>
        <v>4618760</v>
      </c>
      <c r="G19" s="26">
        <f>SUM(G20:G24)</f>
        <v>6149947</v>
      </c>
      <c r="H19" s="115">
        <f t="shared" si="0"/>
        <v>0.94326062086102491</v>
      </c>
    </row>
    <row r="20" spans="1:9" s="36" customFormat="1" ht="15" customHeight="1" x14ac:dyDescent="0.2">
      <c r="A20" s="19" t="s">
        <v>121</v>
      </c>
      <c r="B20" s="16" t="s">
        <v>347</v>
      </c>
      <c r="C20" s="289" t="s">
        <v>353</v>
      </c>
      <c r="D20" s="687">
        <v>735000</v>
      </c>
      <c r="E20" s="574">
        <v>585000</v>
      </c>
      <c r="F20" s="574">
        <v>371173</v>
      </c>
      <c r="G20" s="572">
        <v>510000</v>
      </c>
      <c r="H20" s="116">
        <f t="shared" si="0"/>
        <v>0.69387755102040816</v>
      </c>
    </row>
    <row r="21" spans="1:9" s="36" customFormat="1" ht="15" customHeight="1" x14ac:dyDescent="0.2">
      <c r="A21" s="19" t="s">
        <v>123</v>
      </c>
      <c r="B21" s="16" t="s">
        <v>348</v>
      </c>
      <c r="C21" s="289" t="s">
        <v>354</v>
      </c>
      <c r="D21" s="687">
        <v>150000</v>
      </c>
      <c r="E21" s="574">
        <v>150000</v>
      </c>
      <c r="F21" s="574">
        <v>140025</v>
      </c>
      <c r="G21" s="572">
        <v>150000</v>
      </c>
      <c r="H21" s="116">
        <f t="shared" si="0"/>
        <v>1</v>
      </c>
    </row>
    <row r="22" spans="1:9" s="36" customFormat="1" ht="15" customHeight="1" x14ac:dyDescent="0.2">
      <c r="A22" s="19" t="s">
        <v>349</v>
      </c>
      <c r="B22" s="16" t="s">
        <v>350</v>
      </c>
      <c r="C22" s="289" t="s">
        <v>355</v>
      </c>
      <c r="D22" s="687">
        <v>4700000</v>
      </c>
      <c r="E22" s="574">
        <v>3976159</v>
      </c>
      <c r="F22" s="574">
        <v>3441346</v>
      </c>
      <c r="G22" s="572">
        <v>4526000</v>
      </c>
      <c r="H22" s="116">
        <f t="shared" si="0"/>
        <v>0.96297872340425528</v>
      </c>
    </row>
    <row r="23" spans="1:9" s="39" customFormat="1" ht="15" customHeight="1" x14ac:dyDescent="0.2">
      <c r="A23" s="19" t="s">
        <v>351</v>
      </c>
      <c r="B23" s="16" t="s">
        <v>352</v>
      </c>
      <c r="C23" s="289" t="s">
        <v>356</v>
      </c>
      <c r="D23" s="687">
        <v>20000</v>
      </c>
      <c r="E23" s="574">
        <v>51000</v>
      </c>
      <c r="F23" s="574">
        <v>50742</v>
      </c>
      <c r="G23" s="572">
        <v>50000</v>
      </c>
      <c r="H23" s="116">
        <f t="shared" si="0"/>
        <v>2.5</v>
      </c>
    </row>
    <row r="24" spans="1:9" s="36" customFormat="1" ht="15" customHeight="1" x14ac:dyDescent="0.2">
      <c r="A24" s="19" t="s">
        <v>357</v>
      </c>
      <c r="B24" s="16" t="s">
        <v>358</v>
      </c>
      <c r="C24" s="289" t="s">
        <v>359</v>
      </c>
      <c r="D24" s="684">
        <f>SUM(D25:D26)</f>
        <v>914881</v>
      </c>
      <c r="E24" s="42">
        <f t="shared" ref="E24:G24" si="1">SUM(E25:E26)</f>
        <v>769688</v>
      </c>
      <c r="F24" s="42">
        <f t="shared" si="1"/>
        <v>615474</v>
      </c>
      <c r="G24" s="17">
        <f t="shared" si="1"/>
        <v>913947</v>
      </c>
      <c r="H24" s="116">
        <f t="shared" si="0"/>
        <v>0.99897910220017683</v>
      </c>
    </row>
    <row r="25" spans="1:9" s="36" customFormat="1" ht="15" customHeight="1" x14ac:dyDescent="0.2">
      <c r="A25" s="117"/>
      <c r="B25" s="20" t="s">
        <v>360</v>
      </c>
      <c r="C25" s="291" t="s">
        <v>361</v>
      </c>
      <c r="D25" s="683">
        <v>913500</v>
      </c>
      <c r="E25" s="569">
        <v>769500</v>
      </c>
      <c r="F25" s="569">
        <v>615473</v>
      </c>
      <c r="G25" s="627">
        <v>913500</v>
      </c>
      <c r="H25" s="83">
        <f t="shared" si="0"/>
        <v>1</v>
      </c>
    </row>
    <row r="26" spans="1:9" ht="15" customHeight="1" x14ac:dyDescent="0.2">
      <c r="A26" s="514"/>
      <c r="B26" s="515" t="s">
        <v>581</v>
      </c>
      <c r="C26" s="679" t="s">
        <v>367</v>
      </c>
      <c r="D26" s="688">
        <v>1381</v>
      </c>
      <c r="E26" s="569">
        <v>188</v>
      </c>
      <c r="F26" s="569">
        <v>1</v>
      </c>
      <c r="G26" s="648">
        <v>447</v>
      </c>
      <c r="H26" s="307"/>
      <c r="I26" s="127"/>
    </row>
    <row r="27" spans="1:9" ht="15" customHeight="1" thickBot="1" x14ac:dyDescent="0.25">
      <c r="A27" s="119" t="s">
        <v>43</v>
      </c>
      <c r="B27" s="303" t="s">
        <v>203</v>
      </c>
      <c r="C27" s="680" t="s">
        <v>377</v>
      </c>
      <c r="D27" s="689">
        <v>0</v>
      </c>
      <c r="E27" s="170">
        <v>0</v>
      </c>
      <c r="F27" s="170">
        <v>0</v>
      </c>
      <c r="G27" s="170">
        <v>0</v>
      </c>
      <c r="H27" s="125"/>
      <c r="I27" s="127"/>
    </row>
    <row r="28" spans="1:9" s="36" customFormat="1" ht="15" customHeight="1" thickTop="1" thickBot="1" x14ac:dyDescent="0.25">
      <c r="A28" s="771" t="s">
        <v>124</v>
      </c>
      <c r="B28" s="771"/>
      <c r="C28" s="294"/>
      <c r="D28" s="690">
        <f>D8+D18+D19+D27</f>
        <v>21280000</v>
      </c>
      <c r="E28" s="60">
        <f>E8+E18+E19+E27</f>
        <v>20752000</v>
      </c>
      <c r="F28" s="60">
        <f>F8+F18+F19+F27</f>
        <v>19838913</v>
      </c>
      <c r="G28" s="60">
        <f>G8+G18+G19+G27</f>
        <v>22468000</v>
      </c>
      <c r="H28" s="126">
        <f t="shared" si="0"/>
        <v>1.055827067669173</v>
      </c>
    </row>
    <row r="29" spans="1:9" s="36" customFormat="1" ht="15" customHeight="1" thickTop="1" x14ac:dyDescent="0.2">
      <c r="A29" s="1"/>
      <c r="B29" s="1"/>
      <c r="C29" s="1"/>
      <c r="D29" s="127"/>
      <c r="E29" s="127"/>
      <c r="F29" s="127"/>
      <c r="G29" s="127"/>
    </row>
    <row r="30" spans="1:9" s="36" customFormat="1" ht="15" customHeight="1" x14ac:dyDescent="0.2">
      <c r="A30" s="1"/>
      <c r="B30" s="1"/>
      <c r="C30" s="1"/>
      <c r="D30" s="127"/>
      <c r="E30" s="127"/>
      <c r="F30" s="127"/>
      <c r="G30" s="127"/>
      <c r="H30" s="128"/>
    </row>
    <row r="31" spans="1:9" s="36" customFormat="1" ht="15" customHeight="1" x14ac:dyDescent="0.2">
      <c r="A31" s="770" t="s">
        <v>782</v>
      </c>
      <c r="B31" s="770"/>
      <c r="C31" s="770"/>
      <c r="D31" s="770"/>
      <c r="E31" s="770"/>
      <c r="F31" s="770"/>
      <c r="G31" s="770"/>
      <c r="H31" s="770"/>
      <c r="I31" s="128"/>
    </row>
    <row r="32" spans="1:9" s="36" customFormat="1" ht="13.5" thickBot="1" x14ac:dyDescent="0.25">
      <c r="A32" s="38"/>
      <c r="B32" s="88"/>
      <c r="C32" s="87"/>
      <c r="H32" s="4" t="s">
        <v>304</v>
      </c>
      <c r="I32" s="128"/>
    </row>
    <row r="33" spans="1:9" s="309" customFormat="1" ht="45.75" thickTop="1" x14ac:dyDescent="0.2">
      <c r="A33" s="5" t="s">
        <v>1</v>
      </c>
      <c r="B33" s="6" t="s">
        <v>2</v>
      </c>
      <c r="C33" s="7" t="s">
        <v>334</v>
      </c>
      <c r="D33" s="7" t="s">
        <v>603</v>
      </c>
      <c r="E33" s="7" t="s">
        <v>666</v>
      </c>
      <c r="F33" s="7" t="s">
        <v>667</v>
      </c>
      <c r="G33" s="7" t="s">
        <v>668</v>
      </c>
      <c r="H33" s="481" t="s">
        <v>669</v>
      </c>
      <c r="I33" s="128"/>
    </row>
    <row r="34" spans="1:9" s="309" customFormat="1" ht="15" customHeight="1" thickBot="1" x14ac:dyDescent="0.25">
      <c r="A34" s="9" t="s">
        <v>3</v>
      </c>
      <c r="B34" s="10" t="s">
        <v>4</v>
      </c>
      <c r="C34" s="11" t="s">
        <v>5</v>
      </c>
      <c r="D34" s="11" t="s">
        <v>6</v>
      </c>
      <c r="E34" s="11" t="s">
        <v>7</v>
      </c>
      <c r="F34" s="11" t="s">
        <v>8</v>
      </c>
      <c r="G34" s="11" t="s">
        <v>9</v>
      </c>
      <c r="H34" s="92" t="s">
        <v>53</v>
      </c>
      <c r="I34" s="128"/>
    </row>
    <row r="35" spans="1:9" s="309" customFormat="1" ht="15" customHeight="1" thickTop="1" x14ac:dyDescent="0.2">
      <c r="A35" s="112" t="s">
        <v>13</v>
      </c>
      <c r="B35" s="118" t="s">
        <v>12</v>
      </c>
      <c r="C35" s="290" t="s">
        <v>429</v>
      </c>
      <c r="D35" s="573">
        <f>SUM(D36:D37)</f>
        <v>1050234</v>
      </c>
      <c r="E35" s="573">
        <f>SUM(E36:E37)</f>
        <v>1195235</v>
      </c>
      <c r="F35" s="573">
        <f>SUM(F36:F37)</f>
        <v>1196342</v>
      </c>
      <c r="G35" s="114">
        <f>SUM(G36:G37)</f>
        <v>1200271</v>
      </c>
      <c r="H35" s="115">
        <f t="shared" ref="H35:H40" si="2">G35/D35</f>
        <v>1.1428605434598385</v>
      </c>
      <c r="I35" s="128"/>
    </row>
    <row r="36" spans="1:9" s="309" customFormat="1" ht="15" customHeight="1" x14ac:dyDescent="0.2">
      <c r="A36" s="338" t="s">
        <v>117</v>
      </c>
      <c r="B36" s="16" t="s">
        <v>434</v>
      </c>
      <c r="C36" s="289" t="s">
        <v>433</v>
      </c>
      <c r="D36" s="166">
        <v>1050000</v>
      </c>
      <c r="E36" s="574">
        <v>1195000</v>
      </c>
      <c r="F36" s="574">
        <v>1195100</v>
      </c>
      <c r="G36" s="43">
        <v>1200000</v>
      </c>
      <c r="H36" s="116">
        <f t="shared" si="2"/>
        <v>1.1428571428571428</v>
      </c>
      <c r="I36" s="128"/>
    </row>
    <row r="37" spans="1:9" s="36" customFormat="1" ht="15" customHeight="1" x14ac:dyDescent="0.2">
      <c r="A37" s="338" t="s">
        <v>683</v>
      </c>
      <c r="B37" s="16" t="s">
        <v>443</v>
      </c>
      <c r="C37" s="289" t="s">
        <v>582</v>
      </c>
      <c r="D37" s="166">
        <v>234</v>
      </c>
      <c r="E37" s="574">
        <v>235</v>
      </c>
      <c r="F37" s="574">
        <v>1242</v>
      </c>
      <c r="G37" s="43">
        <v>271</v>
      </c>
      <c r="H37" s="116"/>
      <c r="I37" s="128"/>
    </row>
    <row r="38" spans="1:9" ht="15" customHeight="1" x14ac:dyDescent="0.2">
      <c r="A38" s="363" t="s">
        <v>42</v>
      </c>
      <c r="B38" s="364" t="s">
        <v>126</v>
      </c>
      <c r="C38" s="364" t="s">
        <v>463</v>
      </c>
      <c r="D38" s="691">
        <v>811766</v>
      </c>
      <c r="E38" s="691">
        <v>811765</v>
      </c>
      <c r="F38" s="691">
        <v>811765</v>
      </c>
      <c r="G38" s="366">
        <v>887729</v>
      </c>
      <c r="H38" s="367">
        <f>G38/D38</f>
        <v>1.0935774595141949</v>
      </c>
    </row>
    <row r="39" spans="1:9" ht="15" customHeight="1" thickBot="1" x14ac:dyDescent="0.25">
      <c r="A39" s="692" t="s">
        <v>14</v>
      </c>
      <c r="B39" s="693" t="s">
        <v>461</v>
      </c>
      <c r="C39" s="694" t="s">
        <v>462</v>
      </c>
      <c r="D39" s="695">
        <v>19418000</v>
      </c>
      <c r="E39" s="695">
        <v>18745000</v>
      </c>
      <c r="F39" s="695">
        <v>18718528</v>
      </c>
      <c r="G39" s="696">
        <v>20380000</v>
      </c>
      <c r="H39" s="115">
        <f t="shared" si="2"/>
        <v>1.0495416623751159</v>
      </c>
    </row>
    <row r="40" spans="1:9" ht="15" customHeight="1" thickTop="1" thickBot="1" x14ac:dyDescent="0.25">
      <c r="A40" s="771" t="s">
        <v>204</v>
      </c>
      <c r="B40" s="771"/>
      <c r="C40" s="302"/>
      <c r="D40" s="60">
        <f>D35+D39+D38</f>
        <v>21280000</v>
      </c>
      <c r="E40" s="60">
        <f>E35+E39+E38</f>
        <v>20752000</v>
      </c>
      <c r="F40" s="60">
        <f>F35+F39+F38</f>
        <v>20726635</v>
      </c>
      <c r="G40" s="60">
        <f>G35+G39+G38</f>
        <v>22468000</v>
      </c>
      <c r="H40" s="120">
        <f t="shared" si="2"/>
        <v>1.055827067669173</v>
      </c>
    </row>
    <row r="41" spans="1:9" ht="13.5" thickTop="1" x14ac:dyDescent="0.2">
      <c r="G41" s="129"/>
    </row>
    <row r="42" spans="1:9" x14ac:dyDescent="0.2">
      <c r="G42" s="130"/>
    </row>
  </sheetData>
  <sheetProtection selectLockedCells="1" selectUnlockedCells="1"/>
  <mergeCells count="4">
    <mergeCell ref="A28:B28"/>
    <mergeCell ref="A40:B40"/>
    <mergeCell ref="A4:H4"/>
    <mergeCell ref="A31:H31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24</vt:i4>
      </vt:variant>
      <vt:variant>
        <vt:lpstr>Névvel ellátott tartományok</vt:lpstr>
      </vt:variant>
      <vt:variant>
        <vt:i4>3</vt:i4>
      </vt:variant>
    </vt:vector>
  </HeadingPairs>
  <TitlesOfParts>
    <vt:vector size="27" baseType="lpstr">
      <vt:lpstr>1.sz melléklet</vt:lpstr>
      <vt:lpstr>2.sz. melléklet</vt:lpstr>
      <vt:lpstr>3.sz. melléklet</vt:lpstr>
      <vt:lpstr>4. sz. melléklet</vt:lpstr>
      <vt:lpstr>5.sz. melléklet</vt:lpstr>
      <vt:lpstr>6.sz. melléklet</vt:lpstr>
      <vt:lpstr>7. sz. melléklet 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14.sz. melléklet</vt:lpstr>
      <vt:lpstr>15.sz. melléklet</vt:lpstr>
      <vt:lpstr>16.sz. melléklet</vt:lpstr>
      <vt:lpstr>17.sz. melléklet</vt:lpstr>
      <vt:lpstr>18.sz. melléklet</vt:lpstr>
      <vt:lpstr>19.sz. melléklet</vt:lpstr>
      <vt:lpstr>20.sz. melléklet</vt:lpstr>
      <vt:lpstr>21.sz melléklet</vt:lpstr>
      <vt:lpstr>22.sz. melléklet</vt:lpstr>
      <vt:lpstr>23.sz. melléklet</vt:lpstr>
      <vt:lpstr>24.sz. melléklet</vt:lpstr>
      <vt:lpstr>'13.sz. melléklet'!Nyomtatási_terület</vt:lpstr>
      <vt:lpstr>'2.sz. melléklet'!Nyomtatási_terület</vt:lpstr>
      <vt:lpstr>'22.sz.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2019-02-13T13:28:58Z</cp:lastPrinted>
  <dcterms:created xsi:type="dcterms:W3CDTF">2014-02-03T15:00:44Z</dcterms:created>
  <dcterms:modified xsi:type="dcterms:W3CDTF">2019-02-18T15:38:15Z</dcterms:modified>
</cp:coreProperties>
</file>