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2019\Költségvetés módosítás\2019_06_30\Rendelet\"/>
    </mc:Choice>
  </mc:AlternateContent>
  <xr:revisionPtr revIDLastSave="0" documentId="8_{6925E4D7-5204-473C-943D-3E79AEB10F7D}" xr6:coauthVersionLast="44" xr6:coauthVersionMax="44" xr10:uidLastSave="{00000000-0000-0000-0000-000000000000}"/>
  <bookViews>
    <workbookView xWindow="-120" yWindow="-120" windowWidth="21840" windowHeight="13140" tabRatio="596" xr2:uid="{00000000-000D-0000-FFFF-FFFF00000000}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 melléklet" sheetId="13" r:id="rId11"/>
    <sheet name="12.sz. melléklet" sheetId="14" r:id="rId12"/>
  </sheets>
  <definedNames>
    <definedName name="_xlnm.Print_Area" localSheetId="0">'1.sz. melléklet'!$A$1:$G$41</definedName>
    <definedName name="_xlnm.Print_Area" localSheetId="11">'12.sz. melléklet'!$A$1:$O$26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9" i="7" l="1"/>
  <c r="C10" i="13"/>
  <c r="C11" i="13"/>
  <c r="C12" i="13"/>
  <c r="C13" i="13"/>
  <c r="C14" i="13"/>
  <c r="C15" i="13"/>
  <c r="C16" i="13"/>
  <c r="C17" i="13"/>
  <c r="C18" i="13"/>
  <c r="E15" i="9"/>
  <c r="E83" i="9" s="1"/>
  <c r="E80" i="9"/>
  <c r="E9" i="9"/>
  <c r="D35" i="3" l="1"/>
  <c r="C11" i="3"/>
  <c r="C26" i="3"/>
  <c r="C28" i="3"/>
  <c r="C29" i="3"/>
  <c r="C30" i="3"/>
  <c r="C31" i="3"/>
  <c r="C32" i="3"/>
  <c r="C51" i="30" l="1"/>
  <c r="C52" i="30"/>
  <c r="F51" i="30"/>
  <c r="F52" i="30"/>
  <c r="F67" i="7"/>
  <c r="C53" i="30" l="1"/>
  <c r="F53" i="30"/>
  <c r="H27" i="2" l="1"/>
  <c r="H21" i="2"/>
  <c r="H22" i="2"/>
  <c r="H9" i="2"/>
  <c r="H10" i="2"/>
  <c r="H12" i="2"/>
  <c r="H13" i="2"/>
  <c r="H14" i="2"/>
  <c r="H15" i="2"/>
  <c r="H16" i="2"/>
  <c r="D27" i="2"/>
  <c r="D20" i="2"/>
  <c r="D21" i="2"/>
  <c r="D22" i="2"/>
  <c r="D10" i="2"/>
  <c r="D11" i="2"/>
  <c r="D12" i="2"/>
  <c r="D13" i="2"/>
  <c r="D14" i="2"/>
  <c r="D15" i="2"/>
  <c r="D35" i="8"/>
  <c r="D40" i="8" s="1"/>
  <c r="D24" i="8"/>
  <c r="D19" i="8" s="1"/>
  <c r="D15" i="8"/>
  <c r="D9" i="8"/>
  <c r="D91" i="7"/>
  <c r="D88" i="7"/>
  <c r="D86" i="7"/>
  <c r="D84" i="7"/>
  <c r="D75" i="7"/>
  <c r="D70" i="7"/>
  <c r="D68" i="7"/>
  <c r="D65" i="7"/>
  <c r="D95" i="7" s="1"/>
  <c r="D62" i="7"/>
  <c r="D52" i="7"/>
  <c r="D48" i="7"/>
  <c r="D45" i="7"/>
  <c r="D38" i="7"/>
  <c r="D33" i="7"/>
  <c r="D26" i="7"/>
  <c r="D21" i="7" s="1"/>
  <c r="D16" i="7"/>
  <c r="D8" i="7"/>
  <c r="D8" i="8" l="1"/>
  <c r="D28" i="8" s="1"/>
  <c r="D7" i="7"/>
  <c r="D55" i="7" s="1"/>
  <c r="C40" i="1"/>
  <c r="C38" i="1"/>
  <c r="C37" i="1" s="1"/>
  <c r="C36" i="1"/>
  <c r="C29" i="1"/>
  <c r="C27" i="1" s="1"/>
  <c r="C24" i="1"/>
  <c r="C22" i="1"/>
  <c r="C21" i="1"/>
  <c r="C20" i="1"/>
  <c r="C19" i="1"/>
  <c r="C18" i="1"/>
  <c r="C17" i="1"/>
  <c r="C16" i="1"/>
  <c r="C14" i="1"/>
  <c r="C13" i="1"/>
  <c r="C11" i="1"/>
  <c r="C9" i="1" s="1"/>
  <c r="C10" i="1"/>
  <c r="C12" i="1" l="1"/>
  <c r="C31" i="1"/>
  <c r="C15" i="1"/>
  <c r="C23" i="1" s="1"/>
  <c r="C32" i="1" s="1"/>
  <c r="H47" i="30" l="1"/>
  <c r="G27" i="2" l="1"/>
  <c r="D40" i="1"/>
  <c r="E88" i="7" l="1"/>
  <c r="D23" i="2" s="1"/>
  <c r="D24" i="2" s="1"/>
  <c r="E48" i="7"/>
  <c r="G19" i="13" l="1"/>
  <c r="F19" i="13"/>
  <c r="G52" i="30" l="1"/>
  <c r="D52" i="30" l="1"/>
  <c r="D11" i="3" l="1"/>
  <c r="D15" i="9" l="1"/>
  <c r="H24" i="30" l="1"/>
  <c r="E8" i="30"/>
  <c r="F46" i="7" l="1"/>
  <c r="F47" i="7"/>
  <c r="F13" i="7"/>
  <c r="F83" i="7"/>
  <c r="E38" i="7"/>
  <c r="H20" i="2" s="1"/>
  <c r="F25" i="13" l="1"/>
  <c r="E19" i="13"/>
  <c r="O14" i="14" l="1"/>
  <c r="E49" i="30" l="1"/>
  <c r="G51" i="30"/>
  <c r="D51" i="30"/>
  <c r="H29" i="2" l="1"/>
  <c r="G29" i="2"/>
  <c r="C27" i="2"/>
  <c r="D29" i="2" l="1"/>
  <c r="C29" i="2" l="1"/>
  <c r="D29" i="1" l="1"/>
  <c r="D27" i="1" s="1"/>
  <c r="D38" i="1"/>
  <c r="E15" i="8"/>
  <c r="E91" i="7" l="1"/>
  <c r="D9" i="9" l="1"/>
  <c r="E70" i="7" l="1"/>
  <c r="E52" i="7"/>
  <c r="F29" i="7"/>
  <c r="E35" i="8"/>
  <c r="E24" i="8"/>
  <c r="D10" i="13" l="1"/>
  <c r="E9" i="30"/>
  <c r="D24" i="1" l="1"/>
  <c r="D31" i="1" s="1"/>
  <c r="D9" i="18"/>
  <c r="D10" i="18" s="1"/>
  <c r="D16" i="1"/>
  <c r="D18" i="1"/>
  <c r="D10" i="1"/>
  <c r="D13" i="1"/>
  <c r="D11" i="1"/>
  <c r="D14" i="1"/>
  <c r="D9" i="1" l="1"/>
  <c r="E9" i="1" s="1"/>
  <c r="D12" i="1"/>
  <c r="D37" i="1"/>
  <c r="E9" i="8"/>
  <c r="E65" i="7"/>
  <c r="E84" i="7"/>
  <c r="D80" i="9"/>
  <c r="D83" i="9" s="1"/>
  <c r="D26" i="3"/>
  <c r="E19" i="8"/>
  <c r="E45" i="7"/>
  <c r="E11" i="5"/>
  <c r="E8" i="7"/>
  <c r="E16" i="7"/>
  <c r="E12" i="4"/>
  <c r="E26" i="7"/>
  <c r="E21" i="7" s="1"/>
  <c r="H11" i="2" s="1"/>
  <c r="E14" i="4"/>
  <c r="E15" i="4"/>
  <c r="E16" i="4"/>
  <c r="E17" i="4"/>
  <c r="E19" i="4"/>
  <c r="E75" i="7"/>
  <c r="D9" i="2" s="1"/>
  <c r="D28" i="3"/>
  <c r="D30" i="3"/>
  <c r="F64" i="7"/>
  <c r="E86" i="7"/>
  <c r="E62" i="7"/>
  <c r="F93" i="7"/>
  <c r="F90" i="7"/>
  <c r="F80" i="7"/>
  <c r="F79" i="7"/>
  <c r="F78" i="7"/>
  <c r="F77" i="7"/>
  <c r="F76" i="7"/>
  <c r="F74" i="7"/>
  <c r="F73" i="7"/>
  <c r="F72" i="7"/>
  <c r="F71" i="7"/>
  <c r="F69" i="7"/>
  <c r="F63" i="7"/>
  <c r="E33" i="7"/>
  <c r="G20" i="2"/>
  <c r="G21" i="2"/>
  <c r="F52" i="7"/>
  <c r="F54" i="7"/>
  <c r="F53" i="7"/>
  <c r="F51" i="7"/>
  <c r="F44" i="7"/>
  <c r="F43" i="7"/>
  <c r="F42" i="7"/>
  <c r="F41" i="7"/>
  <c r="F40" i="7"/>
  <c r="F37" i="7"/>
  <c r="F36" i="7"/>
  <c r="F35" i="7"/>
  <c r="F34" i="7"/>
  <c r="F32" i="7"/>
  <c r="F31" i="7"/>
  <c r="F28" i="7"/>
  <c r="F27" i="7"/>
  <c r="F25" i="7"/>
  <c r="F24" i="7"/>
  <c r="F23" i="7"/>
  <c r="F22" i="7"/>
  <c r="F20" i="7"/>
  <c r="F19" i="7"/>
  <c r="F18" i="7"/>
  <c r="F17" i="7"/>
  <c r="F15" i="7"/>
  <c r="F12" i="7"/>
  <c r="F11" i="7"/>
  <c r="F9" i="7"/>
  <c r="D12" i="4"/>
  <c r="D14" i="4"/>
  <c r="D15" i="4"/>
  <c r="D16" i="4"/>
  <c r="D17" i="4"/>
  <c r="D23" i="13"/>
  <c r="D24" i="13"/>
  <c r="D17" i="13"/>
  <c r="F38" i="8"/>
  <c r="F39" i="8"/>
  <c r="F36" i="8"/>
  <c r="F25" i="8"/>
  <c r="F23" i="8"/>
  <c r="F22" i="8"/>
  <c r="F21" i="8"/>
  <c r="F20" i="8"/>
  <c r="F18" i="8"/>
  <c r="F17" i="8"/>
  <c r="F16" i="8"/>
  <c r="F14" i="8"/>
  <c r="F13" i="8"/>
  <c r="F10" i="8"/>
  <c r="H48" i="30"/>
  <c r="H46" i="30"/>
  <c r="H45" i="30"/>
  <c r="H44" i="30"/>
  <c r="H43" i="30"/>
  <c r="H42" i="30"/>
  <c r="H41" i="30"/>
  <c r="H39" i="30"/>
  <c r="H38" i="30"/>
  <c r="H37" i="30"/>
  <c r="H36" i="30"/>
  <c r="H34" i="30"/>
  <c r="H33" i="30"/>
  <c r="H32" i="30"/>
  <c r="H31" i="30"/>
  <c r="H30" i="30"/>
  <c r="H29" i="30"/>
  <c r="H26" i="30"/>
  <c r="H25" i="30"/>
  <c r="H23" i="30"/>
  <c r="H22" i="30"/>
  <c r="H20" i="30"/>
  <c r="H18" i="30"/>
  <c r="H15" i="30"/>
  <c r="H14" i="30"/>
  <c r="H13" i="30"/>
  <c r="H12" i="30"/>
  <c r="H11" i="30"/>
  <c r="H10" i="30"/>
  <c r="H9" i="30"/>
  <c r="H8" i="30"/>
  <c r="E43" i="30"/>
  <c r="E38" i="30"/>
  <c r="E37" i="30"/>
  <c r="E34" i="30"/>
  <c r="E33" i="30"/>
  <c r="E21" i="30"/>
  <c r="E12" i="30"/>
  <c r="E11" i="30"/>
  <c r="E10" i="30"/>
  <c r="D19" i="4"/>
  <c r="G10" i="2"/>
  <c r="G12" i="2"/>
  <c r="G13" i="2"/>
  <c r="G14" i="2"/>
  <c r="G15" i="2"/>
  <c r="G16" i="2"/>
  <c r="C10" i="2"/>
  <c r="C12" i="2"/>
  <c r="C13" i="2"/>
  <c r="C14" i="2"/>
  <c r="E38" i="1"/>
  <c r="E16" i="1"/>
  <c r="E18" i="1"/>
  <c r="E25" i="1"/>
  <c r="F2" i="9"/>
  <c r="F53" i="9" s="1"/>
  <c r="O22" i="14"/>
  <c r="C23" i="13"/>
  <c r="L2" i="30"/>
  <c r="C24" i="13"/>
  <c r="C21" i="2"/>
  <c r="C20" i="2"/>
  <c r="O13" i="14"/>
  <c r="O10" i="14"/>
  <c r="L2" i="2"/>
  <c r="G2" i="3"/>
  <c r="H2" i="4"/>
  <c r="H2" i="5"/>
  <c r="H57" i="7"/>
  <c r="H2" i="7"/>
  <c r="H2" i="8"/>
  <c r="F2" i="18"/>
  <c r="O19" i="14"/>
  <c r="O20" i="14"/>
  <c r="O21" i="14"/>
  <c r="O23" i="14"/>
  <c r="O18" i="14"/>
  <c r="O11" i="14"/>
  <c r="O12" i="14"/>
  <c r="O2" i="14"/>
  <c r="H2" i="13"/>
  <c r="E25" i="13"/>
  <c r="G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E10" i="1" l="1"/>
  <c r="F65" i="7"/>
  <c r="E9" i="5"/>
  <c r="F45" i="7"/>
  <c r="D20" i="1"/>
  <c r="G11" i="2"/>
  <c r="F16" i="4"/>
  <c r="D9" i="5"/>
  <c r="E40" i="1"/>
  <c r="N25" i="14"/>
  <c r="D19" i="1"/>
  <c r="J25" i="14"/>
  <c r="E25" i="14"/>
  <c r="I25" i="14"/>
  <c r="F25" i="14"/>
  <c r="K25" i="14"/>
  <c r="H25" i="14"/>
  <c r="G25" i="14"/>
  <c r="F15" i="8"/>
  <c r="M25" i="14"/>
  <c r="C10" i="3"/>
  <c r="F35" i="8"/>
  <c r="F19" i="8"/>
  <c r="E11" i="3"/>
  <c r="O24" i="14"/>
  <c r="L25" i="14"/>
  <c r="D25" i="14"/>
  <c r="F9" i="8"/>
  <c r="H51" i="30"/>
  <c r="D15" i="13"/>
  <c r="F19" i="4"/>
  <c r="F88" i="7"/>
  <c r="C22" i="2"/>
  <c r="H26" i="2"/>
  <c r="C23" i="2"/>
  <c r="F24" i="8"/>
  <c r="F16" i="7"/>
  <c r="E52" i="30"/>
  <c r="F8" i="7"/>
  <c r="D11" i="5"/>
  <c r="F11" i="5" s="1"/>
  <c r="F48" i="7"/>
  <c r="G22" i="2"/>
  <c r="G26" i="2" s="1"/>
  <c r="D21" i="1"/>
  <c r="H52" i="30"/>
  <c r="C9" i="2"/>
  <c r="D11" i="13"/>
  <c r="F17" i="4"/>
  <c r="F14" i="4"/>
  <c r="D29" i="3"/>
  <c r="D27" i="3" s="1"/>
  <c r="D17" i="1"/>
  <c r="D53" i="30"/>
  <c r="D13" i="4"/>
  <c r="F33" i="7"/>
  <c r="D32" i="3"/>
  <c r="D22" i="1"/>
  <c r="E22" i="1" s="1"/>
  <c r="F12" i="4"/>
  <c r="E10" i="5"/>
  <c r="D36" i="1"/>
  <c r="E26" i="3"/>
  <c r="E11" i="1"/>
  <c r="G53" i="30"/>
  <c r="E51" i="30"/>
  <c r="D31" i="3"/>
  <c r="E40" i="8"/>
  <c r="F40" i="8" s="1"/>
  <c r="E8" i="8"/>
  <c r="F91" i="7"/>
  <c r="F62" i="7"/>
  <c r="E68" i="7"/>
  <c r="E7" i="7"/>
  <c r="E55" i="7" s="1"/>
  <c r="C9" i="18"/>
  <c r="C10" i="18" s="1"/>
  <c r="E37" i="1"/>
  <c r="F15" i="4"/>
  <c r="C27" i="3"/>
  <c r="E13" i="4"/>
  <c r="F21" i="7"/>
  <c r="C22" i="13"/>
  <c r="C15" i="2"/>
  <c r="C11" i="2"/>
  <c r="F75" i="7"/>
  <c r="D10" i="5"/>
  <c r="D14" i="13"/>
  <c r="F26" i="7"/>
  <c r="D13" i="13"/>
  <c r="F70" i="7"/>
  <c r="D10" i="3"/>
  <c r="D22" i="13"/>
  <c r="F38" i="7"/>
  <c r="D12" i="13" l="1"/>
  <c r="D19" i="13" s="1"/>
  <c r="C24" i="2"/>
  <c r="E12" i="5"/>
  <c r="E10" i="3"/>
  <c r="E31" i="3"/>
  <c r="H53" i="30"/>
  <c r="E19" i="1"/>
  <c r="D11" i="4"/>
  <c r="D18" i="4" s="1"/>
  <c r="C35" i="1" s="1"/>
  <c r="C39" i="1" s="1"/>
  <c r="C41" i="1" s="1"/>
  <c r="G9" i="2"/>
  <c r="G19" i="2" s="1"/>
  <c r="G30" i="2" s="1"/>
  <c r="E53" i="30"/>
  <c r="E36" i="1"/>
  <c r="D12" i="5"/>
  <c r="E28" i="8"/>
  <c r="F28" i="8" s="1"/>
  <c r="F8" i="8"/>
  <c r="E27" i="3"/>
  <c r="F13" i="4"/>
  <c r="E11" i="4"/>
  <c r="E10" i="18"/>
  <c r="E9" i="18"/>
  <c r="D15" i="1"/>
  <c r="D23" i="1" s="1"/>
  <c r="E17" i="1"/>
  <c r="E31" i="1"/>
  <c r="E24" i="1"/>
  <c r="O15" i="14"/>
  <c r="O16" i="14" s="1"/>
  <c r="C16" i="14"/>
  <c r="C25" i="14" s="1"/>
  <c r="O25" i="14" s="1"/>
  <c r="F7" i="7"/>
  <c r="F55" i="7"/>
  <c r="H19" i="2"/>
  <c r="H30" i="2" s="1"/>
  <c r="E95" i="7"/>
  <c r="D17" i="2"/>
  <c r="C33" i="3"/>
  <c r="C17" i="2"/>
  <c r="F68" i="7"/>
  <c r="C19" i="13"/>
  <c r="D33" i="3"/>
  <c r="F10" i="5"/>
  <c r="F12" i="5" l="1"/>
  <c r="F11" i="4"/>
  <c r="D21" i="4"/>
  <c r="C18" i="2"/>
  <c r="C35" i="3" s="1"/>
  <c r="C34" i="3" s="1"/>
  <c r="C36" i="3" s="1"/>
  <c r="C26" i="2"/>
  <c r="D26" i="2"/>
  <c r="E18" i="4"/>
  <c r="E21" i="4" s="1"/>
  <c r="E15" i="1"/>
  <c r="E33" i="3"/>
  <c r="F95" i="7"/>
  <c r="C21" i="13"/>
  <c r="C25" i="13" s="1"/>
  <c r="F21" i="4" l="1"/>
  <c r="C19" i="2"/>
  <c r="C30" i="2" s="1"/>
  <c r="D19" i="2"/>
  <c r="D30" i="2" s="1"/>
  <c r="F18" i="4"/>
  <c r="D35" i="1"/>
  <c r="D21" i="13" s="1"/>
  <c r="E35" i="3"/>
  <c r="E35" i="1" l="1"/>
  <c r="D25" i="13" s="1"/>
  <c r="D39" i="1"/>
  <c r="D34" i="3"/>
  <c r="E34" i="3" s="1"/>
  <c r="D41" i="1" l="1"/>
  <c r="E41" i="1" s="1"/>
  <c r="E39" i="1"/>
  <c r="D36" i="3"/>
  <c r="E36" i="3" s="1"/>
  <c r="E12" i="1" l="1"/>
  <c r="D32" i="1"/>
  <c r="E32" i="1" l="1"/>
  <c r="E23" i="1"/>
</calcChain>
</file>

<file path=xl/sharedStrings.xml><?xml version="1.0" encoding="utf-8"?>
<sst xmlns="http://schemas.openxmlformats.org/spreadsheetml/2006/main" count="1050" uniqueCount="560">
  <si>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</si>
  <si>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</si>
  <si>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</si>
  <si>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</si>
  <si>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</si>
  <si>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</si>
  <si>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</si>
  <si>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</si>
  <si>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</si>
  <si>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</si>
  <si>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</si>
  <si>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</si>
  <si>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</si>
  <si>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</si>
  <si>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</si>
  <si>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</si>
  <si>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</si>
  <si>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</si>
  <si>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</si>
  <si>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</si>
  <si>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</si>
  <si>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</si>
  <si>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</si>
  <si>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</si>
  <si>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</si>
  <si>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</si>
  <si>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</si>
  <si>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</si>
  <si>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</si>
  <si>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</si>
  <si>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</si>
  <si>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</si>
  <si>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</si>
  <si>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</si>
  <si>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</si>
  <si>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</si>
  <si>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</si>
  <si>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</si>
  <si>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</si>
  <si>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</si>
  <si>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</si>
  <si>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</si>
  <si>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</si>
  <si>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</si>
  <si>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</si>
  <si>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</si>
  <si>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</si>
  <si>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</si>
  <si>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</si>
  <si>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</si>
  <si>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</si>
  <si>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</si>
  <si>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</si>
  <si>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</si>
  <si>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</si>
  <si>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</si>
  <si>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</si>
  <si>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</si>
  <si>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</si>
  <si>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</si>
  <si>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</si>
  <si>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</si>
  <si>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</si>
  <si>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</si>
  <si>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</si>
  <si>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</si>
  <si>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</si>
  <si>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</si>
  <si>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</si>
  <si>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</si>
  <si>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</si>
  <si>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</si>
  <si>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</si>
  <si>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</si>
  <si>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</si>
  <si>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</si>
  <si>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</si>
  <si>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</si>
  <si>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</si>
  <si>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</si>
  <si>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</si>
  <si>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</si>
  <si>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</si>
  <si>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</si>
  <si>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</si>
  <si>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</si>
  <si>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</si>
  <si>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</si>
  <si>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</si>
  <si>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</si>
  <si>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</si>
  <si>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</si>
  <si>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</si>
  <si>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</si>
  <si>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</si>
  <si>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</si>
  <si>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</si>
  <si>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</si>
  <si>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</si>
  <si>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</si>
  <si>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</si>
  <si>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</si>
  <si>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</si>
  <si>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</si>
  <si>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</si>
  <si>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</si>
  <si>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</si>
  <si>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</si>
  <si>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</si>
  <si>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</si>
  <si>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</si>
  <si>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</si>
  <si>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</si>
  <si>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</si>
  <si>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</si>
  <si>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</si>
  <si>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</si>
  <si>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</si>
  <si>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</si>
  <si>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</si>
  <si>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</si>
  <si>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</si>
  <si>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</si>
  <si>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</si>
  <si>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</si>
  <si>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</si>
  <si>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</si>
  <si>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</si>
  <si>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</si>
  <si>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</si>
  <si>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</si>
  <si>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</si>
  <si>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</si>
  <si>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</si>
  <si>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</si>
  <si>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</si>
  <si>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</si>
  <si>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</si>
  <si>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</si>
  <si>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</si>
  <si>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</si>
  <si>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</si>
  <si>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</si>
  <si>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</si>
  <si>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</si>
  <si>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</si>
  <si>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</si>
  <si>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</si>
  <si>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</si>
  <si>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</si>
  <si>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</si>
  <si>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</si>
  <si>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</si>
  <si>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</si>
  <si>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</si>
  <si>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</si>
  <si>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</si>
  <si>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</si>
  <si>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</si>
  <si>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</si>
  <si>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</si>
  <si>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</si>
  <si>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</si>
  <si>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</si>
  <si>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</si>
  <si>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</si>
  <si>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4.1</t>
  </si>
  <si>
    <t>4.2</t>
  </si>
  <si>
    <t>4.3</t>
  </si>
  <si>
    <t>5.1</t>
  </si>
  <si>
    <t>5.2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</si>
  <si>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</si>
  <si>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</si>
  <si>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</si>
  <si>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</si>
  <si>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</si>
  <si>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</si>
  <si>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</si>
  <si>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</si>
  <si>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</si>
  <si>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</si>
  <si>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</si>
  <si>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</si>
  <si>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</si>
  <si>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</si>
  <si>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</si>
  <si>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</si>
  <si>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</si>
  <si>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</si>
  <si>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</si>
  <si>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</si>
  <si>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</si>
  <si>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</si>
  <si>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</si>
  <si>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</si>
  <si>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</si>
  <si>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</si>
  <si>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</si>
  <si>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</si>
  <si>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</si>
  <si>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</si>
  <si>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</si>
  <si>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</si>
  <si>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</si>
  <si>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</si>
  <si>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</si>
  <si>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</si>
  <si>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</si>
  <si>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</si>
  <si>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</si>
  <si>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</si>
  <si>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</si>
  <si>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</si>
  <si>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</si>
  <si>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</si>
  <si>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</si>
  <si>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</si>
  <si>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</si>
  <si>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</si>
  <si>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</si>
  <si>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</si>
  <si>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</si>
  <si>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</si>
  <si>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</si>
  <si>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</si>
  <si>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</si>
  <si>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</si>
  <si>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</si>
  <si>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</si>
  <si>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</si>
  <si>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</si>
  <si>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</si>
  <si>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</si>
  <si>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</si>
  <si>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</si>
  <si>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</si>
  <si>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</si>
  <si>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</si>
  <si>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</si>
  <si>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</si>
  <si>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</si>
  <si>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</si>
  <si>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</si>
  <si>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</si>
  <si>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</si>
  <si>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</si>
  <si>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</si>
  <si>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</si>
  <si>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</si>
  <si>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</si>
  <si>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</si>
  <si>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</si>
  <si>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</si>
  <si>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</si>
  <si>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</si>
  <si>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</si>
  <si>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</si>
  <si>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</si>
  <si>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</si>
  <si>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</si>
  <si>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</si>
  <si>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</si>
  <si>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</si>
  <si>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</si>
  <si>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</si>
  <si>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</si>
  <si>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</si>
  <si>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</si>
  <si>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</si>
  <si>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</si>
  <si>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</si>
  <si>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</si>
  <si>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</si>
  <si>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</si>
  <si>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</si>
  <si>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</si>
  <si>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</si>
  <si>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</si>
  <si>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</si>
  <si>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</si>
  <si>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</si>
  <si>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</si>
  <si>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</si>
  <si>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</si>
  <si>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</si>
  <si>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</si>
  <si>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</si>
  <si>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</si>
  <si>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</si>
  <si>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</si>
  <si>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</si>
  <si>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</si>
  <si>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</si>
  <si>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</si>
  <si>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</si>
  <si>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</si>
  <si>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</si>
  <si>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</si>
  <si>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</si>
  <si>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</si>
  <si>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</si>
  <si>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</si>
  <si>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</si>
  <si>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</si>
  <si>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</si>
  <si>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</si>
  <si>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</si>
  <si>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</si>
  <si>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</si>
  <si>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</si>
  <si>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</si>
  <si>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</si>
  <si>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</si>
  <si>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</si>
  <si>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</si>
  <si>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</si>
  <si>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</si>
  <si>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</si>
  <si>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</si>
  <si>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</si>
  <si>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</si>
  <si>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</si>
  <si>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</si>
  <si>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</si>
  <si>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</si>
  <si>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</si>
  <si>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</si>
  <si>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</si>
  <si>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</si>
  <si>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</si>
  <si>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</si>
  <si>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</si>
  <si>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</si>
  <si>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</si>
  <si>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</si>
  <si>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</si>
  <si>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</si>
  <si>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</si>
  <si>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</si>
  <si>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</si>
  <si>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</si>
  <si>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</si>
  <si>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</si>
  <si>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</si>
  <si>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</si>
  <si>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</si>
  <si>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</si>
  <si>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</si>
  <si>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</si>
  <si>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</si>
  <si>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</si>
  <si>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</si>
  <si>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</si>
  <si>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</si>
  <si>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</si>
  <si>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</si>
  <si>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</si>
  <si>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</si>
  <si>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</si>
  <si>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</si>
  <si>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</si>
  <si>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</si>
  <si>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</si>
  <si>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</si>
  <si>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</si>
  <si>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</si>
  <si>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</si>
  <si>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</si>
  <si>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</si>
  <si>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</si>
  <si>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</si>
  <si>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</si>
  <si>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</si>
  <si>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</si>
  <si>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</si>
  <si>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</si>
  <si>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</si>
  <si>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</si>
  <si>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</si>
  <si>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</si>
  <si>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</si>
  <si>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3.5.3 Kamatkiadások</t>
  </si>
  <si>
    <t>K353</t>
  </si>
  <si>
    <t>1.1.4. Béren kívüli juttatások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</si>
  <si>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</si>
  <si>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</si>
  <si>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</si>
  <si>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</si>
  <si>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</si>
  <si>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</si>
  <si>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szeméttároló csikktartós 2 db</t>
  </si>
  <si>
    <t xml:space="preserve">Forgószék 2 db </t>
  </si>
  <si>
    <t>Mandulás gondozása</t>
  </si>
  <si>
    <t>K1110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</si>
  <si>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</si>
  <si>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</si>
  <si>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</si>
  <si>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</si>
  <si>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</si>
  <si>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</si>
  <si>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</si>
  <si>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</si>
  <si>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Belföldi értékpapírok</t>
  </si>
  <si>
    <t>1.1.2. Normatív jutalmak</t>
  </si>
  <si>
    <t>K1102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</si>
  <si>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</si>
  <si>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</si>
  <si>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</si>
  <si>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</si>
  <si>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</si>
  <si>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Általános forgalmi adó visszatérítése</t>
  </si>
  <si>
    <t>B407</t>
  </si>
  <si>
    <t>Nagymező u. 1607. szennyvíz gerincvezeték kiépítése</t>
  </si>
  <si>
    <t>Szennyvízakna rekonstrukció 5 db</t>
  </si>
  <si>
    <t>Mandula telepítés 088/1 hrsz</t>
  </si>
  <si>
    <t>Térburkolat - strand</t>
  </si>
  <si>
    <t>Wifi - Forrás park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</si>
  <si>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</si>
  <si>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</si>
  <si>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</si>
  <si>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</si>
  <si>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</si>
  <si>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</si>
  <si>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</si>
  <si>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</si>
  <si>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</si>
  <si>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</si>
  <si>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</si>
  <si>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</si>
  <si>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</si>
  <si>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</si>
  <si>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</si>
  <si>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</si>
  <si>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</si>
  <si>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</si>
  <si>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</si>
  <si>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</si>
  <si>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</si>
  <si>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</si>
  <si>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</si>
  <si>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</si>
  <si>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</si>
  <si>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</si>
  <si>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</si>
  <si>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</si>
  <si>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082094 Közművelődés - kulturális alapú gazdaságfejlesztés</t>
  </si>
  <si>
    <t>2019. évi előirányzat</t>
  </si>
  <si>
    <t>1.1.3 Készenléti, ügyeleti, helyettesítési díj</t>
  </si>
  <si>
    <t>1.1.6. Egyéb költségtérítések</t>
  </si>
  <si>
    <t>1.1.7. Foglalkoztatottak egyéb személyi juttatásai</t>
  </si>
  <si>
    <t>K354</t>
  </si>
  <si>
    <t>3.5.4 Egyéb pénzügyi műveletek kiadásai</t>
  </si>
  <si>
    <t>3.5.5 Egyéb dologi kiadások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</si>
  <si>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</si>
  <si>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</si>
  <si>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</si>
  <si>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</si>
  <si>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</si>
  <si>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</si>
  <si>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</si>
  <si>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1.2.</t>
  </si>
  <si>
    <t>1.1.3. Jubileumi jutalom</t>
  </si>
  <si>
    <t>K1106</t>
  </si>
  <si>
    <t>Balatonakali Önkormányzat 2019. évi tartaléka</t>
  </si>
  <si>
    <t>Balatonakali Önkormányzat 2019. évi összesített konszolidált működési kiadásai,</t>
  </si>
  <si>
    <t>Balatonakali Önkormányzat 2019. évi összesített konszolidált működési bevételei</t>
  </si>
  <si>
    <t>1.7 Önkormányzat egyes köznevelési feladatainak támogatása - óvodapedagógusok bértámogatása</t>
  </si>
  <si>
    <t>1.8Önkormányzat egyes köznevelési feladatainak támogatása - óvodaműködtetés támogatása</t>
  </si>
  <si>
    <t>1.9 Szociális étkeztetés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</si>
  <si>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</si>
  <si>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</si>
  <si>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</si>
  <si>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</si>
  <si>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</si>
  <si>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Balatonakali Önkormányzat 2019. évi felhalmozási kiadásai feladatonként/célonként</t>
  </si>
  <si>
    <t>2019. évi eredeti előirányzat</t>
  </si>
  <si>
    <t xml:space="preserve">2020. évi eredeti előirányzat </t>
  </si>
  <si>
    <t>2022. évi eredeti előirányzat</t>
  </si>
  <si>
    <t>Bevétel 2019. évi előirányzat</t>
  </si>
  <si>
    <t>Kiadás    2019. évi előirányzat</t>
  </si>
  <si>
    <t>086010 Határon túli magyarok egyéb támogatásai</t>
  </si>
  <si>
    <t>Számítógép PH</t>
  </si>
  <si>
    <t>Mikrohullámú sütő, vízforraló PH</t>
  </si>
  <si>
    <t>Polc PH</t>
  </si>
  <si>
    <t>Temető lépcső</t>
  </si>
  <si>
    <t xml:space="preserve">Temető kerítés </t>
  </si>
  <si>
    <t>Üdülő utca ivóvíz- szennyvíz</t>
  </si>
  <si>
    <t>Óvodai kiülő</t>
  </si>
  <si>
    <t>239/2 hrsz. megvásárlása</t>
  </si>
  <si>
    <t>MAG-TÁR feljáró fedés</t>
  </si>
  <si>
    <t>Kempingeknél lévő területeink kerítése (2 helyszín)</t>
  </si>
  <si>
    <t>Játékvár az udvarra - ÓVODA</t>
  </si>
  <si>
    <t>csoportszobai asztalok, székek cseréje (5 asztal, 30 szék) - ÓVODA</t>
  </si>
  <si>
    <t>öltöző szekrények (27 férőhely) - ÓVODA</t>
  </si>
  <si>
    <t>Klimatizálás - ÓVODA</t>
  </si>
  <si>
    <t>MAG-TÁR kiülők alá térburkolat</t>
  </si>
  <si>
    <t>Csapadékvíz elvezetés TOP-2.1.3-15-VE1-2016-00011</t>
  </si>
  <si>
    <t>Főtér burkolat, térelem, fény- és hangtechnika</t>
  </si>
  <si>
    <t>Kossuth u. egyirányúsítás</t>
  </si>
  <si>
    <t xml:space="preserve">Hóvirág utcai vizesárok burkolás </t>
  </si>
  <si>
    <t>Berkenye köz járda</t>
  </si>
  <si>
    <t>Petőfi utca járda</t>
  </si>
  <si>
    <t>Pacsirta utca járda</t>
  </si>
  <si>
    <t>Traktor + munkagépek VP6-7.2.1-7.4.1.2-16</t>
  </si>
  <si>
    <t xml:space="preserve">Általános útalap </t>
  </si>
  <si>
    <t>Közvilágítás fejlesztése - Keleti lakópark</t>
  </si>
  <si>
    <t>Elektromos metszőolló</t>
  </si>
  <si>
    <t>Damilos fűkasza</t>
  </si>
  <si>
    <t>Kerítés - kis mandulás</t>
  </si>
  <si>
    <t>Karácsonyi díszvilágítás</t>
  </si>
  <si>
    <t>Kutor Lajos síremlék</t>
  </si>
  <si>
    <t>szeméttároló fém betéttel 2 db</t>
  </si>
  <si>
    <t>Kőszórás javítása, pótlása</t>
  </si>
  <si>
    <t>Palack formájú szelektív gyüjtő+ tömörítő</t>
  </si>
  <si>
    <t>12 db fa szemetes, fém betéttel</t>
  </si>
  <si>
    <t>Zárható tároló nagy szemetesekhez</t>
  </si>
  <si>
    <t xml:space="preserve">Bejáró-lépcső </t>
  </si>
  <si>
    <t>konyhaszekrény MAG-TÁR</t>
  </si>
  <si>
    <t xml:space="preserve">Stiebel Eltron IW 120 fali infra-quarz sugárzó 4db </t>
  </si>
  <si>
    <t>bordásfal 4 db</t>
  </si>
  <si>
    <t>Paravánok kiállításhoz</t>
  </si>
  <si>
    <t>Mobil kerítés</t>
  </si>
  <si>
    <t>42.</t>
  </si>
  <si>
    <t>43.</t>
  </si>
  <si>
    <t>44.</t>
  </si>
  <si>
    <t>45.</t>
  </si>
  <si>
    <t>46.</t>
  </si>
  <si>
    <t>Balatonakali Önkormányzat 2019. évi költségvetési összesített konszolidált főösszesítő</t>
  </si>
  <si>
    <t>Balatonakali Önkormányzat 2019. évi felhalmozási kiadásai</t>
  </si>
  <si>
    <t>Balatonakali Önkormányzat 2019. évi összesített konszolidált költségvetés kormányzati funkciónként</t>
  </si>
  <si>
    <t>Balatonakali Önkormányzat 2019. évi kiadásai</t>
  </si>
  <si>
    <t>Balatonakali Önkormányzat 2019. évi bevételei</t>
  </si>
  <si>
    <t>Napközi otthonos Óvoda 2019. évi kiadásai</t>
  </si>
  <si>
    <t>Napközi otthonos Óvoda 2019. évi bevételei</t>
  </si>
  <si>
    <t>Balatonakali Önkormányzat 2019. évi előirányzat felhasználási (likviditási) ütemterve</t>
  </si>
  <si>
    <t>mód./eredeti előirány. (%)</t>
  </si>
  <si>
    <t>Bevétel 2019. évi mód. előir.</t>
  </si>
  <si>
    <t>Kiadás 2019. évi mód. előir.</t>
  </si>
  <si>
    <t xml:space="preserve">Térbeton - Sportpálya </t>
  </si>
  <si>
    <t>Fedett mozdony, vagon ülőpadokkal</t>
  </si>
  <si>
    <t>Okos Zebra - 71-es Balaton utca</t>
  </si>
  <si>
    <t>Okos Zebra - 71-es Pacsirta utca</t>
  </si>
  <si>
    <t>Pedrollo csőszivattyú</t>
  </si>
  <si>
    <t>6 db pad (Alex bútor, Hargita pad)</t>
  </si>
  <si>
    <t>Castone végerősítő</t>
  </si>
  <si>
    <t>Cashcube Light pénztárgép</t>
  </si>
  <si>
    <t>Íróasztal - strand pénztár</t>
  </si>
  <si>
    <t>47.</t>
  </si>
  <si>
    <t>48.</t>
  </si>
  <si>
    <t>49.</t>
  </si>
  <si>
    <t>50.</t>
  </si>
  <si>
    <t>51.</t>
  </si>
  <si>
    <t>52.</t>
  </si>
  <si>
    <t>53.</t>
  </si>
  <si>
    <t>54.</t>
  </si>
  <si>
    <t>7. melléklet folytatása</t>
  </si>
  <si>
    <t>10. melléklet folytatása</t>
  </si>
  <si>
    <t>az 9/2019. (IX.03.) önkormányzati rendelethez</t>
  </si>
  <si>
    <r>
      <t xml:space="preserve">2019. évi mód.előir. </t>
    </r>
    <r>
      <rPr>
        <sz val="8"/>
        <rFont val="Times New Roman"/>
        <family val="1"/>
        <charset val="238"/>
      </rPr>
      <t>(2019.IX.03.)</t>
    </r>
  </si>
  <si>
    <r>
      <t xml:space="preserve">2019. évi mód.előir. </t>
    </r>
    <r>
      <rPr>
        <sz val="8"/>
        <rFont val="Times New Roman"/>
        <family val="1"/>
        <charset val="238"/>
      </rPr>
      <t>(2019.IX.03)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</si>
</sst>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/"/>
  </numFmts>
  <fonts count="2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183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" fillId="0" borderId="0"/>
  </cellStyleXfs>
  <cellXfs count="59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8" xfId="0" applyNumberFormat="1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3" fontId="6" fillId="0" borderId="48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7" fillId="0" borderId="48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0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7" fillId="0" borderId="51" xfId="0" applyNumberFormat="1" applyFont="1" applyBorder="1" applyAlignment="1">
      <alignment horizontal="right" vertical="center"/>
    </xf>
    <xf numFmtId="3" fontId="7" fillId="2" borderId="52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60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0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2" fillId="0" borderId="81" xfId="0" applyNumberFormat="1" applyFont="1" applyBorder="1" applyAlignment="1">
      <alignment horizontal="center" vertical="center"/>
    </xf>
    <xf numFmtId="9" fontId="5" fillId="0" borderId="82" xfId="0" applyNumberFormat="1" applyFont="1" applyBorder="1" applyAlignment="1">
      <alignment horizontal="right" vertical="center"/>
    </xf>
    <xf numFmtId="3" fontId="7" fillId="2" borderId="84" xfId="0" applyNumberFormat="1" applyFont="1" applyFill="1" applyBorder="1" applyAlignment="1">
      <alignment vertical="center"/>
    </xf>
    <xf numFmtId="9" fontId="7" fillId="2" borderId="85" xfId="0" applyNumberFormat="1" applyFont="1" applyFill="1" applyBorder="1" applyAlignment="1">
      <alignment horizontal="right" vertical="center"/>
    </xf>
    <xf numFmtId="0" fontId="2" fillId="0" borderId="86" xfId="0" applyFont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8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88" xfId="0" applyNumberFormat="1" applyFont="1" applyBorder="1" applyAlignment="1">
      <alignment horizontal="center" vertical="center"/>
    </xf>
    <xf numFmtId="49" fontId="7" fillId="0" borderId="88" xfId="0" applyNumberFormat="1" applyFont="1" applyBorder="1" applyAlignment="1">
      <alignment horizontal="center" vertical="center"/>
    </xf>
    <xf numFmtId="0" fontId="16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89" xfId="0" applyFont="1" applyBorder="1" applyAlignment="1">
      <alignment vertical="center"/>
    </xf>
    <xf numFmtId="0" fontId="5" fillId="0" borderId="86" xfId="0" applyFont="1" applyBorder="1" applyAlignment="1">
      <alignment horizontal="center" vertical="center" wrapText="1"/>
    </xf>
    <xf numFmtId="0" fontId="5" fillId="0" borderId="90" xfId="0" applyFont="1" applyBorder="1" applyAlignment="1">
      <alignment vertical="center"/>
    </xf>
    <xf numFmtId="3" fontId="5" fillId="0" borderId="9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91" xfId="0" applyFont="1" applyBorder="1"/>
    <xf numFmtId="3" fontId="6" fillId="0" borderId="9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vertical="center"/>
    </xf>
    <xf numFmtId="3" fontId="5" fillId="0" borderId="93" xfId="0" applyNumberFormat="1" applyFont="1" applyBorder="1" applyAlignment="1">
      <alignment horizontal="right" vertical="center"/>
    </xf>
    <xf numFmtId="0" fontId="2" fillId="0" borderId="94" xfId="0" applyFont="1" applyBorder="1" applyAlignment="1">
      <alignment horizontal="center" vertical="center"/>
    </xf>
    <xf numFmtId="0" fontId="6" fillId="0" borderId="84" xfId="0" applyFont="1" applyBorder="1" applyAlignment="1">
      <alignment vertical="center"/>
    </xf>
    <xf numFmtId="3" fontId="6" fillId="0" borderId="84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95" xfId="0" applyFont="1" applyBorder="1" applyAlignment="1">
      <alignment vertical="center"/>
    </xf>
    <xf numFmtId="3" fontId="2" fillId="0" borderId="9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97" xfId="0" applyNumberFormat="1" applyFont="1" applyBorder="1" applyAlignment="1">
      <alignment horizontal="right" vertical="center"/>
    </xf>
    <xf numFmtId="0" fontId="7" fillId="0" borderId="48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3" fontId="7" fillId="2" borderId="98" xfId="0" applyNumberFormat="1" applyFont="1" applyFill="1" applyBorder="1" applyAlignment="1">
      <alignment horizontal="right" vertical="center"/>
    </xf>
    <xf numFmtId="9" fontId="7" fillId="2" borderId="99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90" xfId="0" applyFont="1" applyBorder="1" applyAlignment="1">
      <alignment vertical="center"/>
    </xf>
    <xf numFmtId="3" fontId="2" fillId="0" borderId="90" xfId="0" applyNumberFormat="1" applyFont="1" applyBorder="1" applyAlignment="1">
      <alignment horizontal="right" vertical="center"/>
    </xf>
    <xf numFmtId="0" fontId="2" fillId="0" borderId="93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00" xfId="0" applyNumberFormat="1" applyFont="1" applyBorder="1" applyAlignment="1">
      <alignment vertical="center"/>
    </xf>
    <xf numFmtId="0" fontId="5" fillId="0" borderId="101" xfId="0" applyFont="1" applyBorder="1" applyAlignment="1">
      <alignment horizontal="center" vertical="center"/>
    </xf>
    <xf numFmtId="3" fontId="5" fillId="0" borderId="102" xfId="0" applyNumberFormat="1" applyFont="1" applyBorder="1" applyAlignment="1">
      <alignment vertical="center"/>
    </xf>
    <xf numFmtId="3" fontId="7" fillId="0" borderId="10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90" xfId="0" applyNumberFormat="1" applyFont="1" applyBorder="1" applyAlignment="1">
      <alignment horizontal="right" vertical="center" wrapText="1"/>
    </xf>
    <xf numFmtId="0" fontId="2" fillId="0" borderId="47" xfId="0" applyFont="1" applyBorder="1" applyAlignment="1">
      <alignment vertical="center"/>
    </xf>
    <xf numFmtId="49" fontId="2" fillId="0" borderId="101" xfId="0" applyNumberFormat="1" applyFont="1" applyBorder="1" applyAlignment="1">
      <alignment horizontal="center" vertical="center"/>
    </xf>
    <xf numFmtId="0" fontId="13" fillId="2" borderId="104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9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5" xfId="0" applyFont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/>
    </xf>
    <xf numFmtId="0" fontId="7" fillId="0" borderId="90" xfId="0" applyFont="1" applyBorder="1" applyAlignment="1">
      <alignment vertical="center" wrapText="1"/>
    </xf>
    <xf numFmtId="0" fontId="7" fillId="0" borderId="106" xfId="0" applyFont="1" applyBorder="1" applyAlignment="1">
      <alignment vertical="center" wrapText="1"/>
    </xf>
    <xf numFmtId="3" fontId="7" fillId="0" borderId="90" xfId="0" applyNumberFormat="1" applyFont="1" applyBorder="1" applyAlignment="1">
      <alignment horizontal="right" vertical="center"/>
    </xf>
    <xf numFmtId="9" fontId="7" fillId="0" borderId="83" xfId="0" applyNumberFormat="1" applyFont="1" applyBorder="1" applyAlignment="1">
      <alignment horizontal="right" vertical="center"/>
    </xf>
    <xf numFmtId="9" fontId="2" fillId="0" borderId="107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05" xfId="0" applyFont="1" applyBorder="1" applyAlignment="1">
      <alignment vertical="center" wrapText="1"/>
    </xf>
    <xf numFmtId="0" fontId="5" fillId="0" borderId="8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83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horizontal="center" vertical="center"/>
    </xf>
    <xf numFmtId="0" fontId="13" fillId="2" borderId="8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9" fontId="2" fillId="0" borderId="109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10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justify" vertical="center" wrapText="1"/>
    </xf>
    <xf numFmtId="9" fontId="2" fillId="0" borderId="111" xfId="0" applyNumberFormat="1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12" xfId="0" applyNumberFormat="1" applyFont="1" applyBorder="1" applyAlignment="1">
      <alignment horizontal="right" vertical="center" wrapText="1"/>
    </xf>
    <xf numFmtId="9" fontId="2" fillId="0" borderId="113" xfId="0" applyNumberFormat="1" applyFont="1" applyBorder="1" applyAlignment="1">
      <alignment horizontal="center" vertical="center" wrapText="1"/>
    </xf>
    <xf numFmtId="0" fontId="3" fillId="0" borderId="106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14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3" xfId="0" applyNumberFormat="1" applyFont="1" applyBorder="1" applyAlignment="1">
      <alignment vertical="center"/>
    </xf>
    <xf numFmtId="0" fontId="3" fillId="0" borderId="0" xfId="0" applyFont="1" applyBorder="1" applyAlignment="1"/>
    <xf numFmtId="3" fontId="2" fillId="0" borderId="50" xfId="0" applyNumberFormat="1" applyFont="1" applyBorder="1" applyAlignment="1">
      <alignment horizontal="right" vertical="center"/>
    </xf>
    <xf numFmtId="3" fontId="2" fillId="0" borderId="115" xfId="0" applyNumberFormat="1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3" fontId="7" fillId="0" borderId="117" xfId="0" applyNumberFormat="1" applyFont="1" applyBorder="1" applyAlignment="1">
      <alignment horizontal="right" vertical="center"/>
    </xf>
    <xf numFmtId="3" fontId="2" fillId="0" borderId="118" xfId="0" applyNumberFormat="1" applyFont="1" applyBorder="1" applyAlignment="1">
      <alignment horizontal="right" vertical="center"/>
    </xf>
    <xf numFmtId="3" fontId="2" fillId="0" borderId="119" xfId="0" applyNumberFormat="1" applyFont="1" applyBorder="1" applyAlignment="1">
      <alignment horizontal="right" vertical="center"/>
    </xf>
    <xf numFmtId="3" fontId="2" fillId="0" borderId="78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23" xfId="0" applyNumberFormat="1" applyFont="1" applyBorder="1" applyAlignment="1">
      <alignment horizontal="center" vertical="center"/>
    </xf>
    <xf numFmtId="0" fontId="2" fillId="0" borderId="120" xfId="0" applyFont="1" applyBorder="1" applyAlignment="1">
      <alignment vertical="center"/>
    </xf>
    <xf numFmtId="3" fontId="5" fillId="0" borderId="48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/>
    </xf>
    <xf numFmtId="3" fontId="7" fillId="0" borderId="125" xfId="0" applyNumberFormat="1" applyFont="1" applyBorder="1" applyAlignment="1">
      <alignment horizontal="right" vertical="center"/>
    </xf>
    <xf numFmtId="0" fontId="2" fillId="0" borderId="96" xfId="0" applyFont="1" applyBorder="1" applyAlignment="1">
      <alignment vertical="center"/>
    </xf>
    <xf numFmtId="0" fontId="10" fillId="0" borderId="0" xfId="0" applyFont="1" applyBorder="1" applyAlignment="1"/>
    <xf numFmtId="3" fontId="2" fillId="0" borderId="126" xfId="0" applyNumberFormat="1" applyFont="1" applyBorder="1" applyAlignment="1">
      <alignment horizontal="right" vertical="center"/>
    </xf>
    <xf numFmtId="3" fontId="2" fillId="0" borderId="127" xfId="0" applyNumberFormat="1" applyFont="1" applyBorder="1" applyAlignment="1">
      <alignment horizontal="right" vertical="center"/>
    </xf>
    <xf numFmtId="3" fontId="2" fillId="0" borderId="8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39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91" xfId="0" applyFont="1" applyBorder="1" applyAlignment="1">
      <alignment vertical="center"/>
    </xf>
    <xf numFmtId="3" fontId="6" fillId="0" borderId="91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42" xfId="0" applyFont="1" applyBorder="1" applyAlignment="1">
      <alignment vertical="center"/>
    </xf>
    <xf numFmtId="3" fontId="7" fillId="0" borderId="143" xfId="0" applyNumberFormat="1" applyFont="1" applyBorder="1" applyAlignment="1">
      <alignment horizontal="right" vertical="center"/>
    </xf>
    <xf numFmtId="0" fontId="7" fillId="2" borderId="87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49" fontId="6" fillId="0" borderId="8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23" xfId="0" applyNumberFormat="1" applyFont="1" applyBorder="1" applyAlignment="1">
      <alignment horizontal="center" vertical="center"/>
    </xf>
    <xf numFmtId="0" fontId="7" fillId="0" borderId="120" xfId="0" applyFont="1" applyBorder="1" applyAlignment="1">
      <alignment vertical="center"/>
    </xf>
    <xf numFmtId="3" fontId="7" fillId="0" borderId="105" xfId="0" applyNumberFormat="1" applyFont="1" applyBorder="1" applyAlignment="1">
      <alignment horizontal="right" vertical="center"/>
    </xf>
    <xf numFmtId="0" fontId="2" fillId="0" borderId="93" xfId="0" applyFont="1" applyBorder="1" applyAlignment="1">
      <alignment vertical="center" wrapText="1"/>
    </xf>
    <xf numFmtId="0" fontId="2" fillId="0" borderId="77" xfId="0" applyFont="1" applyBorder="1" applyAlignment="1">
      <alignment vertical="center" wrapText="1"/>
    </xf>
    <xf numFmtId="3" fontId="2" fillId="0" borderId="12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3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45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vertical="center"/>
    </xf>
    <xf numFmtId="3" fontId="7" fillId="2" borderId="125" xfId="0" applyNumberFormat="1" applyFont="1" applyFill="1" applyBorder="1" applyAlignment="1">
      <alignment horizontal="right" vertical="center"/>
    </xf>
    <xf numFmtId="3" fontId="7" fillId="2" borderId="147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44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49" xfId="0" applyNumberFormat="1" applyFont="1" applyBorder="1" applyAlignment="1">
      <alignment horizontal="right" vertical="center" wrapText="1"/>
    </xf>
    <xf numFmtId="9" fontId="2" fillId="0" borderId="150" xfId="0" applyNumberFormat="1" applyFont="1" applyBorder="1" applyAlignment="1">
      <alignment horizontal="right" vertical="center" wrapText="1"/>
    </xf>
    <xf numFmtId="9" fontId="2" fillId="0" borderId="148" xfId="0" applyNumberFormat="1" applyFont="1" applyBorder="1" applyAlignment="1">
      <alignment horizontal="right" vertical="center" wrapText="1"/>
    </xf>
    <xf numFmtId="3" fontId="2" fillId="0" borderId="151" xfId="0" applyNumberFormat="1" applyFont="1" applyBorder="1" applyAlignment="1">
      <alignment horizontal="right" vertical="center" wrapText="1"/>
    </xf>
    <xf numFmtId="3" fontId="2" fillId="0" borderId="153" xfId="0" applyNumberFormat="1" applyFont="1" applyBorder="1" applyAlignment="1">
      <alignment horizontal="right" vertical="center" wrapText="1"/>
    </xf>
    <xf numFmtId="9" fontId="2" fillId="0" borderId="152" xfId="0" applyNumberFormat="1" applyFont="1" applyBorder="1" applyAlignment="1">
      <alignment horizontal="right" vertical="center" wrapText="1"/>
    </xf>
    <xf numFmtId="3" fontId="2" fillId="0" borderId="155" xfId="0" applyNumberFormat="1" applyFont="1" applyBorder="1" applyAlignment="1">
      <alignment horizontal="right" vertical="center" wrapText="1"/>
    </xf>
    <xf numFmtId="9" fontId="2" fillId="0" borderId="154" xfId="0" applyNumberFormat="1" applyFont="1" applyBorder="1" applyAlignment="1">
      <alignment horizontal="right" vertical="center" wrapText="1"/>
    </xf>
    <xf numFmtId="3" fontId="2" fillId="0" borderId="156" xfId="0" applyNumberFormat="1" applyFont="1" applyBorder="1" applyAlignment="1">
      <alignment horizontal="right" vertical="center" wrapText="1"/>
    </xf>
    <xf numFmtId="9" fontId="2" fillId="0" borderId="157" xfId="0" applyNumberFormat="1" applyFont="1" applyBorder="1" applyAlignment="1">
      <alignment horizontal="right" vertical="center" wrapText="1"/>
    </xf>
    <xf numFmtId="0" fontId="2" fillId="0" borderId="149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41" xfId="0" applyFont="1" applyBorder="1" applyAlignment="1">
      <alignment horizontal="center" vertical="center"/>
    </xf>
    <xf numFmtId="0" fontId="3" fillId="0" borderId="90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158" xfId="0" applyNumberFormat="1" applyFont="1" applyBorder="1" applyAlignment="1">
      <alignment horizontal="right" vertical="center" wrapText="1"/>
    </xf>
    <xf numFmtId="9" fontId="2" fillId="0" borderId="159" xfId="0" applyNumberFormat="1" applyFont="1" applyBorder="1" applyAlignment="1">
      <alignment horizontal="center" vertical="center" wrapText="1"/>
    </xf>
    <xf numFmtId="0" fontId="2" fillId="0" borderId="160" xfId="0" applyFont="1" applyBorder="1" applyAlignment="1">
      <alignment horizontal="center" vertical="center" wrapText="1"/>
    </xf>
    <xf numFmtId="0" fontId="2" fillId="0" borderId="55" xfId="0" applyFont="1" applyBorder="1"/>
    <xf numFmtId="3" fontId="2" fillId="0" borderId="48" xfId="0" applyNumberFormat="1" applyFont="1" applyBorder="1" applyAlignment="1">
      <alignment vertical="center"/>
    </xf>
    <xf numFmtId="0" fontId="2" fillId="0" borderId="16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7" fillId="0" borderId="18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0" fontId="2" fillId="0" borderId="48" xfId="0" applyFont="1" applyBorder="1" applyAlignment="1">
      <alignment horizontal="left" vertical="center" wrapText="1"/>
    </xf>
    <xf numFmtId="0" fontId="20" fillId="0" borderId="0" xfId="0" applyFont="1" applyBorder="1" applyAlignment="1"/>
    <xf numFmtId="0" fontId="21" fillId="0" borderId="0" xfId="0" applyFont="1"/>
    <xf numFmtId="0" fontId="20" fillId="0" borderId="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" fillId="0" borderId="79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8" xfId="0" applyNumberFormat="1" applyFont="1" applyBorder="1" applyAlignment="1">
      <alignment vertical="center"/>
    </xf>
    <xf numFmtId="3" fontId="7" fillId="0" borderId="48" xfId="0" applyNumberFormat="1" applyFont="1" applyBorder="1" applyAlignment="1">
      <alignment vertical="center"/>
    </xf>
    <xf numFmtId="3" fontId="2" fillId="0" borderId="120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9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93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6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3" fontId="2" fillId="0" borderId="84" xfId="0" applyNumberFormat="1" applyFont="1" applyBorder="1" applyAlignment="1">
      <alignment vertical="center"/>
    </xf>
    <xf numFmtId="9" fontId="2" fillId="0" borderId="140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3" fontId="2" fillId="0" borderId="165" xfId="0" applyNumberFormat="1" applyFont="1" applyBorder="1" applyAlignment="1">
      <alignment horizontal="right" vertical="center"/>
    </xf>
    <xf numFmtId="0" fontId="8" fillId="0" borderId="166" xfId="1" applyFont="1" applyBorder="1" applyAlignment="1">
      <alignment horizontal="center" vertical="center"/>
    </xf>
    <xf numFmtId="0" fontId="8" fillId="0" borderId="167" xfId="1" applyFont="1" applyBorder="1" applyAlignment="1">
      <alignment vertical="center"/>
    </xf>
    <xf numFmtId="3" fontId="8" fillId="0" borderId="72" xfId="1" applyNumberFormat="1" applyFont="1" applyBorder="1" applyAlignment="1">
      <alignment horizontal="center" vertical="center"/>
    </xf>
    <xf numFmtId="9" fontId="8" fillId="0" borderId="64" xfId="1" applyNumberFormat="1" applyFont="1" applyBorder="1" applyAlignment="1">
      <alignment horizontal="center" vertical="center"/>
    </xf>
    <xf numFmtId="0" fontId="8" fillId="0" borderId="59" xfId="1" applyFont="1" applyBorder="1" applyAlignment="1">
      <alignment vertical="center"/>
    </xf>
    <xf numFmtId="0" fontId="8" fillId="0" borderId="60" xfId="1" applyFont="1" applyBorder="1" applyAlignment="1">
      <alignment vertical="center"/>
    </xf>
    <xf numFmtId="3" fontId="8" fillId="0" borderId="73" xfId="1" applyNumberFormat="1" applyFont="1" applyBorder="1" applyAlignment="1">
      <alignment horizontal="center" vertical="center"/>
    </xf>
    <xf numFmtId="9" fontId="8" fillId="0" borderId="74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03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7" fillId="0" borderId="168" xfId="0" applyFont="1" applyBorder="1" applyAlignment="1">
      <alignment horizontal="center" vertical="center"/>
    </xf>
    <xf numFmtId="0" fontId="7" fillId="0" borderId="169" xfId="0" applyFont="1" applyBorder="1" applyAlignment="1">
      <alignment vertical="center"/>
    </xf>
    <xf numFmtId="3" fontId="7" fillId="0" borderId="17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4" fillId="0" borderId="0" xfId="0" applyFont="1"/>
    <xf numFmtId="0" fontId="22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2" fillId="0" borderId="55" xfId="0" applyFont="1" applyFill="1" applyBorder="1"/>
    <xf numFmtId="3" fontId="2" fillId="0" borderId="14" xfId="0" applyNumberFormat="1" applyFont="1" applyBorder="1" applyAlignment="1">
      <alignment vertical="center"/>
    </xf>
    <xf numFmtId="0" fontId="23" fillId="0" borderId="48" xfId="1" applyFont="1" applyBorder="1" applyAlignment="1">
      <alignment vertical="center"/>
    </xf>
    <xf numFmtId="0" fontId="2" fillId="5" borderId="48" xfId="0" applyFont="1" applyFill="1" applyBorder="1" applyAlignment="1">
      <alignment vertical="center" wrapText="1"/>
    </xf>
    <xf numFmtId="0" fontId="2" fillId="0" borderId="63" xfId="0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0" fontId="2" fillId="0" borderId="104" xfId="0" applyFont="1" applyBorder="1" applyAlignment="1">
      <alignment horizontal="center" vertical="center"/>
    </xf>
    <xf numFmtId="0" fontId="2" fillId="0" borderId="89" xfId="0" applyFont="1" applyBorder="1" applyAlignment="1">
      <alignment vertical="center"/>
    </xf>
    <xf numFmtId="3" fontId="5" fillId="0" borderId="4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3" fontId="6" fillId="0" borderId="171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6" fillId="0" borderId="116" xfId="0" applyFont="1" applyBorder="1" applyAlignment="1">
      <alignment vertical="center"/>
    </xf>
    <xf numFmtId="0" fontId="7" fillId="0" borderId="172" xfId="0" applyFont="1" applyBorder="1" applyAlignment="1">
      <alignment vertical="center"/>
    </xf>
    <xf numFmtId="0" fontId="7" fillId="2" borderId="52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right" vertical="center"/>
    </xf>
    <xf numFmtId="3" fontId="7" fillId="0" borderId="128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7" fillId="0" borderId="115" xfId="0" applyFont="1" applyBorder="1" applyAlignment="1">
      <alignment vertical="center" wrapText="1"/>
    </xf>
    <xf numFmtId="0" fontId="7" fillId="0" borderId="173" xfId="0" applyFont="1" applyBorder="1" applyAlignment="1">
      <alignment vertical="center"/>
    </xf>
    <xf numFmtId="0" fontId="2" fillId="0" borderId="96" xfId="0" applyFont="1" applyBorder="1" applyAlignment="1">
      <alignment horizontal="center" vertical="center"/>
    </xf>
    <xf numFmtId="0" fontId="2" fillId="0" borderId="174" xfId="0" applyFont="1" applyBorder="1" applyAlignment="1">
      <alignment horizontal="center" vertical="center"/>
    </xf>
    <xf numFmtId="3" fontId="2" fillId="0" borderId="80" xfId="0" applyNumberFormat="1" applyFont="1" applyBorder="1" applyAlignment="1">
      <alignment vertical="center"/>
    </xf>
    <xf numFmtId="3" fontId="2" fillId="0" borderId="175" xfId="0" applyNumberFormat="1" applyFont="1" applyBorder="1" applyAlignment="1">
      <alignment vertical="center"/>
    </xf>
    <xf numFmtId="3" fontId="2" fillId="0" borderId="91" xfId="0" applyNumberFormat="1" applyFont="1" applyBorder="1" applyAlignment="1">
      <alignment vertical="center"/>
    </xf>
    <xf numFmtId="3" fontId="2" fillId="0" borderId="132" xfId="0" applyNumberFormat="1" applyFont="1" applyBorder="1" applyAlignment="1">
      <alignment vertical="center"/>
    </xf>
    <xf numFmtId="3" fontId="2" fillId="0" borderId="176" xfId="0" applyNumberFormat="1" applyFont="1" applyBorder="1" applyAlignment="1">
      <alignment horizontal="right" vertical="center"/>
    </xf>
    <xf numFmtId="0" fontId="2" fillId="0" borderId="179" xfId="0" applyFont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right" vertical="center"/>
    </xf>
    <xf numFmtId="3" fontId="2" fillId="0" borderId="180" xfId="0" applyNumberFormat="1" applyFont="1" applyBorder="1" applyAlignment="1">
      <alignment vertical="center"/>
    </xf>
    <xf numFmtId="3" fontId="13" fillId="2" borderId="50" xfId="0" applyNumberFormat="1" applyFont="1" applyFill="1" applyBorder="1" applyAlignment="1">
      <alignment horizontal="right" vertical="center"/>
    </xf>
    <xf numFmtId="3" fontId="2" fillId="0" borderId="51" xfId="0" applyNumberFormat="1" applyFont="1" applyBorder="1" applyAlignment="1">
      <alignment vertical="center"/>
    </xf>
    <xf numFmtId="3" fontId="13" fillId="2" borderId="51" xfId="0" applyNumberFormat="1" applyFont="1" applyFill="1" applyBorder="1" applyAlignment="1">
      <alignment horizontal="right" vertical="center"/>
    </xf>
    <xf numFmtId="3" fontId="2" fillId="0" borderId="181" xfId="0" applyNumberFormat="1" applyFont="1" applyBorder="1" applyAlignment="1">
      <alignment vertical="center"/>
    </xf>
    <xf numFmtId="3" fontId="2" fillId="0" borderId="172" xfId="0" applyNumberFormat="1" applyFont="1" applyBorder="1" applyAlignment="1">
      <alignment vertical="center"/>
    </xf>
    <xf numFmtId="3" fontId="13" fillId="2" borderId="14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13" fillId="2" borderId="180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3" fontId="2" fillId="0" borderId="182" xfId="0" applyNumberFormat="1" applyFont="1" applyBorder="1" applyAlignment="1">
      <alignment vertical="center"/>
    </xf>
    <xf numFmtId="3" fontId="13" fillId="2" borderId="51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horizontal="right" vertical="center"/>
    </xf>
    <xf numFmtId="3" fontId="13" fillId="2" borderId="172" xfId="0" applyNumberFormat="1" applyFont="1" applyFill="1" applyBorder="1" applyAlignment="1">
      <alignment horizontal="right" vertical="center"/>
    </xf>
    <xf numFmtId="3" fontId="9" fillId="4" borderId="52" xfId="0" applyNumberFormat="1" applyFont="1" applyFill="1" applyBorder="1" applyAlignment="1">
      <alignment horizontal="right" vertical="center"/>
    </xf>
    <xf numFmtId="0" fontId="13" fillId="2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86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30" xfId="0" applyFont="1" applyBorder="1" applyAlignment="1">
      <alignment horizontal="right" vertical="center"/>
    </xf>
    <xf numFmtId="0" fontId="7" fillId="0" borderId="143" xfId="0" applyFont="1" applyBorder="1" applyAlignment="1">
      <alignment horizontal="right" vertical="center"/>
    </xf>
    <xf numFmtId="0" fontId="7" fillId="0" borderId="87" xfId="0" applyFont="1" applyBorder="1" applyAlignment="1">
      <alignment horizontal="right" vertical="center"/>
    </xf>
    <xf numFmtId="0" fontId="7" fillId="2" borderId="130" xfId="0" applyFont="1" applyFill="1" applyBorder="1" applyAlignment="1">
      <alignment horizontal="right" vertical="center"/>
    </xf>
    <xf numFmtId="0" fontId="2" fillId="0" borderId="88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30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177" xfId="0" applyFont="1" applyBorder="1" applyAlignment="1">
      <alignment horizontal="center" vertical="center"/>
    </xf>
    <xf numFmtId="0" fontId="7" fillId="0" borderId="178" xfId="0" applyFont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/>
    </xf>
    <xf numFmtId="0" fontId="2" fillId="0" borderId="178" xfId="0" applyFont="1" applyBorder="1" applyAlignment="1">
      <alignment horizontal="center" vertical="center"/>
    </xf>
    <xf numFmtId="0" fontId="5" fillId="0" borderId="12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63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36" xfId="0" applyFont="1" applyBorder="1" applyAlignment="1">
      <alignment horizontal="center" vertical="center"/>
    </xf>
    <xf numFmtId="0" fontId="7" fillId="0" borderId="16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37" xfId="0" applyFont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5" width="9.7109375" style="1" customWidth="1"/>
    <col min="7" max="7" width="11.140625" bestFit="1" customWidth="1"/>
  </cols>
  <sheetData>
    <row r="1" spans="1:7" s="1" customFormat="1" ht="15" customHeight="1" x14ac:dyDescent="0.2">
      <c r="B1" s="2"/>
      <c r="C1" s="2"/>
      <c r="D1" s="2"/>
      <c r="E1" s="491"/>
      <c r="F1" s="491"/>
      <c r="G1" s="2" t="s">
        <v>362</v>
      </c>
    </row>
    <row r="2" spans="1:7" s="1" customFormat="1" ht="15" customHeight="1" x14ac:dyDescent="0.2">
      <c r="A2" s="3"/>
      <c r="B2" s="3"/>
      <c r="C2" s="3"/>
      <c r="D2" s="3"/>
      <c r="E2" s="3"/>
      <c r="F2" s="3"/>
      <c r="G2" s="373" t="s">
        <v>557</v>
      </c>
    </row>
    <row r="3" spans="1:7" s="1" customFormat="1" ht="15" customHeight="1" x14ac:dyDescent="0.2">
      <c r="A3" s="4"/>
    </row>
    <row r="4" spans="1:7" s="1" customFormat="1" ht="15" customHeight="1" x14ac:dyDescent="0.2">
      <c r="A4" s="536" t="s">
        <v>527</v>
      </c>
      <c r="B4" s="536"/>
      <c r="C4" s="536"/>
      <c r="D4" s="536"/>
      <c r="E4" s="536"/>
    </row>
    <row r="5" spans="1:7" s="1" customFormat="1" ht="15" customHeight="1" thickBot="1" x14ac:dyDescent="0.25">
      <c r="A5" s="5"/>
      <c r="B5" s="5"/>
      <c r="C5" s="5"/>
      <c r="D5" s="5"/>
      <c r="E5" s="332" t="s">
        <v>165</v>
      </c>
    </row>
    <row r="6" spans="1:7" ht="36.75" customHeight="1" thickTop="1" x14ac:dyDescent="0.2">
      <c r="A6" s="7" t="s">
        <v>1</v>
      </c>
      <c r="B6" s="8" t="s">
        <v>2</v>
      </c>
      <c r="C6" s="9" t="s">
        <v>446</v>
      </c>
      <c r="D6" s="9" t="s">
        <v>559</v>
      </c>
      <c r="E6" s="10" t="s">
        <v>535</v>
      </c>
    </row>
    <row r="7" spans="1:7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4" t="s">
        <v>7</v>
      </c>
      <c r="F7" s="15"/>
    </row>
    <row r="8" spans="1:7" ht="15" customHeight="1" thickTop="1" x14ac:dyDescent="0.2">
      <c r="A8" s="539" t="s">
        <v>10</v>
      </c>
      <c r="B8" s="540"/>
      <c r="C8" s="540"/>
      <c r="D8" s="540"/>
      <c r="E8" s="541"/>
      <c r="F8" s="15"/>
    </row>
    <row r="9" spans="1:7" ht="15" customHeight="1" x14ac:dyDescent="0.2">
      <c r="A9" s="24" t="s">
        <v>11</v>
      </c>
      <c r="B9" s="25" t="s">
        <v>424</v>
      </c>
      <c r="C9" s="26">
        <f t="shared" ref="C9" si="0">SUM(C10:C11)</f>
        <v>69237657</v>
      </c>
      <c r="D9" s="26">
        <f t="shared" ref="D9" si="1">SUM(D10:D11)</f>
        <v>69237657</v>
      </c>
      <c r="E9" s="78">
        <f>D9/C9</f>
        <v>1</v>
      </c>
      <c r="F9" s="15"/>
    </row>
    <row r="10" spans="1:7" ht="15" customHeight="1" x14ac:dyDescent="0.2">
      <c r="A10" s="17" t="s">
        <v>13</v>
      </c>
      <c r="B10" s="18" t="s">
        <v>244</v>
      </c>
      <c r="C10" s="19">
        <f>'7.sz. melléklet'!D63</f>
        <v>62551911</v>
      </c>
      <c r="D10" s="19">
        <f>'7.sz. melléklet'!E63</f>
        <v>62551911</v>
      </c>
      <c r="E10" s="119">
        <f>D10/C10</f>
        <v>1</v>
      </c>
      <c r="F10" s="15"/>
    </row>
    <row r="11" spans="1:7" ht="24" x14ac:dyDescent="0.2">
      <c r="A11" s="17" t="s">
        <v>14</v>
      </c>
      <c r="B11" s="47" t="s">
        <v>426</v>
      </c>
      <c r="C11" s="19">
        <f>'7.sz. melléklet'!D64</f>
        <v>6685746</v>
      </c>
      <c r="D11" s="19">
        <f>'7.sz. melléklet'!E64</f>
        <v>6685746</v>
      </c>
      <c r="E11" s="119">
        <f>D11/C11</f>
        <v>1</v>
      </c>
      <c r="F11" s="15"/>
    </row>
    <row r="12" spans="1:7" ht="24" x14ac:dyDescent="0.2">
      <c r="A12" s="24" t="s">
        <v>18</v>
      </c>
      <c r="B12" s="451" t="s">
        <v>425</v>
      </c>
      <c r="C12" s="26">
        <f t="shared" ref="C12" si="2">SUM(C13:C14)</f>
        <v>36925688</v>
      </c>
      <c r="D12" s="26">
        <f t="shared" ref="D12" si="3">SUM(D13:D14)</f>
        <v>36925688</v>
      </c>
      <c r="E12" s="78">
        <f>D12/C12</f>
        <v>1</v>
      </c>
      <c r="F12" s="15"/>
    </row>
    <row r="13" spans="1:7" ht="15" customHeight="1" x14ac:dyDescent="0.2">
      <c r="A13" s="17" t="s">
        <v>13</v>
      </c>
      <c r="B13" s="18" t="s">
        <v>409</v>
      </c>
      <c r="C13" s="19">
        <f>'7.sz. melléklet'!D66</f>
        <v>0</v>
      </c>
      <c r="D13" s="19">
        <f>'7.sz. melléklet'!E66</f>
        <v>0</v>
      </c>
      <c r="E13" s="78"/>
      <c r="F13" s="15"/>
    </row>
    <row r="14" spans="1:7" ht="24" x14ac:dyDescent="0.2">
      <c r="A14" s="17" t="s">
        <v>14</v>
      </c>
      <c r="B14" s="47" t="s">
        <v>427</v>
      </c>
      <c r="C14" s="19">
        <f>'7.sz. melléklet'!D67</f>
        <v>36925688</v>
      </c>
      <c r="D14" s="19">
        <f>'7.sz. melléklet'!E67</f>
        <v>36925688</v>
      </c>
      <c r="E14" s="119"/>
      <c r="F14" s="15"/>
    </row>
    <row r="15" spans="1:7" ht="15" customHeight="1" x14ac:dyDescent="0.2">
      <c r="A15" s="24" t="s">
        <v>19</v>
      </c>
      <c r="B15" s="66" t="s">
        <v>15</v>
      </c>
      <c r="C15" s="67">
        <f t="shared" ref="C15" si="4">SUM(C16:C18)</f>
        <v>96000000</v>
      </c>
      <c r="D15" s="67">
        <f t="shared" ref="D15" si="5">SUM(D16:D18)</f>
        <v>96000000</v>
      </c>
      <c r="E15" s="78">
        <f>D15/C15</f>
        <v>1</v>
      </c>
      <c r="F15" s="15"/>
    </row>
    <row r="16" spans="1:7" ht="15" customHeight="1" x14ac:dyDescent="0.2">
      <c r="A16" s="236" t="s">
        <v>13</v>
      </c>
      <c r="B16" s="237" t="s">
        <v>252</v>
      </c>
      <c r="C16" s="163">
        <f>'7.sz. melléklet'!D69</f>
        <v>54500000</v>
      </c>
      <c r="D16" s="163">
        <f>'7.sz. melléklet'!E69</f>
        <v>54500000</v>
      </c>
      <c r="E16" s="86">
        <f>D16/C16</f>
        <v>1</v>
      </c>
      <c r="F16" s="15"/>
    </row>
    <row r="17" spans="1:6" ht="15" customHeight="1" x14ac:dyDescent="0.2">
      <c r="A17" s="236" t="s">
        <v>14</v>
      </c>
      <c r="B17" s="237" t="s">
        <v>253</v>
      </c>
      <c r="C17" s="163">
        <f>'7.sz. melléklet'!D70</f>
        <v>41000000</v>
      </c>
      <c r="D17" s="163">
        <f>'7.sz. melléklet'!E70</f>
        <v>41000000</v>
      </c>
      <c r="E17" s="86">
        <f>D17/C17</f>
        <v>1</v>
      </c>
      <c r="F17" s="15"/>
    </row>
    <row r="18" spans="1:6" ht="15" customHeight="1" x14ac:dyDescent="0.2">
      <c r="A18" s="236" t="s">
        <v>41</v>
      </c>
      <c r="B18" s="237" t="s">
        <v>263</v>
      </c>
      <c r="C18" s="163">
        <f>'7.sz. melléklet'!D74</f>
        <v>500000</v>
      </c>
      <c r="D18" s="163">
        <f>'7.sz. melléklet'!E74</f>
        <v>500000</v>
      </c>
      <c r="E18" s="86">
        <f>D18/C18</f>
        <v>1</v>
      </c>
      <c r="F18" s="15"/>
    </row>
    <row r="19" spans="1:6" ht="15" customHeight="1" x14ac:dyDescent="0.2">
      <c r="A19" s="24" t="s">
        <v>20</v>
      </c>
      <c r="B19" s="16" t="s">
        <v>12</v>
      </c>
      <c r="C19" s="26">
        <f>'7.sz. melléklet'!D75+'8.sz. melléklet'!D35</f>
        <v>78494085</v>
      </c>
      <c r="D19" s="26">
        <f>'7.sz. melléklet'!E75+'8.sz. melléklet'!E35</f>
        <v>78494090</v>
      </c>
      <c r="E19" s="78">
        <f>D19/C19</f>
        <v>1.0000000636990674</v>
      </c>
      <c r="F19" s="15"/>
    </row>
    <row r="20" spans="1:6" ht="15" customHeight="1" x14ac:dyDescent="0.2">
      <c r="A20" s="24" t="s">
        <v>21</v>
      </c>
      <c r="B20" s="25" t="s">
        <v>347</v>
      </c>
      <c r="C20" s="26">
        <f>'7.sz. melléklet'!D84</f>
        <v>0</v>
      </c>
      <c r="D20" s="26">
        <f>'7.sz. melléklet'!E84</f>
        <v>0</v>
      </c>
      <c r="E20" s="78"/>
      <c r="F20" s="15"/>
    </row>
    <row r="21" spans="1:6" ht="15" customHeight="1" x14ac:dyDescent="0.2">
      <c r="A21" s="433" t="s">
        <v>428</v>
      </c>
      <c r="B21" s="25" t="s">
        <v>22</v>
      </c>
      <c r="C21" s="26">
        <f>'7.sz. melléklet'!D86</f>
        <v>0</v>
      </c>
      <c r="D21" s="26">
        <f>'7.sz. melléklet'!E86</f>
        <v>0</v>
      </c>
      <c r="E21" s="78"/>
      <c r="F21" s="15"/>
    </row>
    <row r="22" spans="1:6" ht="15" customHeight="1" x14ac:dyDescent="0.2">
      <c r="A22" s="433" t="s">
        <v>26</v>
      </c>
      <c r="B22" s="25" t="s">
        <v>23</v>
      </c>
      <c r="C22" s="26">
        <f>'7.sz. melléklet'!D88</f>
        <v>860000</v>
      </c>
      <c r="D22" s="26">
        <f>'7.sz. melléklet'!E88</f>
        <v>2071000</v>
      </c>
      <c r="E22" s="78">
        <f>D22/C22</f>
        <v>2.4081395348837211</v>
      </c>
      <c r="F22" s="15"/>
    </row>
    <row r="23" spans="1:6" ht="15" customHeight="1" x14ac:dyDescent="0.2">
      <c r="A23" s="537" t="s">
        <v>25</v>
      </c>
      <c r="B23" s="537"/>
      <c r="C23" s="28">
        <f t="shared" ref="C23" si="6">C19+C15+C9+C20+C12+C21+C22</f>
        <v>281517430</v>
      </c>
      <c r="D23" s="28">
        <f t="shared" ref="D23" si="7">D19+D15+D9+D20+D12+D21+D22</f>
        <v>282728435</v>
      </c>
      <c r="E23" s="118">
        <f>D23/C23</f>
        <v>1.0043017052265646</v>
      </c>
      <c r="F23" s="15"/>
    </row>
    <row r="24" spans="1:6" ht="15" customHeight="1" x14ac:dyDescent="0.2">
      <c r="A24" s="538" t="s">
        <v>26</v>
      </c>
      <c r="B24" s="25" t="s">
        <v>27</v>
      </c>
      <c r="C24" s="542">
        <f>'7.sz. melléklet'!D93+'8.sz. melléklet'!D38</f>
        <v>224720570</v>
      </c>
      <c r="D24" s="542">
        <f>'7.sz. melléklet'!E93+'8.sz. melléklet'!E38</f>
        <v>224720565</v>
      </c>
      <c r="E24" s="544">
        <f>D24/C24</f>
        <v>0.99999997775014549</v>
      </c>
      <c r="F24" s="543"/>
    </row>
    <row r="25" spans="1:6" ht="15" customHeight="1" x14ac:dyDescent="0.2">
      <c r="A25" s="538"/>
      <c r="B25" s="25" t="s">
        <v>28</v>
      </c>
      <c r="C25" s="542"/>
      <c r="D25" s="542"/>
      <c r="E25" s="544" t="e">
        <f>#REF!/C25</f>
        <v>#REF!</v>
      </c>
      <c r="F25" s="543"/>
    </row>
    <row r="26" spans="1:6" ht="15" customHeight="1" x14ac:dyDescent="0.2">
      <c r="A26" s="286" t="s">
        <v>303</v>
      </c>
      <c r="B26" s="25" t="s">
        <v>359</v>
      </c>
      <c r="C26" s="490">
        <v>0</v>
      </c>
      <c r="D26" s="164">
        <v>0</v>
      </c>
      <c r="E26" s="287"/>
      <c r="F26" s="271"/>
    </row>
    <row r="27" spans="1:6" ht="15" customHeight="1" x14ac:dyDescent="0.2">
      <c r="A27" s="262" t="s">
        <v>29</v>
      </c>
      <c r="B27" s="25" t="s">
        <v>442</v>
      </c>
      <c r="C27" s="161">
        <f>SUM(C28:C30)</f>
        <v>0</v>
      </c>
      <c r="D27" s="161">
        <f>SUM(D28:D30)</f>
        <v>0</v>
      </c>
      <c r="E27" s="263"/>
      <c r="F27" s="543"/>
    </row>
    <row r="28" spans="1:6" ht="15" customHeight="1" x14ac:dyDescent="0.2">
      <c r="A28" s="42" t="s">
        <v>13</v>
      </c>
      <c r="B28" s="18" t="s">
        <v>443</v>
      </c>
      <c r="C28" s="392"/>
      <c r="D28" s="392"/>
      <c r="E28" s="261"/>
      <c r="F28" s="543"/>
    </row>
    <row r="29" spans="1:6" ht="15" customHeight="1" x14ac:dyDescent="0.2">
      <c r="A29" s="17" t="s">
        <v>14</v>
      </c>
      <c r="B29" s="18" t="s">
        <v>304</v>
      </c>
      <c r="C29" s="162">
        <f>'7.sz. melléklet'!D92</f>
        <v>0</v>
      </c>
      <c r="D29" s="162">
        <f>'7.sz. melléklet'!E92</f>
        <v>0</v>
      </c>
      <c r="E29" s="46"/>
      <c r="F29" s="15"/>
    </row>
    <row r="30" spans="1:6" ht="15" customHeight="1" x14ac:dyDescent="0.2">
      <c r="A30" s="17" t="s">
        <v>41</v>
      </c>
      <c r="B30" s="18" t="s">
        <v>305</v>
      </c>
      <c r="C30" s="391"/>
      <c r="D30" s="391"/>
      <c r="E30" s="357"/>
      <c r="F30" s="15"/>
    </row>
    <row r="31" spans="1:6" ht="15" customHeight="1" x14ac:dyDescent="0.2">
      <c r="A31" s="537" t="s">
        <v>30</v>
      </c>
      <c r="B31" s="537"/>
      <c r="C31" s="28">
        <f t="shared" ref="C31" si="8">SUM(C24:C27)</f>
        <v>224720570</v>
      </c>
      <c r="D31" s="28">
        <f t="shared" ref="D31" si="9">SUM(D24:D27)</f>
        <v>224720565</v>
      </c>
      <c r="E31" s="82">
        <f>D31/C31</f>
        <v>0.99999997775014549</v>
      </c>
      <c r="F31" s="15"/>
    </row>
    <row r="32" spans="1:6" ht="15" customHeight="1" x14ac:dyDescent="0.2">
      <c r="A32" s="549" t="s">
        <v>31</v>
      </c>
      <c r="B32" s="549"/>
      <c r="C32" s="31">
        <f>C31+C23</f>
        <v>506238000</v>
      </c>
      <c r="D32" s="31">
        <f>D31+D23</f>
        <v>507449000</v>
      </c>
      <c r="E32" s="160">
        <f>D32/C32</f>
        <v>1.0023921554683766</v>
      </c>
      <c r="F32" s="15"/>
    </row>
    <row r="33" spans="1:7" ht="15" customHeight="1" x14ac:dyDescent="0.2">
      <c r="A33" s="32"/>
      <c r="B33" s="33"/>
      <c r="C33" s="50"/>
      <c r="D33" s="50"/>
      <c r="E33" s="34"/>
      <c r="F33" s="15"/>
    </row>
    <row r="34" spans="1:7" ht="15" customHeight="1" x14ac:dyDescent="0.2">
      <c r="A34" s="545" t="s">
        <v>32</v>
      </c>
      <c r="B34" s="546"/>
      <c r="C34" s="546"/>
      <c r="D34" s="546"/>
      <c r="E34" s="547"/>
      <c r="F34" s="15"/>
    </row>
    <row r="35" spans="1:7" ht="15" customHeight="1" x14ac:dyDescent="0.2">
      <c r="A35" s="35" t="s">
        <v>11</v>
      </c>
      <c r="B35" s="16" t="s">
        <v>33</v>
      </c>
      <c r="C35" s="331">
        <f>'4.sz. melléklet'!D18</f>
        <v>243722682</v>
      </c>
      <c r="D35" s="331">
        <f>'4.sz. melléklet'!E18</f>
        <v>260218876</v>
      </c>
      <c r="E35" s="78">
        <f t="shared" ref="E35:E41" si="10">D35/C35</f>
        <v>1.0676842789708016</v>
      </c>
      <c r="F35" s="15"/>
      <c r="G35" s="174"/>
    </row>
    <row r="36" spans="1:7" ht="15" customHeight="1" x14ac:dyDescent="0.2">
      <c r="A36" s="24" t="s">
        <v>18</v>
      </c>
      <c r="B36" s="25" t="s">
        <v>34</v>
      </c>
      <c r="C36" s="26">
        <f>'7.sz. melléklet'!D38+'7.sz. melléklet'!D45+'7.sz. melléklet'!D48+'8.sz. melléklet'!D27</f>
        <v>200170892</v>
      </c>
      <c r="D36" s="26">
        <f>'7.sz. melléklet'!E38+'7.sz. melléklet'!E45+'7.sz. melléklet'!E48+'8.sz. melléklet'!E27</f>
        <v>205938892</v>
      </c>
      <c r="E36" s="78">
        <f t="shared" si="10"/>
        <v>1.0288153784117622</v>
      </c>
      <c r="F36" s="15"/>
    </row>
    <row r="37" spans="1:7" ht="15" customHeight="1" x14ac:dyDescent="0.2">
      <c r="A37" s="24" t="s">
        <v>19</v>
      </c>
      <c r="B37" s="25" t="s">
        <v>35</v>
      </c>
      <c r="C37" s="161">
        <f t="shared" ref="C37:D37" si="11">SUM(C38:C38)</f>
        <v>60040523</v>
      </c>
      <c r="D37" s="161">
        <f t="shared" si="11"/>
        <v>38987329</v>
      </c>
      <c r="E37" s="78">
        <f t="shared" si="10"/>
        <v>0.64935025632604837</v>
      </c>
      <c r="F37" s="15"/>
    </row>
    <row r="38" spans="1:7" ht="15" customHeight="1" x14ac:dyDescent="0.2">
      <c r="A38" s="17" t="s">
        <v>13</v>
      </c>
      <c r="B38" s="18" t="s">
        <v>36</v>
      </c>
      <c r="C38" s="19">
        <f>'7.sz. melléklet'!D37</f>
        <v>60040523</v>
      </c>
      <c r="D38" s="19">
        <f>'7.sz. melléklet'!E37</f>
        <v>38987329</v>
      </c>
      <c r="E38" s="119">
        <f t="shared" si="10"/>
        <v>0.64935025632604837</v>
      </c>
      <c r="F38" s="15"/>
    </row>
    <row r="39" spans="1:7" ht="15" customHeight="1" x14ac:dyDescent="0.2">
      <c r="A39" s="537" t="s">
        <v>37</v>
      </c>
      <c r="B39" s="537"/>
      <c r="C39" s="264">
        <f t="shared" ref="C39" si="12">C35+C36+C37</f>
        <v>503934097</v>
      </c>
      <c r="D39" s="264">
        <f t="shared" ref="D39" si="13">D35+D36+D37</f>
        <v>505145097</v>
      </c>
      <c r="E39" s="78">
        <f t="shared" si="10"/>
        <v>1.0024030920058977</v>
      </c>
      <c r="F39" s="15"/>
    </row>
    <row r="40" spans="1:7" ht="15" customHeight="1" x14ac:dyDescent="0.2">
      <c r="A40" s="286" t="s">
        <v>55</v>
      </c>
      <c r="B40" s="25" t="s">
        <v>38</v>
      </c>
      <c r="C40" s="349">
        <f>'7.sz. melléklet'!D53</f>
        <v>2303903</v>
      </c>
      <c r="D40" s="349">
        <f>'7.sz. melléklet'!E53</f>
        <v>2303903</v>
      </c>
      <c r="E40" s="78">
        <f t="shared" si="10"/>
        <v>1</v>
      </c>
      <c r="F40" s="271"/>
    </row>
    <row r="41" spans="1:7" s="38" customFormat="1" ht="15" customHeight="1" thickBot="1" x14ac:dyDescent="0.25">
      <c r="A41" s="548" t="s">
        <v>39</v>
      </c>
      <c r="B41" s="548"/>
      <c r="C41" s="205">
        <f t="shared" ref="C41" si="14">C39+C40</f>
        <v>506238000</v>
      </c>
      <c r="D41" s="205">
        <f t="shared" ref="D41" si="15">D39+D40</f>
        <v>507449000</v>
      </c>
      <c r="E41" s="206">
        <f t="shared" si="10"/>
        <v>1.0023921554683766</v>
      </c>
      <c r="F41" s="37"/>
    </row>
    <row r="42" spans="1:7" ht="13.5" thickTop="1" x14ac:dyDescent="0.2"/>
  </sheetData>
  <sheetProtection selectLockedCells="1" selectUnlockedCells="1"/>
  <mergeCells count="14">
    <mergeCell ref="F24:F25"/>
    <mergeCell ref="F27:F28"/>
    <mergeCell ref="E24:E25"/>
    <mergeCell ref="A34:E34"/>
    <mergeCell ref="A41:B41"/>
    <mergeCell ref="A31:B31"/>
    <mergeCell ref="A32:B32"/>
    <mergeCell ref="A39:B39"/>
    <mergeCell ref="D24:D25"/>
    <mergeCell ref="A4:E4"/>
    <mergeCell ref="A23:B23"/>
    <mergeCell ref="A24:A25"/>
    <mergeCell ref="A8:E8"/>
    <mergeCell ref="C24:C25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4"/>
  <sheetViews>
    <sheetView zoomScaleNormal="100" workbookViewId="0"/>
  </sheetViews>
  <sheetFormatPr defaultRowHeight="12.75" x14ac:dyDescent="0.2"/>
  <cols>
    <col min="1" max="1" width="11.140625" customWidth="1"/>
    <col min="2" max="2" width="5.7109375" style="1" customWidth="1"/>
    <col min="3" max="3" width="39.140625" style="1" bestFit="1" customWidth="1"/>
    <col min="4" max="5" width="10.7109375" style="1" customWidth="1"/>
    <col min="6" max="6" width="11.140625" style="1" customWidth="1"/>
    <col min="7" max="7" width="10.7109375" style="1" customWidth="1"/>
    <col min="8" max="8" width="10.7109375" customWidth="1"/>
  </cols>
  <sheetData>
    <row r="1" spans="1:8" ht="15" customHeight="1" x14ac:dyDescent="0.2">
      <c r="B1" s="3"/>
      <c r="C1" s="3"/>
      <c r="D1" s="3"/>
      <c r="E1" s="3"/>
      <c r="F1" s="2" t="s">
        <v>371</v>
      </c>
      <c r="G1" s="478"/>
    </row>
    <row r="2" spans="1:8" ht="15" customHeight="1" x14ac:dyDescent="0.2">
      <c r="B2" s="3"/>
      <c r="C2" s="3"/>
      <c r="D2" s="3"/>
      <c r="E2" s="3"/>
      <c r="F2" s="2" t="str">
        <f>'1.sz. melléklet'!G2</f>
        <v>az 9/2019. (IX.03.) önkormányzati rendelethez</v>
      </c>
      <c r="G2" s="478"/>
    </row>
    <row r="4" spans="1:8" ht="15" customHeight="1" x14ac:dyDescent="0.2">
      <c r="A4" s="563" t="s">
        <v>474</v>
      </c>
      <c r="B4" s="563"/>
      <c r="C4" s="563"/>
      <c r="D4" s="563"/>
      <c r="E4" s="563"/>
      <c r="F4" s="563"/>
      <c r="G4" s="371"/>
      <c r="H4" s="371"/>
    </row>
    <row r="5" spans="1:8" ht="9.75" customHeight="1" x14ac:dyDescent="0.2">
      <c r="A5" s="364"/>
      <c r="B5" s="364"/>
      <c r="C5" s="364"/>
      <c r="D5" s="364"/>
      <c r="E5" s="364"/>
      <c r="F5" s="364"/>
      <c r="G5" s="371"/>
      <c r="H5" s="371"/>
    </row>
    <row r="6" spans="1:8" ht="14.25" customHeight="1" thickBot="1" x14ac:dyDescent="0.25">
      <c r="D6" s="6"/>
      <c r="E6" s="6" t="s">
        <v>165</v>
      </c>
      <c r="G6" s="478"/>
    </row>
    <row r="7" spans="1:8" s="38" customFormat="1" ht="36" thickTop="1" x14ac:dyDescent="0.2">
      <c r="B7" s="136" t="s">
        <v>116</v>
      </c>
      <c r="C7" s="137" t="s">
        <v>117</v>
      </c>
      <c r="D7" s="505" t="s">
        <v>446</v>
      </c>
      <c r="E7" s="516" t="s">
        <v>559</v>
      </c>
      <c r="G7" s="534"/>
    </row>
    <row r="8" spans="1:8" s="38" customFormat="1" ht="14.25" customHeight="1" thickBot="1" x14ac:dyDescent="0.25">
      <c r="B8" s="138" t="s">
        <v>3</v>
      </c>
      <c r="C8" s="139" t="s">
        <v>4</v>
      </c>
      <c r="D8" s="506" t="s">
        <v>5</v>
      </c>
      <c r="E8" s="95" t="s">
        <v>6</v>
      </c>
      <c r="G8" s="534"/>
    </row>
    <row r="9" spans="1:8" s="38" customFormat="1" ht="14.25" customHeight="1" thickTop="1" x14ac:dyDescent="0.2">
      <c r="B9" s="142" t="s">
        <v>11</v>
      </c>
      <c r="C9" s="143" t="s">
        <v>65</v>
      </c>
      <c r="D9" s="519">
        <f>SUM(D10:D14)</f>
        <v>12815000</v>
      </c>
      <c r="E9" s="517">
        <f>SUM(E10:E14)</f>
        <v>12815000</v>
      </c>
      <c r="G9" s="534"/>
    </row>
    <row r="10" spans="1:8" s="38" customFormat="1" ht="14.25" customHeight="1" x14ac:dyDescent="0.2">
      <c r="B10" s="17" t="s">
        <v>13</v>
      </c>
      <c r="C10" s="18" t="s">
        <v>484</v>
      </c>
      <c r="D10" s="520">
        <v>3400000</v>
      </c>
      <c r="E10" s="483">
        <v>3400000</v>
      </c>
      <c r="G10" s="534"/>
    </row>
    <row r="11" spans="1:8" s="38" customFormat="1" ht="14.25" customHeight="1" x14ac:dyDescent="0.2">
      <c r="B11" s="17" t="s">
        <v>14</v>
      </c>
      <c r="C11" s="18" t="s">
        <v>485</v>
      </c>
      <c r="D11" s="520">
        <v>890000</v>
      </c>
      <c r="E11" s="483">
        <v>890000</v>
      </c>
      <c r="G11" s="534"/>
    </row>
    <row r="12" spans="1:8" s="38" customFormat="1" ht="14.25" customHeight="1" x14ac:dyDescent="0.2">
      <c r="B12" s="17" t="s">
        <v>41</v>
      </c>
      <c r="C12" s="18" t="s">
        <v>413</v>
      </c>
      <c r="D12" s="520">
        <v>3225000</v>
      </c>
      <c r="E12" s="483">
        <v>3225000</v>
      </c>
      <c r="G12" s="534"/>
    </row>
    <row r="13" spans="1:8" s="38" customFormat="1" ht="14.25" customHeight="1" x14ac:dyDescent="0.2">
      <c r="B13" s="17" t="s">
        <v>42</v>
      </c>
      <c r="C13" s="18" t="s">
        <v>504</v>
      </c>
      <c r="D13" s="520">
        <v>5000000</v>
      </c>
      <c r="E13" s="483">
        <v>5000000</v>
      </c>
      <c r="G13" s="534"/>
    </row>
    <row r="14" spans="1:8" s="38" customFormat="1" ht="14.25" customHeight="1" x14ac:dyDescent="0.2">
      <c r="B14" s="17" t="s">
        <v>43</v>
      </c>
      <c r="C14" s="436" t="s">
        <v>512</v>
      </c>
      <c r="D14" s="520">
        <v>300000</v>
      </c>
      <c r="E14" s="483">
        <v>300000</v>
      </c>
      <c r="G14" s="534"/>
    </row>
    <row r="15" spans="1:8" s="38" customFormat="1" ht="14.25" customHeight="1" x14ac:dyDescent="0.2">
      <c r="B15" s="142" t="s">
        <v>18</v>
      </c>
      <c r="C15" s="143" t="s">
        <v>66</v>
      </c>
      <c r="D15" s="521">
        <f>SUM(D16:D71)</f>
        <v>170635892</v>
      </c>
      <c r="E15" s="517">
        <f>SUM(E16:E79)</f>
        <v>176403892</v>
      </c>
      <c r="G15" s="534"/>
    </row>
    <row r="16" spans="1:8" s="38" customFormat="1" ht="14.25" customHeight="1" x14ac:dyDescent="0.2">
      <c r="B16" s="17" t="s">
        <v>13</v>
      </c>
      <c r="C16" s="18" t="s">
        <v>481</v>
      </c>
      <c r="D16" s="520">
        <v>190500</v>
      </c>
      <c r="E16" s="483">
        <v>190500</v>
      </c>
      <c r="G16" s="534"/>
    </row>
    <row r="17" spans="2:7" s="38" customFormat="1" ht="14.25" customHeight="1" x14ac:dyDescent="0.2">
      <c r="B17" s="17" t="s">
        <v>14</v>
      </c>
      <c r="C17" s="18" t="s">
        <v>482</v>
      </c>
      <c r="D17" s="520">
        <v>63500</v>
      </c>
      <c r="E17" s="483">
        <v>63500</v>
      </c>
      <c r="F17" s="155"/>
      <c r="G17" s="534"/>
    </row>
    <row r="18" spans="2:7" s="38" customFormat="1" ht="14.25" customHeight="1" x14ac:dyDescent="0.2">
      <c r="B18" s="17" t="s">
        <v>41</v>
      </c>
      <c r="C18" s="70" t="s">
        <v>483</v>
      </c>
      <c r="D18" s="520">
        <v>63500</v>
      </c>
      <c r="E18" s="483">
        <v>63500</v>
      </c>
      <c r="F18" s="155"/>
      <c r="G18" s="534"/>
    </row>
    <row r="19" spans="2:7" s="38" customFormat="1" ht="14.25" customHeight="1" x14ac:dyDescent="0.2">
      <c r="B19" s="32" t="s">
        <v>42</v>
      </c>
      <c r="C19" s="252" t="s">
        <v>486</v>
      </c>
      <c r="D19" s="522">
        <v>10100000</v>
      </c>
      <c r="E19" s="483">
        <v>7947000</v>
      </c>
      <c r="F19" s="155"/>
      <c r="G19" s="535"/>
    </row>
    <row r="20" spans="2:7" s="38" customFormat="1" ht="14.25" customHeight="1" x14ac:dyDescent="0.2">
      <c r="B20" s="32" t="s">
        <v>43</v>
      </c>
      <c r="C20" s="252" t="s">
        <v>412</v>
      </c>
      <c r="D20" s="522">
        <v>5046000</v>
      </c>
      <c r="E20" s="483">
        <v>5046000</v>
      </c>
      <c r="G20" s="534"/>
    </row>
    <row r="21" spans="2:7" s="38" customFormat="1" ht="14.25" customHeight="1" x14ac:dyDescent="0.2">
      <c r="B21" s="32" t="s">
        <v>44</v>
      </c>
      <c r="C21" s="252" t="s">
        <v>487</v>
      </c>
      <c r="D21" s="522">
        <v>1700000</v>
      </c>
      <c r="E21" s="483">
        <v>1328000</v>
      </c>
      <c r="F21" s="155"/>
      <c r="G21" s="534"/>
    </row>
    <row r="22" spans="2:7" s="133" customFormat="1" ht="14.25" customHeight="1" x14ac:dyDescent="0.2">
      <c r="B22" s="32" t="s">
        <v>45</v>
      </c>
      <c r="C22" s="252" t="s">
        <v>488</v>
      </c>
      <c r="D22" s="522">
        <v>10000000</v>
      </c>
      <c r="E22" s="483">
        <v>10000000</v>
      </c>
      <c r="F22" s="440"/>
      <c r="G22" s="41"/>
    </row>
    <row r="23" spans="2:7" s="133" customFormat="1" ht="14.25" customHeight="1" x14ac:dyDescent="0.2">
      <c r="B23" s="32" t="s">
        <v>63</v>
      </c>
      <c r="C23" s="252" t="s">
        <v>495</v>
      </c>
      <c r="D23" s="522">
        <v>1100000</v>
      </c>
      <c r="E23" s="483">
        <v>1047000</v>
      </c>
      <c r="G23" s="41"/>
    </row>
    <row r="24" spans="2:7" s="38" customFormat="1" ht="14.25" customHeight="1" x14ac:dyDescent="0.2">
      <c r="B24" s="32" t="s">
        <v>70</v>
      </c>
      <c r="C24" s="484" t="s">
        <v>489</v>
      </c>
      <c r="D24" s="522">
        <v>1900000</v>
      </c>
      <c r="E24" s="483">
        <v>1900000</v>
      </c>
      <c r="G24" s="534"/>
    </row>
    <row r="25" spans="2:7" s="38" customFormat="1" ht="14.25" customHeight="1" x14ac:dyDescent="0.2">
      <c r="B25" s="32" t="s">
        <v>71</v>
      </c>
      <c r="C25" s="252" t="s">
        <v>490</v>
      </c>
      <c r="D25" s="522">
        <v>500000</v>
      </c>
      <c r="E25" s="483">
        <v>500000</v>
      </c>
      <c r="G25" s="534"/>
    </row>
    <row r="26" spans="2:7" s="38" customFormat="1" ht="14.25" customHeight="1" x14ac:dyDescent="0.2">
      <c r="B26" s="32" t="s">
        <v>72</v>
      </c>
      <c r="C26" s="252" t="s">
        <v>491</v>
      </c>
      <c r="D26" s="522">
        <v>2000000</v>
      </c>
      <c r="E26" s="483">
        <v>1545000</v>
      </c>
      <c r="G26" s="534"/>
    </row>
    <row r="27" spans="2:7" s="38" customFormat="1" ht="24" x14ac:dyDescent="0.2">
      <c r="B27" s="32" t="s">
        <v>73</v>
      </c>
      <c r="C27" s="485" t="s">
        <v>492</v>
      </c>
      <c r="D27" s="522">
        <v>450000</v>
      </c>
      <c r="E27" s="483">
        <v>450000</v>
      </c>
      <c r="F27" s="155"/>
      <c r="G27" s="534"/>
    </row>
    <row r="28" spans="2:7" s="38" customFormat="1" ht="14.25" customHeight="1" x14ac:dyDescent="0.2">
      <c r="B28" s="32" t="s">
        <v>74</v>
      </c>
      <c r="C28" s="252" t="s">
        <v>493</v>
      </c>
      <c r="D28" s="522">
        <v>380000</v>
      </c>
      <c r="E28" s="483">
        <v>380000</v>
      </c>
      <c r="G28" s="534"/>
    </row>
    <row r="29" spans="2:7" s="38" customFormat="1" ht="14.25" customHeight="1" x14ac:dyDescent="0.2">
      <c r="B29" s="32" t="s">
        <v>75</v>
      </c>
      <c r="C29" s="252" t="s">
        <v>494</v>
      </c>
      <c r="D29" s="522">
        <v>700000</v>
      </c>
      <c r="E29" s="483">
        <v>620000</v>
      </c>
      <c r="F29" s="155"/>
      <c r="G29" s="535"/>
    </row>
    <row r="30" spans="2:7" s="38" customFormat="1" ht="14.25" customHeight="1" x14ac:dyDescent="0.2">
      <c r="B30" s="17" t="s">
        <v>76</v>
      </c>
      <c r="C30" s="43" t="s">
        <v>496</v>
      </c>
      <c r="D30" s="520">
        <v>31805042</v>
      </c>
      <c r="E30" s="483">
        <v>31805042</v>
      </c>
      <c r="G30" s="534"/>
    </row>
    <row r="31" spans="2:7" s="38" customFormat="1" ht="14.25" customHeight="1" x14ac:dyDescent="0.2">
      <c r="B31" s="17" t="s">
        <v>77</v>
      </c>
      <c r="C31" s="70" t="s">
        <v>497</v>
      </c>
      <c r="D31" s="520">
        <v>32000000</v>
      </c>
      <c r="E31" s="483">
        <v>32000000</v>
      </c>
      <c r="G31" s="534"/>
    </row>
    <row r="32" spans="2:7" s="38" customFormat="1" ht="14.25" customHeight="1" x14ac:dyDescent="0.2">
      <c r="B32" s="32" t="s">
        <v>78</v>
      </c>
      <c r="C32" s="252" t="s">
        <v>498</v>
      </c>
      <c r="D32" s="522">
        <v>1000000</v>
      </c>
      <c r="E32" s="483">
        <v>1000000</v>
      </c>
      <c r="G32" s="534"/>
    </row>
    <row r="33" spans="2:7" s="38" customFormat="1" ht="14.25" customHeight="1" x14ac:dyDescent="0.2">
      <c r="B33" s="32" t="s">
        <v>79</v>
      </c>
      <c r="C33" s="252" t="s">
        <v>499</v>
      </c>
      <c r="D33" s="522">
        <v>2000000</v>
      </c>
      <c r="E33" s="483">
        <v>2000000</v>
      </c>
      <c r="G33" s="534"/>
    </row>
    <row r="34" spans="2:7" s="38" customFormat="1" ht="14.25" customHeight="1" x14ac:dyDescent="0.2">
      <c r="B34" s="32" t="s">
        <v>80</v>
      </c>
      <c r="C34" s="252" t="s">
        <v>500</v>
      </c>
      <c r="D34" s="522">
        <v>4600000</v>
      </c>
      <c r="E34" s="483">
        <v>4570000</v>
      </c>
      <c r="G34" s="534"/>
    </row>
    <row r="35" spans="2:7" s="38" customFormat="1" ht="14.25" customHeight="1" x14ac:dyDescent="0.2">
      <c r="B35" s="32" t="s">
        <v>81</v>
      </c>
      <c r="C35" s="252" t="s">
        <v>502</v>
      </c>
      <c r="D35" s="522">
        <v>5700000</v>
      </c>
      <c r="E35" s="483">
        <v>5700000</v>
      </c>
      <c r="G35" s="534"/>
    </row>
    <row r="36" spans="2:7" s="38" customFormat="1" ht="14.25" customHeight="1" x14ac:dyDescent="0.2">
      <c r="B36" s="32" t="s">
        <v>82</v>
      </c>
      <c r="C36" s="252" t="s">
        <v>501</v>
      </c>
      <c r="D36" s="522">
        <v>8763000</v>
      </c>
      <c r="E36" s="483">
        <v>8763000</v>
      </c>
      <c r="F36" s="155"/>
      <c r="G36" s="535"/>
    </row>
    <row r="37" spans="2:7" s="38" customFormat="1" ht="14.25" customHeight="1" x14ac:dyDescent="0.2">
      <c r="B37" s="17" t="s">
        <v>83</v>
      </c>
      <c r="C37" s="43" t="s">
        <v>503</v>
      </c>
      <c r="D37" s="520">
        <v>28009850</v>
      </c>
      <c r="E37" s="483">
        <v>28009850</v>
      </c>
      <c r="G37" s="535"/>
    </row>
    <row r="38" spans="2:7" s="38" customFormat="1" ht="14.25" customHeight="1" x14ac:dyDescent="0.2">
      <c r="B38" s="17" t="s">
        <v>84</v>
      </c>
      <c r="C38" s="18" t="s">
        <v>505</v>
      </c>
      <c r="D38" s="520">
        <v>12000000</v>
      </c>
      <c r="E38" s="483">
        <v>15240000</v>
      </c>
      <c r="G38" s="534"/>
    </row>
    <row r="39" spans="2:7" s="38" customFormat="1" ht="14.25" customHeight="1" x14ac:dyDescent="0.2">
      <c r="B39" s="17" t="s">
        <v>85</v>
      </c>
      <c r="C39" s="18" t="s">
        <v>506</v>
      </c>
      <c r="D39" s="520">
        <v>500000</v>
      </c>
      <c r="E39" s="483">
        <v>0</v>
      </c>
      <c r="G39" s="534"/>
    </row>
    <row r="40" spans="2:7" s="38" customFormat="1" ht="14.25" customHeight="1" x14ac:dyDescent="0.2">
      <c r="B40" s="17" t="s">
        <v>86</v>
      </c>
      <c r="C40" s="18" t="s">
        <v>507</v>
      </c>
      <c r="D40" s="520">
        <v>273000</v>
      </c>
      <c r="E40" s="483">
        <v>273000</v>
      </c>
      <c r="G40" s="534"/>
    </row>
    <row r="41" spans="2:7" s="38" customFormat="1" ht="14.25" customHeight="1" x14ac:dyDescent="0.2">
      <c r="B41" s="17" t="s">
        <v>87</v>
      </c>
      <c r="C41" s="18" t="s">
        <v>414</v>
      </c>
      <c r="D41" s="520">
        <v>2000000</v>
      </c>
      <c r="E41" s="483">
        <v>2000000</v>
      </c>
      <c r="G41" s="534"/>
    </row>
    <row r="42" spans="2:7" s="38" customFormat="1" ht="14.25" customHeight="1" x14ac:dyDescent="0.2">
      <c r="B42" s="17" t="s">
        <v>88</v>
      </c>
      <c r="C42" s="18" t="s">
        <v>508</v>
      </c>
      <c r="D42" s="520">
        <v>2305000</v>
      </c>
      <c r="E42" s="483">
        <v>2305000</v>
      </c>
      <c r="G42" s="534"/>
    </row>
    <row r="43" spans="2:7" s="38" customFormat="1" ht="14.25" customHeight="1" x14ac:dyDescent="0.2">
      <c r="B43" s="17" t="s">
        <v>89</v>
      </c>
      <c r="C43" s="18" t="s">
        <v>392</v>
      </c>
      <c r="D43" s="520">
        <v>268000</v>
      </c>
      <c r="E43" s="483">
        <v>268000</v>
      </c>
      <c r="G43" s="534"/>
    </row>
    <row r="44" spans="2:7" s="38" customFormat="1" ht="14.25" customHeight="1" x14ac:dyDescent="0.2">
      <c r="B44" s="17" t="s">
        <v>90</v>
      </c>
      <c r="C44" s="18" t="s">
        <v>509</v>
      </c>
      <c r="D44" s="520">
        <v>500000</v>
      </c>
      <c r="E44" s="483">
        <v>500000</v>
      </c>
      <c r="G44" s="534"/>
    </row>
    <row r="45" spans="2:7" s="38" customFormat="1" ht="14.25" customHeight="1" x14ac:dyDescent="0.2">
      <c r="B45" s="17" t="s">
        <v>91</v>
      </c>
      <c r="C45" s="18" t="s">
        <v>510</v>
      </c>
      <c r="D45" s="520">
        <v>450000</v>
      </c>
      <c r="E45" s="483">
        <v>450000</v>
      </c>
      <c r="G45" s="534"/>
    </row>
    <row r="46" spans="2:7" s="38" customFormat="1" ht="14.25" customHeight="1" x14ac:dyDescent="0.2">
      <c r="B46" s="17" t="s">
        <v>92</v>
      </c>
      <c r="C46" s="18" t="s">
        <v>511</v>
      </c>
      <c r="D46" s="520">
        <v>96000</v>
      </c>
      <c r="E46" s="483">
        <v>96000</v>
      </c>
      <c r="G46" s="534"/>
    </row>
    <row r="47" spans="2:7" s="38" customFormat="1" ht="14.25" customHeight="1" x14ac:dyDescent="0.2">
      <c r="B47" s="17" t="s">
        <v>93</v>
      </c>
      <c r="C47" s="18" t="s">
        <v>390</v>
      </c>
      <c r="D47" s="520">
        <v>102000</v>
      </c>
      <c r="E47" s="483">
        <v>102000</v>
      </c>
      <c r="F47" s="155"/>
      <c r="G47" s="534"/>
    </row>
    <row r="48" spans="2:7" s="38" customFormat="1" ht="14.25" customHeight="1" x14ac:dyDescent="0.2">
      <c r="B48" s="17" t="s">
        <v>94</v>
      </c>
      <c r="C48" s="18" t="s">
        <v>391</v>
      </c>
      <c r="D48" s="520">
        <v>76000</v>
      </c>
      <c r="E48" s="483">
        <v>76000</v>
      </c>
      <c r="F48" s="155"/>
      <c r="G48" s="534"/>
    </row>
    <row r="49" spans="1:7" s="38" customFormat="1" ht="14.25" customHeight="1" thickBot="1" x14ac:dyDescent="0.25">
      <c r="B49" s="488" t="s">
        <v>95</v>
      </c>
      <c r="C49" s="489" t="s">
        <v>415</v>
      </c>
      <c r="D49" s="523">
        <v>317500</v>
      </c>
      <c r="E49" s="518">
        <v>317500</v>
      </c>
      <c r="G49" s="534"/>
    </row>
    <row r="50" spans="1:7" s="38" customFormat="1" ht="5.25" customHeight="1" thickTop="1" x14ac:dyDescent="0.2">
      <c r="B50" s="475"/>
      <c r="C50" s="476"/>
      <c r="D50" s="351"/>
      <c r="E50" s="351"/>
      <c r="G50" s="534"/>
    </row>
    <row r="51" spans="1:7" s="38" customFormat="1" ht="5.25" customHeight="1" x14ac:dyDescent="0.2">
      <c r="B51" s="475"/>
      <c r="C51" s="476"/>
      <c r="D51" s="351"/>
      <c r="E51" s="351"/>
      <c r="G51" s="534"/>
    </row>
    <row r="52" spans="1:7" s="38" customFormat="1" ht="14.25" customHeight="1" x14ac:dyDescent="0.2">
      <c r="A52"/>
      <c r="B52" s="3"/>
      <c r="C52" s="3"/>
      <c r="D52" s="3"/>
      <c r="E52" s="3"/>
      <c r="F52" s="477" t="s">
        <v>556</v>
      </c>
      <c r="G52" s="534"/>
    </row>
    <row r="53" spans="1:7" s="38" customFormat="1" ht="14.25" customHeight="1" x14ac:dyDescent="0.2">
      <c r="A53"/>
      <c r="B53" s="3"/>
      <c r="C53" s="3"/>
      <c r="D53" s="3"/>
      <c r="E53" s="3"/>
      <c r="F53" s="477" t="str">
        <f>F2</f>
        <v>az 9/2019. (IX.03.) önkormányzati rendelethez</v>
      </c>
      <c r="G53" s="534"/>
    </row>
    <row r="54" spans="1:7" s="38" customFormat="1" ht="14.25" customHeight="1" x14ac:dyDescent="0.2">
      <c r="A54"/>
      <c r="B54" s="1"/>
      <c r="C54" s="1"/>
      <c r="D54" s="1"/>
      <c r="E54" s="1"/>
      <c r="F54" s="1"/>
      <c r="G54" s="534"/>
    </row>
    <row r="55" spans="1:7" s="38" customFormat="1" ht="14.25" customHeight="1" x14ac:dyDescent="0.2">
      <c r="A55" s="563" t="s">
        <v>474</v>
      </c>
      <c r="B55" s="563"/>
      <c r="C55" s="563"/>
      <c r="D55" s="563"/>
      <c r="E55" s="563"/>
      <c r="F55" s="563"/>
      <c r="G55" s="534"/>
    </row>
    <row r="56" spans="1:7" s="38" customFormat="1" ht="9.75" customHeight="1" x14ac:dyDescent="0.2">
      <c r="A56" s="364"/>
      <c r="B56" s="364"/>
      <c r="C56" s="364"/>
      <c r="D56" s="364"/>
      <c r="E56" s="364"/>
      <c r="F56" s="364"/>
      <c r="G56" s="534"/>
    </row>
    <row r="57" spans="1:7" s="38" customFormat="1" ht="14.25" customHeight="1" thickBot="1" x14ac:dyDescent="0.25">
      <c r="A57"/>
      <c r="B57" s="1"/>
      <c r="C57" s="1"/>
      <c r="D57" s="6"/>
      <c r="E57" s="6" t="s">
        <v>165</v>
      </c>
      <c r="F57" s="1"/>
      <c r="G57" s="534"/>
    </row>
    <row r="58" spans="1:7" s="38" customFormat="1" ht="36" thickTop="1" x14ac:dyDescent="0.2">
      <c r="B58" s="136" t="s">
        <v>116</v>
      </c>
      <c r="C58" s="137" t="s">
        <v>117</v>
      </c>
      <c r="D58" s="505" t="s">
        <v>446</v>
      </c>
      <c r="E58" s="516" t="s">
        <v>559</v>
      </c>
      <c r="G58" s="534"/>
    </row>
    <row r="59" spans="1:7" s="38" customFormat="1" ht="14.25" customHeight="1" thickBot="1" x14ac:dyDescent="0.25">
      <c r="B59" s="138" t="s">
        <v>3</v>
      </c>
      <c r="C59" s="139" t="s">
        <v>4</v>
      </c>
      <c r="D59" s="506" t="s">
        <v>5</v>
      </c>
      <c r="E59" s="95" t="s">
        <v>6</v>
      </c>
      <c r="G59" s="534"/>
    </row>
    <row r="60" spans="1:7" s="38" customFormat="1" ht="14.25" customHeight="1" thickTop="1" x14ac:dyDescent="0.2">
      <c r="B60" s="42" t="s">
        <v>96</v>
      </c>
      <c r="C60" s="486" t="s">
        <v>513</v>
      </c>
      <c r="D60" s="528">
        <v>100000</v>
      </c>
      <c r="E60" s="487">
        <v>100000</v>
      </c>
      <c r="G60" s="534"/>
    </row>
    <row r="61" spans="1:7" s="38" customFormat="1" ht="14.25" customHeight="1" x14ac:dyDescent="0.2">
      <c r="B61" s="17" t="s">
        <v>97</v>
      </c>
      <c r="C61" s="252" t="s">
        <v>514</v>
      </c>
      <c r="D61" s="522">
        <v>534000</v>
      </c>
      <c r="E61" s="483">
        <v>534000</v>
      </c>
      <c r="G61" s="534"/>
    </row>
    <row r="62" spans="1:7" s="38" customFormat="1" ht="14.25" customHeight="1" x14ac:dyDescent="0.2">
      <c r="B62" s="17" t="s">
        <v>98</v>
      </c>
      <c r="C62" s="252" t="s">
        <v>543</v>
      </c>
      <c r="D62" s="522">
        <v>657000</v>
      </c>
      <c r="E62" s="483">
        <v>586000</v>
      </c>
      <c r="G62" s="534"/>
    </row>
    <row r="63" spans="1:7" s="38" customFormat="1" ht="14.25" customHeight="1" x14ac:dyDescent="0.2">
      <c r="B63" s="17" t="s">
        <v>99</v>
      </c>
      <c r="C63" s="252" t="s">
        <v>515</v>
      </c>
      <c r="D63" s="522">
        <v>700000</v>
      </c>
      <c r="E63" s="483">
        <v>783000</v>
      </c>
      <c r="G63" s="534"/>
    </row>
    <row r="64" spans="1:7" s="38" customFormat="1" ht="14.25" customHeight="1" x14ac:dyDescent="0.2">
      <c r="B64" s="17" t="s">
        <v>100</v>
      </c>
      <c r="C64" s="252" t="s">
        <v>516</v>
      </c>
      <c r="D64" s="522">
        <v>370000</v>
      </c>
      <c r="E64" s="483">
        <v>370000</v>
      </c>
      <c r="F64" s="155"/>
      <c r="G64" s="534"/>
    </row>
    <row r="65" spans="2:7" s="38" customFormat="1" ht="14.25" customHeight="1" x14ac:dyDescent="0.2">
      <c r="B65" s="17" t="s">
        <v>419</v>
      </c>
      <c r="C65" s="43" t="s">
        <v>416</v>
      </c>
      <c r="D65" s="520">
        <v>300000</v>
      </c>
      <c r="E65" s="483">
        <v>300000</v>
      </c>
      <c r="G65" s="534"/>
    </row>
    <row r="66" spans="2:7" s="38" customFormat="1" ht="14.25" customHeight="1" x14ac:dyDescent="0.2">
      <c r="B66" s="17" t="s">
        <v>440</v>
      </c>
      <c r="C66" s="70" t="s">
        <v>420</v>
      </c>
      <c r="D66" s="520">
        <v>229000</v>
      </c>
      <c r="E66" s="483">
        <v>229000</v>
      </c>
      <c r="G66" s="534"/>
    </row>
    <row r="67" spans="2:7" s="38" customFormat="1" ht="14.25" customHeight="1" x14ac:dyDescent="0.2">
      <c r="B67" s="17" t="s">
        <v>522</v>
      </c>
      <c r="C67" s="252" t="s">
        <v>517</v>
      </c>
      <c r="D67" s="522">
        <v>127000</v>
      </c>
      <c r="E67" s="483">
        <v>127000</v>
      </c>
      <c r="G67" s="534"/>
    </row>
    <row r="68" spans="2:7" s="38" customFormat="1" ht="14.25" customHeight="1" x14ac:dyDescent="0.2">
      <c r="B68" s="17" t="s">
        <v>523</v>
      </c>
      <c r="C68" s="252" t="s">
        <v>518</v>
      </c>
      <c r="D68" s="522">
        <v>60000</v>
      </c>
      <c r="E68" s="483">
        <v>60000</v>
      </c>
      <c r="G68" s="534"/>
    </row>
    <row r="69" spans="2:7" s="38" customFormat="1" ht="14.25" customHeight="1" x14ac:dyDescent="0.2">
      <c r="B69" s="17" t="s">
        <v>524</v>
      </c>
      <c r="C69" s="252" t="s">
        <v>519</v>
      </c>
      <c r="D69" s="522">
        <v>100000</v>
      </c>
      <c r="E69" s="483">
        <v>100000</v>
      </c>
      <c r="F69" s="155"/>
      <c r="G69" s="534"/>
    </row>
    <row r="70" spans="2:7" s="38" customFormat="1" ht="14.25" customHeight="1" x14ac:dyDescent="0.2">
      <c r="B70" s="17" t="s">
        <v>525</v>
      </c>
      <c r="C70" s="252" t="s">
        <v>520</v>
      </c>
      <c r="D70" s="522">
        <v>300000</v>
      </c>
      <c r="E70" s="483">
        <v>300000</v>
      </c>
      <c r="F70" s="155"/>
      <c r="G70" s="534"/>
    </row>
    <row r="71" spans="2:7" s="38" customFormat="1" ht="14.25" customHeight="1" x14ac:dyDescent="0.2">
      <c r="B71" s="17" t="s">
        <v>526</v>
      </c>
      <c r="C71" s="252" t="s">
        <v>521</v>
      </c>
      <c r="D71" s="522">
        <v>200000</v>
      </c>
      <c r="E71" s="483">
        <v>200000</v>
      </c>
      <c r="F71" s="155"/>
      <c r="G71" s="534"/>
    </row>
    <row r="72" spans="2:7" s="38" customFormat="1" ht="14.25" customHeight="1" x14ac:dyDescent="0.2">
      <c r="B72" s="17" t="s">
        <v>547</v>
      </c>
      <c r="C72" s="252" t="s">
        <v>538</v>
      </c>
      <c r="D72" s="522">
        <v>0</v>
      </c>
      <c r="E72" s="483">
        <v>170000</v>
      </c>
      <c r="F72" s="155"/>
      <c r="G72" s="534"/>
    </row>
    <row r="73" spans="2:7" s="38" customFormat="1" ht="14.25" customHeight="1" x14ac:dyDescent="0.2">
      <c r="B73" s="17" t="s">
        <v>548</v>
      </c>
      <c r="C73" s="252" t="s">
        <v>539</v>
      </c>
      <c r="D73" s="522">
        <v>0</v>
      </c>
      <c r="E73" s="483">
        <v>605000</v>
      </c>
      <c r="F73" s="155"/>
      <c r="G73" s="534"/>
    </row>
    <row r="74" spans="2:7" s="38" customFormat="1" ht="14.25" customHeight="1" x14ac:dyDescent="0.2">
      <c r="B74" s="17" t="s">
        <v>549</v>
      </c>
      <c r="C74" s="252" t="s">
        <v>540</v>
      </c>
      <c r="D74" s="522">
        <v>0</v>
      </c>
      <c r="E74" s="483">
        <v>2423000</v>
      </c>
      <c r="F74" s="155"/>
      <c r="G74" s="534"/>
    </row>
    <row r="75" spans="2:7" s="38" customFormat="1" ht="14.25" customHeight="1" x14ac:dyDescent="0.2">
      <c r="B75" s="17" t="s">
        <v>550</v>
      </c>
      <c r="C75" s="252" t="s">
        <v>541</v>
      </c>
      <c r="D75" s="522">
        <v>0</v>
      </c>
      <c r="E75" s="483">
        <v>2473000</v>
      </c>
      <c r="F75" s="155"/>
      <c r="G75" s="534"/>
    </row>
    <row r="76" spans="2:7" s="38" customFormat="1" ht="14.25" customHeight="1" x14ac:dyDescent="0.2">
      <c r="B76" s="17" t="s">
        <v>551</v>
      </c>
      <c r="C76" s="252" t="s">
        <v>542</v>
      </c>
      <c r="D76" s="522">
        <v>0</v>
      </c>
      <c r="E76" s="483">
        <v>119000</v>
      </c>
      <c r="F76" s="155"/>
      <c r="G76" s="534"/>
    </row>
    <row r="77" spans="2:7" s="38" customFormat="1" ht="14.25" customHeight="1" x14ac:dyDescent="0.2">
      <c r="B77" s="17" t="s">
        <v>552</v>
      </c>
      <c r="C77" s="252" t="s">
        <v>544</v>
      </c>
      <c r="D77" s="522">
        <v>0</v>
      </c>
      <c r="E77" s="483">
        <v>152000</v>
      </c>
      <c r="F77" s="155"/>
      <c r="G77" s="534"/>
    </row>
    <row r="78" spans="2:7" s="38" customFormat="1" ht="14.25" customHeight="1" x14ac:dyDescent="0.2">
      <c r="B78" s="17" t="s">
        <v>553</v>
      </c>
      <c r="C78" s="252" t="s">
        <v>545</v>
      </c>
      <c r="D78" s="522">
        <v>0</v>
      </c>
      <c r="E78" s="483">
        <v>153000</v>
      </c>
      <c r="F78" s="155"/>
      <c r="G78" s="534"/>
    </row>
    <row r="79" spans="2:7" s="38" customFormat="1" ht="14.25" customHeight="1" x14ac:dyDescent="0.2">
      <c r="B79" s="17" t="s">
        <v>554</v>
      </c>
      <c r="C79" s="252" t="s">
        <v>546</v>
      </c>
      <c r="D79" s="522">
        <v>0</v>
      </c>
      <c r="E79" s="483">
        <v>64000</v>
      </c>
      <c r="F79" s="155"/>
      <c r="G79" s="534"/>
    </row>
    <row r="80" spans="2:7" s="38" customFormat="1" ht="14.25" customHeight="1" x14ac:dyDescent="0.2">
      <c r="B80" s="142" t="s">
        <v>19</v>
      </c>
      <c r="C80" s="533" t="s">
        <v>118</v>
      </c>
      <c r="D80" s="529">
        <f>SUM(D81)</f>
        <v>14220000</v>
      </c>
      <c r="E80" s="524">
        <f>SUM(E81)</f>
        <v>14220000</v>
      </c>
      <c r="F80" s="155"/>
      <c r="G80" s="534"/>
    </row>
    <row r="81" spans="2:7" s="38" customFormat="1" ht="14.25" customHeight="1" x14ac:dyDescent="0.2">
      <c r="B81" s="140" t="s">
        <v>13</v>
      </c>
      <c r="C81" s="141" t="s">
        <v>119</v>
      </c>
      <c r="D81" s="530">
        <v>14220000</v>
      </c>
      <c r="E81" s="525">
        <v>14220000</v>
      </c>
      <c r="G81" s="534"/>
    </row>
    <row r="82" spans="2:7" s="38" customFormat="1" ht="14.25" customHeight="1" thickBot="1" x14ac:dyDescent="0.25">
      <c r="B82" s="270" t="s">
        <v>20</v>
      </c>
      <c r="C82" s="290" t="s">
        <v>120</v>
      </c>
      <c r="D82" s="531">
        <v>2500000</v>
      </c>
      <c r="E82" s="526">
        <v>2500000</v>
      </c>
      <c r="G82" s="534"/>
    </row>
    <row r="83" spans="2:7" s="38" customFormat="1" ht="14.25" customHeight="1" thickTop="1" thickBot="1" x14ac:dyDescent="0.25">
      <c r="B83" s="201" t="s">
        <v>121</v>
      </c>
      <c r="C83" s="201"/>
      <c r="D83" s="532">
        <f>D9+D15+D80+D82</f>
        <v>200170892</v>
      </c>
      <c r="E83" s="527">
        <f>E9+E15+E80+E82</f>
        <v>205938892</v>
      </c>
      <c r="G83" s="534"/>
    </row>
    <row r="84" spans="2:7" s="38" customFormat="1" ht="14.25" customHeight="1" thickTop="1" x14ac:dyDescent="0.2">
      <c r="B84" s="1"/>
      <c r="C84" s="1"/>
      <c r="D84" s="1"/>
      <c r="E84" s="1"/>
      <c r="G84" s="534"/>
    </row>
  </sheetData>
  <sheetProtection selectLockedCells="1" selectUnlockedCells="1"/>
  <mergeCells count="2">
    <mergeCell ref="A4:F4"/>
    <mergeCell ref="A55:F55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98" firstPageNumber="0" orientation="portrait" r:id="rId1"/>
  <headerFooter alignWithMargins="0"/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26"/>
  <sheetViews>
    <sheetView zoomScaleNormal="100" workbookViewId="0"/>
  </sheetViews>
  <sheetFormatPr defaultRowHeight="12.75" x14ac:dyDescent="0.2"/>
  <cols>
    <col min="1" max="1" width="5" style="1" customWidth="1"/>
    <col min="2" max="2" width="23.5703125" style="1" customWidth="1"/>
    <col min="3" max="10" width="9.7109375" style="1" customWidth="1"/>
    <col min="11" max="14" width="9.140625" style="1"/>
  </cols>
  <sheetData>
    <row r="1" spans="1:14" ht="15" customHeight="1" x14ac:dyDescent="0.2">
      <c r="B1" s="3"/>
      <c r="C1" s="3"/>
      <c r="D1" s="3"/>
      <c r="E1" s="3"/>
      <c r="F1" s="3"/>
      <c r="G1" s="3"/>
      <c r="H1" s="388" t="s">
        <v>372</v>
      </c>
      <c r="I1" s="3"/>
      <c r="N1"/>
    </row>
    <row r="2" spans="1:14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9/2019. (IX.03.) önkormányzati rendelethez</v>
      </c>
      <c r="J2" s="144"/>
      <c r="K2" s="144"/>
      <c r="L2" s="144"/>
      <c r="M2" s="144"/>
      <c r="N2"/>
    </row>
    <row r="3" spans="1:14" ht="15" customHeight="1" x14ac:dyDescent="0.2">
      <c r="A3" s="63"/>
      <c r="N3"/>
    </row>
    <row r="4" spans="1:14" ht="15" customHeight="1" x14ac:dyDescent="0.2">
      <c r="A4" s="536" t="s">
        <v>122</v>
      </c>
      <c r="B4" s="536"/>
      <c r="C4" s="536"/>
      <c r="D4" s="536"/>
      <c r="E4" s="536"/>
      <c r="F4" s="536"/>
      <c r="G4" s="536"/>
      <c r="H4" s="536"/>
      <c r="I4" s="3"/>
      <c r="J4" s="3"/>
    </row>
    <row r="5" spans="1:14" ht="15" customHeight="1" x14ac:dyDescent="0.2"/>
    <row r="6" spans="1:14" ht="15" customHeight="1" thickBot="1" x14ac:dyDescent="0.25">
      <c r="A6" s="202"/>
      <c r="G6" s="6" t="s">
        <v>165</v>
      </c>
      <c r="L6"/>
      <c r="M6"/>
      <c r="N6"/>
    </row>
    <row r="7" spans="1:14" s="38" customFormat="1" ht="36.75" customHeight="1" thickTop="1" x14ac:dyDescent="0.2">
      <c r="A7" s="136" t="s">
        <v>116</v>
      </c>
      <c r="B7" s="9" t="s">
        <v>2</v>
      </c>
      <c r="C7" s="9" t="s">
        <v>475</v>
      </c>
      <c r="D7" s="9" t="s">
        <v>559</v>
      </c>
      <c r="E7" s="125" t="s">
        <v>476</v>
      </c>
      <c r="F7" s="9" t="s">
        <v>405</v>
      </c>
      <c r="G7" s="418" t="s">
        <v>477</v>
      </c>
      <c r="H7" s="41"/>
      <c r="I7" s="41"/>
      <c r="J7" s="41"/>
      <c r="K7" s="41"/>
    </row>
    <row r="8" spans="1:14" s="38" customFormat="1" ht="15" customHeight="1" x14ac:dyDescent="0.2">
      <c r="A8" s="361" t="s">
        <v>3</v>
      </c>
      <c r="B8" s="146" t="s">
        <v>4</v>
      </c>
      <c r="C8" s="147" t="s">
        <v>5</v>
      </c>
      <c r="D8" s="147" t="s">
        <v>6</v>
      </c>
      <c r="E8" s="147" t="s">
        <v>7</v>
      </c>
      <c r="F8" s="420" t="s">
        <v>8</v>
      </c>
      <c r="G8" s="419" t="s">
        <v>9</v>
      </c>
      <c r="H8" s="41"/>
      <c r="I8" s="41"/>
      <c r="J8" s="41"/>
      <c r="K8" s="41"/>
    </row>
    <row r="9" spans="1:14" s="38" customFormat="1" ht="15" customHeight="1" x14ac:dyDescent="0.2">
      <c r="A9" s="582" t="s">
        <v>10</v>
      </c>
      <c r="B9" s="583"/>
      <c r="C9" s="583"/>
      <c r="D9" s="583"/>
      <c r="E9" s="583"/>
      <c r="F9" s="583"/>
      <c r="G9" s="584"/>
      <c r="H9" s="41"/>
      <c r="I9" s="41"/>
      <c r="J9" s="41"/>
      <c r="K9" s="41"/>
    </row>
    <row r="10" spans="1:14" s="38" customFormat="1" ht="24" x14ac:dyDescent="0.2">
      <c r="A10" s="362" t="s">
        <v>11</v>
      </c>
      <c r="B10" s="148" t="s">
        <v>297</v>
      </c>
      <c r="C10" s="101">
        <f>'7.sz. melléklet'!D63</f>
        <v>62551911</v>
      </c>
      <c r="D10" s="101">
        <f>'7.sz. melléklet'!E63</f>
        <v>62551911</v>
      </c>
      <c r="E10" s="101">
        <v>60000000</v>
      </c>
      <c r="F10" s="101">
        <v>60000000</v>
      </c>
      <c r="G10" s="421">
        <v>60000000</v>
      </c>
      <c r="H10" s="41"/>
      <c r="I10" s="41"/>
      <c r="J10" s="41"/>
      <c r="K10" s="41"/>
    </row>
    <row r="11" spans="1:14" s="38" customFormat="1" ht="15" customHeight="1" x14ac:dyDescent="0.2">
      <c r="A11" s="362" t="s">
        <v>18</v>
      </c>
      <c r="B11" s="148" t="s">
        <v>295</v>
      </c>
      <c r="C11" s="101">
        <f>'7.sz. melléklet'!D64+'7.sz. melléklet'!D86</f>
        <v>6685746</v>
      </c>
      <c r="D11" s="101">
        <f>'7.sz. melléklet'!E64+'7.sz. melléklet'!E86</f>
        <v>6685746</v>
      </c>
      <c r="E11" s="101">
        <v>2500000</v>
      </c>
      <c r="F11" s="101">
        <v>2500000</v>
      </c>
      <c r="G11" s="421">
        <v>2500000</v>
      </c>
      <c r="H11" s="41"/>
      <c r="I11" s="41"/>
      <c r="J11" s="41"/>
      <c r="K11" s="41"/>
    </row>
    <row r="12" spans="1:14" s="38" customFormat="1" ht="15" customHeight="1" x14ac:dyDescent="0.2">
      <c r="A12" s="362" t="s">
        <v>19</v>
      </c>
      <c r="B12" s="148" t="s">
        <v>15</v>
      </c>
      <c r="C12" s="101">
        <f>'7.sz. melléklet'!D68</f>
        <v>96000000</v>
      </c>
      <c r="D12" s="101">
        <f>'7.sz. melléklet'!E68</f>
        <v>96000000</v>
      </c>
      <c r="E12" s="101">
        <v>84000000</v>
      </c>
      <c r="F12" s="101">
        <v>84000000</v>
      </c>
      <c r="G12" s="421">
        <v>86000000</v>
      </c>
      <c r="H12" s="41"/>
      <c r="I12" s="41"/>
      <c r="J12" s="41"/>
      <c r="K12" s="41"/>
    </row>
    <row r="13" spans="1:14" s="38" customFormat="1" ht="15" customHeight="1" x14ac:dyDescent="0.2">
      <c r="A13" s="362" t="s">
        <v>20</v>
      </c>
      <c r="B13" s="148" t="s">
        <v>12</v>
      </c>
      <c r="C13" s="101">
        <f>'7.sz. melléklet'!D75+'8.sz. melléklet'!D35</f>
        <v>78494085</v>
      </c>
      <c r="D13" s="101">
        <f>'7.sz. melléklet'!E75+'8.sz. melléklet'!E35</f>
        <v>78494090</v>
      </c>
      <c r="E13" s="101">
        <v>66500000</v>
      </c>
      <c r="F13" s="101">
        <v>68000000</v>
      </c>
      <c r="G13" s="421">
        <v>75000000</v>
      </c>
      <c r="H13" s="41"/>
      <c r="I13" s="41"/>
      <c r="J13" s="41"/>
      <c r="K13" s="41"/>
    </row>
    <row r="14" spans="1:14" s="38" customFormat="1" ht="15" customHeight="1" x14ac:dyDescent="0.2">
      <c r="A14" s="362" t="s">
        <v>21</v>
      </c>
      <c r="B14" s="148" t="s">
        <v>347</v>
      </c>
      <c r="C14" s="101">
        <f>'7.sz. melléklet'!D84</f>
        <v>0</v>
      </c>
      <c r="D14" s="101">
        <f>'7.sz. melléklet'!E84</f>
        <v>0</v>
      </c>
      <c r="E14" s="101">
        <v>3000000</v>
      </c>
      <c r="F14" s="101">
        <v>3500000</v>
      </c>
      <c r="G14" s="421">
        <v>3500000</v>
      </c>
      <c r="H14" s="41"/>
      <c r="I14" s="41"/>
      <c r="J14" s="41"/>
      <c r="K14" s="41"/>
    </row>
    <row r="15" spans="1:14" s="38" customFormat="1" ht="15" customHeight="1" x14ac:dyDescent="0.2">
      <c r="A15" s="362" t="s">
        <v>24</v>
      </c>
      <c r="B15" s="148" t="s">
        <v>306</v>
      </c>
      <c r="C15" s="101">
        <f>'7.sz. melléklet'!D65+'7.sz. melléklet'!D88</f>
        <v>37785688</v>
      </c>
      <c r="D15" s="101">
        <f>'7.sz. melléklet'!E65+'7.sz. melléklet'!E88</f>
        <v>38996688</v>
      </c>
      <c r="E15" s="101">
        <v>0</v>
      </c>
      <c r="F15" s="101">
        <v>0</v>
      </c>
      <c r="G15" s="421">
        <v>0</v>
      </c>
      <c r="H15" s="41"/>
      <c r="I15" s="41"/>
      <c r="J15" s="41"/>
      <c r="K15" s="41"/>
    </row>
    <row r="16" spans="1:14" s="38" customFormat="1" ht="15" customHeight="1" x14ac:dyDescent="0.2">
      <c r="A16" s="362" t="s">
        <v>26</v>
      </c>
      <c r="B16" s="148" t="s">
        <v>357</v>
      </c>
      <c r="C16" s="101">
        <f>'7.sz. melléklet'!D94</f>
        <v>0</v>
      </c>
      <c r="D16" s="101">
        <v>0</v>
      </c>
      <c r="E16" s="101">
        <v>0</v>
      </c>
      <c r="F16" s="101">
        <v>0</v>
      </c>
      <c r="G16" s="421">
        <v>0</v>
      </c>
      <c r="H16" s="41"/>
      <c r="I16" s="41"/>
      <c r="J16" s="41"/>
      <c r="K16" s="41"/>
    </row>
    <row r="17" spans="1:11" s="38" customFormat="1" ht="24" x14ac:dyDescent="0.2">
      <c r="A17" s="362" t="s">
        <v>303</v>
      </c>
      <c r="B17" s="148" t="s">
        <v>113</v>
      </c>
      <c r="C17" s="101">
        <f>'7.sz. melléklet'!D93+'8.sz. melléklet'!D38</f>
        <v>224720570</v>
      </c>
      <c r="D17" s="101">
        <f>'7.sz. melléklet'!E93+'8.sz. melléklet'!E38</f>
        <v>224720565</v>
      </c>
      <c r="E17" s="101">
        <v>90000000</v>
      </c>
      <c r="F17" s="101">
        <v>90000000</v>
      </c>
      <c r="G17" s="421">
        <v>90000000</v>
      </c>
      <c r="H17" s="41"/>
      <c r="I17" s="41"/>
      <c r="J17" s="41"/>
      <c r="K17" s="41"/>
    </row>
    <row r="18" spans="1:11" s="38" customFormat="1" ht="15" customHeight="1" x14ac:dyDescent="0.2">
      <c r="A18" s="362" t="s">
        <v>29</v>
      </c>
      <c r="B18" s="148" t="s">
        <v>304</v>
      </c>
      <c r="C18" s="101">
        <f>'7.sz. melléklet'!D92</f>
        <v>0</v>
      </c>
      <c r="D18" s="101"/>
      <c r="E18" s="101">
        <v>0</v>
      </c>
      <c r="F18" s="101">
        <v>0</v>
      </c>
      <c r="G18" s="421">
        <v>0</v>
      </c>
      <c r="H18" s="41"/>
      <c r="I18" s="41"/>
      <c r="J18" s="41"/>
      <c r="K18" s="41"/>
    </row>
    <row r="19" spans="1:11" s="38" customFormat="1" ht="15" customHeight="1" x14ac:dyDescent="0.2">
      <c r="A19" s="578" t="s">
        <v>123</v>
      </c>
      <c r="B19" s="579"/>
      <c r="C19" s="149">
        <f>SUM(C10:C18)</f>
        <v>506238000</v>
      </c>
      <c r="D19" s="149">
        <f t="shared" ref="D19:E19" si="0">SUM(D10:D18)</f>
        <v>507449000</v>
      </c>
      <c r="E19" s="149">
        <f t="shared" si="0"/>
        <v>306000000</v>
      </c>
      <c r="F19" s="149">
        <f>SUM(F10:F18)</f>
        <v>308000000</v>
      </c>
      <c r="G19" s="422">
        <f>SUM(G10:G18)</f>
        <v>317000000</v>
      </c>
      <c r="H19" s="41"/>
      <c r="I19" s="41"/>
      <c r="J19" s="41"/>
      <c r="K19" s="41"/>
    </row>
    <row r="20" spans="1:11" s="38" customFormat="1" ht="15" customHeight="1" x14ac:dyDescent="0.2">
      <c r="A20" s="582" t="s">
        <v>32</v>
      </c>
      <c r="B20" s="583"/>
      <c r="C20" s="583"/>
      <c r="D20" s="583"/>
      <c r="E20" s="583"/>
      <c r="F20" s="583"/>
      <c r="G20" s="584"/>
      <c r="H20" s="41"/>
      <c r="I20" s="41"/>
      <c r="J20" s="41"/>
      <c r="K20" s="41"/>
    </row>
    <row r="21" spans="1:11" s="38" customFormat="1" ht="15" customHeight="1" x14ac:dyDescent="0.2">
      <c r="A21" s="362" t="s">
        <v>11</v>
      </c>
      <c r="B21" s="148" t="s">
        <v>33</v>
      </c>
      <c r="C21" s="101">
        <f>'1.sz. melléklet'!C35</f>
        <v>243722682</v>
      </c>
      <c r="D21" s="101">
        <f>'1.sz. melléklet'!D35</f>
        <v>260218876</v>
      </c>
      <c r="E21" s="101">
        <v>205500000</v>
      </c>
      <c r="F21" s="101">
        <v>207500000</v>
      </c>
      <c r="G21" s="421">
        <v>216500000</v>
      </c>
      <c r="H21" s="41"/>
      <c r="I21" s="41"/>
      <c r="J21" s="41"/>
      <c r="K21" s="41"/>
    </row>
    <row r="22" spans="1:11" s="38" customFormat="1" ht="15" customHeight="1" x14ac:dyDescent="0.2">
      <c r="A22" s="362" t="s">
        <v>18</v>
      </c>
      <c r="B22" s="148" t="s">
        <v>34</v>
      </c>
      <c r="C22" s="101">
        <f>'7.sz. melléklet'!D38+'7.sz. melléklet'!D45+'7.sz. melléklet'!D48+'8.sz. melléklet'!D27</f>
        <v>200170892</v>
      </c>
      <c r="D22" s="101">
        <f>'7.sz. melléklet'!E38+'7.sz. melléklet'!E45+'7.sz. melléklet'!E48+'8.sz. melléklet'!E27</f>
        <v>205938892</v>
      </c>
      <c r="E22" s="101">
        <v>65000000</v>
      </c>
      <c r="F22" s="101">
        <v>65000000</v>
      </c>
      <c r="G22" s="421">
        <v>65000000</v>
      </c>
      <c r="H22" s="41"/>
      <c r="I22" s="41"/>
      <c r="J22" s="41"/>
      <c r="K22" s="41"/>
    </row>
    <row r="23" spans="1:11" s="38" customFormat="1" ht="15" customHeight="1" x14ac:dyDescent="0.2">
      <c r="A23" s="362" t="s">
        <v>379</v>
      </c>
      <c r="B23" s="148" t="s">
        <v>38</v>
      </c>
      <c r="C23" s="101">
        <f>'7.sz. melléklet'!D53</f>
        <v>2303903</v>
      </c>
      <c r="D23" s="101">
        <f>'7.sz. melléklet'!E53</f>
        <v>2303903</v>
      </c>
      <c r="E23" s="101">
        <v>0</v>
      </c>
      <c r="F23" s="101">
        <v>0</v>
      </c>
      <c r="G23" s="421">
        <v>0</v>
      </c>
      <c r="H23" s="41"/>
      <c r="I23" s="41"/>
      <c r="J23" s="41"/>
      <c r="K23" s="41"/>
    </row>
    <row r="24" spans="1:11" s="38" customFormat="1" ht="15" customHeight="1" x14ac:dyDescent="0.2">
      <c r="A24" s="362" t="s">
        <v>20</v>
      </c>
      <c r="B24" s="148" t="s">
        <v>124</v>
      </c>
      <c r="C24" s="101">
        <f>'7.sz. melléklet'!D37</f>
        <v>60040523</v>
      </c>
      <c r="D24" s="101">
        <f>'7.sz. melléklet'!E37</f>
        <v>38987329</v>
      </c>
      <c r="E24" s="101">
        <v>35500000</v>
      </c>
      <c r="F24" s="101">
        <v>35500000</v>
      </c>
      <c r="G24" s="421">
        <v>35500000</v>
      </c>
      <c r="H24" s="41"/>
      <c r="I24" s="41"/>
      <c r="J24" s="41"/>
      <c r="K24" s="41"/>
    </row>
    <row r="25" spans="1:11" s="38" customFormat="1" ht="15" customHeight="1" thickBot="1" x14ac:dyDescent="0.25">
      <c r="A25" s="580" t="s">
        <v>125</v>
      </c>
      <c r="B25" s="581"/>
      <c r="C25" s="363">
        <f t="shared" ref="C25:G25" si="1">SUM(C21:C24)</f>
        <v>506238000</v>
      </c>
      <c r="D25" s="363">
        <f t="shared" si="1"/>
        <v>507449000</v>
      </c>
      <c r="E25" s="363">
        <f t="shared" si="1"/>
        <v>306000000</v>
      </c>
      <c r="F25" s="363">
        <f t="shared" si="1"/>
        <v>308000000</v>
      </c>
      <c r="G25" s="423">
        <f t="shared" si="1"/>
        <v>317000000</v>
      </c>
      <c r="H25" s="41"/>
      <c r="I25" s="41"/>
      <c r="J25" s="41"/>
      <c r="K25" s="41"/>
    </row>
    <row r="26" spans="1:11" ht="13.5" thickTop="1" x14ac:dyDescent="0.2"/>
  </sheetData>
  <sheetProtection selectLockedCells="1" selectUnlockedCells="1"/>
  <mergeCells count="5">
    <mergeCell ref="A4:H4"/>
    <mergeCell ref="A19:B19"/>
    <mergeCell ref="A25:B25"/>
    <mergeCell ref="A9:G9"/>
    <mergeCell ref="A20:G20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32"/>
  <sheetViews>
    <sheetView zoomScaleNormal="100"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587" t="s">
        <v>373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9/2019. (IX.03.) önkormányzati rendelethez</v>
      </c>
      <c r="Q2" s="144"/>
      <c r="R2" s="144"/>
      <c r="S2" s="144"/>
      <c r="T2" s="144"/>
      <c r="U2" s="144"/>
      <c r="V2" s="144"/>
    </row>
    <row r="3" spans="1:22" ht="15" customHeight="1" x14ac:dyDescent="0.2">
      <c r="A3" s="4"/>
    </row>
    <row r="4" spans="1:22" ht="15" customHeight="1" x14ac:dyDescent="0.2">
      <c r="A4" s="536" t="s">
        <v>534</v>
      </c>
      <c r="B4" s="536"/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150"/>
    </row>
    <row r="5" spans="1:22" ht="15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"/>
    </row>
    <row r="6" spans="1:22" ht="15" customHeight="1" x14ac:dyDescent="0.2">
      <c r="M6" s="588" t="s">
        <v>0</v>
      </c>
      <c r="N6" s="588"/>
      <c r="O6" s="588"/>
      <c r="P6" s="15"/>
    </row>
    <row r="7" spans="1:22" s="38" customFormat="1" ht="15" customHeight="1" x14ac:dyDescent="0.2">
      <c r="A7" s="92" t="s">
        <v>115</v>
      </c>
      <c r="B7" s="8" t="s">
        <v>2</v>
      </c>
      <c r="C7" s="8" t="s">
        <v>126</v>
      </c>
      <c r="D7" s="8" t="s">
        <v>127</v>
      </c>
      <c r="E7" s="8" t="s">
        <v>128</v>
      </c>
      <c r="F7" s="8" t="s">
        <v>129</v>
      </c>
      <c r="G7" s="8" t="s">
        <v>130</v>
      </c>
      <c r="H7" s="8" t="s">
        <v>131</v>
      </c>
      <c r="I7" s="8" t="s">
        <v>132</v>
      </c>
      <c r="J7" s="8" t="s">
        <v>133</v>
      </c>
      <c r="K7" s="8" t="s">
        <v>134</v>
      </c>
      <c r="L7" s="8" t="s">
        <v>135</v>
      </c>
      <c r="M7" s="8" t="s">
        <v>136</v>
      </c>
      <c r="N7" s="8" t="s">
        <v>137</v>
      </c>
      <c r="O7" s="152" t="s">
        <v>138</v>
      </c>
      <c r="P7" s="153"/>
    </row>
    <row r="8" spans="1:22" s="38" customFormat="1" ht="15" customHeight="1" x14ac:dyDescent="0.2">
      <c r="A8" s="94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52</v>
      </c>
      <c r="I8" s="12" t="s">
        <v>11</v>
      </c>
      <c r="J8" s="12" t="s">
        <v>139</v>
      </c>
      <c r="K8" s="12" t="s">
        <v>140</v>
      </c>
      <c r="L8" s="12" t="s">
        <v>141</v>
      </c>
      <c r="M8" s="12" t="s">
        <v>142</v>
      </c>
      <c r="N8" s="12" t="s">
        <v>143</v>
      </c>
      <c r="O8" s="154" t="s">
        <v>144</v>
      </c>
      <c r="P8" s="153"/>
    </row>
    <row r="9" spans="1:22" s="38" customFormat="1" ht="15" customHeight="1" x14ac:dyDescent="0.2">
      <c r="A9" s="589" t="s">
        <v>145</v>
      </c>
      <c r="B9" s="589"/>
      <c r="C9" s="589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37"/>
    </row>
    <row r="10" spans="1:22" s="38" customFormat="1" ht="15" customHeight="1" x14ac:dyDescent="0.2">
      <c r="A10" s="17" t="s">
        <v>13</v>
      </c>
      <c r="B10" s="18" t="s">
        <v>146</v>
      </c>
      <c r="C10" s="19">
        <v>2500</v>
      </c>
      <c r="D10" s="19">
        <v>2500</v>
      </c>
      <c r="E10" s="19">
        <v>20000</v>
      </c>
      <c r="F10" s="19">
        <v>17000</v>
      </c>
      <c r="G10" s="19">
        <v>16000</v>
      </c>
      <c r="H10" s="19">
        <v>20000</v>
      </c>
      <c r="I10" s="19">
        <v>25000</v>
      </c>
      <c r="J10" s="19">
        <v>25000</v>
      </c>
      <c r="K10" s="19">
        <v>11000</v>
      </c>
      <c r="L10" s="19">
        <v>17000</v>
      </c>
      <c r="M10" s="19">
        <v>8500</v>
      </c>
      <c r="N10" s="19">
        <v>8794</v>
      </c>
      <c r="O10" s="30">
        <f t="shared" ref="O10:O15" si="0">SUM(C10:N10)</f>
        <v>173294</v>
      </c>
      <c r="P10" s="37"/>
      <c r="Q10" s="155"/>
      <c r="R10" s="155"/>
      <c r="S10" s="155"/>
      <c r="T10" s="155"/>
      <c r="U10" s="155"/>
    </row>
    <row r="11" spans="1:22" s="38" customFormat="1" ht="15" customHeight="1" x14ac:dyDescent="0.2">
      <c r="A11" s="17" t="s">
        <v>14</v>
      </c>
      <c r="B11" s="18" t="s">
        <v>147</v>
      </c>
      <c r="C11" s="19">
        <v>11</v>
      </c>
      <c r="D11" s="19">
        <v>11</v>
      </c>
      <c r="E11" s="19">
        <v>739</v>
      </c>
      <c r="F11" s="19">
        <v>11</v>
      </c>
      <c r="G11" s="19">
        <v>11</v>
      </c>
      <c r="H11" s="19">
        <v>1222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0">
        <f t="shared" si="0"/>
        <v>2071</v>
      </c>
      <c r="P11" s="37"/>
      <c r="Q11" s="155"/>
      <c r="R11" s="155"/>
      <c r="S11" s="155"/>
      <c r="T11" s="155"/>
      <c r="U11" s="155"/>
    </row>
    <row r="12" spans="1:22" s="38" customFormat="1" ht="15" customHeight="1" x14ac:dyDescent="0.2">
      <c r="A12" s="17" t="s">
        <v>41</v>
      </c>
      <c r="B12" s="18" t="s">
        <v>148</v>
      </c>
      <c r="C12" s="19">
        <v>5212</v>
      </c>
      <c r="D12" s="19">
        <v>5213</v>
      </c>
      <c r="E12" s="19">
        <v>23090</v>
      </c>
      <c r="F12" s="19">
        <v>6212</v>
      </c>
      <c r="G12" s="19">
        <v>5213</v>
      </c>
      <c r="H12" s="19">
        <v>25261</v>
      </c>
      <c r="I12" s="19">
        <v>5212</v>
      </c>
      <c r="J12" s="19">
        <v>5213</v>
      </c>
      <c r="K12" s="19">
        <v>5213</v>
      </c>
      <c r="L12" s="19">
        <v>5212</v>
      </c>
      <c r="M12" s="19">
        <v>5213</v>
      </c>
      <c r="N12" s="19">
        <v>9899</v>
      </c>
      <c r="O12" s="30">
        <f t="shared" si="0"/>
        <v>106163</v>
      </c>
      <c r="P12" s="37"/>
      <c r="Q12" s="155"/>
      <c r="R12" s="155"/>
      <c r="S12" s="155"/>
      <c r="T12" s="155"/>
      <c r="U12" s="155"/>
    </row>
    <row r="13" spans="1:22" s="38" customFormat="1" ht="15" customHeight="1" x14ac:dyDescent="0.2">
      <c r="A13" s="17" t="s">
        <v>42</v>
      </c>
      <c r="B13" s="18" t="s">
        <v>149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55"/>
      <c r="R13" s="155"/>
      <c r="S13" s="155"/>
      <c r="T13" s="155"/>
      <c r="U13" s="155"/>
    </row>
    <row r="14" spans="1:22" s="38" customFormat="1" ht="15" customHeight="1" x14ac:dyDescent="0.2">
      <c r="A14" s="17" t="s">
        <v>43</v>
      </c>
      <c r="B14" s="18" t="s">
        <v>402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 t="shared" si="0"/>
        <v>0</v>
      </c>
      <c r="P14" s="37"/>
      <c r="Q14" s="155"/>
      <c r="R14" s="155"/>
      <c r="S14" s="155"/>
      <c r="T14" s="155"/>
      <c r="U14" s="155"/>
    </row>
    <row r="15" spans="1:22" s="38" customFormat="1" ht="15" customHeight="1" x14ac:dyDescent="0.2">
      <c r="A15" s="17" t="s">
        <v>44</v>
      </c>
      <c r="B15" s="18" t="s">
        <v>150</v>
      </c>
      <c r="C15" s="19">
        <v>223833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223833</v>
      </c>
      <c r="P15" s="37"/>
      <c r="Q15" s="155"/>
      <c r="R15" s="155"/>
      <c r="S15" s="155"/>
      <c r="T15" s="155"/>
      <c r="U15" s="155"/>
    </row>
    <row r="16" spans="1:22" s="38" customFormat="1" ht="15" customHeight="1" x14ac:dyDescent="0.2">
      <c r="A16" s="397" t="s">
        <v>45</v>
      </c>
      <c r="B16" s="156" t="s">
        <v>151</v>
      </c>
      <c r="C16" s="31">
        <f t="shared" ref="C16:N16" si="1">SUM(C10:C15)</f>
        <v>231556</v>
      </c>
      <c r="D16" s="31">
        <f t="shared" si="1"/>
        <v>7724</v>
      </c>
      <c r="E16" s="31">
        <f t="shared" si="1"/>
        <v>43829</v>
      </c>
      <c r="F16" s="31">
        <f t="shared" si="1"/>
        <v>23223</v>
      </c>
      <c r="G16" s="31">
        <f t="shared" si="1"/>
        <v>21224</v>
      </c>
      <c r="H16" s="31">
        <f t="shared" si="1"/>
        <v>46483</v>
      </c>
      <c r="I16" s="31">
        <f t="shared" si="1"/>
        <v>30223</v>
      </c>
      <c r="J16" s="31">
        <f t="shared" si="1"/>
        <v>30224</v>
      </c>
      <c r="K16" s="31">
        <f t="shared" si="1"/>
        <v>16224</v>
      </c>
      <c r="L16" s="31">
        <f t="shared" si="1"/>
        <v>22223</v>
      </c>
      <c r="M16" s="31">
        <f t="shared" si="1"/>
        <v>13724</v>
      </c>
      <c r="N16" s="31">
        <f t="shared" si="1"/>
        <v>18704</v>
      </c>
      <c r="O16" s="200">
        <f>SUM(O10:O15)</f>
        <v>505361</v>
      </c>
      <c r="P16" s="37"/>
      <c r="Q16" s="155"/>
      <c r="R16" s="155"/>
      <c r="S16" s="155"/>
      <c r="T16" s="155"/>
      <c r="U16" s="155"/>
    </row>
    <row r="17" spans="1:21" s="38" customFormat="1" ht="15" customHeight="1" x14ac:dyDescent="0.2">
      <c r="A17" s="585" t="s">
        <v>152</v>
      </c>
      <c r="B17" s="585"/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5"/>
      <c r="P17" s="37"/>
      <c r="Q17" s="155"/>
      <c r="R17" s="155"/>
      <c r="S17" s="155"/>
      <c r="T17" s="155"/>
      <c r="U17" s="155"/>
    </row>
    <row r="18" spans="1:21" s="38" customFormat="1" ht="15" customHeight="1" x14ac:dyDescent="0.2">
      <c r="A18" s="17" t="s">
        <v>63</v>
      </c>
      <c r="B18" s="210" t="s">
        <v>33</v>
      </c>
      <c r="C18" s="417">
        <v>12850</v>
      </c>
      <c r="D18" s="417">
        <v>15850</v>
      </c>
      <c r="E18" s="417">
        <v>14250</v>
      </c>
      <c r="F18" s="417">
        <v>14850</v>
      </c>
      <c r="G18" s="417">
        <v>19750</v>
      </c>
      <c r="H18" s="417">
        <v>37246</v>
      </c>
      <c r="I18" s="417">
        <v>20750</v>
      </c>
      <c r="J18" s="417">
        <v>20750</v>
      </c>
      <c r="K18" s="417">
        <v>14850</v>
      </c>
      <c r="L18" s="417">
        <v>12850</v>
      </c>
      <c r="M18" s="417">
        <v>12850</v>
      </c>
      <c r="N18" s="417">
        <v>12863</v>
      </c>
      <c r="O18" s="46">
        <f>SUM(C18:N18)</f>
        <v>209709</v>
      </c>
      <c r="P18" s="37"/>
      <c r="Q18" s="155"/>
      <c r="R18" s="155"/>
      <c r="S18" s="155"/>
      <c r="T18" s="155"/>
      <c r="U18" s="155"/>
    </row>
    <row r="19" spans="1:21" s="38" customFormat="1" ht="15" customHeight="1" x14ac:dyDescent="0.2">
      <c r="A19" s="17" t="s">
        <v>70</v>
      </c>
      <c r="B19" s="18" t="s">
        <v>157</v>
      </c>
      <c r="C19" s="44">
        <v>1837</v>
      </c>
      <c r="D19" s="44">
        <v>1837</v>
      </c>
      <c r="E19" s="44">
        <v>3337</v>
      </c>
      <c r="F19" s="44">
        <v>2837</v>
      </c>
      <c r="G19" s="44">
        <v>3337</v>
      </c>
      <c r="H19" s="44">
        <v>1837</v>
      </c>
      <c r="I19" s="44">
        <v>3337</v>
      </c>
      <c r="J19" s="44">
        <v>3336</v>
      </c>
      <c r="K19" s="44">
        <v>1837</v>
      </c>
      <c r="L19" s="44">
        <v>1837</v>
      </c>
      <c r="M19" s="44">
        <v>3336</v>
      </c>
      <c r="N19" s="44">
        <v>1837</v>
      </c>
      <c r="O19" s="30">
        <f t="shared" ref="O19:O25" si="2">SUM(C19:N19)</f>
        <v>30542</v>
      </c>
      <c r="P19" s="37"/>
      <c r="Q19" s="155"/>
      <c r="R19" s="155"/>
      <c r="S19" s="155"/>
      <c r="T19" s="155"/>
      <c r="U19" s="155"/>
    </row>
    <row r="20" spans="1:21" s="38" customFormat="1" ht="15" customHeight="1" x14ac:dyDescent="0.2">
      <c r="A20" s="17" t="s">
        <v>71</v>
      </c>
      <c r="B20" s="18" t="s">
        <v>153</v>
      </c>
      <c r="C20" s="19"/>
      <c r="D20" s="19"/>
      <c r="E20" s="19"/>
      <c r="F20" s="19"/>
      <c r="G20" s="19">
        <v>4590</v>
      </c>
      <c r="H20" s="19"/>
      <c r="I20" s="19"/>
      <c r="J20" s="19"/>
      <c r="K20" s="19"/>
      <c r="L20" s="19">
        <v>5000</v>
      </c>
      <c r="M20" s="19">
        <v>3225</v>
      </c>
      <c r="N20" s="19"/>
      <c r="O20" s="30">
        <f t="shared" si="2"/>
        <v>12815</v>
      </c>
      <c r="P20" s="37"/>
      <c r="Q20" s="155"/>
      <c r="R20" s="155"/>
      <c r="S20" s="155"/>
      <c r="T20" s="155"/>
      <c r="U20" s="155"/>
    </row>
    <row r="21" spans="1:21" s="38" customFormat="1" ht="15" customHeight="1" x14ac:dyDescent="0.2">
      <c r="A21" s="17" t="s">
        <v>72</v>
      </c>
      <c r="B21" s="18" t="s">
        <v>301</v>
      </c>
      <c r="C21" s="19">
        <v>1500</v>
      </c>
      <c r="D21" s="19">
        <v>5500</v>
      </c>
      <c r="E21" s="19">
        <v>20000</v>
      </c>
      <c r="F21" s="19">
        <v>15000</v>
      </c>
      <c r="G21" s="19">
        <v>20000</v>
      </c>
      <c r="H21" s="19">
        <v>49769</v>
      </c>
      <c r="I21" s="19">
        <v>12000</v>
      </c>
      <c r="J21" s="19">
        <v>15000</v>
      </c>
      <c r="K21" s="19">
        <v>8000</v>
      </c>
      <c r="L21" s="19">
        <v>15000</v>
      </c>
      <c r="M21" s="19">
        <v>10000</v>
      </c>
      <c r="N21" s="19">
        <v>18855</v>
      </c>
      <c r="O21" s="30">
        <f t="shared" si="2"/>
        <v>190624</v>
      </c>
      <c r="P21" s="37"/>
      <c r="Q21" s="155"/>
      <c r="R21" s="155"/>
      <c r="S21" s="155"/>
      <c r="T21" s="155"/>
      <c r="U21" s="155"/>
    </row>
    <row r="22" spans="1:21" s="38" customFormat="1" ht="15" customHeight="1" x14ac:dyDescent="0.2">
      <c r="A22" s="17" t="s">
        <v>73</v>
      </c>
      <c r="B22" s="18" t="s">
        <v>38</v>
      </c>
      <c r="C22" s="19">
        <v>4003</v>
      </c>
      <c r="D22" s="19">
        <v>1698</v>
      </c>
      <c r="E22" s="19">
        <v>1698</v>
      </c>
      <c r="F22" s="19">
        <v>1699</v>
      </c>
      <c r="G22" s="19">
        <v>1698</v>
      </c>
      <c r="H22" s="19">
        <v>1698</v>
      </c>
      <c r="I22" s="19">
        <v>1699</v>
      </c>
      <c r="J22" s="19">
        <v>1698</v>
      </c>
      <c r="K22" s="19">
        <v>1698</v>
      </c>
      <c r="L22" s="19">
        <v>1699</v>
      </c>
      <c r="M22" s="19">
        <v>1698</v>
      </c>
      <c r="N22" s="19">
        <v>1698</v>
      </c>
      <c r="O22" s="30">
        <f>SUM(C22:N22)</f>
        <v>22684</v>
      </c>
      <c r="P22" s="37"/>
      <c r="Q22" s="155"/>
      <c r="R22" s="155"/>
      <c r="S22" s="155"/>
      <c r="T22" s="155"/>
      <c r="U22" s="155"/>
    </row>
    <row r="23" spans="1:21" s="38" customFormat="1" ht="15" customHeight="1" x14ac:dyDescent="0.2">
      <c r="A23" s="17" t="s">
        <v>74</v>
      </c>
      <c r="B23" s="18" t="s">
        <v>154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55"/>
      <c r="R23" s="155"/>
      <c r="S23" s="155"/>
      <c r="T23" s="155"/>
      <c r="U23" s="155"/>
    </row>
    <row r="24" spans="1:21" s="38" customFormat="1" ht="15" customHeight="1" x14ac:dyDescent="0.2">
      <c r="A24" s="397" t="s">
        <v>75</v>
      </c>
      <c r="B24" s="156" t="s">
        <v>155</v>
      </c>
      <c r="C24" s="31">
        <f t="shared" ref="C24:N24" si="3">SUM(C18:C23)</f>
        <v>20190</v>
      </c>
      <c r="D24" s="31">
        <f t="shared" si="3"/>
        <v>24885</v>
      </c>
      <c r="E24" s="31">
        <f t="shared" si="3"/>
        <v>39285</v>
      </c>
      <c r="F24" s="31">
        <f t="shared" si="3"/>
        <v>34386</v>
      </c>
      <c r="G24" s="31">
        <f t="shared" si="3"/>
        <v>49375</v>
      </c>
      <c r="H24" s="31">
        <f t="shared" si="3"/>
        <v>90550</v>
      </c>
      <c r="I24" s="31">
        <f t="shared" si="3"/>
        <v>37786</v>
      </c>
      <c r="J24" s="31">
        <f t="shared" si="3"/>
        <v>40784</v>
      </c>
      <c r="K24" s="31">
        <f t="shared" si="3"/>
        <v>26385</v>
      </c>
      <c r="L24" s="31">
        <f t="shared" si="3"/>
        <v>36386</v>
      </c>
      <c r="M24" s="31">
        <f t="shared" si="3"/>
        <v>31109</v>
      </c>
      <c r="N24" s="31">
        <f t="shared" si="3"/>
        <v>35253</v>
      </c>
      <c r="O24" s="200">
        <f t="shared" si="2"/>
        <v>466374</v>
      </c>
      <c r="P24" s="37"/>
      <c r="Q24" s="155"/>
      <c r="R24" s="155"/>
      <c r="S24" s="155"/>
      <c r="T24" s="155"/>
      <c r="U24" s="155"/>
    </row>
    <row r="25" spans="1:21" s="38" customFormat="1" ht="15" customHeight="1" x14ac:dyDescent="0.2">
      <c r="A25" s="17" t="s">
        <v>76</v>
      </c>
      <c r="B25" s="18" t="s">
        <v>156</v>
      </c>
      <c r="C25" s="19">
        <f t="shared" ref="C25:N25" si="4">C16-C24</f>
        <v>211366</v>
      </c>
      <c r="D25" s="19">
        <f t="shared" si="4"/>
        <v>-17161</v>
      </c>
      <c r="E25" s="19">
        <f t="shared" si="4"/>
        <v>4544</v>
      </c>
      <c r="F25" s="19">
        <f t="shared" si="4"/>
        <v>-11163</v>
      </c>
      <c r="G25" s="19">
        <f t="shared" si="4"/>
        <v>-28151</v>
      </c>
      <c r="H25" s="19">
        <f t="shared" si="4"/>
        <v>-44067</v>
      </c>
      <c r="I25" s="19">
        <f t="shared" si="4"/>
        <v>-7563</v>
      </c>
      <c r="J25" s="19">
        <f t="shared" si="4"/>
        <v>-10560</v>
      </c>
      <c r="K25" s="19">
        <f t="shared" si="4"/>
        <v>-10161</v>
      </c>
      <c r="L25" s="19">
        <f t="shared" si="4"/>
        <v>-14163</v>
      </c>
      <c r="M25" s="19">
        <f t="shared" si="4"/>
        <v>-17385</v>
      </c>
      <c r="N25" s="19">
        <f t="shared" si="4"/>
        <v>-16549</v>
      </c>
      <c r="O25" s="30">
        <f t="shared" si="2"/>
        <v>38987</v>
      </c>
      <c r="P25" s="37"/>
      <c r="Q25" s="155"/>
      <c r="R25" s="155"/>
      <c r="S25" s="155"/>
      <c r="T25" s="155"/>
      <c r="U25" s="155"/>
    </row>
    <row r="26" spans="1:21" s="38" customFormat="1" ht="15" customHeight="1" x14ac:dyDescent="0.2">
      <c r="A26" s="157"/>
      <c r="B26" s="54" t="s">
        <v>380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158"/>
      <c r="P26" s="37"/>
    </row>
    <row r="28" spans="1:21" x14ac:dyDescent="0.2">
      <c r="N28" s="159"/>
    </row>
    <row r="29" spans="1:21" x14ac:dyDescent="0.2"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</row>
    <row r="30" spans="1:21" x14ac:dyDescent="0.2">
      <c r="D30" s="159"/>
      <c r="F30" s="159"/>
      <c r="I30" s="159"/>
      <c r="L30" s="159"/>
    </row>
    <row r="32" spans="1:21" x14ac:dyDescent="0.2"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4" width="10.5703125" style="1" bestFit="1" customWidth="1"/>
    <col min="5" max="5" width="4.7109375" style="1" customWidth="1"/>
    <col min="6" max="6" width="30.7109375" style="1" customWidth="1"/>
    <col min="7" max="8" width="10.5703125" style="1" bestFit="1" customWidth="1"/>
    <col min="9" max="9" width="10.5703125" bestFit="1" customWidth="1"/>
    <col min="10" max="10" width="9.5703125" customWidth="1"/>
    <col min="11" max="250" width="9.140625" customWidth="1"/>
  </cols>
  <sheetData>
    <row r="1" spans="1:12" s="38" customFormat="1" ht="15" customHeight="1" x14ac:dyDescent="0.2">
      <c r="B1" s="55"/>
      <c r="C1" s="55"/>
      <c r="D1" s="55"/>
      <c r="E1" s="55"/>
      <c r="F1" s="55"/>
      <c r="L1" s="2" t="s">
        <v>363</v>
      </c>
    </row>
    <row r="2" spans="1:12" s="38" customFormat="1" ht="15" customHeight="1" x14ac:dyDescent="0.2">
      <c r="A2" s="3"/>
      <c r="B2" s="3"/>
      <c r="C2" s="3"/>
      <c r="D2" s="3"/>
      <c r="E2" s="3"/>
      <c r="F2" s="3"/>
      <c r="L2" s="2" t="str">
        <f>'1.sz. melléklet'!G2</f>
        <v>az 9/2019. (IX.03.) önkormányzati rendelethez</v>
      </c>
    </row>
    <row r="3" spans="1:12" s="38" customFormat="1" ht="6" customHeight="1" x14ac:dyDescent="0.2">
      <c r="A3" s="40"/>
      <c r="B3" s="41"/>
      <c r="C3" s="41"/>
      <c r="D3" s="41"/>
      <c r="E3" s="41"/>
      <c r="F3" s="41"/>
      <c r="G3" s="41"/>
      <c r="H3" s="41"/>
    </row>
    <row r="4" spans="1:12" s="38" customFormat="1" ht="15" customHeight="1" x14ac:dyDescent="0.2">
      <c r="A4" s="561" t="s">
        <v>397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</row>
    <row r="5" spans="1:12" s="38" customFormat="1" ht="6" customHeight="1" x14ac:dyDescent="0.2">
      <c r="A5" s="40"/>
      <c r="B5" s="41"/>
      <c r="C5" s="41"/>
      <c r="D5" s="41"/>
      <c r="E5" s="40"/>
      <c r="F5" s="40"/>
      <c r="G5" s="41"/>
      <c r="H5" s="41"/>
    </row>
    <row r="6" spans="1:12" s="38" customFormat="1" ht="15" customHeight="1" thickBot="1" x14ac:dyDescent="0.25">
      <c r="A6" s="40"/>
      <c r="B6" s="41"/>
      <c r="C6" s="41"/>
      <c r="D6" s="41"/>
      <c r="E6" s="40"/>
      <c r="F6" s="182"/>
      <c r="H6" s="332" t="s">
        <v>165</v>
      </c>
    </row>
    <row r="7" spans="1:12" s="38" customFormat="1" ht="36.75" customHeight="1" thickTop="1" thickBot="1" x14ac:dyDescent="0.25">
      <c r="A7" s="556" t="s">
        <v>12</v>
      </c>
      <c r="B7" s="556"/>
      <c r="C7" s="366" t="s">
        <v>446</v>
      </c>
      <c r="D7" s="366" t="s">
        <v>558</v>
      </c>
      <c r="E7" s="557" t="s">
        <v>33</v>
      </c>
      <c r="F7" s="558"/>
      <c r="G7" s="366" t="s">
        <v>446</v>
      </c>
      <c r="H7" s="415" t="s">
        <v>558</v>
      </c>
    </row>
    <row r="8" spans="1:12" s="38" customFormat="1" ht="15" customHeight="1" thickTop="1" thickBot="1" x14ac:dyDescent="0.25">
      <c r="A8" s="11" t="s">
        <v>3</v>
      </c>
      <c r="B8" s="344" t="s">
        <v>4</v>
      </c>
      <c r="C8" s="13" t="s">
        <v>5</v>
      </c>
      <c r="D8" s="506" t="s">
        <v>6</v>
      </c>
      <c r="E8" s="345" t="s">
        <v>7</v>
      </c>
      <c r="F8" s="345" t="s">
        <v>8</v>
      </c>
      <c r="G8" s="13" t="s">
        <v>9</v>
      </c>
      <c r="H8" s="14" t="s">
        <v>52</v>
      </c>
    </row>
    <row r="9" spans="1:12" s="38" customFormat="1" ht="15" customHeight="1" thickTop="1" x14ac:dyDescent="0.2">
      <c r="A9" s="42" t="s">
        <v>13</v>
      </c>
      <c r="B9" s="43" t="s">
        <v>12</v>
      </c>
      <c r="C9" s="333">
        <f>'7.sz. melléklet'!D75+'8.sz. melléklet'!D35</f>
        <v>78494085</v>
      </c>
      <c r="D9" s="333">
        <f>'7.sz. melléklet'!E75+'8.sz. melléklet'!E35</f>
        <v>78494090</v>
      </c>
      <c r="E9" s="51" t="s">
        <v>13</v>
      </c>
      <c r="F9" s="43" t="s">
        <v>105</v>
      </c>
      <c r="G9" s="338">
        <f>'7.sz. melléklet'!D7+'8.sz. melléklet'!D8</f>
        <v>65966414</v>
      </c>
      <c r="H9" s="255">
        <f>'7.sz. melléklet'!E7+'8.sz. melléklet'!E8</f>
        <v>65966414</v>
      </c>
    </row>
    <row r="10" spans="1:12" s="38" customFormat="1" ht="15" customHeight="1" x14ac:dyDescent="0.2">
      <c r="A10" s="17" t="s">
        <v>14</v>
      </c>
      <c r="B10" s="252" t="s">
        <v>252</v>
      </c>
      <c r="C10" s="171">
        <f>'7.sz. melléklet'!D69</f>
        <v>54500000</v>
      </c>
      <c r="D10" s="171">
        <f>'7.sz. melléklet'!E69</f>
        <v>54500000</v>
      </c>
      <c r="E10" s="169" t="s">
        <v>14</v>
      </c>
      <c r="F10" s="18" t="s">
        <v>40</v>
      </c>
      <c r="G10" s="171">
        <f>'7.sz. melléklet'!D20+'8.sz. melléklet'!D18</f>
        <v>13823581</v>
      </c>
      <c r="H10" s="30">
        <f>'7.sz. melléklet'!E20+'8.sz. melléklet'!E18</f>
        <v>13823581</v>
      </c>
    </row>
    <row r="11" spans="1:12" s="38" customFormat="1" ht="15" customHeight="1" x14ac:dyDescent="0.2">
      <c r="A11" s="17" t="s">
        <v>41</v>
      </c>
      <c r="B11" s="252" t="s">
        <v>253</v>
      </c>
      <c r="C11" s="171">
        <f>'7.sz. melléklet'!D70</f>
        <v>41000000</v>
      </c>
      <c r="D11" s="171">
        <f>'7.sz. melléklet'!E70</f>
        <v>41000000</v>
      </c>
      <c r="E11" s="169" t="s">
        <v>41</v>
      </c>
      <c r="F11" s="18" t="s">
        <v>110</v>
      </c>
      <c r="G11" s="171">
        <f>'7.sz. melléklet'!D21+'8.sz. melléklet'!D19</f>
        <v>129856047</v>
      </c>
      <c r="H11" s="30">
        <f>'7.sz. melléklet'!E21+'8.sz. melléklet'!E19</f>
        <v>145252047</v>
      </c>
    </row>
    <row r="12" spans="1:12" s="38" customFormat="1" ht="15" customHeight="1" x14ac:dyDescent="0.2">
      <c r="A12" s="17" t="s">
        <v>42</v>
      </c>
      <c r="B12" s="252" t="s">
        <v>263</v>
      </c>
      <c r="C12" s="171">
        <f>'7.sz. melléklet'!D74</f>
        <v>500000</v>
      </c>
      <c r="D12" s="171">
        <f>'7.sz. melléklet'!E74</f>
        <v>500000</v>
      </c>
      <c r="E12" s="169" t="s">
        <v>42</v>
      </c>
      <c r="F12" s="18" t="s">
        <v>205</v>
      </c>
      <c r="G12" s="171">
        <f>'7.sz. melléklet'!D32</f>
        <v>4634000</v>
      </c>
      <c r="H12" s="30">
        <f>'7.sz. melléklet'!E32</f>
        <v>4634000</v>
      </c>
    </row>
    <row r="13" spans="1:12" s="38" customFormat="1" ht="15" customHeight="1" x14ac:dyDescent="0.2">
      <c r="A13" s="17" t="s">
        <v>43</v>
      </c>
      <c r="B13" s="47" t="s">
        <v>244</v>
      </c>
      <c r="C13" s="171">
        <f>'7.sz. melléklet'!D63</f>
        <v>62551911</v>
      </c>
      <c r="D13" s="171">
        <f>'7.sz. melléklet'!E63</f>
        <v>62551911</v>
      </c>
      <c r="E13" s="169" t="s">
        <v>43</v>
      </c>
      <c r="F13" s="18" t="s">
        <v>353</v>
      </c>
      <c r="G13" s="171">
        <f>'7.sz. melléklet'!D34</f>
        <v>1400140</v>
      </c>
      <c r="H13" s="30">
        <f>'7.sz. melléklet'!E34</f>
        <v>2500334</v>
      </c>
    </row>
    <row r="14" spans="1:12" s="38" customFormat="1" ht="24" x14ac:dyDescent="0.2">
      <c r="A14" s="17" t="s">
        <v>44</v>
      </c>
      <c r="B14" s="47" t="s">
        <v>426</v>
      </c>
      <c r="C14" s="171">
        <f>'7.sz. melléklet'!D64</f>
        <v>6685746</v>
      </c>
      <c r="D14" s="171">
        <f>'7.sz. melléklet'!E64</f>
        <v>6685746</v>
      </c>
      <c r="E14" s="169" t="s">
        <v>44</v>
      </c>
      <c r="F14" s="47" t="s">
        <v>421</v>
      </c>
      <c r="G14" s="171">
        <f>'7.sz. melléklet'!D35</f>
        <v>20406500</v>
      </c>
      <c r="H14" s="30">
        <f>'7.sz. melléklet'!E35</f>
        <v>20406500</v>
      </c>
    </row>
    <row r="15" spans="1:12" s="38" customFormat="1" ht="24" x14ac:dyDescent="0.2">
      <c r="A15" s="17" t="s">
        <v>45</v>
      </c>
      <c r="B15" s="47" t="s">
        <v>284</v>
      </c>
      <c r="C15" s="334">
        <f>'7.sz. melléklet'!D86</f>
        <v>0</v>
      </c>
      <c r="D15" s="334">
        <f>'7.sz. melléklet'!E86</f>
        <v>0</v>
      </c>
      <c r="E15" s="169" t="s">
        <v>45</v>
      </c>
      <c r="F15" s="47" t="s">
        <v>422</v>
      </c>
      <c r="G15" s="171">
        <f>'7.sz. melléklet'!D36</f>
        <v>7636000</v>
      </c>
      <c r="H15" s="30">
        <f>'7.sz. melléklet'!E36</f>
        <v>7636000</v>
      </c>
    </row>
    <row r="16" spans="1:12" s="38" customFormat="1" ht="15" customHeight="1" x14ac:dyDescent="0.2">
      <c r="A16" s="72"/>
      <c r="B16" s="436"/>
      <c r="C16" s="339"/>
      <c r="D16" s="511"/>
      <c r="E16" s="169" t="s">
        <v>63</v>
      </c>
      <c r="F16" s="18" t="s">
        <v>35</v>
      </c>
      <c r="G16" s="171">
        <f>'7.sz. melléklet'!D37</f>
        <v>60040523</v>
      </c>
      <c r="H16" s="30">
        <f>'7.sz. melléklet'!E37</f>
        <v>38987329</v>
      </c>
    </row>
    <row r="17" spans="1:8" s="38" customFormat="1" ht="15" customHeight="1" x14ac:dyDescent="0.2">
      <c r="A17" s="559" t="s">
        <v>46</v>
      </c>
      <c r="B17" s="559"/>
      <c r="C17" s="171">
        <f>SUM(C9:C16)</f>
        <v>243731742</v>
      </c>
      <c r="D17" s="353">
        <f>SUM(D9:D16)</f>
        <v>243731747</v>
      </c>
      <c r="E17" s="560"/>
      <c r="F17" s="560"/>
      <c r="G17" s="248"/>
      <c r="H17" s="352"/>
    </row>
    <row r="18" spans="1:8" s="38" customFormat="1" ht="15" customHeight="1" thickBot="1" x14ac:dyDescent="0.25">
      <c r="A18" s="554" t="s">
        <v>27</v>
      </c>
      <c r="B18" s="554"/>
      <c r="C18" s="335">
        <f>G19-C17</f>
        <v>60031463</v>
      </c>
      <c r="D18" s="335">
        <v>60031463</v>
      </c>
      <c r="E18" s="60"/>
      <c r="F18" s="60"/>
      <c r="G18" s="60"/>
      <c r="H18" s="61"/>
    </row>
    <row r="19" spans="1:8" s="38" customFormat="1" ht="15" customHeight="1" thickTop="1" thickBot="1" x14ac:dyDescent="0.25">
      <c r="A19" s="550" t="s">
        <v>48</v>
      </c>
      <c r="B19" s="550"/>
      <c r="C19" s="336">
        <f>SUM(C17:C18)</f>
        <v>303763205</v>
      </c>
      <c r="D19" s="336">
        <f t="shared" ref="D19" si="0">SUM(D17:D18)</f>
        <v>303763210</v>
      </c>
      <c r="E19" s="552" t="s">
        <v>47</v>
      </c>
      <c r="F19" s="555"/>
      <c r="G19" s="336">
        <f>SUM(G9:G18)</f>
        <v>303763205</v>
      </c>
      <c r="H19" s="168">
        <f>SUM(H9:H18)</f>
        <v>299206205</v>
      </c>
    </row>
    <row r="20" spans="1:8" s="38" customFormat="1" ht="24.75" thickTop="1" x14ac:dyDescent="0.2">
      <c r="A20" s="42" t="s">
        <v>13</v>
      </c>
      <c r="B20" s="47" t="s">
        <v>409</v>
      </c>
      <c r="C20" s="171">
        <f>'7.sz. melléklet'!D66</f>
        <v>0</v>
      </c>
      <c r="D20" s="171">
        <f>'7.sz. melléklet'!E66</f>
        <v>0</v>
      </c>
      <c r="E20" s="341" t="s">
        <v>13</v>
      </c>
      <c r="F20" s="275" t="s">
        <v>160</v>
      </c>
      <c r="G20" s="176">
        <f>'7.sz. melléklet'!D38+'8.sz. melléklet'!D27</f>
        <v>184855892</v>
      </c>
      <c r="H20" s="358">
        <f>'7.sz. melléklet'!E38+'8.sz. melléklet'!E27</f>
        <v>190623892</v>
      </c>
    </row>
    <row r="21" spans="1:8" s="38" customFormat="1" ht="24" x14ac:dyDescent="0.2">
      <c r="A21" s="42" t="s">
        <v>14</v>
      </c>
      <c r="B21" s="47" t="s">
        <v>423</v>
      </c>
      <c r="C21" s="171">
        <f>'7.sz. melléklet'!D67</f>
        <v>36925688</v>
      </c>
      <c r="D21" s="171">
        <f>'7.sz. melléklet'!E67</f>
        <v>36925688</v>
      </c>
      <c r="E21" s="342" t="s">
        <v>14</v>
      </c>
      <c r="F21" s="276" t="s">
        <v>230</v>
      </c>
      <c r="G21" s="162">
        <f>'7.sz. melléklet'!D45</f>
        <v>12815000</v>
      </c>
      <c r="H21" s="359">
        <f>'7.sz. melléklet'!E45</f>
        <v>12815000</v>
      </c>
    </row>
    <row r="22" spans="1:8" s="38" customFormat="1" ht="15" customHeight="1" x14ac:dyDescent="0.2">
      <c r="A22" s="42" t="s">
        <v>41</v>
      </c>
      <c r="B22" s="43" t="s">
        <v>347</v>
      </c>
      <c r="C22" s="250">
        <f>'7.sz. melléklet'!D84</f>
        <v>0</v>
      </c>
      <c r="D22" s="250">
        <f>'7.sz. melléklet'!E84</f>
        <v>0</v>
      </c>
      <c r="E22" s="343" t="s">
        <v>41</v>
      </c>
      <c r="F22" s="73" t="s">
        <v>444</v>
      </c>
      <c r="G22" s="175">
        <f>'7.sz. melléklet'!D48</f>
        <v>2500000</v>
      </c>
      <c r="H22" s="460">
        <f>'7.sz. melléklet'!E48</f>
        <v>2500000</v>
      </c>
    </row>
    <row r="23" spans="1:8" s="38" customFormat="1" ht="15" customHeight="1" x14ac:dyDescent="0.2">
      <c r="A23" s="42" t="s">
        <v>42</v>
      </c>
      <c r="B23" s="18" t="s">
        <v>302</v>
      </c>
      <c r="C23" s="171">
        <f>'7.sz. melléklet'!D88</f>
        <v>860000</v>
      </c>
      <c r="D23" s="171">
        <f>'7.sz. melléklet'!E88</f>
        <v>2071000</v>
      </c>
      <c r="E23" s="509"/>
      <c r="F23" s="355"/>
      <c r="G23" s="248"/>
      <c r="H23" s="352"/>
    </row>
    <row r="24" spans="1:8" s="38" customFormat="1" ht="15" customHeight="1" x14ac:dyDescent="0.2">
      <c r="A24" s="58" t="s">
        <v>49</v>
      </c>
      <c r="B24" s="48"/>
      <c r="C24" s="171">
        <f>SUM(C20:C23)</f>
        <v>37785688</v>
      </c>
      <c r="D24" s="171">
        <f>SUM(D20:D23)</f>
        <v>38996688</v>
      </c>
      <c r="E24" s="436"/>
      <c r="F24" s="436"/>
      <c r="G24" s="436"/>
      <c r="H24" s="57"/>
    </row>
    <row r="25" spans="1:8" s="38" customFormat="1" ht="15" customHeight="1" thickBot="1" x14ac:dyDescent="0.25">
      <c r="A25" s="59" t="s">
        <v>27</v>
      </c>
      <c r="B25" s="53"/>
      <c r="C25" s="337">
        <v>162385204</v>
      </c>
      <c r="D25" s="337">
        <v>162385199</v>
      </c>
      <c r="E25" s="60"/>
      <c r="F25" s="60"/>
      <c r="G25" s="60"/>
      <c r="H25" s="61"/>
    </row>
    <row r="26" spans="1:8" s="38" customFormat="1" ht="15" customHeight="1" thickTop="1" thickBot="1" x14ac:dyDescent="0.25">
      <c r="A26" s="550" t="s">
        <v>50</v>
      </c>
      <c r="B26" s="550"/>
      <c r="C26" s="336">
        <f>SUM(C24:C25)</f>
        <v>200170892</v>
      </c>
      <c r="D26" s="354">
        <f>SUM(D24:D25)</f>
        <v>201381887</v>
      </c>
      <c r="E26" s="552" t="s">
        <v>51</v>
      </c>
      <c r="F26" s="555"/>
      <c r="G26" s="336">
        <f>SUM(G20:G24)</f>
        <v>200170892</v>
      </c>
      <c r="H26" s="168">
        <f>SUM(H20:H24)</f>
        <v>205938892</v>
      </c>
    </row>
    <row r="27" spans="1:8" s="38" customFormat="1" ht="15" customHeight="1" thickTop="1" x14ac:dyDescent="0.2">
      <c r="A27" s="434" t="s">
        <v>13</v>
      </c>
      <c r="B27" s="374" t="s">
        <v>384</v>
      </c>
      <c r="C27" s="396">
        <f>'7.sz. melléklet'!D92+'7.sz. melléklet'!D94</f>
        <v>0</v>
      </c>
      <c r="D27" s="512">
        <f>'7.sz. melléklet'!E92+'7.sz. melléklet'!E94</f>
        <v>0</v>
      </c>
      <c r="E27" s="510" t="s">
        <v>13</v>
      </c>
      <c r="F27" s="374" t="s">
        <v>38</v>
      </c>
      <c r="G27" s="512">
        <f>'7.sz. melléklet'!D53</f>
        <v>2303903</v>
      </c>
      <c r="H27" s="514">
        <f>'7.sz. melléklet'!E53</f>
        <v>2303903</v>
      </c>
    </row>
    <row r="28" spans="1:8" s="38" customFormat="1" ht="15" customHeight="1" thickBot="1" x14ac:dyDescent="0.25">
      <c r="A28" s="49" t="s">
        <v>13</v>
      </c>
      <c r="B28" s="372" t="s">
        <v>27</v>
      </c>
      <c r="C28" s="379">
        <v>2303903</v>
      </c>
      <c r="D28" s="513">
        <v>2303903</v>
      </c>
      <c r="E28" s="435"/>
      <c r="F28" s="268"/>
      <c r="G28" s="436"/>
      <c r="H28" s="57"/>
    </row>
    <row r="29" spans="1:8" ht="14.25" thickTop="1" thickBot="1" x14ac:dyDescent="0.25">
      <c r="A29" s="550" t="s">
        <v>385</v>
      </c>
      <c r="B29" s="550"/>
      <c r="C29" s="375">
        <f>SUM(C27:C28)</f>
        <v>2303903</v>
      </c>
      <c r="D29" s="354">
        <f t="shared" ref="D29" si="1">SUM(D27:D28)</f>
        <v>2303903</v>
      </c>
      <c r="E29" s="551" t="s">
        <v>386</v>
      </c>
      <c r="F29" s="552"/>
      <c r="G29" s="375">
        <f>SUM(G27:G28)</f>
        <v>2303903</v>
      </c>
      <c r="H29" s="168">
        <f>SUM(H27:H28)</f>
        <v>2303903</v>
      </c>
    </row>
    <row r="30" spans="1:8" ht="14.25" thickTop="1" thickBot="1" x14ac:dyDescent="0.25">
      <c r="A30" s="553" t="s">
        <v>101</v>
      </c>
      <c r="B30" s="553"/>
      <c r="C30" s="378">
        <f>C19+C26+C29</f>
        <v>506238000</v>
      </c>
      <c r="D30" s="393">
        <f>D19+D26+D29</f>
        <v>507449000</v>
      </c>
      <c r="E30" s="376" t="s">
        <v>101</v>
      </c>
      <c r="F30" s="377"/>
      <c r="G30" s="394">
        <f>G19+G26+G29</f>
        <v>506238000</v>
      </c>
      <c r="H30" s="395">
        <f>H19+H26+H29</f>
        <v>507449000</v>
      </c>
    </row>
    <row r="31" spans="1:8" ht="13.5" thickTop="1" x14ac:dyDescent="0.2">
      <c r="E31"/>
      <c r="F31"/>
      <c r="G31"/>
      <c r="H31"/>
    </row>
    <row r="32" spans="1:8" x14ac:dyDescent="0.2">
      <c r="E32"/>
      <c r="F32"/>
      <c r="G32"/>
      <c r="H32"/>
    </row>
    <row r="33" spans="5:8" x14ac:dyDescent="0.2">
      <c r="E33"/>
      <c r="F33"/>
      <c r="G33"/>
      <c r="H33"/>
    </row>
    <row r="34" spans="5:8" x14ac:dyDescent="0.2">
      <c r="E34"/>
      <c r="F34"/>
      <c r="G34"/>
      <c r="H34"/>
    </row>
    <row r="35" spans="5:8" x14ac:dyDescent="0.2">
      <c r="E35"/>
      <c r="F35"/>
      <c r="G35"/>
      <c r="H35"/>
    </row>
    <row r="36" spans="5:8" x14ac:dyDescent="0.2">
      <c r="E36"/>
      <c r="F36"/>
      <c r="G36"/>
      <c r="H36"/>
    </row>
    <row r="37" spans="5:8" x14ac:dyDescent="0.2">
      <c r="E37"/>
      <c r="F37"/>
      <c r="G37"/>
      <c r="H37"/>
    </row>
    <row r="38" spans="5:8" x14ac:dyDescent="0.2">
      <c r="E38"/>
      <c r="F38"/>
      <c r="G38"/>
      <c r="H38"/>
    </row>
  </sheetData>
  <sheetProtection selectLockedCells="1" selectUnlockedCells="1"/>
  <mergeCells count="13">
    <mergeCell ref="A7:B7"/>
    <mergeCell ref="E7:F7"/>
    <mergeCell ref="A17:B17"/>
    <mergeCell ref="E17:F17"/>
    <mergeCell ref="A4:L4"/>
    <mergeCell ref="A29:B29"/>
    <mergeCell ref="E29:F29"/>
    <mergeCell ref="A30:B30"/>
    <mergeCell ref="A18:B18"/>
    <mergeCell ref="A19:B19"/>
    <mergeCell ref="E19:F19"/>
    <mergeCell ref="A26:B26"/>
    <mergeCell ref="E26:F26"/>
  </mergeCells>
  <phoneticPr fontId="15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7" width="9.7109375" style="1" customWidth="1"/>
    <col min="9" max="9" width="10.140625" bestFit="1" customWidth="1"/>
  </cols>
  <sheetData>
    <row r="1" spans="1:8" s="38" customFormat="1" ht="15" customHeight="1" x14ac:dyDescent="0.2">
      <c r="B1" s="3"/>
      <c r="C1" s="3"/>
      <c r="D1" s="3"/>
      <c r="E1" s="3"/>
      <c r="F1" s="3"/>
      <c r="G1" s="3" t="s">
        <v>364</v>
      </c>
    </row>
    <row r="2" spans="1:8" s="38" customFormat="1" ht="15" customHeight="1" x14ac:dyDescent="0.2">
      <c r="B2" s="3"/>
      <c r="C2" s="2"/>
      <c r="D2" s="2"/>
      <c r="E2" s="2"/>
      <c r="F2" s="2"/>
      <c r="G2" s="2" t="str">
        <f>'1.sz. melléklet'!G2</f>
        <v>az 9/2019. (IX.03.)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</row>
    <row r="4" spans="1:8" s="38" customFormat="1" ht="15" customHeight="1" x14ac:dyDescent="0.2">
      <c r="A4" s="563" t="s">
        <v>465</v>
      </c>
      <c r="B4" s="563"/>
      <c r="C4" s="563"/>
      <c r="D4" s="563"/>
      <c r="E4" s="563"/>
      <c r="F4" s="563"/>
      <c r="G4" s="563"/>
      <c r="H4" s="37"/>
    </row>
    <row r="5" spans="1:8" s="38" customFormat="1" ht="15" customHeight="1" x14ac:dyDescent="0.2">
      <c r="A5" s="64"/>
      <c r="B5" s="64"/>
      <c r="C5" s="64"/>
      <c r="D5" s="64"/>
      <c r="E5" s="64"/>
      <c r="F5" s="64"/>
      <c r="G5" s="64"/>
      <c r="H5" s="37"/>
    </row>
    <row r="6" spans="1:8" s="38" customFormat="1" ht="15" customHeight="1" thickBot="1" x14ac:dyDescent="0.25">
      <c r="A6" s="65"/>
      <c r="B6" s="65"/>
      <c r="C6" s="350"/>
      <c r="D6" s="356"/>
      <c r="E6" s="332" t="s">
        <v>165</v>
      </c>
      <c r="F6" s="37"/>
    </row>
    <row r="7" spans="1:8" s="38" customFormat="1" ht="36.75" customHeight="1" thickTop="1" x14ac:dyDescent="0.2">
      <c r="A7" s="7" t="s">
        <v>1</v>
      </c>
      <c r="B7" s="8" t="s">
        <v>2</v>
      </c>
      <c r="C7" s="9" t="s">
        <v>446</v>
      </c>
      <c r="D7" s="9" t="s">
        <v>559</v>
      </c>
      <c r="E7" s="10" t="s">
        <v>535</v>
      </c>
      <c r="F7" s="37"/>
    </row>
    <row r="8" spans="1:8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4" t="s">
        <v>7</v>
      </c>
      <c r="F8" s="37"/>
    </row>
    <row r="9" spans="1:8" s="38" customFormat="1" ht="15" customHeight="1" thickTop="1" x14ac:dyDescent="0.2">
      <c r="A9" s="564" t="s">
        <v>10</v>
      </c>
      <c r="B9" s="565"/>
      <c r="C9" s="565"/>
      <c r="D9" s="565"/>
      <c r="E9" s="566"/>
      <c r="F9" s="37"/>
    </row>
    <row r="10" spans="1:8" s="38" customFormat="1" ht="15" customHeight="1" x14ac:dyDescent="0.2">
      <c r="A10" s="75" t="s">
        <v>53</v>
      </c>
      <c r="B10" s="76" t="s">
        <v>424</v>
      </c>
      <c r="C10" s="77">
        <f>C11+C26</f>
        <v>69237657</v>
      </c>
      <c r="D10" s="77">
        <f>D11+D26</f>
        <v>69237657</v>
      </c>
      <c r="E10" s="68">
        <f>D10/C10</f>
        <v>1</v>
      </c>
      <c r="F10" s="37"/>
    </row>
    <row r="11" spans="1:8" s="38" customFormat="1" ht="15" customHeight="1" x14ac:dyDescent="0.2">
      <c r="A11" s="69"/>
      <c r="B11" s="70" t="s">
        <v>429</v>
      </c>
      <c r="C11" s="52">
        <f>SUM(C12:C25)</f>
        <v>62551911</v>
      </c>
      <c r="D11" s="52">
        <f>SUM(D12:D25)</f>
        <v>62551911</v>
      </c>
      <c r="E11" s="71">
        <f>D11/C11</f>
        <v>1</v>
      </c>
      <c r="F11" s="37"/>
    </row>
    <row r="12" spans="1:8" s="38" customFormat="1" ht="15" customHeight="1" x14ac:dyDescent="0.2">
      <c r="A12" s="72"/>
      <c r="B12" s="79" t="s">
        <v>431</v>
      </c>
      <c r="C12" s="232"/>
      <c r="D12" s="232"/>
      <c r="E12" s="229"/>
      <c r="F12" s="37"/>
    </row>
    <row r="13" spans="1:8" s="38" customFormat="1" ht="15" customHeight="1" x14ac:dyDescent="0.2">
      <c r="A13" s="72"/>
      <c r="B13" s="79" t="s">
        <v>432</v>
      </c>
      <c r="C13" s="233">
        <v>16207515</v>
      </c>
      <c r="D13" s="233">
        <v>16207515</v>
      </c>
      <c r="E13" s="229"/>
      <c r="F13" s="37"/>
    </row>
    <row r="14" spans="1:8" s="38" customFormat="1" ht="15" customHeight="1" x14ac:dyDescent="0.2">
      <c r="A14" s="72"/>
      <c r="B14" s="79" t="s">
        <v>433</v>
      </c>
      <c r="C14" s="233">
        <v>3271906</v>
      </c>
      <c r="D14" s="233">
        <v>3271906</v>
      </c>
      <c r="E14" s="229"/>
      <c r="F14" s="37"/>
    </row>
    <row r="15" spans="1:8" s="38" customFormat="1" ht="15" customHeight="1" x14ac:dyDescent="0.2">
      <c r="A15" s="72"/>
      <c r="B15" s="79" t="s">
        <v>434</v>
      </c>
      <c r="C15" s="233">
        <v>20677840</v>
      </c>
      <c r="D15" s="233">
        <v>20677840</v>
      </c>
      <c r="E15" s="229"/>
      <c r="F15" s="360"/>
    </row>
    <row r="16" spans="1:8" s="38" customFormat="1" ht="15" customHeight="1" x14ac:dyDescent="0.2">
      <c r="A16" s="72"/>
      <c r="B16" s="235" t="s">
        <v>435</v>
      </c>
      <c r="C16" s="233">
        <v>155550</v>
      </c>
      <c r="D16" s="233">
        <v>155550</v>
      </c>
      <c r="E16" s="229"/>
      <c r="F16" s="360"/>
      <c r="G16" s="155"/>
    </row>
    <row r="17" spans="1:7" s="38" customFormat="1" ht="15" customHeight="1" x14ac:dyDescent="0.2">
      <c r="A17" s="72"/>
      <c r="B17" s="235" t="s">
        <v>436</v>
      </c>
      <c r="C17" s="233">
        <v>1120500</v>
      </c>
      <c r="D17" s="233">
        <v>1120500</v>
      </c>
      <c r="E17" s="229"/>
      <c r="F17" s="360"/>
      <c r="G17" s="155"/>
    </row>
    <row r="18" spans="1:7" s="38" customFormat="1" ht="24" x14ac:dyDescent="0.2">
      <c r="A18" s="72"/>
      <c r="B18" s="234" t="s">
        <v>466</v>
      </c>
      <c r="C18" s="233">
        <v>12219000</v>
      </c>
      <c r="D18" s="233">
        <v>12219000</v>
      </c>
      <c r="E18" s="229"/>
      <c r="F18" s="37"/>
    </row>
    <row r="19" spans="1:7" s="38" customFormat="1" ht="24" x14ac:dyDescent="0.2">
      <c r="A19" s="72"/>
      <c r="B19" s="234" t="s">
        <v>467</v>
      </c>
      <c r="C19" s="233">
        <v>1850600</v>
      </c>
      <c r="D19" s="233">
        <v>1850600</v>
      </c>
      <c r="E19" s="229"/>
      <c r="F19" s="37"/>
    </row>
    <row r="20" spans="1:7" s="38" customFormat="1" ht="15" customHeight="1" x14ac:dyDescent="0.2">
      <c r="A20" s="72"/>
      <c r="B20" s="234" t="s">
        <v>468</v>
      </c>
      <c r="C20" s="233">
        <v>0</v>
      </c>
      <c r="D20" s="233">
        <v>0</v>
      </c>
      <c r="E20" s="229"/>
      <c r="F20" s="37"/>
    </row>
    <row r="21" spans="1:7" s="38" customFormat="1" ht="15" customHeight="1" x14ac:dyDescent="0.2">
      <c r="A21" s="72"/>
      <c r="B21" s="79" t="s">
        <v>469</v>
      </c>
      <c r="C21" s="233">
        <v>1064000</v>
      </c>
      <c r="D21" s="233">
        <v>1064000</v>
      </c>
      <c r="E21" s="229"/>
      <c r="F21" s="37"/>
    </row>
    <row r="22" spans="1:7" s="38" customFormat="1" ht="15" customHeight="1" x14ac:dyDescent="0.2">
      <c r="A22" s="72"/>
      <c r="B22" s="79" t="s">
        <v>470</v>
      </c>
      <c r="C22" s="233">
        <v>4185000</v>
      </c>
      <c r="D22" s="233">
        <v>4185000</v>
      </c>
      <c r="E22" s="229"/>
      <c r="F22" s="37"/>
    </row>
    <row r="23" spans="1:7" s="38" customFormat="1" ht="15" customHeight="1" x14ac:dyDescent="0.2">
      <c r="A23" s="72"/>
      <c r="B23" s="79" t="s">
        <v>471</v>
      </c>
      <c r="C23" s="233">
        <v>1800000</v>
      </c>
      <c r="D23" s="233">
        <v>1800000</v>
      </c>
      <c r="E23" s="229"/>
      <c r="F23" s="37"/>
      <c r="G23" s="155"/>
    </row>
    <row r="24" spans="1:7" s="38" customFormat="1" ht="15" customHeight="1" x14ac:dyDescent="0.2">
      <c r="A24" s="72"/>
      <c r="B24" s="235" t="s">
        <v>472</v>
      </c>
      <c r="C24" s="368">
        <v>0</v>
      </c>
      <c r="D24" s="368">
        <v>0</v>
      </c>
      <c r="E24" s="229"/>
      <c r="F24" s="37"/>
    </row>
    <row r="25" spans="1:7" s="38" customFormat="1" ht="15" customHeight="1" x14ac:dyDescent="0.2">
      <c r="A25" s="72"/>
      <c r="B25" s="235" t="s">
        <v>473</v>
      </c>
      <c r="C25" s="369">
        <v>0</v>
      </c>
      <c r="D25" s="369">
        <v>0</v>
      </c>
      <c r="E25" s="367"/>
      <c r="F25" s="37"/>
      <c r="G25" s="155"/>
    </row>
    <row r="26" spans="1:7" s="38" customFormat="1" ht="24" x14ac:dyDescent="0.2">
      <c r="A26" s="49"/>
      <c r="B26" s="452" t="s">
        <v>430</v>
      </c>
      <c r="C26" s="453">
        <f>'7.sz. melléklet'!D64</f>
        <v>6685746</v>
      </c>
      <c r="D26" s="453">
        <f>'7.sz. melléklet'!E64</f>
        <v>6685746</v>
      </c>
      <c r="E26" s="119">
        <f>D26/C26</f>
        <v>1</v>
      </c>
      <c r="F26" s="37"/>
    </row>
    <row r="27" spans="1:7" s="38" customFormat="1" ht="15" customHeight="1" x14ac:dyDescent="0.2">
      <c r="A27" s="240" t="s">
        <v>18</v>
      </c>
      <c r="B27" s="241" t="s">
        <v>15</v>
      </c>
      <c r="C27" s="242">
        <f>SUM(C28:C30)</f>
        <v>96000000</v>
      </c>
      <c r="D27" s="242">
        <f>SUM(D28:D30)</f>
        <v>96000000</v>
      </c>
      <c r="E27" s="68">
        <f>D27/C27</f>
        <v>1</v>
      </c>
      <c r="F27" s="37"/>
    </row>
    <row r="28" spans="1:7" s="38" customFormat="1" ht="15" customHeight="1" x14ac:dyDescent="0.2">
      <c r="A28" s="72"/>
      <c r="B28" s="79" t="s">
        <v>294</v>
      </c>
      <c r="C28" s="230">
        <f>'7.sz. melléklet'!D69</f>
        <v>54500000</v>
      </c>
      <c r="D28" s="230">
        <f>'7.sz. melléklet'!E69</f>
        <v>54500000</v>
      </c>
      <c r="E28" s="229"/>
      <c r="F28" s="37"/>
    </row>
    <row r="29" spans="1:7" s="38" customFormat="1" ht="15" customHeight="1" x14ac:dyDescent="0.2">
      <c r="A29" s="72"/>
      <c r="B29" s="79" t="s">
        <v>293</v>
      </c>
      <c r="C29" s="230">
        <f>'7.sz. melléklet'!D70</f>
        <v>41000000</v>
      </c>
      <c r="D29" s="230">
        <f>'7.sz. melléklet'!E70</f>
        <v>41000000</v>
      </c>
      <c r="E29" s="229"/>
      <c r="F29" s="37"/>
    </row>
    <row r="30" spans="1:7" s="38" customFormat="1" ht="15" customHeight="1" x14ac:dyDescent="0.2">
      <c r="A30" s="49"/>
      <c r="B30" s="84" t="s">
        <v>292</v>
      </c>
      <c r="C30" s="85">
        <f>'7.sz. melléklet'!D74</f>
        <v>500000</v>
      </c>
      <c r="D30" s="85">
        <f>'7.sz. melléklet'!E74</f>
        <v>500000</v>
      </c>
      <c r="E30" s="229"/>
      <c r="F30" s="37"/>
    </row>
    <row r="31" spans="1:7" s="239" customFormat="1" ht="15" customHeight="1" x14ac:dyDescent="0.2">
      <c r="A31" s="226" t="s">
        <v>54</v>
      </c>
      <c r="B31" s="227" t="s">
        <v>12</v>
      </c>
      <c r="C31" s="228">
        <f>'7.sz. melléklet'!D75+'8.sz. melléklet'!D35</f>
        <v>78494085</v>
      </c>
      <c r="D31" s="228">
        <f>'7.sz. melléklet'!E75+'8.sz. melléklet'!E35</f>
        <v>78494090</v>
      </c>
      <c r="E31" s="68">
        <f>D31/C31</f>
        <v>1.0000000636990674</v>
      </c>
      <c r="F31" s="238"/>
    </row>
    <row r="32" spans="1:7" s="231" customFormat="1" ht="15" customHeight="1" x14ac:dyDescent="0.2">
      <c r="A32" s="80" t="s">
        <v>20</v>
      </c>
      <c r="B32" s="25" t="s">
        <v>284</v>
      </c>
      <c r="C32" s="26">
        <f>'7.sz. melléklet'!D86</f>
        <v>0</v>
      </c>
      <c r="D32" s="26">
        <f>'7.sz. melléklet'!E86</f>
        <v>0</v>
      </c>
      <c r="E32" s="81"/>
      <c r="F32" s="37"/>
    </row>
    <row r="33" spans="1:6" s="38" customFormat="1" ht="15" customHeight="1" x14ac:dyDescent="0.2">
      <c r="A33" s="537" t="s">
        <v>56</v>
      </c>
      <c r="B33" s="537"/>
      <c r="C33" s="28">
        <f>C31+C27+C10+C32</f>
        <v>243731742</v>
      </c>
      <c r="D33" s="28">
        <f>D31+D27+D10+D32</f>
        <v>243731747</v>
      </c>
      <c r="E33" s="82">
        <f>D33/C33</f>
        <v>1.0000000205143571</v>
      </c>
      <c r="F33" s="37"/>
    </row>
    <row r="34" spans="1:6" s="38" customFormat="1" ht="15" customHeight="1" x14ac:dyDescent="0.2">
      <c r="A34" s="69" t="s">
        <v>21</v>
      </c>
      <c r="B34" s="70" t="s">
        <v>57</v>
      </c>
      <c r="C34" s="52">
        <f>SUM(C35)</f>
        <v>60031463</v>
      </c>
      <c r="D34" s="52">
        <f>SUM(D35)</f>
        <v>60031463</v>
      </c>
      <c r="E34" s="83">
        <f>D34/C34</f>
        <v>1</v>
      </c>
      <c r="F34" s="37"/>
    </row>
    <row r="35" spans="1:6" s="38" customFormat="1" ht="15" customHeight="1" thickBot="1" x14ac:dyDescent="0.25">
      <c r="A35" s="243"/>
      <c r="B35" s="244" t="s">
        <v>58</v>
      </c>
      <c r="C35" s="245">
        <f>'2.sz. melléklet'!C18</f>
        <v>60031463</v>
      </c>
      <c r="D35" s="245">
        <f>'2.sz. melléklet'!D18</f>
        <v>60031463</v>
      </c>
      <c r="E35" s="370">
        <f>D35/C35</f>
        <v>1</v>
      </c>
      <c r="F35" s="37"/>
    </row>
    <row r="36" spans="1:6" s="38" customFormat="1" ht="15" customHeight="1" thickTop="1" thickBot="1" x14ac:dyDescent="0.25">
      <c r="A36" s="562" t="s">
        <v>59</v>
      </c>
      <c r="B36" s="562"/>
      <c r="C36" s="62">
        <f>C34+C33</f>
        <v>303763205</v>
      </c>
      <c r="D36" s="62">
        <f>D34+D33</f>
        <v>303763210</v>
      </c>
      <c r="E36" s="88">
        <f>D36/C36</f>
        <v>1.0000000164601899</v>
      </c>
      <c r="F36" s="37"/>
    </row>
    <row r="37" spans="1:6" ht="13.5" thickTop="1" x14ac:dyDescent="0.2"/>
  </sheetData>
  <sheetProtection selectLockedCells="1" selectUnlockedCells="1"/>
  <mergeCells count="4">
    <mergeCell ref="A33:B33"/>
    <mergeCell ref="A36:B36"/>
    <mergeCell ref="A4:G4"/>
    <mergeCell ref="A9:E9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topLeftCell="A2" zoomScaleNormal="100" workbookViewId="0">
      <selection activeCell="A2" sqref="A2"/>
    </sheetView>
  </sheetViews>
  <sheetFormatPr defaultRowHeight="12.75" x14ac:dyDescent="0.2"/>
  <cols>
    <col min="1" max="1" width="5.7109375" customWidth="1"/>
    <col min="2" max="2" width="36.7109375" customWidth="1"/>
    <col min="3" max="3" width="5.7109375" customWidth="1"/>
    <col min="4" max="8" width="9.7109375" customWidth="1"/>
  </cols>
  <sheetData>
    <row r="1" spans="1:8" s="38" customFormat="1" ht="15" customHeight="1" x14ac:dyDescent="0.2">
      <c r="B1" s="3"/>
      <c r="C1" s="3"/>
      <c r="D1" s="3"/>
      <c r="E1" s="3"/>
      <c r="F1" s="3"/>
      <c r="G1" s="3"/>
      <c r="H1" s="424" t="s">
        <v>365</v>
      </c>
    </row>
    <row r="2" spans="1:8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9/2019. (IX.03.)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">
      <c r="A4" s="563" t="s">
        <v>464</v>
      </c>
      <c r="B4" s="563"/>
      <c r="C4" s="563"/>
      <c r="D4" s="563"/>
      <c r="E4" s="563"/>
      <c r="F4" s="563"/>
      <c r="G4" s="563"/>
      <c r="H4" s="563"/>
    </row>
    <row r="5" spans="1:8" s="38" customFormat="1" ht="15" customHeight="1" x14ac:dyDescent="0.2">
      <c r="A5" s="563" t="s">
        <v>60</v>
      </c>
      <c r="B5" s="563"/>
      <c r="C5" s="563"/>
      <c r="D5" s="563"/>
      <c r="E5" s="563"/>
      <c r="F5" s="563"/>
      <c r="G5" s="563"/>
      <c r="H5" s="563"/>
    </row>
    <row r="6" spans="1:8" s="38" customFormat="1" ht="15" customHeight="1" x14ac:dyDescent="0.2">
      <c r="A6" s="41"/>
      <c r="B6" s="65"/>
      <c r="C6" s="65"/>
      <c r="D6" s="65"/>
      <c r="E6" s="65"/>
      <c r="F6" s="65"/>
      <c r="G6" s="65"/>
      <c r="H6" s="65"/>
    </row>
    <row r="7" spans="1:8" s="38" customFormat="1" ht="15" customHeight="1" thickBot="1" x14ac:dyDescent="0.25">
      <c r="A7" s="41"/>
      <c r="B7" s="41"/>
      <c r="C7" s="41"/>
      <c r="D7" s="41"/>
      <c r="E7" s="41"/>
      <c r="F7" s="332" t="s">
        <v>165</v>
      </c>
    </row>
    <row r="8" spans="1:8" s="38" customFormat="1" ht="36.75" customHeight="1" thickTop="1" x14ac:dyDescent="0.2">
      <c r="A8" s="7" t="s">
        <v>1</v>
      </c>
      <c r="B8" s="8" t="s">
        <v>2</v>
      </c>
      <c r="C8" s="9" t="s">
        <v>171</v>
      </c>
      <c r="D8" s="9" t="s">
        <v>446</v>
      </c>
      <c r="E8" s="9" t="s">
        <v>559</v>
      </c>
      <c r="F8" s="10" t="s">
        <v>535</v>
      </c>
    </row>
    <row r="9" spans="1:8" s="38" customFormat="1" ht="15" customHeight="1" thickBot="1" x14ac:dyDescent="0.25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4" t="s">
        <v>8</v>
      </c>
    </row>
    <row r="10" spans="1:8" s="38" customFormat="1" ht="15" customHeight="1" thickTop="1" x14ac:dyDescent="0.2">
      <c r="A10" s="568" t="s">
        <v>32</v>
      </c>
      <c r="B10" s="569"/>
      <c r="C10" s="569"/>
      <c r="D10" s="569"/>
      <c r="E10" s="569"/>
      <c r="F10" s="570"/>
    </row>
    <row r="11" spans="1:8" s="38" customFormat="1" ht="15" customHeight="1" x14ac:dyDescent="0.2">
      <c r="A11" s="72" t="s">
        <v>13</v>
      </c>
      <c r="B11" s="56" t="s">
        <v>105</v>
      </c>
      <c r="C11" s="56" t="s">
        <v>172</v>
      </c>
      <c r="D11" s="74">
        <f>'7.sz. melléklet'!D7+'8.sz. melléklet'!D8</f>
        <v>65966414</v>
      </c>
      <c r="E11" s="74">
        <f>'7.sz. melléklet'!E7+'8.sz. melléklet'!E8</f>
        <v>65966414</v>
      </c>
      <c r="F11" s="71">
        <f t="shared" ref="F11:F19" si="0">E11/D11</f>
        <v>1</v>
      </c>
    </row>
    <row r="12" spans="1:8" s="38" customFormat="1" ht="15" customHeight="1" x14ac:dyDescent="0.2">
      <c r="A12" s="72" t="s">
        <v>14</v>
      </c>
      <c r="B12" s="56" t="s">
        <v>437</v>
      </c>
      <c r="C12" s="56" t="s">
        <v>182</v>
      </c>
      <c r="D12" s="74">
        <f>'7.sz. melléklet'!D20+'8.sz. melléklet'!D18</f>
        <v>13823581</v>
      </c>
      <c r="E12" s="74">
        <f>'7.sz. melléklet'!E20+'8.sz. melléklet'!E18</f>
        <v>13823581</v>
      </c>
      <c r="F12" s="71">
        <f t="shared" si="0"/>
        <v>1</v>
      </c>
    </row>
    <row r="13" spans="1:8" s="38" customFormat="1" ht="15" customHeight="1" x14ac:dyDescent="0.2">
      <c r="A13" s="72" t="s">
        <v>41</v>
      </c>
      <c r="B13" s="56" t="s">
        <v>110</v>
      </c>
      <c r="C13" s="56" t="s">
        <v>183</v>
      </c>
      <c r="D13" s="74">
        <f>'7.sz. melléklet'!D21+'8.sz. melléklet'!D19</f>
        <v>129856047</v>
      </c>
      <c r="E13" s="74">
        <f>'7.sz. melléklet'!E21+'8.sz. melléklet'!E19</f>
        <v>145252047</v>
      </c>
      <c r="F13" s="71">
        <f t="shared" si="0"/>
        <v>1.1185620566441545</v>
      </c>
    </row>
    <row r="14" spans="1:8" s="38" customFormat="1" ht="15" customHeight="1" x14ac:dyDescent="0.2">
      <c r="A14" s="72" t="s">
        <v>42</v>
      </c>
      <c r="B14" s="56" t="s">
        <v>438</v>
      </c>
      <c r="C14" s="56" t="s">
        <v>206</v>
      </c>
      <c r="D14" s="74">
        <f>'7.sz. melléklet'!D32</f>
        <v>4634000</v>
      </c>
      <c r="E14" s="74">
        <f>'7.sz. melléklet'!E32</f>
        <v>4634000</v>
      </c>
      <c r="F14" s="71">
        <f t="shared" si="0"/>
        <v>1</v>
      </c>
    </row>
    <row r="15" spans="1:8" s="38" customFormat="1" ht="15" customHeight="1" x14ac:dyDescent="0.2">
      <c r="A15" s="72" t="s">
        <v>43</v>
      </c>
      <c r="B15" s="73" t="s">
        <v>353</v>
      </c>
      <c r="C15" s="274" t="s">
        <v>344</v>
      </c>
      <c r="D15" s="74">
        <f>'7.sz. melléklet'!D34</f>
        <v>1400140</v>
      </c>
      <c r="E15" s="74">
        <f>'7.sz. melléklet'!E34</f>
        <v>2500334</v>
      </c>
      <c r="F15" s="71">
        <f t="shared" si="0"/>
        <v>1.7857742797148857</v>
      </c>
    </row>
    <row r="16" spans="1:8" s="38" customFormat="1" ht="24" x14ac:dyDescent="0.2">
      <c r="A16" s="72" t="s">
        <v>44</v>
      </c>
      <c r="B16" s="454" t="s">
        <v>421</v>
      </c>
      <c r="C16" s="56" t="s">
        <v>211</v>
      </c>
      <c r="D16" s="74">
        <f>'7.sz. melléklet'!D35</f>
        <v>20406500</v>
      </c>
      <c r="E16" s="74">
        <f>'7.sz. melléklet'!E35</f>
        <v>20406500</v>
      </c>
      <c r="F16" s="71">
        <f t="shared" si="0"/>
        <v>1</v>
      </c>
    </row>
    <row r="17" spans="1:6" s="38" customFormat="1" ht="24" x14ac:dyDescent="0.2">
      <c r="A17" s="72" t="s">
        <v>45</v>
      </c>
      <c r="B17" s="454" t="s">
        <v>422</v>
      </c>
      <c r="C17" s="56" t="s">
        <v>212</v>
      </c>
      <c r="D17" s="74">
        <f>'7.sz. melléklet'!D36</f>
        <v>7636000</v>
      </c>
      <c r="E17" s="74">
        <f>'7.sz. melléklet'!E36</f>
        <v>7636000</v>
      </c>
      <c r="F17" s="71">
        <f t="shared" si="0"/>
        <v>1</v>
      </c>
    </row>
    <row r="18" spans="1:6" s="38" customFormat="1" ht="15" customHeight="1" x14ac:dyDescent="0.2">
      <c r="A18" s="538" t="s">
        <v>62</v>
      </c>
      <c r="B18" s="538"/>
      <c r="C18" s="256"/>
      <c r="D18" s="167">
        <f>SUM(D11:D17)</f>
        <v>243722682</v>
      </c>
      <c r="E18" s="167">
        <f>SUM(E11:E17)</f>
        <v>260218876</v>
      </c>
      <c r="F18" s="204">
        <f t="shared" si="0"/>
        <v>1.0676842789708016</v>
      </c>
    </row>
    <row r="19" spans="1:6" s="38" customFormat="1" ht="15" customHeight="1" x14ac:dyDescent="0.2">
      <c r="A19" s="72" t="s">
        <v>63</v>
      </c>
      <c r="B19" s="56" t="s">
        <v>35</v>
      </c>
      <c r="C19" s="56" t="s">
        <v>361</v>
      </c>
      <c r="D19" s="74">
        <f>'7.sz. melléklet'!D37</f>
        <v>60040523</v>
      </c>
      <c r="E19" s="74">
        <f>'7.sz. melléklet'!E37</f>
        <v>38987329</v>
      </c>
      <c r="F19" s="71">
        <f t="shared" si="0"/>
        <v>0.64935025632604837</v>
      </c>
    </row>
    <row r="20" spans="1:6" s="38" customFormat="1" ht="15" customHeight="1" thickBot="1" x14ac:dyDescent="0.25">
      <c r="A20" s="89" t="s">
        <v>70</v>
      </c>
      <c r="B20" s="455" t="s">
        <v>439</v>
      </c>
      <c r="C20" s="456"/>
      <c r="D20" s="416">
        <v>25</v>
      </c>
      <c r="E20" s="482">
        <v>25</v>
      </c>
      <c r="F20" s="61"/>
    </row>
    <row r="21" spans="1:6" ht="15" customHeight="1" thickTop="1" thickBot="1" x14ac:dyDescent="0.25">
      <c r="A21" s="567" t="s">
        <v>64</v>
      </c>
      <c r="B21" s="567"/>
      <c r="C21" s="224"/>
      <c r="D21" s="253">
        <f>SUM(D18:D19)</f>
        <v>303763205</v>
      </c>
      <c r="E21" s="253">
        <f>SUM(E18:E19)</f>
        <v>299206205</v>
      </c>
      <c r="F21" s="254">
        <f>E21/D21</f>
        <v>0.98499818304195208</v>
      </c>
    </row>
    <row r="22" spans="1:6" ht="15" customHeight="1" thickTop="1" x14ac:dyDescent="0.2"/>
  </sheetData>
  <sheetProtection selectLockedCells="1" selectUnlockedCells="1"/>
  <mergeCells count="5">
    <mergeCell ref="A18:B18"/>
    <mergeCell ref="A21:B21"/>
    <mergeCell ref="A4:H4"/>
    <mergeCell ref="A5:H5"/>
    <mergeCell ref="A10:F10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zoomScaleNormal="100" workbookViewId="0"/>
  </sheetViews>
  <sheetFormatPr defaultRowHeight="12.75" x14ac:dyDescent="0.2"/>
  <cols>
    <col min="1" max="1" width="5.7109375" customWidth="1"/>
    <col min="2" max="2" width="27.7109375" customWidth="1"/>
    <col min="3" max="3" width="5.7109375" customWidth="1"/>
    <col min="4" max="7" width="9.7109375" customWidth="1"/>
    <col min="8" max="8" width="9.140625" customWidth="1"/>
  </cols>
  <sheetData>
    <row r="1" spans="1:8" s="38" customFormat="1" ht="15" customHeight="1" x14ac:dyDescent="0.2">
      <c r="B1" s="3"/>
      <c r="C1" s="3"/>
      <c r="D1" s="3"/>
      <c r="E1" s="3"/>
      <c r="F1" s="3"/>
      <c r="H1" s="424" t="s">
        <v>366</v>
      </c>
    </row>
    <row r="2" spans="1:8" s="38" customFormat="1" ht="15" customHeight="1" x14ac:dyDescent="0.2">
      <c r="A2" s="3"/>
      <c r="B2" s="3"/>
      <c r="C2" s="3"/>
      <c r="D2" s="3"/>
      <c r="E2" s="3"/>
      <c r="F2" s="3"/>
      <c r="H2" s="2" t="str">
        <f>'1.sz. melléklet'!G2</f>
        <v>az 9/2019. (IX.03.)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</row>
    <row r="4" spans="1:8" s="38" customFormat="1" ht="15" customHeight="1" x14ac:dyDescent="0.2">
      <c r="A4" s="561" t="s">
        <v>528</v>
      </c>
      <c r="B4" s="561"/>
      <c r="C4" s="561"/>
      <c r="D4" s="561"/>
      <c r="E4" s="561"/>
      <c r="F4" s="561"/>
      <c r="G4" s="561"/>
      <c r="H4" s="561"/>
    </row>
    <row r="5" spans="1:8" s="38" customFormat="1" ht="15" customHeight="1" x14ac:dyDescent="0.2">
      <c r="A5" s="41"/>
      <c r="B5" s="41"/>
      <c r="C5" s="41"/>
      <c r="D5" s="41"/>
      <c r="E5" s="41"/>
      <c r="F5" s="41"/>
      <c r="G5" s="41"/>
    </row>
    <row r="6" spans="1:8" s="38" customFormat="1" ht="15" customHeight="1" thickBot="1" x14ac:dyDescent="0.25">
      <c r="A6" s="40"/>
      <c r="B6" s="40"/>
      <c r="C6" s="40"/>
      <c r="D6" s="90"/>
      <c r="E6" s="90"/>
      <c r="F6" s="6" t="s">
        <v>165</v>
      </c>
    </row>
    <row r="7" spans="1:8" s="38" customFormat="1" ht="36.75" customHeight="1" thickTop="1" x14ac:dyDescent="0.2">
      <c r="A7" s="7" t="s">
        <v>1</v>
      </c>
      <c r="B7" s="8" t="s">
        <v>2</v>
      </c>
      <c r="C7" s="9" t="s">
        <v>171</v>
      </c>
      <c r="D7" s="9" t="s">
        <v>446</v>
      </c>
      <c r="E7" s="9" t="s">
        <v>559</v>
      </c>
      <c r="F7" s="10" t="s">
        <v>535</v>
      </c>
    </row>
    <row r="8" spans="1:8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8" s="38" customFormat="1" ht="15" customHeight="1" thickTop="1" x14ac:dyDescent="0.2">
      <c r="A9" s="49" t="s">
        <v>13</v>
      </c>
      <c r="B9" s="43" t="s">
        <v>230</v>
      </c>
      <c r="C9" s="43" t="s">
        <v>231</v>
      </c>
      <c r="D9" s="44">
        <f>'7.sz. melléklet'!D45</f>
        <v>12815000</v>
      </c>
      <c r="E9" s="44">
        <f>'7.sz. melléklet'!E45</f>
        <v>12815000</v>
      </c>
      <c r="F9" s="20"/>
    </row>
    <row r="10" spans="1:8" s="38" customFormat="1" ht="15" customHeight="1" x14ac:dyDescent="0.2">
      <c r="A10" s="207" t="s">
        <v>14</v>
      </c>
      <c r="B10" s="257" t="s">
        <v>160</v>
      </c>
      <c r="C10" s="257" t="s">
        <v>214</v>
      </c>
      <c r="D10" s="258">
        <f>'7.sz. melléklet'!D38+'8.sz. melléklet'!D27</f>
        <v>184855892</v>
      </c>
      <c r="E10" s="258">
        <f>'7.sz. melléklet'!E38+'8.sz. melléklet'!E27</f>
        <v>190623892</v>
      </c>
      <c r="F10" s="20">
        <f>E10/D10</f>
        <v>1.0312026840886412</v>
      </c>
      <c r="H10" s="155"/>
    </row>
    <row r="11" spans="1:8" s="38" customFormat="1" ht="15" customHeight="1" thickBot="1" x14ac:dyDescent="0.25">
      <c r="A11" s="72" t="s">
        <v>41</v>
      </c>
      <c r="B11" s="259" t="s">
        <v>118</v>
      </c>
      <c r="C11" s="259" t="s">
        <v>238</v>
      </c>
      <c r="D11" s="457">
        <f>'7.sz. melléklet'!D48</f>
        <v>2500000</v>
      </c>
      <c r="E11" s="457">
        <f>'7.sz. melléklet'!E48</f>
        <v>2500000</v>
      </c>
      <c r="F11" s="458">
        <f>E11/D11</f>
        <v>1</v>
      </c>
      <c r="G11" s="155"/>
    </row>
    <row r="12" spans="1:8" s="38" customFormat="1" ht="15" customHeight="1" thickTop="1" thickBot="1" x14ac:dyDescent="0.25">
      <c r="A12" s="567" t="s">
        <v>67</v>
      </c>
      <c r="B12" s="567"/>
      <c r="C12" s="208"/>
      <c r="D12" s="62">
        <f>SUM(D9:D11)</f>
        <v>200170892</v>
      </c>
      <c r="E12" s="62">
        <f>SUM(E9:E11)</f>
        <v>205938892</v>
      </c>
      <c r="F12" s="88">
        <f>E12/D12</f>
        <v>1.0288153784117622</v>
      </c>
    </row>
    <row r="13" spans="1:8" ht="13.5" thickTop="1" x14ac:dyDescent="0.2"/>
  </sheetData>
  <sheetProtection selectLockedCells="1" selectUnlockedCells="1"/>
  <mergeCells count="2">
    <mergeCell ref="A12:B12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3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4" width="9.5703125" customWidth="1"/>
    <col min="5" max="5" width="9.5703125" style="217" customWidth="1"/>
    <col min="6" max="8" width="9.5703125" customWidth="1"/>
    <col min="9" max="9" width="9.5703125" style="217" customWidth="1"/>
    <col min="10" max="10" width="9.5703125" customWidth="1"/>
    <col min="11" max="12" width="8.28515625" customWidth="1"/>
    <col min="13" max="13" width="7.7109375" customWidth="1"/>
    <col min="14" max="14" width="8.7109375" bestFit="1" customWidth="1"/>
  </cols>
  <sheetData>
    <row r="1" spans="1:12" s="41" customFormat="1" ht="12" x14ac:dyDescent="0.2">
      <c r="B1" s="55"/>
      <c r="C1" s="55"/>
      <c r="D1" s="55"/>
      <c r="E1" s="436"/>
      <c r="F1" s="55"/>
      <c r="G1" s="55"/>
      <c r="H1" s="55"/>
      <c r="L1" s="39" t="s">
        <v>367</v>
      </c>
    </row>
    <row r="2" spans="1:12" s="41" customFormat="1" ht="12" x14ac:dyDescent="0.2">
      <c r="A2" s="3"/>
      <c r="B2" s="3"/>
      <c r="C2" s="3"/>
      <c r="D2" s="3"/>
      <c r="E2" s="3"/>
      <c r="F2" s="3"/>
      <c r="G2" s="3"/>
      <c r="H2" s="3"/>
      <c r="L2" s="2" t="str">
        <f>'1.sz. melléklet'!G2</f>
        <v>az 9/2019. (IX.03.) önkormányzati rendelethez</v>
      </c>
    </row>
    <row r="3" spans="1:12" s="41" customFormat="1" ht="6.75" customHeight="1" x14ac:dyDescent="0.2">
      <c r="A3" s="40"/>
    </row>
    <row r="4" spans="1:12" s="41" customFormat="1" ht="12" x14ac:dyDescent="0.2">
      <c r="A4" s="561" t="s">
        <v>529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</row>
    <row r="5" spans="1:12" s="41" customFormat="1" thickBot="1" x14ac:dyDescent="0.25">
      <c r="J5" s="6" t="s">
        <v>165</v>
      </c>
      <c r="L5" s="6"/>
    </row>
    <row r="6" spans="1:12" s="41" customFormat="1" ht="34.5" thickTop="1" x14ac:dyDescent="0.2">
      <c r="A6" s="291" t="s">
        <v>68</v>
      </c>
      <c r="B6" s="292" t="s">
        <v>69</v>
      </c>
      <c r="C6" s="459" t="s">
        <v>478</v>
      </c>
      <c r="D6" s="293" t="s">
        <v>536</v>
      </c>
      <c r="E6" s="365" t="s">
        <v>535</v>
      </c>
      <c r="F6" s="295" t="s">
        <v>479</v>
      </c>
      <c r="G6" s="295" t="s">
        <v>537</v>
      </c>
      <c r="H6" s="365" t="s">
        <v>535</v>
      </c>
      <c r="I6" s="296" t="s">
        <v>162</v>
      </c>
      <c r="J6" s="294" t="s">
        <v>163</v>
      </c>
    </row>
    <row r="7" spans="1:12" s="41" customFormat="1" thickBot="1" x14ac:dyDescent="0.25">
      <c r="A7" s="297" t="s">
        <v>3</v>
      </c>
      <c r="B7" s="298" t="s">
        <v>4</v>
      </c>
      <c r="C7" s="299" t="s">
        <v>5</v>
      </c>
      <c r="D7" s="299" t="s">
        <v>6</v>
      </c>
      <c r="E7" s="300" t="s">
        <v>7</v>
      </c>
      <c r="F7" s="301" t="s">
        <v>8</v>
      </c>
      <c r="G7" s="301" t="s">
        <v>9</v>
      </c>
      <c r="H7" s="302" t="s">
        <v>52</v>
      </c>
      <c r="I7" s="303" t="s">
        <v>11</v>
      </c>
      <c r="J7" s="304" t="s">
        <v>139</v>
      </c>
    </row>
    <row r="8" spans="1:12" s="41" customFormat="1" ht="34.5" thickTop="1" x14ac:dyDescent="0.2">
      <c r="A8" s="96" t="s">
        <v>13</v>
      </c>
      <c r="B8" s="97" t="s">
        <v>315</v>
      </c>
      <c r="C8" s="106">
        <v>3466814</v>
      </c>
      <c r="D8" s="106">
        <v>3466812</v>
      </c>
      <c r="E8" s="306">
        <f>D8/C8</f>
        <v>0.9999994231014413</v>
      </c>
      <c r="F8" s="98">
        <v>45125451</v>
      </c>
      <c r="G8" s="98">
        <v>45280451</v>
      </c>
      <c r="H8" s="305">
        <f t="shared" ref="H8:H15" si="0">G8/F8</f>
        <v>1.0034348687174339</v>
      </c>
      <c r="I8" s="185" t="s">
        <v>164</v>
      </c>
      <c r="J8" s="186"/>
    </row>
    <row r="9" spans="1:12" s="41" customFormat="1" ht="12" x14ac:dyDescent="0.2">
      <c r="A9" s="99" t="s">
        <v>14</v>
      </c>
      <c r="B9" s="107" t="s">
        <v>337</v>
      </c>
      <c r="C9" s="101">
        <v>127000</v>
      </c>
      <c r="D9" s="101">
        <v>127000</v>
      </c>
      <c r="E9" s="306">
        <f>D9/C9</f>
        <v>1</v>
      </c>
      <c r="F9" s="101">
        <v>6187636</v>
      </c>
      <c r="G9" s="101">
        <v>6187636</v>
      </c>
      <c r="H9" s="307">
        <f t="shared" si="0"/>
        <v>1</v>
      </c>
      <c r="I9" s="187" t="s">
        <v>164</v>
      </c>
      <c r="J9" s="188"/>
    </row>
    <row r="10" spans="1:12" s="41" customFormat="1" ht="22.5" x14ac:dyDescent="0.2">
      <c r="A10" s="99" t="s">
        <v>41</v>
      </c>
      <c r="B10" s="265" t="s">
        <v>313</v>
      </c>
      <c r="C10" s="101">
        <v>4026000</v>
      </c>
      <c r="D10" s="101">
        <v>4026000</v>
      </c>
      <c r="E10" s="306">
        <f>D10/C10</f>
        <v>1</v>
      </c>
      <c r="F10" s="101">
        <v>39650000</v>
      </c>
      <c r="G10" s="101">
        <v>36265000</v>
      </c>
      <c r="H10" s="307">
        <f t="shared" si="0"/>
        <v>0.91462799495586378</v>
      </c>
      <c r="I10" s="187" t="s">
        <v>164</v>
      </c>
      <c r="J10" s="188"/>
    </row>
    <row r="11" spans="1:12" s="41" customFormat="1" ht="22.5" x14ac:dyDescent="0.2">
      <c r="A11" s="99" t="s">
        <v>42</v>
      </c>
      <c r="B11" s="265" t="s">
        <v>316</v>
      </c>
      <c r="C11" s="101">
        <v>6350000</v>
      </c>
      <c r="D11" s="101">
        <v>6350000</v>
      </c>
      <c r="E11" s="306">
        <f>D11/C11</f>
        <v>1</v>
      </c>
      <c r="F11" s="101">
        <v>16478109</v>
      </c>
      <c r="G11" s="101">
        <v>16478109</v>
      </c>
      <c r="H11" s="307">
        <f t="shared" si="0"/>
        <v>1</v>
      </c>
      <c r="I11" s="187" t="s">
        <v>164</v>
      </c>
      <c r="J11" s="188"/>
    </row>
    <row r="12" spans="1:12" s="41" customFormat="1" ht="22.5" x14ac:dyDescent="0.2">
      <c r="A12" s="99" t="s">
        <v>43</v>
      </c>
      <c r="B12" s="100" t="s">
        <v>318</v>
      </c>
      <c r="C12" s="101">
        <v>62551911</v>
      </c>
      <c r="D12" s="101">
        <v>62551911</v>
      </c>
      <c r="E12" s="306">
        <f>D12/C12</f>
        <v>1</v>
      </c>
      <c r="F12" s="101">
        <v>3744043</v>
      </c>
      <c r="G12" s="101">
        <v>4844237</v>
      </c>
      <c r="H12" s="307">
        <f t="shared" si="0"/>
        <v>1.2938518601415636</v>
      </c>
      <c r="I12" s="187" t="s">
        <v>164</v>
      </c>
      <c r="J12" s="188"/>
    </row>
    <row r="13" spans="1:12" s="41" customFormat="1" ht="12" x14ac:dyDescent="0.2">
      <c r="A13" s="99" t="s">
        <v>44</v>
      </c>
      <c r="B13" s="100" t="s">
        <v>319</v>
      </c>
      <c r="C13" s="398"/>
      <c r="D13" s="398"/>
      <c r="E13" s="399"/>
      <c r="F13" s="101">
        <v>16821500</v>
      </c>
      <c r="G13" s="101">
        <v>16821500</v>
      </c>
      <c r="H13" s="307">
        <f t="shared" si="0"/>
        <v>1</v>
      </c>
      <c r="I13" s="187" t="s">
        <v>164</v>
      </c>
      <c r="J13" s="188"/>
    </row>
    <row r="14" spans="1:12" s="41" customFormat="1" ht="12.75" customHeight="1" x14ac:dyDescent="0.2">
      <c r="A14" s="99" t="s">
        <v>45</v>
      </c>
      <c r="B14" s="100" t="s">
        <v>321</v>
      </c>
      <c r="C14" s="398"/>
      <c r="D14" s="398"/>
      <c r="E14" s="400"/>
      <c r="F14" s="101">
        <v>288000</v>
      </c>
      <c r="G14" s="101">
        <v>288000</v>
      </c>
      <c r="H14" s="307">
        <f t="shared" si="0"/>
        <v>1</v>
      </c>
      <c r="I14" s="187" t="s">
        <v>164</v>
      </c>
      <c r="J14" s="188"/>
    </row>
    <row r="15" spans="1:12" s="41" customFormat="1" ht="12.75" customHeight="1" x14ac:dyDescent="0.2">
      <c r="A15" s="99" t="s">
        <v>63</v>
      </c>
      <c r="B15" s="100" t="s">
        <v>322</v>
      </c>
      <c r="C15" s="398"/>
      <c r="D15" s="398"/>
      <c r="E15" s="400"/>
      <c r="F15" s="101">
        <v>1100000</v>
      </c>
      <c r="G15" s="101">
        <v>1100000</v>
      </c>
      <c r="H15" s="307">
        <f t="shared" si="0"/>
        <v>1</v>
      </c>
      <c r="I15" s="187" t="s">
        <v>164</v>
      </c>
      <c r="J15" s="188"/>
    </row>
    <row r="16" spans="1:12" s="41" customFormat="1" ht="12.75" customHeight="1" x14ac:dyDescent="0.2">
      <c r="A16" s="99" t="s">
        <v>70</v>
      </c>
      <c r="B16" s="100" t="s">
        <v>417</v>
      </c>
      <c r="C16" s="101">
        <v>17877316</v>
      </c>
      <c r="D16" s="101">
        <v>17877316</v>
      </c>
      <c r="E16" s="400"/>
      <c r="F16" s="101">
        <v>41502042</v>
      </c>
      <c r="G16" s="101">
        <v>41502042</v>
      </c>
      <c r="H16" s="400"/>
      <c r="I16" s="187"/>
      <c r="J16" s="188" t="s">
        <v>164</v>
      </c>
    </row>
    <row r="17" spans="1:10" s="41" customFormat="1" ht="12" x14ac:dyDescent="0.2">
      <c r="A17" s="99" t="s">
        <v>71</v>
      </c>
      <c r="B17" s="107" t="s">
        <v>360</v>
      </c>
      <c r="C17" s="101">
        <v>0</v>
      </c>
      <c r="D17" s="101">
        <v>0</v>
      </c>
      <c r="E17" s="400"/>
      <c r="F17" s="101">
        <v>0</v>
      </c>
      <c r="G17" s="101">
        <v>0</v>
      </c>
      <c r="H17" s="400"/>
      <c r="I17" s="187" t="s">
        <v>164</v>
      </c>
      <c r="J17" s="188"/>
    </row>
    <row r="18" spans="1:10" s="41" customFormat="1" ht="22.5" x14ac:dyDescent="0.2">
      <c r="A18" s="99" t="s">
        <v>72</v>
      </c>
      <c r="B18" s="265" t="s">
        <v>309</v>
      </c>
      <c r="C18" s="101">
        <v>19048372</v>
      </c>
      <c r="D18" s="101">
        <v>20259372</v>
      </c>
      <c r="E18" s="400"/>
      <c r="F18" s="101">
        <v>89797850</v>
      </c>
      <c r="G18" s="101">
        <v>94663850</v>
      </c>
      <c r="H18" s="307">
        <f>G18/F18</f>
        <v>1.0541883797886029</v>
      </c>
      <c r="I18" s="187" t="s">
        <v>164</v>
      </c>
      <c r="J18" s="188"/>
    </row>
    <row r="19" spans="1:10" s="41" customFormat="1" ht="22.5" x14ac:dyDescent="0.2">
      <c r="A19" s="99" t="s">
        <v>73</v>
      </c>
      <c r="B19" s="265" t="s">
        <v>418</v>
      </c>
      <c r="C19" s="101">
        <v>0</v>
      </c>
      <c r="D19" s="101">
        <v>0</v>
      </c>
      <c r="E19" s="400"/>
      <c r="F19" s="101">
        <v>0</v>
      </c>
      <c r="G19" s="101">
        <v>0</v>
      </c>
      <c r="H19" s="400"/>
      <c r="I19" s="187"/>
      <c r="J19" s="188" t="s">
        <v>164</v>
      </c>
    </row>
    <row r="20" spans="1:10" s="41" customFormat="1" ht="22.5" x14ac:dyDescent="0.2">
      <c r="A20" s="99" t="s">
        <v>74</v>
      </c>
      <c r="B20" s="265" t="s">
        <v>308</v>
      </c>
      <c r="C20" s="398"/>
      <c r="D20" s="398"/>
      <c r="E20" s="401"/>
      <c r="F20" s="101">
        <v>3300000</v>
      </c>
      <c r="G20" s="101">
        <v>3300000</v>
      </c>
      <c r="H20" s="307">
        <f>G20/F20</f>
        <v>1</v>
      </c>
      <c r="I20" s="187" t="s">
        <v>164</v>
      </c>
      <c r="J20" s="188"/>
    </row>
    <row r="21" spans="1:10" s="41" customFormat="1" ht="12.75" customHeight="1" x14ac:dyDescent="0.2">
      <c r="A21" s="99" t="s">
        <v>75</v>
      </c>
      <c r="B21" s="265" t="s">
        <v>307</v>
      </c>
      <c r="C21" s="308">
        <v>8890000</v>
      </c>
      <c r="D21" s="308">
        <v>8890000</v>
      </c>
      <c r="E21" s="306">
        <f>D21/C21</f>
        <v>1</v>
      </c>
      <c r="F21" s="101">
        <v>0</v>
      </c>
      <c r="G21" s="101">
        <v>0</v>
      </c>
      <c r="H21" s="307"/>
      <c r="I21" s="187" t="s">
        <v>164</v>
      </c>
      <c r="J21" s="188"/>
    </row>
    <row r="22" spans="1:10" s="41" customFormat="1" ht="12.75" customHeight="1" x14ac:dyDescent="0.2">
      <c r="A22" s="99" t="s">
        <v>76</v>
      </c>
      <c r="B22" s="100" t="s">
        <v>317</v>
      </c>
      <c r="C22" s="398"/>
      <c r="D22" s="398"/>
      <c r="E22" s="400"/>
      <c r="F22" s="101">
        <v>16800000</v>
      </c>
      <c r="G22" s="101">
        <v>20040000</v>
      </c>
      <c r="H22" s="307">
        <f>G22/F22</f>
        <v>1.1928571428571428</v>
      </c>
      <c r="I22" s="187" t="s">
        <v>164</v>
      </c>
      <c r="J22" s="188"/>
    </row>
    <row r="23" spans="1:10" s="41" customFormat="1" ht="12.75" customHeight="1" x14ac:dyDescent="0.2">
      <c r="A23" s="99" t="s">
        <v>77</v>
      </c>
      <c r="B23" s="265" t="s">
        <v>314</v>
      </c>
      <c r="C23" s="101">
        <v>0</v>
      </c>
      <c r="D23" s="101">
        <v>0</v>
      </c>
      <c r="E23" s="400"/>
      <c r="F23" s="101">
        <v>30465939</v>
      </c>
      <c r="G23" s="101">
        <v>30465939</v>
      </c>
      <c r="H23" s="307">
        <f>G23/F23</f>
        <v>1</v>
      </c>
      <c r="I23" s="187" t="s">
        <v>164</v>
      </c>
      <c r="J23" s="188"/>
    </row>
    <row r="24" spans="1:10" s="41" customFormat="1" ht="12.75" customHeight="1" x14ac:dyDescent="0.2">
      <c r="A24" s="99" t="s">
        <v>78</v>
      </c>
      <c r="B24" s="265" t="s">
        <v>398</v>
      </c>
      <c r="C24" s="398"/>
      <c r="D24" s="398"/>
      <c r="E24" s="400"/>
      <c r="F24" s="101">
        <v>14479655</v>
      </c>
      <c r="G24" s="101">
        <v>14679655</v>
      </c>
      <c r="H24" s="307">
        <f>G24/F24</f>
        <v>1.0138124837919136</v>
      </c>
      <c r="I24" s="187" t="s">
        <v>164</v>
      </c>
      <c r="J24" s="188"/>
    </row>
    <row r="25" spans="1:10" s="41" customFormat="1" ht="12.75" customHeight="1" x14ac:dyDescent="0.2">
      <c r="A25" s="99" t="s">
        <v>79</v>
      </c>
      <c r="B25" s="100" t="s">
        <v>325</v>
      </c>
      <c r="C25" s="398"/>
      <c r="D25" s="398"/>
      <c r="E25" s="400"/>
      <c r="F25" s="101">
        <v>710000</v>
      </c>
      <c r="G25" s="101">
        <v>710000</v>
      </c>
      <c r="H25" s="307">
        <f>G25/F25</f>
        <v>1</v>
      </c>
      <c r="I25" s="187" t="s">
        <v>164</v>
      </c>
      <c r="J25" s="188"/>
    </row>
    <row r="26" spans="1:10" s="41" customFormat="1" ht="12.75" customHeight="1" thickBot="1" x14ac:dyDescent="0.25">
      <c r="A26" s="309" t="s">
        <v>80</v>
      </c>
      <c r="B26" s="310" t="s">
        <v>326</v>
      </c>
      <c r="C26" s="402"/>
      <c r="D26" s="402"/>
      <c r="E26" s="403"/>
      <c r="F26" s="109">
        <v>900000</v>
      </c>
      <c r="G26" s="109">
        <v>900000</v>
      </c>
      <c r="H26" s="311">
        <f>G26/F26</f>
        <v>1</v>
      </c>
      <c r="I26" s="289" t="s">
        <v>164</v>
      </c>
      <c r="J26" s="312"/>
    </row>
    <row r="27" spans="1:10" s="41" customFormat="1" ht="6.75" customHeight="1" thickTop="1" x14ac:dyDescent="0.2">
      <c r="A27" s="93"/>
      <c r="B27" s="313"/>
      <c r="C27" s="314"/>
      <c r="D27" s="314"/>
      <c r="E27" s="315"/>
      <c r="F27" s="314"/>
      <c r="G27" s="314"/>
      <c r="H27" s="316"/>
      <c r="I27" s="317"/>
      <c r="J27" s="317"/>
    </row>
    <row r="28" spans="1:10" s="41" customFormat="1" ht="6.75" customHeight="1" thickBot="1" x14ac:dyDescent="0.25">
      <c r="A28" s="277"/>
      <c r="B28" s="318"/>
      <c r="C28" s="319"/>
      <c r="D28" s="319"/>
      <c r="E28" s="103"/>
      <c r="F28" s="319"/>
      <c r="G28" s="319"/>
      <c r="H28" s="320"/>
      <c r="I28" s="321"/>
      <c r="J28" s="321"/>
    </row>
    <row r="29" spans="1:10" s="41" customFormat="1" thickTop="1" x14ac:dyDescent="0.2">
      <c r="A29" s="104" t="s">
        <v>81</v>
      </c>
      <c r="B29" s="105" t="s">
        <v>328</v>
      </c>
      <c r="C29" s="404"/>
      <c r="D29" s="404"/>
      <c r="E29" s="405"/>
      <c r="F29" s="106">
        <v>906000</v>
      </c>
      <c r="G29" s="106">
        <v>906000</v>
      </c>
      <c r="H29" s="323">
        <f t="shared" ref="H29:H34" si="1">G29/F29</f>
        <v>1</v>
      </c>
      <c r="I29" s="191" t="s">
        <v>164</v>
      </c>
      <c r="J29" s="192"/>
    </row>
    <row r="30" spans="1:10" s="41" customFormat="1" ht="12.75" customHeight="1" x14ac:dyDescent="0.2">
      <c r="A30" s="99" t="s">
        <v>82</v>
      </c>
      <c r="B30" s="100" t="s">
        <v>329</v>
      </c>
      <c r="C30" s="101">
        <v>0</v>
      </c>
      <c r="D30" s="101">
        <v>0</v>
      </c>
      <c r="E30" s="400"/>
      <c r="F30" s="101">
        <v>2831400</v>
      </c>
      <c r="G30" s="101">
        <v>2831400</v>
      </c>
      <c r="H30" s="307">
        <f t="shared" si="1"/>
        <v>1</v>
      </c>
      <c r="I30" s="187" t="s">
        <v>164</v>
      </c>
      <c r="J30" s="188"/>
    </row>
    <row r="31" spans="1:10" s="41" customFormat="1" ht="12.75" customHeight="1" x14ac:dyDescent="0.2">
      <c r="A31" s="99" t="s">
        <v>83</v>
      </c>
      <c r="B31" s="100" t="s">
        <v>327</v>
      </c>
      <c r="C31" s="398"/>
      <c r="D31" s="398"/>
      <c r="E31" s="400"/>
      <c r="F31" s="101">
        <v>150000</v>
      </c>
      <c r="G31" s="101">
        <v>150000</v>
      </c>
      <c r="H31" s="307">
        <f t="shared" si="1"/>
        <v>1</v>
      </c>
      <c r="I31" s="187" t="s">
        <v>164</v>
      </c>
      <c r="J31" s="188"/>
    </row>
    <row r="32" spans="1:10" s="41" customFormat="1" ht="12.75" customHeight="1" x14ac:dyDescent="0.2">
      <c r="A32" s="99" t="s">
        <v>84</v>
      </c>
      <c r="B32" s="107" t="s">
        <v>335</v>
      </c>
      <c r="C32" s="398"/>
      <c r="D32" s="398"/>
      <c r="E32" s="400"/>
      <c r="F32" s="101">
        <v>1054115</v>
      </c>
      <c r="G32" s="101">
        <v>1054115</v>
      </c>
      <c r="H32" s="307">
        <f t="shared" si="1"/>
        <v>1</v>
      </c>
      <c r="I32" s="187" t="s">
        <v>164</v>
      </c>
      <c r="J32" s="188"/>
    </row>
    <row r="33" spans="1:13" s="41" customFormat="1" ht="12.75" customHeight="1" x14ac:dyDescent="0.2">
      <c r="A33" s="99" t="s">
        <v>85</v>
      </c>
      <c r="B33" s="324" t="s">
        <v>336</v>
      </c>
      <c r="C33" s="267">
        <v>53899000</v>
      </c>
      <c r="D33" s="267">
        <v>53899000</v>
      </c>
      <c r="E33" s="322">
        <f>D33/C33</f>
        <v>1</v>
      </c>
      <c r="F33" s="267">
        <v>49714105</v>
      </c>
      <c r="G33" s="267">
        <v>64755105</v>
      </c>
      <c r="H33" s="307">
        <f t="shared" si="1"/>
        <v>1.3025499503611702</v>
      </c>
      <c r="I33" s="187"/>
      <c r="J33" s="188" t="s">
        <v>164</v>
      </c>
    </row>
    <row r="34" spans="1:13" s="41" customFormat="1" ht="12.75" customHeight="1" x14ac:dyDescent="0.2">
      <c r="A34" s="99" t="s">
        <v>86</v>
      </c>
      <c r="B34" s="266" t="s">
        <v>310</v>
      </c>
      <c r="C34" s="106">
        <v>1016000</v>
      </c>
      <c r="D34" s="106">
        <v>1016000</v>
      </c>
      <c r="E34" s="322">
        <f>D34/C34</f>
        <v>1</v>
      </c>
      <c r="F34" s="106">
        <v>450000</v>
      </c>
      <c r="G34" s="106">
        <v>450000</v>
      </c>
      <c r="H34" s="307">
        <f t="shared" si="1"/>
        <v>1</v>
      </c>
      <c r="I34" s="191"/>
      <c r="J34" s="192" t="s">
        <v>164</v>
      </c>
    </row>
    <row r="35" spans="1:13" s="41" customFormat="1" ht="12.75" customHeight="1" x14ac:dyDescent="0.2">
      <c r="A35" s="99" t="s">
        <v>87</v>
      </c>
      <c r="B35" s="97" t="s">
        <v>441</v>
      </c>
      <c r="C35" s="98">
        <v>4685746</v>
      </c>
      <c r="D35" s="98">
        <v>4685746</v>
      </c>
      <c r="E35" s="407"/>
      <c r="F35" s="98">
        <v>9398683</v>
      </c>
      <c r="G35" s="98">
        <v>9398683</v>
      </c>
      <c r="H35" s="407"/>
      <c r="I35" s="437"/>
      <c r="J35" s="192" t="s">
        <v>164</v>
      </c>
    </row>
    <row r="36" spans="1:13" s="41" customFormat="1" ht="12.75" customHeight="1" x14ac:dyDescent="0.2">
      <c r="A36" s="99" t="s">
        <v>88</v>
      </c>
      <c r="B36" s="324" t="s">
        <v>334</v>
      </c>
      <c r="C36" s="406"/>
      <c r="D36" s="406"/>
      <c r="E36" s="407"/>
      <c r="F36" s="267">
        <v>891331</v>
      </c>
      <c r="G36" s="267">
        <v>891331</v>
      </c>
      <c r="H36" s="307">
        <f>G36/F36</f>
        <v>1</v>
      </c>
      <c r="I36" s="187" t="s">
        <v>164</v>
      </c>
      <c r="J36" s="188"/>
    </row>
    <row r="37" spans="1:13" s="41" customFormat="1" ht="22.5" x14ac:dyDescent="0.2">
      <c r="A37" s="99" t="s">
        <v>89</v>
      </c>
      <c r="B37" s="108" t="s">
        <v>445</v>
      </c>
      <c r="C37" s="106">
        <v>889000</v>
      </c>
      <c r="D37" s="106">
        <v>889000</v>
      </c>
      <c r="E37" s="325">
        <f>D37/C37</f>
        <v>1</v>
      </c>
      <c r="F37" s="106">
        <v>11913618</v>
      </c>
      <c r="G37" s="106">
        <v>12960618</v>
      </c>
      <c r="H37" s="307">
        <f>G37/F37</f>
        <v>1.0878826230621126</v>
      </c>
      <c r="I37" s="187" t="s">
        <v>164</v>
      </c>
      <c r="J37" s="192"/>
    </row>
    <row r="38" spans="1:13" s="41" customFormat="1" ht="12.75" customHeight="1" x14ac:dyDescent="0.2">
      <c r="A38" s="99" t="s">
        <v>90</v>
      </c>
      <c r="B38" s="105" t="s">
        <v>312</v>
      </c>
      <c r="C38" s="106">
        <v>762000</v>
      </c>
      <c r="D38" s="106">
        <v>762000</v>
      </c>
      <c r="E38" s="325">
        <f>D38/C38</f>
        <v>1</v>
      </c>
      <c r="F38" s="106">
        <v>1524000</v>
      </c>
      <c r="G38" s="106">
        <v>1524000</v>
      </c>
      <c r="H38" s="307">
        <f>G38/F38</f>
        <v>1</v>
      </c>
      <c r="I38" s="187"/>
      <c r="J38" s="192" t="s">
        <v>164</v>
      </c>
    </row>
    <row r="39" spans="1:13" s="41" customFormat="1" ht="12.75" customHeight="1" x14ac:dyDescent="0.2">
      <c r="A39" s="99" t="s">
        <v>91</v>
      </c>
      <c r="B39" s="107" t="s">
        <v>333</v>
      </c>
      <c r="C39" s="101">
        <v>728000</v>
      </c>
      <c r="D39" s="101">
        <v>728000</v>
      </c>
      <c r="E39" s="400"/>
      <c r="F39" s="101">
        <v>10036000</v>
      </c>
      <c r="G39" s="101">
        <v>10036000</v>
      </c>
      <c r="H39" s="307">
        <f>G39/F39</f>
        <v>1</v>
      </c>
      <c r="I39" s="187"/>
      <c r="J39" s="192" t="s">
        <v>164</v>
      </c>
    </row>
    <row r="40" spans="1:13" s="41" customFormat="1" ht="12.75" customHeight="1" x14ac:dyDescent="0.2">
      <c r="A40" s="99" t="s">
        <v>92</v>
      </c>
      <c r="B40" s="100" t="s">
        <v>480</v>
      </c>
      <c r="C40" s="101">
        <v>0</v>
      </c>
      <c r="D40" s="101">
        <v>0</v>
      </c>
      <c r="E40" s="400"/>
      <c r="F40" s="101">
        <v>0</v>
      </c>
      <c r="G40" s="101">
        <v>0</v>
      </c>
      <c r="H40" s="407"/>
      <c r="I40" s="187"/>
      <c r="J40" s="188" t="s">
        <v>164</v>
      </c>
    </row>
    <row r="41" spans="1:13" s="41" customFormat="1" ht="12.75" customHeight="1" x14ac:dyDescent="0.2">
      <c r="A41" s="99" t="s">
        <v>93</v>
      </c>
      <c r="B41" s="100" t="s">
        <v>320</v>
      </c>
      <c r="C41" s="398"/>
      <c r="D41" s="398"/>
      <c r="E41" s="400"/>
      <c r="F41" s="101">
        <v>1000000</v>
      </c>
      <c r="G41" s="101">
        <v>1000000</v>
      </c>
      <c r="H41" s="307">
        <f t="shared" ref="H41:H48" si="2">G41/F41</f>
        <v>1</v>
      </c>
      <c r="I41" s="187"/>
      <c r="J41" s="188" t="s">
        <v>164</v>
      </c>
    </row>
    <row r="42" spans="1:13" s="41" customFormat="1" ht="12.75" customHeight="1" x14ac:dyDescent="0.2">
      <c r="A42" s="99" t="s">
        <v>94</v>
      </c>
      <c r="B42" s="100" t="s">
        <v>323</v>
      </c>
      <c r="C42" s="398"/>
      <c r="D42" s="398"/>
      <c r="E42" s="400"/>
      <c r="F42" s="101">
        <v>16331553</v>
      </c>
      <c r="G42" s="101">
        <v>16331553</v>
      </c>
      <c r="H42" s="307">
        <f t="shared" si="2"/>
        <v>1</v>
      </c>
      <c r="I42" s="187" t="s">
        <v>164</v>
      </c>
      <c r="J42" s="188"/>
    </row>
    <row r="43" spans="1:13" s="41" customFormat="1" ht="22.5" x14ac:dyDescent="0.2">
      <c r="A43" s="99" t="s">
        <v>95</v>
      </c>
      <c r="B43" s="265" t="s">
        <v>324</v>
      </c>
      <c r="C43" s="101">
        <v>1200271</v>
      </c>
      <c r="D43" s="101">
        <v>1200278</v>
      </c>
      <c r="E43" s="306">
        <f>D43/C43</f>
        <v>1.0000058320162697</v>
      </c>
      <c r="F43" s="101">
        <v>4810447</v>
      </c>
      <c r="G43" s="101">
        <v>4810447</v>
      </c>
      <c r="H43" s="307">
        <f t="shared" si="2"/>
        <v>1</v>
      </c>
      <c r="I43" s="187" t="s">
        <v>164</v>
      </c>
      <c r="J43" s="188"/>
      <c r="L43" s="439"/>
    </row>
    <row r="44" spans="1:13" s="41" customFormat="1" ht="12.75" customHeight="1" x14ac:dyDescent="0.2">
      <c r="A44" s="99" t="s">
        <v>96</v>
      </c>
      <c r="B44" s="100" t="s">
        <v>311</v>
      </c>
      <c r="C44" s="408"/>
      <c r="D44" s="408"/>
      <c r="E44" s="400"/>
      <c r="F44" s="101">
        <v>1326000</v>
      </c>
      <c r="G44" s="101">
        <v>1326000</v>
      </c>
      <c r="H44" s="307">
        <f t="shared" si="2"/>
        <v>1</v>
      </c>
      <c r="I44" s="187" t="s">
        <v>164</v>
      </c>
      <c r="J44" s="188"/>
      <c r="M44" s="439"/>
    </row>
    <row r="45" spans="1:13" s="41" customFormat="1" ht="12.75" customHeight="1" x14ac:dyDescent="0.2">
      <c r="A45" s="99" t="s">
        <v>97</v>
      </c>
      <c r="B45" s="100" t="s">
        <v>330</v>
      </c>
      <c r="C45" s="408"/>
      <c r="D45" s="408"/>
      <c r="E45" s="400"/>
      <c r="F45" s="101">
        <v>450000</v>
      </c>
      <c r="G45" s="101">
        <v>450000</v>
      </c>
      <c r="H45" s="307">
        <f t="shared" si="2"/>
        <v>1</v>
      </c>
      <c r="I45" s="187" t="s">
        <v>164</v>
      </c>
      <c r="J45" s="188"/>
    </row>
    <row r="46" spans="1:13" s="41" customFormat="1" ht="12.75" customHeight="1" x14ac:dyDescent="0.2">
      <c r="A46" s="99" t="s">
        <v>98</v>
      </c>
      <c r="B46" s="105" t="s">
        <v>331</v>
      </c>
      <c r="C46" s="408"/>
      <c r="D46" s="408"/>
      <c r="E46" s="400"/>
      <c r="F46" s="106">
        <v>150000</v>
      </c>
      <c r="G46" s="106">
        <v>150000</v>
      </c>
      <c r="H46" s="307">
        <f t="shared" si="2"/>
        <v>1</v>
      </c>
      <c r="I46" s="187" t="s">
        <v>164</v>
      </c>
      <c r="J46" s="188"/>
    </row>
    <row r="47" spans="1:13" s="41" customFormat="1" ht="12.75" customHeight="1" x14ac:dyDescent="0.2">
      <c r="A47" s="99" t="s">
        <v>99</v>
      </c>
      <c r="B47" s="409" t="s">
        <v>399</v>
      </c>
      <c r="C47" s="408"/>
      <c r="D47" s="408"/>
      <c r="E47" s="400"/>
      <c r="F47" s="98">
        <v>360000</v>
      </c>
      <c r="G47" s="98">
        <v>360000</v>
      </c>
      <c r="H47" s="307">
        <f t="shared" si="2"/>
        <v>1</v>
      </c>
      <c r="I47" s="187" t="s">
        <v>164</v>
      </c>
      <c r="J47" s="312"/>
    </row>
    <row r="48" spans="1:13" s="41" customFormat="1" ht="22.5" x14ac:dyDescent="0.2">
      <c r="A48" s="99" t="s">
        <v>100</v>
      </c>
      <c r="B48" s="411" t="s">
        <v>332</v>
      </c>
      <c r="C48" s="408"/>
      <c r="D48" s="408"/>
      <c r="E48" s="400"/>
      <c r="F48" s="267">
        <v>5550000</v>
      </c>
      <c r="G48" s="267">
        <v>5550000</v>
      </c>
      <c r="H48" s="307">
        <f t="shared" si="2"/>
        <v>1</v>
      </c>
      <c r="I48" s="187" t="s">
        <v>164</v>
      </c>
      <c r="J48" s="188"/>
    </row>
    <row r="49" spans="1:10" s="41" customFormat="1" ht="22.5" x14ac:dyDescent="0.2">
      <c r="A49" s="99" t="s">
        <v>419</v>
      </c>
      <c r="B49" s="409" t="s">
        <v>400</v>
      </c>
      <c r="C49" s="390">
        <v>96000000</v>
      </c>
      <c r="D49" s="390">
        <v>96000000</v>
      </c>
      <c r="E49" s="306">
        <f>D49/C49</f>
        <v>1</v>
      </c>
      <c r="F49" s="413"/>
      <c r="G49" s="413"/>
      <c r="H49" s="414"/>
      <c r="I49" s="389" t="s">
        <v>164</v>
      </c>
      <c r="J49" s="410"/>
    </row>
    <row r="50" spans="1:10" s="41" customFormat="1" ht="23.25" thickBot="1" x14ac:dyDescent="0.25">
      <c r="A50" s="99" t="s">
        <v>440</v>
      </c>
      <c r="B50" s="326" t="s">
        <v>401</v>
      </c>
      <c r="C50" s="412">
        <v>0</v>
      </c>
      <c r="D50" s="412">
        <v>0</v>
      </c>
      <c r="E50" s="414"/>
      <c r="F50" s="102">
        <v>0</v>
      </c>
      <c r="G50" s="102">
        <v>0</v>
      </c>
      <c r="H50" s="414"/>
      <c r="I50" s="189"/>
      <c r="J50" s="190" t="s">
        <v>164</v>
      </c>
    </row>
    <row r="51" spans="1:10" s="41" customFormat="1" ht="12.75" customHeight="1" thickTop="1" x14ac:dyDescent="0.2">
      <c r="A51" s="571" t="s">
        <v>101</v>
      </c>
      <c r="B51" s="571"/>
      <c r="C51" s="110">
        <f>SUM(C8:C50)</f>
        <v>281517430</v>
      </c>
      <c r="D51" s="110">
        <f t="shared" ref="D51" si="3">SUM(D8:D50)</f>
        <v>282728435</v>
      </c>
      <c r="E51" s="327">
        <f>D51/C51</f>
        <v>1.0043017052265646</v>
      </c>
      <c r="F51" s="110">
        <f>SUM(F8:F50)</f>
        <v>446197477</v>
      </c>
      <c r="G51" s="110">
        <f>SUM(G8:G50)</f>
        <v>468461671</v>
      </c>
      <c r="H51" s="111">
        <f>G51/F51</f>
        <v>1.049897624140981</v>
      </c>
      <c r="I51" s="191"/>
      <c r="J51" s="192"/>
    </row>
    <row r="52" spans="1:10" s="41" customFormat="1" ht="12.75" customHeight="1" thickBot="1" x14ac:dyDescent="0.25">
      <c r="A52" s="572" t="s">
        <v>102</v>
      </c>
      <c r="B52" s="572"/>
      <c r="C52" s="112">
        <f>'7.sz. melléklet'!D93+'8.sz. melléklet'!D38</f>
        <v>224720570</v>
      </c>
      <c r="D52" s="112">
        <f>'7.sz. melléklet'!E93+'8.sz. melléklet'!E38</f>
        <v>224720565</v>
      </c>
      <c r="E52" s="328">
        <f>D52/C52</f>
        <v>0.99999997775014549</v>
      </c>
      <c r="F52" s="329">
        <f>'7.sz. melléklet'!D37</f>
        <v>60040523</v>
      </c>
      <c r="G52" s="329">
        <f>'7.sz. melléklet'!E37</f>
        <v>38987329</v>
      </c>
      <c r="H52" s="340">
        <f>G52/F52</f>
        <v>0.64935025632604837</v>
      </c>
      <c r="I52" s="189"/>
      <c r="J52" s="190"/>
    </row>
    <row r="53" spans="1:10" s="41" customFormat="1" ht="12.75" customHeight="1" thickTop="1" thickBot="1" x14ac:dyDescent="0.25">
      <c r="A53" s="573" t="s">
        <v>103</v>
      </c>
      <c r="B53" s="573"/>
      <c r="C53" s="113">
        <f>SUM(C51:C52)</f>
        <v>506238000</v>
      </c>
      <c r="D53" s="113">
        <f>SUM(D51:D52)</f>
        <v>507449000</v>
      </c>
      <c r="E53" s="330">
        <f>D53/C53</f>
        <v>1.0023921554683766</v>
      </c>
      <c r="F53" s="113">
        <f>SUM(F51:F52)</f>
        <v>506238000</v>
      </c>
      <c r="G53" s="113">
        <f>SUM(G51:G52)</f>
        <v>507449000</v>
      </c>
      <c r="H53" s="114">
        <f>G53/F53</f>
        <v>1.0023921554683766</v>
      </c>
      <c r="I53" s="183"/>
      <c r="J53" s="184"/>
    </row>
    <row r="54" spans="1:10" s="38" customFormat="1" ht="13.5" thickTop="1" x14ac:dyDescent="0.2">
      <c r="E54" s="443"/>
      <c r="I54" s="443"/>
    </row>
    <row r="55" spans="1:10" s="38" customFormat="1" x14ac:dyDescent="0.2">
      <c r="E55" s="443"/>
      <c r="I55" s="443"/>
    </row>
    <row r="56" spans="1:10" s="38" customFormat="1" x14ac:dyDescent="0.2">
      <c r="E56" s="443"/>
      <c r="I56" s="443"/>
    </row>
    <row r="57" spans="1:10" s="38" customFormat="1" x14ac:dyDescent="0.2">
      <c r="E57" s="443"/>
      <c r="I57" s="443"/>
    </row>
    <row r="58" spans="1:10" s="38" customFormat="1" x14ac:dyDescent="0.2">
      <c r="E58" s="443"/>
      <c r="I58" s="443"/>
    </row>
    <row r="59" spans="1:10" s="38" customFormat="1" x14ac:dyDescent="0.2">
      <c r="E59" s="443"/>
      <c r="I59" s="443"/>
    </row>
    <row r="60" spans="1:10" s="38" customFormat="1" x14ac:dyDescent="0.2">
      <c r="E60" s="443"/>
      <c r="I60" s="443"/>
    </row>
    <row r="61" spans="1:10" s="38" customFormat="1" x14ac:dyDescent="0.2">
      <c r="E61" s="443"/>
      <c r="I61" s="443"/>
    </row>
    <row r="62" spans="1:10" s="38" customFormat="1" x14ac:dyDescent="0.2">
      <c r="E62" s="443"/>
      <c r="I62" s="443"/>
    </row>
    <row r="63" spans="1:10" s="38" customFormat="1" x14ac:dyDescent="0.2">
      <c r="E63" s="443"/>
      <c r="I63" s="443"/>
    </row>
    <row r="64" spans="1:10" s="38" customFormat="1" x14ac:dyDescent="0.2">
      <c r="E64" s="443"/>
      <c r="I64" s="443"/>
    </row>
    <row r="65" spans="5:9" s="38" customFormat="1" x14ac:dyDescent="0.2">
      <c r="E65" s="443"/>
      <c r="I65" s="443"/>
    </row>
    <row r="66" spans="5:9" s="38" customFormat="1" x14ac:dyDescent="0.2">
      <c r="E66" s="443"/>
      <c r="I66" s="443"/>
    </row>
    <row r="67" spans="5:9" s="38" customFormat="1" x14ac:dyDescent="0.2">
      <c r="E67" s="443"/>
      <c r="I67" s="443"/>
    </row>
    <row r="68" spans="5:9" s="38" customFormat="1" x14ac:dyDescent="0.2">
      <c r="E68" s="443"/>
      <c r="I68" s="443"/>
    </row>
    <row r="69" spans="5:9" s="38" customFormat="1" x14ac:dyDescent="0.2">
      <c r="E69" s="443"/>
      <c r="I69" s="443"/>
    </row>
    <row r="70" spans="5:9" s="38" customFormat="1" x14ac:dyDescent="0.2">
      <c r="E70" s="443"/>
      <c r="I70" s="443"/>
    </row>
    <row r="71" spans="5:9" s="38" customFormat="1" x14ac:dyDescent="0.2">
      <c r="E71" s="443"/>
      <c r="I71" s="443"/>
    </row>
    <row r="72" spans="5:9" s="38" customFormat="1" x14ac:dyDescent="0.2">
      <c r="E72" s="443"/>
      <c r="I72" s="443"/>
    </row>
    <row r="73" spans="5:9" s="38" customFormat="1" x14ac:dyDescent="0.2">
      <c r="E73" s="443"/>
      <c r="I73" s="443"/>
    </row>
    <row r="74" spans="5:9" s="38" customFormat="1" x14ac:dyDescent="0.2">
      <c r="E74" s="443"/>
      <c r="I74" s="443"/>
    </row>
    <row r="75" spans="5:9" s="38" customFormat="1" x14ac:dyDescent="0.2">
      <c r="E75" s="443"/>
      <c r="I75" s="443"/>
    </row>
    <row r="76" spans="5:9" s="38" customFormat="1" x14ac:dyDescent="0.2">
      <c r="E76" s="443"/>
      <c r="I76" s="443"/>
    </row>
    <row r="77" spans="5:9" s="38" customFormat="1" x14ac:dyDescent="0.2">
      <c r="E77" s="443"/>
      <c r="I77" s="443"/>
    </row>
    <row r="78" spans="5:9" s="38" customFormat="1" x14ac:dyDescent="0.2">
      <c r="E78" s="443"/>
      <c r="I78" s="443"/>
    </row>
    <row r="79" spans="5:9" s="38" customFormat="1" x14ac:dyDescent="0.2">
      <c r="E79" s="443"/>
      <c r="I79" s="443"/>
    </row>
    <row r="80" spans="5:9" s="38" customFormat="1" x14ac:dyDescent="0.2">
      <c r="E80" s="443"/>
      <c r="I80" s="443"/>
    </row>
    <row r="81" spans="5:9" s="38" customFormat="1" x14ac:dyDescent="0.2">
      <c r="E81" s="443"/>
      <c r="I81" s="443"/>
    </row>
    <row r="82" spans="5:9" s="38" customFormat="1" x14ac:dyDescent="0.2">
      <c r="E82" s="443"/>
      <c r="I82" s="443"/>
    </row>
    <row r="83" spans="5:9" s="38" customFormat="1" x14ac:dyDescent="0.2">
      <c r="E83" s="443"/>
      <c r="I83" s="443"/>
    </row>
    <row r="84" spans="5:9" s="38" customFormat="1" x14ac:dyDescent="0.2">
      <c r="E84" s="443"/>
      <c r="I84" s="443"/>
    </row>
    <row r="85" spans="5:9" s="38" customFormat="1" x14ac:dyDescent="0.2">
      <c r="E85" s="443"/>
      <c r="I85" s="443"/>
    </row>
    <row r="86" spans="5:9" s="38" customFormat="1" x14ac:dyDescent="0.2">
      <c r="E86" s="443"/>
      <c r="I86" s="443"/>
    </row>
    <row r="87" spans="5:9" s="38" customFormat="1" x14ac:dyDescent="0.2">
      <c r="E87" s="443"/>
      <c r="I87" s="443"/>
    </row>
    <row r="88" spans="5:9" s="38" customFormat="1" x14ac:dyDescent="0.2">
      <c r="E88" s="443"/>
      <c r="I88" s="443"/>
    </row>
    <row r="89" spans="5:9" s="38" customFormat="1" x14ac:dyDescent="0.2">
      <c r="E89" s="443"/>
      <c r="I89" s="443"/>
    </row>
    <row r="90" spans="5:9" s="38" customFormat="1" x14ac:dyDescent="0.2">
      <c r="E90" s="443"/>
      <c r="I90" s="443"/>
    </row>
    <row r="91" spans="5:9" s="38" customFormat="1" x14ac:dyDescent="0.2">
      <c r="E91" s="443"/>
      <c r="I91" s="443"/>
    </row>
    <row r="92" spans="5:9" s="38" customFormat="1" x14ac:dyDescent="0.2">
      <c r="E92" s="443"/>
      <c r="I92" s="443"/>
    </row>
    <row r="93" spans="5:9" s="38" customFormat="1" x14ac:dyDescent="0.2">
      <c r="E93" s="443"/>
      <c r="I93" s="443"/>
    </row>
    <row r="94" spans="5:9" s="38" customFormat="1" x14ac:dyDescent="0.2">
      <c r="E94" s="443"/>
      <c r="I94" s="443"/>
    </row>
    <row r="95" spans="5:9" s="38" customFormat="1" x14ac:dyDescent="0.2">
      <c r="E95" s="443"/>
      <c r="I95" s="443"/>
    </row>
    <row r="96" spans="5:9" s="38" customFormat="1" x14ac:dyDescent="0.2">
      <c r="E96" s="443"/>
      <c r="I96" s="443"/>
    </row>
    <row r="97" spans="5:9" s="38" customFormat="1" x14ac:dyDescent="0.2">
      <c r="E97" s="443"/>
      <c r="I97" s="443"/>
    </row>
    <row r="98" spans="5:9" s="38" customFormat="1" x14ac:dyDescent="0.2">
      <c r="E98" s="443"/>
      <c r="I98" s="443"/>
    </row>
    <row r="99" spans="5:9" s="38" customFormat="1" x14ac:dyDescent="0.2">
      <c r="E99" s="443"/>
      <c r="I99" s="443"/>
    </row>
    <row r="100" spans="5:9" s="38" customFormat="1" x14ac:dyDescent="0.2">
      <c r="E100" s="443"/>
      <c r="I100" s="443"/>
    </row>
    <row r="101" spans="5:9" s="38" customFormat="1" x14ac:dyDescent="0.2">
      <c r="E101" s="443"/>
      <c r="I101" s="443"/>
    </row>
    <row r="102" spans="5:9" s="38" customFormat="1" x14ac:dyDescent="0.2">
      <c r="E102" s="443"/>
      <c r="I102" s="443"/>
    </row>
    <row r="103" spans="5:9" s="38" customFormat="1" x14ac:dyDescent="0.2">
      <c r="E103" s="443"/>
      <c r="I103" s="443"/>
    </row>
  </sheetData>
  <sheetProtection selectLockedCells="1" selectUnlockedCells="1"/>
  <mergeCells count="4">
    <mergeCell ref="A4:L4"/>
    <mergeCell ref="A51:B51"/>
    <mergeCell ref="A52:B52"/>
    <mergeCell ref="A53:B53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97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6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5.7109375" style="1" customWidth="1"/>
    <col min="3" max="3" width="5.7109375" style="1" customWidth="1"/>
    <col min="4" max="6" width="9.7109375" style="1" customWidth="1"/>
    <col min="7" max="7" width="9.7109375" style="429" customWidth="1"/>
    <col min="10" max="10" width="9.5703125" style="478" bestFit="1" customWidth="1"/>
    <col min="11" max="11" width="11.140625" bestFit="1" customWidth="1"/>
  </cols>
  <sheetData>
    <row r="1" spans="1:10" ht="15" customHeight="1" x14ac:dyDescent="0.2">
      <c r="B1" s="3"/>
      <c r="C1" s="3"/>
      <c r="D1" s="3"/>
      <c r="E1" s="3"/>
      <c r="F1" s="3"/>
      <c r="G1" s="428"/>
      <c r="H1" s="2" t="s">
        <v>368</v>
      </c>
    </row>
    <row r="2" spans="1:10" ht="15" customHeight="1" x14ac:dyDescent="0.2">
      <c r="A2" s="3"/>
      <c r="B2" s="3"/>
      <c r="C2" s="3"/>
      <c r="D2" s="3"/>
      <c r="E2" s="3"/>
      <c r="F2" s="3"/>
      <c r="H2" s="2" t="str">
        <f>'1.sz. melléklet'!G2</f>
        <v>az 9/2019. (IX.03.) önkormányzati rendelethez</v>
      </c>
    </row>
    <row r="3" spans="1:10" ht="15" customHeight="1" x14ac:dyDescent="0.2">
      <c r="A3" s="561" t="s">
        <v>530</v>
      </c>
      <c r="B3" s="561"/>
      <c r="C3" s="561"/>
      <c r="D3" s="561"/>
      <c r="E3" s="561"/>
      <c r="F3" s="561"/>
      <c r="G3" s="561"/>
      <c r="H3" s="561"/>
    </row>
    <row r="4" spans="1:10" ht="12.75" customHeight="1" thickBot="1" x14ac:dyDescent="0.25">
      <c r="A4" s="40"/>
      <c r="B4" s="90"/>
      <c r="C4" s="90"/>
      <c r="D4" s="39"/>
      <c r="E4" s="430"/>
      <c r="F4" s="6" t="s">
        <v>165</v>
      </c>
      <c r="G4"/>
      <c r="H4" s="478"/>
      <c r="J4"/>
    </row>
    <row r="5" spans="1:10" ht="36.75" customHeight="1" thickTop="1" x14ac:dyDescent="0.2">
      <c r="A5" s="7" t="s">
        <v>1</v>
      </c>
      <c r="B5" s="8" t="s">
        <v>2</v>
      </c>
      <c r="C5" s="9" t="s">
        <v>171</v>
      </c>
      <c r="D5" s="9" t="s">
        <v>446</v>
      </c>
      <c r="E5" s="9" t="s">
        <v>559</v>
      </c>
      <c r="F5" s="10" t="s">
        <v>535</v>
      </c>
      <c r="G5"/>
      <c r="H5" s="478"/>
      <c r="J5"/>
    </row>
    <row r="6" spans="1:10" ht="15" customHeight="1" thickBot="1" x14ac:dyDescent="0.25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4" t="s">
        <v>8</v>
      </c>
      <c r="G6"/>
      <c r="H6" s="478"/>
      <c r="J6"/>
    </row>
    <row r="7" spans="1:10" ht="15" customHeight="1" thickTop="1" x14ac:dyDescent="0.2">
      <c r="A7" s="115" t="s">
        <v>13</v>
      </c>
      <c r="B7" s="116" t="s">
        <v>105</v>
      </c>
      <c r="C7" s="116" t="s">
        <v>172</v>
      </c>
      <c r="D7" s="117">
        <f>D8+D16</f>
        <v>52301777</v>
      </c>
      <c r="E7" s="117">
        <f>E8+E16</f>
        <v>52301777</v>
      </c>
      <c r="F7" s="118">
        <f>E7/D7</f>
        <v>1</v>
      </c>
      <c r="G7"/>
      <c r="H7" s="478"/>
      <c r="J7"/>
    </row>
    <row r="8" spans="1:10" ht="15" customHeight="1" x14ac:dyDescent="0.2">
      <c r="A8" s="21" t="s">
        <v>106</v>
      </c>
      <c r="B8" s="18" t="s">
        <v>173</v>
      </c>
      <c r="C8" s="18" t="s">
        <v>174</v>
      </c>
      <c r="D8" s="52">
        <f>SUM(D9:D15)</f>
        <v>40817054</v>
      </c>
      <c r="E8" s="52">
        <f>SUM(E9:E15)</f>
        <v>40817054</v>
      </c>
      <c r="F8" s="119">
        <f>E8/D8</f>
        <v>1</v>
      </c>
      <c r="G8"/>
      <c r="H8" s="478"/>
      <c r="J8"/>
    </row>
    <row r="9" spans="1:10" ht="15" customHeight="1" x14ac:dyDescent="0.2">
      <c r="A9" s="120"/>
      <c r="B9" s="22" t="s">
        <v>175</v>
      </c>
      <c r="C9" s="22" t="s">
        <v>176</v>
      </c>
      <c r="D9" s="444">
        <v>37447450</v>
      </c>
      <c r="E9" s="444">
        <v>37447450</v>
      </c>
      <c r="F9" s="86">
        <f>E9/D9</f>
        <v>1</v>
      </c>
      <c r="G9"/>
      <c r="H9" s="478"/>
      <c r="J9"/>
    </row>
    <row r="10" spans="1:10" ht="15" customHeight="1" x14ac:dyDescent="0.2">
      <c r="A10" s="120"/>
      <c r="B10" s="22" t="s">
        <v>403</v>
      </c>
      <c r="C10" s="22" t="s">
        <v>404</v>
      </c>
      <c r="D10" s="85">
        <v>0</v>
      </c>
      <c r="E10" s="85">
        <v>0</v>
      </c>
      <c r="F10" s="86"/>
      <c r="G10"/>
      <c r="H10" s="478"/>
      <c r="J10"/>
    </row>
    <row r="11" spans="1:10" ht="15" customHeight="1" x14ac:dyDescent="0.2">
      <c r="A11" s="120"/>
      <c r="B11" s="22" t="s">
        <v>447</v>
      </c>
      <c r="C11" s="22" t="s">
        <v>341</v>
      </c>
      <c r="D11" s="438">
        <v>65000</v>
      </c>
      <c r="E11" s="438">
        <v>65000</v>
      </c>
      <c r="F11" s="86">
        <f>E11/D11</f>
        <v>1</v>
      </c>
      <c r="G11"/>
      <c r="H11" s="478"/>
      <c r="J11"/>
    </row>
    <row r="12" spans="1:10" ht="15" customHeight="1" x14ac:dyDescent="0.2">
      <c r="A12" s="120"/>
      <c r="B12" s="22" t="s">
        <v>383</v>
      </c>
      <c r="C12" s="22" t="s">
        <v>177</v>
      </c>
      <c r="D12" s="444">
        <v>2540708</v>
      </c>
      <c r="E12" s="444">
        <v>2540708</v>
      </c>
      <c r="F12" s="86">
        <f>E12/D12</f>
        <v>1</v>
      </c>
      <c r="G12"/>
      <c r="H12" s="478"/>
      <c r="J12"/>
    </row>
    <row r="13" spans="1:10" ht="15" customHeight="1" x14ac:dyDescent="0.2">
      <c r="A13" s="120"/>
      <c r="B13" s="22" t="s">
        <v>389</v>
      </c>
      <c r="C13" s="22" t="s">
        <v>338</v>
      </c>
      <c r="D13" s="444">
        <v>123240</v>
      </c>
      <c r="E13" s="444">
        <v>123240</v>
      </c>
      <c r="F13" s="86">
        <f>E13/D13</f>
        <v>1</v>
      </c>
      <c r="G13"/>
      <c r="H13" s="478"/>
      <c r="J13"/>
    </row>
    <row r="14" spans="1:10" ht="15" customHeight="1" x14ac:dyDescent="0.2">
      <c r="A14" s="120"/>
      <c r="B14" s="22" t="s">
        <v>448</v>
      </c>
      <c r="C14" s="22" t="s">
        <v>393</v>
      </c>
      <c r="D14" s="444">
        <v>0</v>
      </c>
      <c r="E14" s="444">
        <v>0</v>
      </c>
      <c r="F14" s="86"/>
      <c r="G14"/>
      <c r="H14" s="478"/>
      <c r="J14"/>
    </row>
    <row r="15" spans="1:10" ht="15" customHeight="1" x14ac:dyDescent="0.2">
      <c r="A15" s="120"/>
      <c r="B15" s="22" t="s">
        <v>449</v>
      </c>
      <c r="C15" s="22" t="s">
        <v>342</v>
      </c>
      <c r="D15" s="444">
        <v>640656</v>
      </c>
      <c r="E15" s="444">
        <v>640656</v>
      </c>
      <c r="F15" s="86">
        <f t="shared" ref="F15:F29" si="0">E15/D15</f>
        <v>1</v>
      </c>
      <c r="G15"/>
      <c r="H15" s="478"/>
      <c r="J15"/>
    </row>
    <row r="16" spans="1:10" ht="15" customHeight="1" x14ac:dyDescent="0.2">
      <c r="A16" s="21" t="s">
        <v>107</v>
      </c>
      <c r="B16" s="18" t="s">
        <v>108</v>
      </c>
      <c r="C16" s="18" t="s">
        <v>178</v>
      </c>
      <c r="D16" s="19">
        <f>SUM(D17:D19)</f>
        <v>11484723</v>
      </c>
      <c r="E16" s="19">
        <f>SUM(E17:E19)</f>
        <v>11484723</v>
      </c>
      <c r="F16" s="119">
        <f t="shared" si="0"/>
        <v>1</v>
      </c>
      <c r="G16"/>
      <c r="H16" s="478"/>
      <c r="J16"/>
    </row>
    <row r="17" spans="1:10" ht="15" customHeight="1" x14ac:dyDescent="0.2">
      <c r="A17" s="120"/>
      <c r="B17" s="22" t="s">
        <v>199</v>
      </c>
      <c r="C17" s="22" t="s">
        <v>179</v>
      </c>
      <c r="D17" s="444">
        <v>8221419</v>
      </c>
      <c r="E17" s="444">
        <v>8221419</v>
      </c>
      <c r="F17" s="86">
        <f t="shared" si="0"/>
        <v>1</v>
      </c>
      <c r="G17"/>
      <c r="H17" s="478"/>
      <c r="J17"/>
    </row>
    <row r="18" spans="1:10" ht="15" customHeight="1" x14ac:dyDescent="0.2">
      <c r="A18" s="120"/>
      <c r="B18" s="22" t="s">
        <v>200</v>
      </c>
      <c r="C18" s="22" t="s">
        <v>180</v>
      </c>
      <c r="D18" s="444">
        <v>1897284</v>
      </c>
      <c r="E18" s="444">
        <v>1897284</v>
      </c>
      <c r="F18" s="78">
        <f t="shared" si="0"/>
        <v>1</v>
      </c>
      <c r="G18"/>
      <c r="H18" s="478"/>
      <c r="J18"/>
    </row>
    <row r="19" spans="1:10" ht="15" customHeight="1" x14ac:dyDescent="0.2">
      <c r="A19" s="120"/>
      <c r="B19" s="22" t="s">
        <v>201</v>
      </c>
      <c r="C19" s="22" t="s">
        <v>181</v>
      </c>
      <c r="D19" s="444">
        <v>1366020</v>
      </c>
      <c r="E19" s="444">
        <v>1366020</v>
      </c>
      <c r="F19" s="78">
        <f t="shared" si="0"/>
        <v>1</v>
      </c>
      <c r="G19"/>
      <c r="H19" s="478"/>
      <c r="J19"/>
    </row>
    <row r="20" spans="1:10" ht="15" customHeight="1" x14ac:dyDescent="0.2">
      <c r="A20" s="27" t="s">
        <v>14</v>
      </c>
      <c r="B20" s="121" t="s">
        <v>159</v>
      </c>
      <c r="C20" s="121" t="s">
        <v>182</v>
      </c>
      <c r="D20" s="445">
        <v>11170165</v>
      </c>
      <c r="E20" s="445">
        <v>11170165</v>
      </c>
      <c r="F20" s="118">
        <f t="shared" si="0"/>
        <v>1</v>
      </c>
      <c r="G20"/>
      <c r="H20" s="478"/>
      <c r="J20"/>
    </row>
    <row r="21" spans="1:10" ht="15" customHeight="1" x14ac:dyDescent="0.2">
      <c r="A21" s="27" t="s">
        <v>41</v>
      </c>
      <c r="B21" s="121" t="s">
        <v>110</v>
      </c>
      <c r="C21" s="121" t="s">
        <v>183</v>
      </c>
      <c r="D21" s="28">
        <f>SUM(D22:D26)</f>
        <v>123706100</v>
      </c>
      <c r="E21" s="28">
        <f>SUM(E22:E26)</f>
        <v>139102100</v>
      </c>
      <c r="F21" s="118">
        <f t="shared" si="0"/>
        <v>1.1244562717602447</v>
      </c>
      <c r="G21"/>
      <c r="H21" s="478"/>
      <c r="J21"/>
    </row>
    <row r="22" spans="1:10" ht="15" customHeight="1" x14ac:dyDescent="0.2">
      <c r="A22" s="21" t="s">
        <v>109</v>
      </c>
      <c r="B22" s="18" t="s">
        <v>184</v>
      </c>
      <c r="C22" s="18" t="s">
        <v>190</v>
      </c>
      <c r="D22" s="417">
        <v>13540000</v>
      </c>
      <c r="E22" s="417">
        <v>13540000</v>
      </c>
      <c r="F22" s="119">
        <f t="shared" si="0"/>
        <v>1</v>
      </c>
      <c r="G22"/>
      <c r="H22" s="478"/>
      <c r="J22"/>
    </row>
    <row r="23" spans="1:10" ht="15" customHeight="1" x14ac:dyDescent="0.2">
      <c r="A23" s="21" t="s">
        <v>111</v>
      </c>
      <c r="B23" s="18" t="s">
        <v>185</v>
      </c>
      <c r="C23" s="18" t="s">
        <v>191</v>
      </c>
      <c r="D23" s="417">
        <v>3631700</v>
      </c>
      <c r="E23" s="417">
        <v>3631700</v>
      </c>
      <c r="F23" s="119">
        <f t="shared" si="0"/>
        <v>1</v>
      </c>
      <c r="G23"/>
      <c r="H23" s="478"/>
      <c r="J23"/>
    </row>
    <row r="24" spans="1:10" ht="15" customHeight="1" x14ac:dyDescent="0.2">
      <c r="A24" s="21" t="s">
        <v>186</v>
      </c>
      <c r="B24" s="18" t="s">
        <v>187</v>
      </c>
      <c r="C24" s="18" t="s">
        <v>192</v>
      </c>
      <c r="D24" s="417">
        <v>70485400</v>
      </c>
      <c r="E24" s="417">
        <v>70840400</v>
      </c>
      <c r="F24" s="119">
        <f t="shared" si="0"/>
        <v>1.0050365040135971</v>
      </c>
      <c r="G24"/>
      <c r="H24" s="478"/>
      <c r="J24"/>
    </row>
    <row r="25" spans="1:10" ht="15" customHeight="1" x14ac:dyDescent="0.2">
      <c r="A25" s="21" t="s">
        <v>188</v>
      </c>
      <c r="B25" s="18" t="s">
        <v>189</v>
      </c>
      <c r="C25" s="18" t="s">
        <v>193</v>
      </c>
      <c r="D25" s="417">
        <v>350000</v>
      </c>
      <c r="E25" s="417">
        <v>350000</v>
      </c>
      <c r="F25" s="119">
        <f t="shared" si="0"/>
        <v>1</v>
      </c>
      <c r="G25"/>
      <c r="H25" s="478"/>
      <c r="J25"/>
    </row>
    <row r="26" spans="1:10" ht="15" customHeight="1" x14ac:dyDescent="0.2">
      <c r="A26" s="21" t="s">
        <v>194</v>
      </c>
      <c r="B26" s="18" t="s">
        <v>195</v>
      </c>
      <c r="C26" s="18" t="s">
        <v>196</v>
      </c>
      <c r="D26" s="19">
        <f>SUM(D27:D31)</f>
        <v>35699000</v>
      </c>
      <c r="E26" s="19">
        <f>SUM(E27:E31)</f>
        <v>50740000</v>
      </c>
      <c r="F26" s="119">
        <f t="shared" si="0"/>
        <v>1.4213283285246086</v>
      </c>
      <c r="G26"/>
      <c r="H26" s="478"/>
      <c r="J26"/>
    </row>
    <row r="27" spans="1:10" ht="15" customHeight="1" x14ac:dyDescent="0.2">
      <c r="A27" s="120"/>
      <c r="B27" s="22" t="s">
        <v>197</v>
      </c>
      <c r="C27" s="22" t="s">
        <v>198</v>
      </c>
      <c r="D27" s="444">
        <v>17272000</v>
      </c>
      <c r="E27" s="444">
        <v>17272000</v>
      </c>
      <c r="F27" s="86">
        <f t="shared" si="0"/>
        <v>1</v>
      </c>
      <c r="G27"/>
      <c r="H27" s="478"/>
      <c r="J27"/>
    </row>
    <row r="28" spans="1:10" ht="15" customHeight="1" x14ac:dyDescent="0.2">
      <c r="A28" s="120"/>
      <c r="B28" s="216" t="s">
        <v>202</v>
      </c>
      <c r="C28" s="22" t="s">
        <v>203</v>
      </c>
      <c r="D28" s="444">
        <v>17587000</v>
      </c>
      <c r="E28" s="444">
        <v>32628000</v>
      </c>
      <c r="F28" s="86">
        <f t="shared" si="0"/>
        <v>1.8552339796440553</v>
      </c>
      <c r="G28"/>
      <c r="H28" s="478"/>
      <c r="J28"/>
    </row>
    <row r="29" spans="1:10" ht="15" customHeight="1" x14ac:dyDescent="0.2">
      <c r="A29" s="120"/>
      <c r="B29" s="216" t="s">
        <v>381</v>
      </c>
      <c r="C29" s="22" t="s">
        <v>382</v>
      </c>
      <c r="D29" s="444">
        <v>40000</v>
      </c>
      <c r="E29" s="444">
        <v>40000</v>
      </c>
      <c r="F29" s="86">
        <f t="shared" si="0"/>
        <v>1</v>
      </c>
      <c r="G29"/>
      <c r="H29" s="478"/>
      <c r="J29"/>
    </row>
    <row r="30" spans="1:10" ht="15" customHeight="1" x14ac:dyDescent="0.2">
      <c r="A30" s="120"/>
      <c r="B30" s="216" t="s">
        <v>451</v>
      </c>
      <c r="C30" s="22" t="s">
        <v>450</v>
      </c>
      <c r="D30" s="444">
        <v>0</v>
      </c>
      <c r="E30" s="444">
        <v>0</v>
      </c>
      <c r="F30" s="86"/>
      <c r="G30"/>
      <c r="H30" s="478"/>
      <c r="J30"/>
    </row>
    <row r="31" spans="1:10" ht="15" customHeight="1" x14ac:dyDescent="0.2">
      <c r="A31" s="120"/>
      <c r="B31" s="216" t="s">
        <v>452</v>
      </c>
      <c r="C31" s="22" t="s">
        <v>204</v>
      </c>
      <c r="D31" s="444">
        <v>800000</v>
      </c>
      <c r="E31" s="444">
        <v>800000</v>
      </c>
      <c r="F31" s="86">
        <f t="shared" ref="F31:F38" si="1">E31/D31</f>
        <v>1</v>
      </c>
      <c r="G31"/>
      <c r="H31" s="478"/>
      <c r="J31"/>
    </row>
    <row r="32" spans="1:10" s="217" customFormat="1" ht="15" customHeight="1" x14ac:dyDescent="0.2">
      <c r="A32" s="27" t="s">
        <v>42</v>
      </c>
      <c r="B32" s="121" t="s">
        <v>205</v>
      </c>
      <c r="C32" s="121" t="s">
        <v>206</v>
      </c>
      <c r="D32" s="28">
        <v>4634000</v>
      </c>
      <c r="E32" s="28">
        <v>4634000</v>
      </c>
      <c r="F32" s="118">
        <f t="shared" si="1"/>
        <v>1</v>
      </c>
      <c r="H32" s="478"/>
    </row>
    <row r="33" spans="1:8" s="217" customFormat="1" ht="15" customHeight="1" x14ac:dyDescent="0.2">
      <c r="A33" s="27" t="s">
        <v>43</v>
      </c>
      <c r="B33" s="121" t="s">
        <v>207</v>
      </c>
      <c r="C33" s="121" t="s">
        <v>208</v>
      </c>
      <c r="D33" s="28">
        <f>SUM(D34:D37)</f>
        <v>89483163</v>
      </c>
      <c r="E33" s="28">
        <f>SUM(E34:E37)</f>
        <v>69530163</v>
      </c>
      <c r="F33" s="118">
        <f t="shared" si="1"/>
        <v>0.77701950477544024</v>
      </c>
      <c r="H33" s="478"/>
    </row>
    <row r="34" spans="1:8" s="217" customFormat="1" ht="15" customHeight="1" x14ac:dyDescent="0.2">
      <c r="A34" s="21" t="s">
        <v>169</v>
      </c>
      <c r="B34" s="18" t="s">
        <v>343</v>
      </c>
      <c r="C34" s="18" t="s">
        <v>344</v>
      </c>
      <c r="D34" s="417">
        <v>1400140</v>
      </c>
      <c r="E34" s="417">
        <v>2500334</v>
      </c>
      <c r="F34" s="118">
        <f t="shared" si="1"/>
        <v>1.7857742797148857</v>
      </c>
      <c r="H34" s="478"/>
    </row>
    <row r="35" spans="1:8" s="217" customFormat="1" ht="15" customHeight="1" x14ac:dyDescent="0.2">
      <c r="A35" s="21" t="s">
        <v>170</v>
      </c>
      <c r="B35" s="18" t="s">
        <v>209</v>
      </c>
      <c r="C35" s="18" t="s">
        <v>211</v>
      </c>
      <c r="D35" s="417">
        <v>20406500</v>
      </c>
      <c r="E35" s="417">
        <v>20406500</v>
      </c>
      <c r="F35" s="119">
        <f t="shared" si="1"/>
        <v>1</v>
      </c>
      <c r="H35" s="478"/>
    </row>
    <row r="36" spans="1:8" s="217" customFormat="1" ht="15" customHeight="1" x14ac:dyDescent="0.2">
      <c r="A36" s="21" t="s">
        <v>213</v>
      </c>
      <c r="B36" s="18" t="s">
        <v>210</v>
      </c>
      <c r="C36" s="18" t="s">
        <v>212</v>
      </c>
      <c r="D36" s="417">
        <v>7636000</v>
      </c>
      <c r="E36" s="417">
        <v>7636000</v>
      </c>
      <c r="F36" s="119">
        <f t="shared" si="1"/>
        <v>1</v>
      </c>
      <c r="H36" s="478"/>
    </row>
    <row r="37" spans="1:8" s="217" customFormat="1" ht="15" customHeight="1" x14ac:dyDescent="0.2">
      <c r="A37" s="21" t="s">
        <v>345</v>
      </c>
      <c r="B37" s="18" t="s">
        <v>35</v>
      </c>
      <c r="C37" s="18" t="s">
        <v>361</v>
      </c>
      <c r="D37" s="417">
        <v>60040523</v>
      </c>
      <c r="E37" s="417">
        <v>38987329</v>
      </c>
      <c r="F37" s="119">
        <f t="shared" si="1"/>
        <v>0.64935025632604837</v>
      </c>
      <c r="H37" s="478"/>
    </row>
    <row r="38" spans="1:8" s="217" customFormat="1" ht="15" customHeight="1" x14ac:dyDescent="0.2">
      <c r="A38" s="27" t="s">
        <v>44</v>
      </c>
      <c r="B38" s="121" t="s">
        <v>160</v>
      </c>
      <c r="C38" s="121" t="s">
        <v>214</v>
      </c>
      <c r="D38" s="28">
        <f t="shared" ref="D38" si="2">SUM(D39:D44)</f>
        <v>184855892</v>
      </c>
      <c r="E38" s="28">
        <f t="shared" ref="E38" si="3">SUM(E39:E44)</f>
        <v>190623892</v>
      </c>
      <c r="F38" s="118">
        <f t="shared" si="1"/>
        <v>1.0312026840886412</v>
      </c>
      <c r="H38" s="478"/>
    </row>
    <row r="39" spans="1:8" s="217" customFormat="1" ht="15" customHeight="1" x14ac:dyDescent="0.2">
      <c r="A39" s="221" t="s">
        <v>215</v>
      </c>
      <c r="B39" s="70" t="s">
        <v>406</v>
      </c>
      <c r="C39" s="70" t="s">
        <v>407</v>
      </c>
      <c r="D39" s="52">
        <v>0</v>
      </c>
      <c r="E39" s="52">
        <v>0</v>
      </c>
      <c r="F39" s="119"/>
      <c r="H39" s="478"/>
    </row>
    <row r="40" spans="1:8" s="223" customFormat="1" ht="15" customHeight="1" x14ac:dyDescent="0.2">
      <c r="A40" s="221" t="s">
        <v>216</v>
      </c>
      <c r="B40" s="70" t="s">
        <v>217</v>
      </c>
      <c r="C40" s="70" t="s">
        <v>218</v>
      </c>
      <c r="D40" s="417">
        <v>113676042</v>
      </c>
      <c r="E40" s="417">
        <v>120059042</v>
      </c>
      <c r="F40" s="119">
        <f t="shared" ref="F40:F48" si="4">E40/D40</f>
        <v>1.0561507938497718</v>
      </c>
      <c r="H40" s="479"/>
    </row>
    <row r="41" spans="1:8" s="217" customFormat="1" ht="15" customHeight="1" x14ac:dyDescent="0.2">
      <c r="A41" s="221" t="s">
        <v>219</v>
      </c>
      <c r="B41" s="70" t="s">
        <v>220</v>
      </c>
      <c r="C41" s="70" t="s">
        <v>221</v>
      </c>
      <c r="D41" s="417">
        <v>386220</v>
      </c>
      <c r="E41" s="417">
        <v>386220</v>
      </c>
      <c r="F41" s="119">
        <f t="shared" si="4"/>
        <v>1</v>
      </c>
      <c r="H41" s="478"/>
    </row>
    <row r="42" spans="1:8" s="217" customFormat="1" ht="15" customHeight="1" x14ac:dyDescent="0.2">
      <c r="A42" s="221" t="s">
        <v>222</v>
      </c>
      <c r="B42" s="70" t="s">
        <v>223</v>
      </c>
      <c r="C42" s="70" t="s">
        <v>224</v>
      </c>
      <c r="D42" s="417">
        <v>29529000</v>
      </c>
      <c r="E42" s="417">
        <v>29529000</v>
      </c>
      <c r="F42" s="119">
        <f t="shared" si="4"/>
        <v>1</v>
      </c>
      <c r="H42" s="478"/>
    </row>
    <row r="43" spans="1:8" s="223" customFormat="1" ht="15" customHeight="1" x14ac:dyDescent="0.2">
      <c r="A43" s="221" t="s">
        <v>225</v>
      </c>
      <c r="B43" s="70" t="s">
        <v>226</v>
      </c>
      <c r="C43" s="70" t="s">
        <v>227</v>
      </c>
      <c r="D43" s="417">
        <v>14220000</v>
      </c>
      <c r="E43" s="417">
        <v>14220000</v>
      </c>
      <c r="F43" s="119">
        <f t="shared" si="4"/>
        <v>1</v>
      </c>
      <c r="H43" s="479"/>
    </row>
    <row r="44" spans="1:8" s="217" customFormat="1" ht="15" customHeight="1" x14ac:dyDescent="0.2">
      <c r="A44" s="221" t="s">
        <v>408</v>
      </c>
      <c r="B44" s="70" t="s">
        <v>228</v>
      </c>
      <c r="C44" s="70" t="s">
        <v>229</v>
      </c>
      <c r="D44" s="417">
        <v>27044630</v>
      </c>
      <c r="E44" s="417">
        <v>26429630</v>
      </c>
      <c r="F44" s="119">
        <f t="shared" si="4"/>
        <v>0.97725981091255454</v>
      </c>
      <c r="H44" s="478"/>
    </row>
    <row r="45" spans="1:8" s="217" customFormat="1" ht="15" customHeight="1" x14ac:dyDescent="0.2">
      <c r="A45" s="222" t="s">
        <v>45</v>
      </c>
      <c r="B45" s="219" t="s">
        <v>230</v>
      </c>
      <c r="C45" s="219" t="s">
        <v>231</v>
      </c>
      <c r="D45" s="220">
        <f>SUM(D46:D47)</f>
        <v>12815000</v>
      </c>
      <c r="E45" s="220">
        <f>SUM(E46:E47)</f>
        <v>12815000</v>
      </c>
      <c r="F45" s="118">
        <f t="shared" si="4"/>
        <v>1</v>
      </c>
      <c r="H45" s="478"/>
    </row>
    <row r="46" spans="1:8" s="217" customFormat="1" ht="15" customHeight="1" x14ac:dyDescent="0.2">
      <c r="A46" s="221" t="s">
        <v>232</v>
      </c>
      <c r="B46" s="70" t="s">
        <v>233</v>
      </c>
      <c r="C46" s="70" t="s">
        <v>234</v>
      </c>
      <c r="D46" s="417">
        <v>10280000</v>
      </c>
      <c r="E46" s="417">
        <v>10280000</v>
      </c>
      <c r="F46" s="119">
        <f t="shared" si="4"/>
        <v>1</v>
      </c>
      <c r="H46" s="478"/>
    </row>
    <row r="47" spans="1:8" s="217" customFormat="1" ht="15" customHeight="1" x14ac:dyDescent="0.2">
      <c r="A47" s="221" t="s">
        <v>235</v>
      </c>
      <c r="B47" s="70" t="s">
        <v>236</v>
      </c>
      <c r="C47" s="70" t="s">
        <v>237</v>
      </c>
      <c r="D47" s="417">
        <v>2535000</v>
      </c>
      <c r="E47" s="417">
        <v>2535000</v>
      </c>
      <c r="F47" s="119">
        <f t="shared" si="4"/>
        <v>1</v>
      </c>
      <c r="H47" s="478"/>
    </row>
    <row r="48" spans="1:8" s="217" customFormat="1" ht="15" customHeight="1" x14ac:dyDescent="0.2">
      <c r="A48" s="218" t="s">
        <v>63</v>
      </c>
      <c r="B48" s="219" t="s">
        <v>118</v>
      </c>
      <c r="C48" s="219" t="s">
        <v>238</v>
      </c>
      <c r="D48" s="220">
        <f t="shared" ref="D48" si="5">SUM(D49:D51)</f>
        <v>2500000</v>
      </c>
      <c r="E48" s="220">
        <f t="shared" ref="E48" si="6">SUM(E49:E51)</f>
        <v>2500000</v>
      </c>
      <c r="F48" s="118">
        <f t="shared" si="4"/>
        <v>1</v>
      </c>
      <c r="H48" s="478"/>
    </row>
    <row r="49" spans="1:10" s="217" customFormat="1" ht="15" customHeight="1" x14ac:dyDescent="0.2">
      <c r="A49" s="269" t="s">
        <v>239</v>
      </c>
      <c r="B49" s="70" t="s">
        <v>453</v>
      </c>
      <c r="C49" s="70" t="s">
        <v>455</v>
      </c>
      <c r="D49" s="52">
        <v>0</v>
      </c>
      <c r="E49" s="52">
        <v>0</v>
      </c>
      <c r="F49" s="119"/>
      <c r="H49" s="478"/>
    </row>
    <row r="50" spans="1:10" s="217" customFormat="1" ht="24" x14ac:dyDescent="0.2">
      <c r="A50" s="269" t="s">
        <v>346</v>
      </c>
      <c r="B50" s="469" t="s">
        <v>454</v>
      </c>
      <c r="C50" s="70" t="s">
        <v>456</v>
      </c>
      <c r="D50" s="52">
        <v>0</v>
      </c>
      <c r="E50" s="52">
        <v>0</v>
      </c>
      <c r="F50" s="119"/>
      <c r="H50" s="480"/>
      <c r="I50" s="481"/>
    </row>
    <row r="51" spans="1:10" s="217" customFormat="1" ht="15" customHeight="1" x14ac:dyDescent="0.2">
      <c r="A51" s="269" t="s">
        <v>395</v>
      </c>
      <c r="B51" s="257" t="s">
        <v>240</v>
      </c>
      <c r="C51" s="257" t="s">
        <v>457</v>
      </c>
      <c r="D51" s="258">
        <v>2500000</v>
      </c>
      <c r="E51" s="258">
        <v>2500000</v>
      </c>
      <c r="F51" s="119">
        <f>E51/D51</f>
        <v>1</v>
      </c>
      <c r="H51" s="480"/>
    </row>
    <row r="52" spans="1:10" s="217" customFormat="1" ht="15" customHeight="1" x14ac:dyDescent="0.2">
      <c r="A52" s="382" t="s">
        <v>70</v>
      </c>
      <c r="B52" s="383" t="s">
        <v>38</v>
      </c>
      <c r="C52" s="383" t="s">
        <v>378</v>
      </c>
      <c r="D52" s="384">
        <f>SUM(D53:D54)</f>
        <v>22683903</v>
      </c>
      <c r="E52" s="384">
        <f>SUM(E53:E54)</f>
        <v>22683903</v>
      </c>
      <c r="F52" s="118">
        <f>E52/D52</f>
        <v>1</v>
      </c>
      <c r="H52" s="478"/>
    </row>
    <row r="53" spans="1:10" ht="15" customHeight="1" x14ac:dyDescent="0.2">
      <c r="A53" s="347" t="s">
        <v>374</v>
      </c>
      <c r="B53" s="348" t="s">
        <v>375</v>
      </c>
      <c r="C53" s="432" t="s">
        <v>377</v>
      </c>
      <c r="D53" s="446">
        <v>2303903</v>
      </c>
      <c r="E53" s="446">
        <v>2303903</v>
      </c>
      <c r="F53" s="119">
        <f>E53/D53</f>
        <v>1</v>
      </c>
      <c r="G53"/>
      <c r="H53" s="480"/>
      <c r="J53"/>
    </row>
    <row r="54" spans="1:10" ht="15" customHeight="1" thickBot="1" x14ac:dyDescent="0.25">
      <c r="A54" s="203" t="s">
        <v>376</v>
      </c>
      <c r="B54" s="346" t="s">
        <v>339</v>
      </c>
      <c r="C54" s="60" t="s">
        <v>340</v>
      </c>
      <c r="D54" s="145">
        <v>20380000</v>
      </c>
      <c r="E54" s="145">
        <v>20380000</v>
      </c>
      <c r="F54" s="119">
        <f>E54/D54</f>
        <v>1</v>
      </c>
      <c r="G54"/>
      <c r="H54" s="478"/>
      <c r="J54"/>
    </row>
    <row r="55" spans="1:10" ht="15" customHeight="1" thickTop="1" thickBot="1" x14ac:dyDescent="0.25">
      <c r="A55" s="574" t="s">
        <v>112</v>
      </c>
      <c r="B55" s="575"/>
      <c r="C55" s="208"/>
      <c r="D55" s="447">
        <f>D7+D20+D21+D32+D33+D38+D45+D48+D52</f>
        <v>504150000</v>
      </c>
      <c r="E55" s="447">
        <f>E7+E20+E21+E32+E33+E38+E45+E48+E52</f>
        <v>505361000</v>
      </c>
      <c r="F55" s="123">
        <f>E55/D55</f>
        <v>1.0024020628781116</v>
      </c>
      <c r="G55"/>
      <c r="H55" s="478"/>
      <c r="J55"/>
    </row>
    <row r="56" spans="1:10" ht="15" customHeight="1" thickTop="1" x14ac:dyDescent="0.2">
      <c r="A56" s="41"/>
      <c r="B56" s="41"/>
      <c r="C56" s="41"/>
      <c r="D56" s="41"/>
      <c r="E56" s="41"/>
      <c r="F56" s="41"/>
      <c r="G56" s="431"/>
      <c r="H56" s="2" t="s">
        <v>555</v>
      </c>
    </row>
    <row r="57" spans="1:10" ht="12.75" x14ac:dyDescent="0.2">
      <c r="B57" s="39"/>
      <c r="C57" s="39"/>
      <c r="D57" s="39"/>
      <c r="E57" s="39"/>
      <c r="F57" s="39"/>
      <c r="H57" s="2" t="str">
        <f>'1.sz. melléklet'!G2</f>
        <v>az 9/2019. (IX.03.) önkormányzati rendelethez</v>
      </c>
    </row>
    <row r="58" spans="1:10" ht="12.75" x14ac:dyDescent="0.2">
      <c r="A58" s="561" t="s">
        <v>531</v>
      </c>
      <c r="B58" s="561"/>
      <c r="C58" s="561"/>
      <c r="D58" s="561"/>
      <c r="E58" s="561"/>
      <c r="F58" s="561"/>
      <c r="G58" s="561"/>
      <c r="H58" s="561"/>
    </row>
    <row r="59" spans="1:10" ht="15" customHeight="1" thickBot="1" x14ac:dyDescent="0.25">
      <c r="A59" s="41"/>
      <c r="B59" s="124"/>
      <c r="C59" s="124"/>
      <c r="D59" s="39"/>
      <c r="E59" s="430"/>
      <c r="F59" s="6" t="s">
        <v>165</v>
      </c>
      <c r="G59"/>
      <c r="H59" s="478"/>
      <c r="J59"/>
    </row>
    <row r="60" spans="1:10" ht="36.75" customHeight="1" thickTop="1" x14ac:dyDescent="0.2">
      <c r="A60" s="7" t="s">
        <v>1</v>
      </c>
      <c r="B60" s="8" t="s">
        <v>2</v>
      </c>
      <c r="C60" s="9" t="s">
        <v>171</v>
      </c>
      <c r="D60" s="9" t="s">
        <v>446</v>
      </c>
      <c r="E60" s="9" t="s">
        <v>559</v>
      </c>
      <c r="F60" s="10" t="s">
        <v>535</v>
      </c>
      <c r="G60"/>
      <c r="H60" s="478"/>
      <c r="J60"/>
    </row>
    <row r="61" spans="1:10" ht="15" customHeight="1" thickBot="1" x14ac:dyDescent="0.25">
      <c r="A61" s="11" t="s">
        <v>3</v>
      </c>
      <c r="B61" s="12" t="s">
        <v>4</v>
      </c>
      <c r="C61" s="13" t="s">
        <v>5</v>
      </c>
      <c r="D61" s="13" t="s">
        <v>6</v>
      </c>
      <c r="E61" s="13" t="s">
        <v>7</v>
      </c>
      <c r="F61" s="14" t="s">
        <v>8</v>
      </c>
      <c r="G61"/>
      <c r="H61" s="478"/>
      <c r="J61"/>
    </row>
    <row r="62" spans="1:10" ht="15" customHeight="1" thickTop="1" x14ac:dyDescent="0.2">
      <c r="A62" s="115" t="s">
        <v>241</v>
      </c>
      <c r="B62" s="116" t="s">
        <v>242</v>
      </c>
      <c r="C62" s="209" t="s">
        <v>243</v>
      </c>
      <c r="D62" s="170">
        <f>SUM(D63:D64)</f>
        <v>69237657</v>
      </c>
      <c r="E62" s="170">
        <f>SUM(E63:E64)</f>
        <v>69237657</v>
      </c>
      <c r="F62" s="29">
        <f>E62/D62</f>
        <v>1</v>
      </c>
      <c r="G62"/>
      <c r="H62" s="478"/>
      <c r="I62" s="174"/>
      <c r="J62"/>
    </row>
    <row r="63" spans="1:10" ht="15" customHeight="1" x14ac:dyDescent="0.2">
      <c r="A63" s="21" t="s">
        <v>106</v>
      </c>
      <c r="B63" s="18" t="s">
        <v>244</v>
      </c>
      <c r="C63" s="210" t="s">
        <v>245</v>
      </c>
      <c r="D63" s="52">
        <v>62551911</v>
      </c>
      <c r="E63" s="52">
        <v>62551911</v>
      </c>
      <c r="F63" s="20">
        <f>E63/D63</f>
        <v>1</v>
      </c>
      <c r="G63"/>
      <c r="H63" s="478"/>
      <c r="I63" s="174"/>
      <c r="J63"/>
    </row>
    <row r="64" spans="1:10" s="246" customFormat="1" ht="15" customHeight="1" x14ac:dyDescent="0.2">
      <c r="A64" s="21" t="s">
        <v>107</v>
      </c>
      <c r="B64" s="18" t="s">
        <v>247</v>
      </c>
      <c r="C64" s="247" t="s">
        <v>246</v>
      </c>
      <c r="D64" s="162">
        <v>6685746</v>
      </c>
      <c r="E64" s="162">
        <v>6685746</v>
      </c>
      <c r="F64" s="20">
        <f>E64/D64</f>
        <v>1</v>
      </c>
      <c r="H64" s="478"/>
    </row>
    <row r="65" spans="1:10" ht="15" customHeight="1" x14ac:dyDescent="0.2">
      <c r="A65" s="27" t="s">
        <v>14</v>
      </c>
      <c r="B65" s="211" t="s">
        <v>248</v>
      </c>
      <c r="C65" s="251" t="s">
        <v>249</v>
      </c>
      <c r="D65" s="165">
        <f>SUM(D66:D67)</f>
        <v>36925688</v>
      </c>
      <c r="E65" s="165">
        <f>SUM(E66:E67)</f>
        <v>36925688</v>
      </c>
      <c r="F65" s="29">
        <f>E65/D65</f>
        <v>1</v>
      </c>
      <c r="G65"/>
      <c r="H65" s="478"/>
      <c r="J65"/>
    </row>
    <row r="66" spans="1:10" ht="15" customHeight="1" x14ac:dyDescent="0.2">
      <c r="A66" s="21" t="s">
        <v>16</v>
      </c>
      <c r="B66" s="18" t="s">
        <v>409</v>
      </c>
      <c r="C66" s="249" t="s">
        <v>296</v>
      </c>
      <c r="D66" s="44">
        <v>0</v>
      </c>
      <c r="E66" s="44">
        <v>0</v>
      </c>
      <c r="F66" s="20"/>
      <c r="G66"/>
      <c r="H66" s="478"/>
      <c r="J66"/>
    </row>
    <row r="67" spans="1:10" ht="15" customHeight="1" x14ac:dyDescent="0.2">
      <c r="A67" s="21" t="s">
        <v>17</v>
      </c>
      <c r="B67" s="18" t="s">
        <v>250</v>
      </c>
      <c r="C67" s="210" t="s">
        <v>251</v>
      </c>
      <c r="D67" s="19">
        <v>36925688</v>
      </c>
      <c r="E67" s="19">
        <v>36925688</v>
      </c>
      <c r="F67" s="20">
        <f t="shared" ref="F67:F80" si="7">E67/D67</f>
        <v>1</v>
      </c>
      <c r="G67"/>
      <c r="H67" s="478"/>
      <c r="J67"/>
    </row>
    <row r="68" spans="1:10" ht="15" customHeight="1" x14ac:dyDescent="0.2">
      <c r="A68" s="27" t="s">
        <v>41</v>
      </c>
      <c r="B68" s="121" t="s">
        <v>15</v>
      </c>
      <c r="C68" s="211" t="s">
        <v>254</v>
      </c>
      <c r="D68" s="172">
        <f>D69+D70+D74</f>
        <v>96000000</v>
      </c>
      <c r="E68" s="172">
        <f>E69+E70+E74</f>
        <v>96000000</v>
      </c>
      <c r="F68" s="29">
        <f t="shared" si="7"/>
        <v>1</v>
      </c>
      <c r="G68"/>
      <c r="H68" s="478"/>
      <c r="J68"/>
    </row>
    <row r="69" spans="1:10" ht="15" customHeight="1" x14ac:dyDescent="0.2">
      <c r="A69" s="21" t="s">
        <v>109</v>
      </c>
      <c r="B69" s="18" t="s">
        <v>252</v>
      </c>
      <c r="C69" s="210" t="s">
        <v>255</v>
      </c>
      <c r="D69" s="19">
        <v>54500000</v>
      </c>
      <c r="E69" s="19">
        <v>54500000</v>
      </c>
      <c r="F69" s="20">
        <f t="shared" si="7"/>
        <v>1</v>
      </c>
      <c r="G69"/>
      <c r="H69" s="478"/>
      <c r="J69"/>
    </row>
    <row r="70" spans="1:10" ht="15" customHeight="1" x14ac:dyDescent="0.2">
      <c r="A70" s="21" t="s">
        <v>111</v>
      </c>
      <c r="B70" s="18" t="s">
        <v>253</v>
      </c>
      <c r="C70" s="210" t="s">
        <v>256</v>
      </c>
      <c r="D70" s="171">
        <f t="shared" ref="D70" si="8">SUM(D71:D73)</f>
        <v>41000000</v>
      </c>
      <c r="E70" s="171">
        <f t="shared" ref="E70" si="9">SUM(E71:E73)</f>
        <v>41000000</v>
      </c>
      <c r="F70" s="20">
        <f t="shared" si="7"/>
        <v>1</v>
      </c>
      <c r="G70"/>
      <c r="H70" s="478"/>
      <c r="J70"/>
    </row>
    <row r="71" spans="1:10" ht="15" customHeight="1" x14ac:dyDescent="0.2">
      <c r="A71" s="36"/>
      <c r="B71" s="22" t="s">
        <v>257</v>
      </c>
      <c r="C71" s="212" t="s">
        <v>258</v>
      </c>
      <c r="D71" s="438">
        <v>17500000</v>
      </c>
      <c r="E71" s="438">
        <v>17500000</v>
      </c>
      <c r="F71" s="23">
        <f t="shared" si="7"/>
        <v>1</v>
      </c>
      <c r="G71"/>
      <c r="H71" s="478"/>
      <c r="J71"/>
    </row>
    <row r="72" spans="1:10" s="217" customFormat="1" ht="15" customHeight="1" x14ac:dyDescent="0.2">
      <c r="A72" s="36"/>
      <c r="B72" s="22" t="s">
        <v>259</v>
      </c>
      <c r="C72" s="212" t="s">
        <v>260</v>
      </c>
      <c r="D72" s="438">
        <v>2000000</v>
      </c>
      <c r="E72" s="438">
        <v>2000000</v>
      </c>
      <c r="F72" s="23">
        <f t="shared" si="7"/>
        <v>1</v>
      </c>
      <c r="H72" s="478"/>
    </row>
    <row r="73" spans="1:10" ht="15" customHeight="1" x14ac:dyDescent="0.2">
      <c r="A73" s="36"/>
      <c r="B73" s="22" t="s">
        <v>261</v>
      </c>
      <c r="C73" s="212" t="s">
        <v>262</v>
      </c>
      <c r="D73" s="438">
        <v>21500000</v>
      </c>
      <c r="E73" s="438">
        <v>21500000</v>
      </c>
      <c r="F73" s="23">
        <f t="shared" si="7"/>
        <v>1</v>
      </c>
      <c r="G73"/>
      <c r="H73" s="478"/>
      <c r="J73"/>
    </row>
    <row r="74" spans="1:10" s="217" customFormat="1" ht="15" customHeight="1" x14ac:dyDescent="0.2">
      <c r="A74" s="21" t="s">
        <v>186</v>
      </c>
      <c r="B74" s="18" t="s">
        <v>263</v>
      </c>
      <c r="C74" s="210" t="s">
        <v>264</v>
      </c>
      <c r="D74" s="19">
        <v>500000</v>
      </c>
      <c r="E74" s="19">
        <v>500000</v>
      </c>
      <c r="F74" s="20">
        <f t="shared" si="7"/>
        <v>1</v>
      </c>
      <c r="H74" s="478"/>
    </row>
    <row r="75" spans="1:10" s="217" customFormat="1" ht="15" customHeight="1" x14ac:dyDescent="0.2">
      <c r="A75" s="27" t="s">
        <v>42</v>
      </c>
      <c r="B75" s="121" t="s">
        <v>12</v>
      </c>
      <c r="C75" s="211" t="s">
        <v>266</v>
      </c>
      <c r="D75" s="172">
        <f>SUM(D76:D83)</f>
        <v>77293814</v>
      </c>
      <c r="E75" s="172">
        <f>SUM(E76:E83)</f>
        <v>77293812</v>
      </c>
      <c r="F75" s="29">
        <f t="shared" si="7"/>
        <v>0.99999997412470809</v>
      </c>
      <c r="H75" s="478"/>
    </row>
    <row r="76" spans="1:10" s="217" customFormat="1" ht="15" customHeight="1" x14ac:dyDescent="0.2">
      <c r="A76" s="21" t="s">
        <v>166</v>
      </c>
      <c r="B76" s="18" t="s">
        <v>265</v>
      </c>
      <c r="C76" s="210" t="s">
        <v>267</v>
      </c>
      <c r="D76" s="417">
        <v>500000</v>
      </c>
      <c r="E76" s="417">
        <v>500000</v>
      </c>
      <c r="F76" s="20">
        <f t="shared" si="7"/>
        <v>1</v>
      </c>
      <c r="H76" s="478"/>
    </row>
    <row r="77" spans="1:10" s="217" customFormat="1" ht="15" customHeight="1" x14ac:dyDescent="0.2">
      <c r="A77" s="21" t="s">
        <v>167</v>
      </c>
      <c r="B77" s="18" t="s">
        <v>268</v>
      </c>
      <c r="C77" s="210" t="s">
        <v>269</v>
      </c>
      <c r="D77" s="417">
        <v>48118000</v>
      </c>
      <c r="E77" s="417">
        <v>48118000</v>
      </c>
      <c r="F77" s="20">
        <f t="shared" si="7"/>
        <v>1</v>
      </c>
      <c r="H77" s="478"/>
    </row>
    <row r="78" spans="1:10" s="217" customFormat="1" ht="15" customHeight="1" x14ac:dyDescent="0.2">
      <c r="A78" s="21" t="s">
        <v>168</v>
      </c>
      <c r="B78" s="18" t="s">
        <v>271</v>
      </c>
      <c r="C78" s="210" t="s">
        <v>270</v>
      </c>
      <c r="D78" s="417">
        <v>5250000</v>
      </c>
      <c r="E78" s="417">
        <v>5250000</v>
      </c>
      <c r="F78" s="20">
        <f t="shared" si="7"/>
        <v>1</v>
      </c>
      <c r="H78" s="478"/>
    </row>
    <row r="79" spans="1:10" s="217" customFormat="1" ht="15" customHeight="1" x14ac:dyDescent="0.2">
      <c r="A79" s="21" t="s">
        <v>273</v>
      </c>
      <c r="B79" s="18" t="s">
        <v>272</v>
      </c>
      <c r="C79" s="210" t="s">
        <v>283</v>
      </c>
      <c r="D79" s="417">
        <v>7000000</v>
      </c>
      <c r="E79" s="417">
        <v>7000000</v>
      </c>
      <c r="F79" s="20">
        <f t="shared" si="7"/>
        <v>1</v>
      </c>
      <c r="H79" s="478"/>
    </row>
    <row r="80" spans="1:10" s="217" customFormat="1" ht="15" customHeight="1" x14ac:dyDescent="0.2">
      <c r="A80" s="21" t="s">
        <v>274</v>
      </c>
      <c r="B80" s="18" t="s">
        <v>276</v>
      </c>
      <c r="C80" s="210" t="s">
        <v>282</v>
      </c>
      <c r="D80" s="417">
        <v>16425000</v>
      </c>
      <c r="E80" s="417">
        <v>16425000</v>
      </c>
      <c r="F80" s="20">
        <f t="shared" si="7"/>
        <v>1</v>
      </c>
      <c r="H80" s="478"/>
    </row>
    <row r="81" spans="1:10" s="217" customFormat="1" ht="15" customHeight="1" x14ac:dyDescent="0.2">
      <c r="A81" s="21" t="s">
        <v>275</v>
      </c>
      <c r="B81" s="427" t="s">
        <v>410</v>
      </c>
      <c r="C81" s="210" t="s">
        <v>411</v>
      </c>
      <c r="D81" s="19">
        <v>0</v>
      </c>
      <c r="E81" s="19">
        <v>0</v>
      </c>
      <c r="F81" s="20"/>
      <c r="H81" s="478"/>
    </row>
    <row r="82" spans="1:10" ht="15" customHeight="1" x14ac:dyDescent="0.2">
      <c r="A82" s="21" t="s">
        <v>277</v>
      </c>
      <c r="B82" s="18" t="s">
        <v>278</v>
      </c>
      <c r="C82" s="210" t="s">
        <v>281</v>
      </c>
      <c r="D82" s="19">
        <v>0</v>
      </c>
      <c r="E82" s="19">
        <v>0</v>
      </c>
      <c r="F82" s="20"/>
      <c r="G82"/>
      <c r="H82" s="478"/>
      <c r="J82"/>
    </row>
    <row r="83" spans="1:10" ht="15" customHeight="1" x14ac:dyDescent="0.2">
      <c r="A83" s="21" t="s">
        <v>279</v>
      </c>
      <c r="B83" s="18" t="s">
        <v>280</v>
      </c>
      <c r="C83" s="210" t="s">
        <v>388</v>
      </c>
      <c r="D83" s="19">
        <v>814</v>
      </c>
      <c r="E83" s="19">
        <v>812</v>
      </c>
      <c r="F83" s="20">
        <f>E83/D83</f>
        <v>0.99754299754299758</v>
      </c>
      <c r="G83"/>
      <c r="H83" s="478"/>
      <c r="J83"/>
    </row>
    <row r="84" spans="1:10" s="223" customFormat="1" ht="15" customHeight="1" x14ac:dyDescent="0.2">
      <c r="A84" s="27" t="s">
        <v>43</v>
      </c>
      <c r="B84" s="121" t="s">
        <v>347</v>
      </c>
      <c r="C84" s="211" t="s">
        <v>348</v>
      </c>
      <c r="D84" s="272">
        <f>SUM(D85:D85)</f>
        <v>0</v>
      </c>
      <c r="E84" s="272">
        <f>SUM(E85:E85)</f>
        <v>0</v>
      </c>
      <c r="F84" s="20"/>
      <c r="H84" s="479"/>
    </row>
    <row r="85" spans="1:10" ht="15" customHeight="1" x14ac:dyDescent="0.2">
      <c r="A85" s="21" t="s">
        <v>169</v>
      </c>
      <c r="B85" s="41" t="s">
        <v>349</v>
      </c>
      <c r="C85" s="210" t="s">
        <v>350</v>
      </c>
      <c r="D85" s="448">
        <v>0</v>
      </c>
      <c r="E85" s="448">
        <v>0</v>
      </c>
      <c r="F85" s="20"/>
      <c r="G85"/>
      <c r="H85" s="478"/>
      <c r="J85"/>
    </row>
    <row r="86" spans="1:10" ht="12.75" x14ac:dyDescent="0.2">
      <c r="A86" s="27" t="s">
        <v>44</v>
      </c>
      <c r="B86" s="126" t="s">
        <v>284</v>
      </c>
      <c r="C86" s="213" t="s">
        <v>285</v>
      </c>
      <c r="D86" s="172">
        <f>SUM(D87:D87)</f>
        <v>0</v>
      </c>
      <c r="E86" s="172">
        <f>SUM(E87:E87)</f>
        <v>0</v>
      </c>
      <c r="F86" s="20"/>
      <c r="G86"/>
      <c r="H86" s="478"/>
      <c r="I86" s="174"/>
      <c r="J86"/>
    </row>
    <row r="87" spans="1:10" ht="15" customHeight="1" x14ac:dyDescent="0.2">
      <c r="A87" s="21" t="s">
        <v>215</v>
      </c>
      <c r="B87" s="47" t="s">
        <v>286</v>
      </c>
      <c r="C87" s="214" t="s">
        <v>287</v>
      </c>
      <c r="D87" s="19">
        <v>0</v>
      </c>
      <c r="E87" s="19">
        <v>0</v>
      </c>
      <c r="F87" s="20"/>
      <c r="G87"/>
      <c r="H87" s="478"/>
      <c r="I87" s="174"/>
      <c r="J87"/>
    </row>
    <row r="88" spans="1:10" ht="15" customHeight="1" x14ac:dyDescent="0.2">
      <c r="A88" s="27" t="s">
        <v>45</v>
      </c>
      <c r="B88" s="126" t="s">
        <v>288</v>
      </c>
      <c r="C88" s="213" t="s">
        <v>290</v>
      </c>
      <c r="D88" s="172">
        <f t="shared" ref="D88" si="10">SUM(D89:D90)</f>
        <v>860000</v>
      </c>
      <c r="E88" s="172">
        <f t="shared" ref="E88" si="11">SUM(E89:E90)</f>
        <v>2071000</v>
      </c>
      <c r="F88" s="29">
        <f>E88/D88</f>
        <v>2.4081395348837211</v>
      </c>
      <c r="G88"/>
      <c r="H88" s="478"/>
      <c r="J88"/>
    </row>
    <row r="89" spans="1:10" ht="24" x14ac:dyDescent="0.2">
      <c r="A89" s="21" t="s">
        <v>232</v>
      </c>
      <c r="B89" s="47" t="s">
        <v>458</v>
      </c>
      <c r="C89" s="214" t="s">
        <v>459</v>
      </c>
      <c r="D89" s="19">
        <v>728000</v>
      </c>
      <c r="E89" s="19">
        <v>728000</v>
      </c>
      <c r="F89" s="20">
        <f>E89/D89</f>
        <v>1</v>
      </c>
      <c r="G89"/>
      <c r="H89" s="478"/>
      <c r="J89"/>
    </row>
    <row r="90" spans="1:10" ht="15" customHeight="1" x14ac:dyDescent="0.2">
      <c r="A90" s="21" t="s">
        <v>235</v>
      </c>
      <c r="B90" s="47" t="s">
        <v>289</v>
      </c>
      <c r="C90" s="214" t="s">
        <v>291</v>
      </c>
      <c r="D90" s="19">
        <v>132000</v>
      </c>
      <c r="E90" s="19">
        <v>1343000</v>
      </c>
      <c r="F90" s="20">
        <f>E90/D90</f>
        <v>10.174242424242424</v>
      </c>
      <c r="G90"/>
      <c r="H90" s="478"/>
      <c r="J90"/>
    </row>
    <row r="91" spans="1:10" ht="15" customHeight="1" x14ac:dyDescent="0.2">
      <c r="A91" s="278" t="s">
        <v>63</v>
      </c>
      <c r="B91" s="279" t="s">
        <v>354</v>
      </c>
      <c r="C91" s="280" t="s">
        <v>355</v>
      </c>
      <c r="D91" s="281">
        <f t="shared" ref="D91" si="12">SUM(D92:D94)</f>
        <v>223832841</v>
      </c>
      <c r="E91" s="281">
        <f t="shared" ref="E91" si="13">SUM(E92:E94)</f>
        <v>223832843</v>
      </c>
      <c r="F91" s="282">
        <f>E91/D91</f>
        <v>1.0000000089352392</v>
      </c>
      <c r="G91"/>
      <c r="H91" s="478"/>
      <c r="J91"/>
    </row>
    <row r="92" spans="1:10" ht="15" customHeight="1" x14ac:dyDescent="0.2">
      <c r="A92" s="21" t="s">
        <v>239</v>
      </c>
      <c r="B92" s="385" t="s">
        <v>394</v>
      </c>
      <c r="C92" s="386" t="s">
        <v>396</v>
      </c>
      <c r="D92" s="387">
        <v>0</v>
      </c>
      <c r="E92" s="387">
        <v>0</v>
      </c>
      <c r="F92" s="288"/>
      <c r="G92"/>
      <c r="H92" s="478"/>
      <c r="J92"/>
    </row>
    <row r="93" spans="1:10" ht="15" customHeight="1" x14ac:dyDescent="0.2">
      <c r="A93" s="21" t="s">
        <v>346</v>
      </c>
      <c r="B93" s="285" t="s">
        <v>356</v>
      </c>
      <c r="C93" s="470" t="s">
        <v>300</v>
      </c>
      <c r="D93" s="162">
        <v>223832841</v>
      </c>
      <c r="E93" s="449">
        <v>223832843</v>
      </c>
      <c r="F93" s="288">
        <f>E93/D93</f>
        <v>1.0000000089352392</v>
      </c>
      <c r="G93"/>
      <c r="H93" s="478"/>
      <c r="J93"/>
    </row>
    <row r="94" spans="1:10" ht="15" customHeight="1" thickBot="1" x14ac:dyDescent="0.25">
      <c r="A94" s="21" t="s">
        <v>395</v>
      </c>
      <c r="B94" s="284" t="s">
        <v>357</v>
      </c>
      <c r="C94" s="471" t="s">
        <v>358</v>
      </c>
      <c r="D94" s="515">
        <v>0</v>
      </c>
      <c r="E94" s="450">
        <v>0</v>
      </c>
      <c r="F94" s="283"/>
      <c r="G94"/>
      <c r="H94" s="478"/>
      <c r="J94"/>
    </row>
    <row r="95" spans="1:10" ht="15" customHeight="1" thickTop="1" thickBot="1" x14ac:dyDescent="0.25">
      <c r="A95" s="574" t="s">
        <v>114</v>
      </c>
      <c r="B95" s="575"/>
      <c r="C95" s="215"/>
      <c r="D95" s="173">
        <f>D62+D65+D68+D75+D86+D88+D91+D84</f>
        <v>504150000</v>
      </c>
      <c r="E95" s="173">
        <f>E62+E65+E68+E75+E86+E88+E91+E84</f>
        <v>505361000</v>
      </c>
      <c r="F95" s="123">
        <f>E95/D95</f>
        <v>1.0024020628781116</v>
      </c>
      <c r="G95"/>
      <c r="H95" s="478"/>
      <c r="J95"/>
    </row>
    <row r="96" spans="1:10" ht="15" customHeight="1" thickTop="1" x14ac:dyDescent="0.2"/>
  </sheetData>
  <sheetProtection selectLockedCells="1" selectUnlockedCells="1"/>
  <mergeCells count="4">
    <mergeCell ref="A95:B95"/>
    <mergeCell ref="A55:B55"/>
    <mergeCell ref="A3:H3"/>
    <mergeCell ref="A58:H58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83" firstPageNumber="0" orientation="portrait" r:id="rId1"/>
  <headerFooter alignWithMargins="0"/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2"/>
  <sheetViews>
    <sheetView zoomScaleNormal="100" workbookViewId="0"/>
  </sheetViews>
  <sheetFormatPr defaultRowHeight="12.75" x14ac:dyDescent="0.2"/>
  <cols>
    <col min="1" max="1" width="5.7109375" customWidth="1"/>
    <col min="2" max="2" width="35.7109375" customWidth="1"/>
    <col min="3" max="3" width="5.7109375" customWidth="1"/>
    <col min="4" max="6" width="9.7109375" customWidth="1"/>
    <col min="7" max="7" width="9.7109375" style="217" customWidth="1"/>
  </cols>
  <sheetData>
    <row r="1" spans="1:8" s="127" customFormat="1" ht="15" customHeight="1" x14ac:dyDescent="0.2">
      <c r="A1" s="3"/>
      <c r="B1" s="3"/>
      <c r="C1" s="3"/>
      <c r="D1" s="3"/>
      <c r="E1" s="3"/>
      <c r="F1" s="3"/>
      <c r="G1" s="150"/>
      <c r="H1" s="2" t="s">
        <v>369</v>
      </c>
    </row>
    <row r="2" spans="1:8" s="127" customFormat="1" ht="15" customHeight="1" x14ac:dyDescent="0.2">
      <c r="A2" s="3"/>
      <c r="B2" s="3"/>
      <c r="C2" s="3"/>
      <c r="D2" s="3"/>
      <c r="E2" s="3"/>
      <c r="F2" s="3"/>
      <c r="G2" s="150"/>
      <c r="H2" s="2" t="str">
        <f>'1.sz. melléklet'!G2</f>
        <v>az 9/2019. (IX.03.)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">
      <c r="A4" s="561" t="s">
        <v>532</v>
      </c>
      <c r="B4" s="561"/>
      <c r="C4" s="561"/>
      <c r="D4" s="561"/>
      <c r="E4" s="561"/>
      <c r="F4" s="561"/>
      <c r="G4" s="561"/>
      <c r="H4" s="561"/>
    </row>
    <row r="5" spans="1:8" ht="15" customHeight="1" thickBot="1" x14ac:dyDescent="0.3">
      <c r="A5" s="128"/>
      <c r="B5" s="129"/>
      <c r="C5" s="129"/>
      <c r="E5" s="217"/>
      <c r="F5" s="6" t="s">
        <v>165</v>
      </c>
      <c r="G5"/>
    </row>
    <row r="6" spans="1:8" ht="36.75" customHeight="1" thickTop="1" x14ac:dyDescent="0.2">
      <c r="A6" s="7" t="s">
        <v>1</v>
      </c>
      <c r="B6" s="8" t="s">
        <v>2</v>
      </c>
      <c r="C6" s="9" t="s">
        <v>171</v>
      </c>
      <c r="D6" s="9" t="s">
        <v>446</v>
      </c>
      <c r="E6" s="9" t="s">
        <v>559</v>
      </c>
      <c r="F6" s="10" t="s">
        <v>535</v>
      </c>
      <c r="G6"/>
    </row>
    <row r="7" spans="1:8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4" t="s">
        <v>8</v>
      </c>
      <c r="G7"/>
    </row>
    <row r="8" spans="1:8" s="38" customFormat="1" ht="15" customHeight="1" thickTop="1" x14ac:dyDescent="0.2">
      <c r="A8" s="115" t="s">
        <v>13</v>
      </c>
      <c r="B8" s="116" t="s">
        <v>105</v>
      </c>
      <c r="C8" s="495" t="s">
        <v>172</v>
      </c>
      <c r="D8" s="425">
        <f>D9+D15</f>
        <v>13664637</v>
      </c>
      <c r="E8" s="28">
        <f>E9+E15</f>
        <v>13664637</v>
      </c>
      <c r="F8" s="118">
        <f>E8/D8</f>
        <v>1</v>
      </c>
    </row>
    <row r="9" spans="1:8" s="38" customFormat="1" ht="15" customHeight="1" x14ac:dyDescent="0.2">
      <c r="A9" s="21" t="s">
        <v>106</v>
      </c>
      <c r="B9" s="18" t="s">
        <v>173</v>
      </c>
      <c r="C9" s="496" t="s">
        <v>174</v>
      </c>
      <c r="D9" s="426">
        <f>SUM(D10:D14)</f>
        <v>13197237</v>
      </c>
      <c r="E9" s="19">
        <f>SUM(E10:E14)</f>
        <v>13197237</v>
      </c>
      <c r="F9" s="119">
        <f>E9/D9</f>
        <v>1</v>
      </c>
    </row>
    <row r="10" spans="1:8" s="38" customFormat="1" ht="15" customHeight="1" x14ac:dyDescent="0.2">
      <c r="A10" s="120"/>
      <c r="B10" s="22" t="s">
        <v>175</v>
      </c>
      <c r="C10" s="497" t="s">
        <v>176</v>
      </c>
      <c r="D10" s="441">
        <v>11459370</v>
      </c>
      <c r="E10" s="441">
        <v>11459370</v>
      </c>
      <c r="F10" s="86">
        <f>E10/D10</f>
        <v>1</v>
      </c>
    </row>
    <row r="11" spans="1:8" s="38" customFormat="1" ht="15" customHeight="1" x14ac:dyDescent="0.2">
      <c r="A11" s="120"/>
      <c r="B11" s="22" t="s">
        <v>403</v>
      </c>
      <c r="C11" s="497" t="s">
        <v>404</v>
      </c>
      <c r="D11" s="441">
        <v>0</v>
      </c>
      <c r="E11" s="441">
        <v>0</v>
      </c>
      <c r="F11" s="86"/>
    </row>
    <row r="12" spans="1:8" s="38" customFormat="1" ht="15" customHeight="1" x14ac:dyDescent="0.2">
      <c r="A12" s="120"/>
      <c r="B12" s="22" t="s">
        <v>461</v>
      </c>
      <c r="C12" s="497" t="s">
        <v>462</v>
      </c>
      <c r="D12" s="441">
        <v>931770</v>
      </c>
      <c r="E12" s="441">
        <v>931770</v>
      </c>
      <c r="F12" s="86"/>
    </row>
    <row r="13" spans="1:8" s="38" customFormat="1" ht="15" customHeight="1" x14ac:dyDescent="0.2">
      <c r="A13" s="120"/>
      <c r="B13" s="22" t="s">
        <v>383</v>
      </c>
      <c r="C13" s="497" t="s">
        <v>177</v>
      </c>
      <c r="D13" s="441">
        <v>446097</v>
      </c>
      <c r="E13" s="441">
        <v>474330</v>
      </c>
      <c r="F13" s="86">
        <f t="shared" ref="F13:F25" si="0">E13/D13</f>
        <v>1.0632889259510825</v>
      </c>
    </row>
    <row r="14" spans="1:8" s="38" customFormat="1" ht="15" customHeight="1" x14ac:dyDescent="0.2">
      <c r="A14" s="120"/>
      <c r="B14" s="22" t="s">
        <v>389</v>
      </c>
      <c r="C14" s="497" t="s">
        <v>338</v>
      </c>
      <c r="D14" s="441">
        <v>360000</v>
      </c>
      <c r="E14" s="441">
        <v>331767</v>
      </c>
      <c r="F14" s="86">
        <f t="shared" si="0"/>
        <v>0.92157500000000003</v>
      </c>
    </row>
    <row r="15" spans="1:8" s="38" customFormat="1" ht="15" customHeight="1" x14ac:dyDescent="0.2">
      <c r="A15" s="21" t="s">
        <v>107</v>
      </c>
      <c r="B15" s="18" t="s">
        <v>108</v>
      </c>
      <c r="C15" s="496" t="s">
        <v>178</v>
      </c>
      <c r="D15" s="426">
        <f>SUM(D16:D17)</f>
        <v>467400</v>
      </c>
      <c r="E15" s="19">
        <f>SUM(E16:E17)</f>
        <v>467400</v>
      </c>
      <c r="F15" s="86">
        <f t="shared" si="0"/>
        <v>1</v>
      </c>
    </row>
    <row r="16" spans="1:8" s="38" customFormat="1" ht="36" x14ac:dyDescent="0.2">
      <c r="A16" s="120"/>
      <c r="B16" s="273" t="s">
        <v>351</v>
      </c>
      <c r="C16" s="497" t="s">
        <v>180</v>
      </c>
      <c r="D16" s="441">
        <v>417400</v>
      </c>
      <c r="E16" s="438">
        <v>417400</v>
      </c>
      <c r="F16" s="86">
        <f t="shared" si="0"/>
        <v>1</v>
      </c>
    </row>
    <row r="17" spans="1:9" s="38" customFormat="1" ht="15" customHeight="1" x14ac:dyDescent="0.2">
      <c r="A17" s="120"/>
      <c r="B17" s="22" t="s">
        <v>352</v>
      </c>
      <c r="C17" s="497" t="s">
        <v>181</v>
      </c>
      <c r="D17" s="441">
        <v>50000</v>
      </c>
      <c r="E17" s="438">
        <v>50000</v>
      </c>
      <c r="F17" s="86">
        <f t="shared" si="0"/>
        <v>1</v>
      </c>
    </row>
    <row r="18" spans="1:9" s="38" customFormat="1" ht="15" customHeight="1" x14ac:dyDescent="0.2">
      <c r="A18" s="27" t="s">
        <v>14</v>
      </c>
      <c r="B18" s="121" t="s">
        <v>159</v>
      </c>
      <c r="C18" s="498" t="s">
        <v>182</v>
      </c>
      <c r="D18" s="425">
        <v>2653416</v>
      </c>
      <c r="E18" s="425">
        <v>2653416</v>
      </c>
      <c r="F18" s="118">
        <f t="shared" si="0"/>
        <v>1</v>
      </c>
    </row>
    <row r="19" spans="1:9" s="38" customFormat="1" ht="15" customHeight="1" x14ac:dyDescent="0.2">
      <c r="A19" s="27" t="s">
        <v>41</v>
      </c>
      <c r="B19" s="121" t="s">
        <v>110</v>
      </c>
      <c r="C19" s="498" t="s">
        <v>183</v>
      </c>
      <c r="D19" s="425">
        <f>SUM(D20:D24)</f>
        <v>6149947</v>
      </c>
      <c r="E19" s="28">
        <f>SUM(E20:E24)</f>
        <v>6149947</v>
      </c>
      <c r="F19" s="118">
        <f t="shared" si="0"/>
        <v>1</v>
      </c>
    </row>
    <row r="20" spans="1:9" s="38" customFormat="1" ht="15" customHeight="1" x14ac:dyDescent="0.2">
      <c r="A20" s="21" t="s">
        <v>109</v>
      </c>
      <c r="B20" s="18" t="s">
        <v>184</v>
      </c>
      <c r="C20" s="496" t="s">
        <v>190</v>
      </c>
      <c r="D20" s="426">
        <v>510000</v>
      </c>
      <c r="E20" s="426">
        <v>510000</v>
      </c>
      <c r="F20" s="119">
        <f t="shared" si="0"/>
        <v>1</v>
      </c>
    </row>
    <row r="21" spans="1:9" s="38" customFormat="1" ht="15" customHeight="1" x14ac:dyDescent="0.2">
      <c r="A21" s="21" t="s">
        <v>111</v>
      </c>
      <c r="B21" s="18" t="s">
        <v>185</v>
      </c>
      <c r="C21" s="496" t="s">
        <v>191</v>
      </c>
      <c r="D21" s="426">
        <v>150000</v>
      </c>
      <c r="E21" s="426">
        <v>150000</v>
      </c>
      <c r="F21" s="119">
        <f t="shared" si="0"/>
        <v>1</v>
      </c>
    </row>
    <row r="22" spans="1:9" s="38" customFormat="1" ht="15" customHeight="1" x14ac:dyDescent="0.2">
      <c r="A22" s="21" t="s">
        <v>186</v>
      </c>
      <c r="B22" s="18" t="s">
        <v>187</v>
      </c>
      <c r="C22" s="496" t="s">
        <v>192</v>
      </c>
      <c r="D22" s="426">
        <v>4526000</v>
      </c>
      <c r="E22" s="426">
        <v>4526000</v>
      </c>
      <c r="F22" s="119">
        <f t="shared" si="0"/>
        <v>1</v>
      </c>
    </row>
    <row r="23" spans="1:9" s="41" customFormat="1" ht="15" customHeight="1" x14ac:dyDescent="0.2">
      <c r="A23" s="21" t="s">
        <v>188</v>
      </c>
      <c r="B23" s="18" t="s">
        <v>189</v>
      </c>
      <c r="C23" s="496" t="s">
        <v>193</v>
      </c>
      <c r="D23" s="426">
        <v>50000</v>
      </c>
      <c r="E23" s="426">
        <v>50000</v>
      </c>
      <c r="F23" s="119">
        <f t="shared" si="0"/>
        <v>1</v>
      </c>
    </row>
    <row r="24" spans="1:9" s="38" customFormat="1" ht="15" customHeight="1" x14ac:dyDescent="0.2">
      <c r="A24" s="21" t="s">
        <v>194</v>
      </c>
      <c r="B24" s="18" t="s">
        <v>195</v>
      </c>
      <c r="C24" s="496" t="s">
        <v>196</v>
      </c>
      <c r="D24" s="426">
        <f t="shared" ref="D24" si="1">SUM(D25:D26)</f>
        <v>913947</v>
      </c>
      <c r="E24" s="19">
        <f t="shared" ref="E24" si="2">SUM(E25:E26)</f>
        <v>913947</v>
      </c>
      <c r="F24" s="119">
        <f t="shared" si="0"/>
        <v>1</v>
      </c>
    </row>
    <row r="25" spans="1:9" s="38" customFormat="1" ht="15" customHeight="1" x14ac:dyDescent="0.2">
      <c r="A25" s="120"/>
      <c r="B25" s="22" t="s">
        <v>197</v>
      </c>
      <c r="C25" s="497" t="s">
        <v>198</v>
      </c>
      <c r="D25" s="441">
        <v>913500</v>
      </c>
      <c r="E25" s="438">
        <v>913500</v>
      </c>
      <c r="F25" s="86">
        <f t="shared" si="0"/>
        <v>1</v>
      </c>
    </row>
    <row r="26" spans="1:9" ht="15" customHeight="1" x14ac:dyDescent="0.2">
      <c r="A26" s="380"/>
      <c r="B26" s="381" t="s">
        <v>387</v>
      </c>
      <c r="C26" s="499" t="s">
        <v>204</v>
      </c>
      <c r="D26" s="492">
        <v>447</v>
      </c>
      <c r="E26" s="442">
        <v>447</v>
      </c>
      <c r="F26" s="229"/>
      <c r="G26" s="132"/>
    </row>
    <row r="27" spans="1:9" ht="15" customHeight="1" thickBot="1" x14ac:dyDescent="0.25">
      <c r="A27" s="122" t="s">
        <v>42</v>
      </c>
      <c r="B27" s="225" t="s">
        <v>160</v>
      </c>
      <c r="C27" s="500" t="s">
        <v>214</v>
      </c>
      <c r="D27" s="493">
        <v>0</v>
      </c>
      <c r="E27" s="166">
        <v>0</v>
      </c>
      <c r="F27" s="130"/>
      <c r="G27" s="132"/>
    </row>
    <row r="28" spans="1:9" s="38" customFormat="1" ht="15" customHeight="1" thickTop="1" thickBot="1" x14ac:dyDescent="0.25">
      <c r="A28" s="562" t="s">
        <v>112</v>
      </c>
      <c r="B28" s="562"/>
      <c r="C28" s="501"/>
      <c r="D28" s="494">
        <f>D8+D18+D19+D27</f>
        <v>22468000</v>
      </c>
      <c r="E28" s="62">
        <f>E8+E18+E19+E27</f>
        <v>22468000</v>
      </c>
      <c r="F28" s="131">
        <f>E28/D28</f>
        <v>1</v>
      </c>
    </row>
    <row r="29" spans="1:9" s="38" customFormat="1" ht="15" customHeight="1" thickTop="1" x14ac:dyDescent="0.2">
      <c r="A29" s="1"/>
      <c r="B29" s="1"/>
      <c r="C29" s="1"/>
      <c r="D29" s="132"/>
      <c r="E29" s="132"/>
      <c r="F29" s="132"/>
      <c r="G29" s="132"/>
    </row>
    <row r="30" spans="1:9" s="38" customFormat="1" ht="15" customHeight="1" x14ac:dyDescent="0.2">
      <c r="A30" s="1"/>
      <c r="B30" s="1"/>
      <c r="C30" s="1"/>
      <c r="D30" s="132"/>
      <c r="E30" s="132"/>
      <c r="F30" s="132"/>
      <c r="G30" s="132"/>
      <c r="H30" s="133"/>
    </row>
    <row r="31" spans="1:9" s="38" customFormat="1" ht="15" customHeight="1" x14ac:dyDescent="0.2">
      <c r="A31" s="561" t="s">
        <v>533</v>
      </c>
      <c r="B31" s="561"/>
      <c r="C31" s="561"/>
      <c r="D31" s="561"/>
      <c r="E31" s="561"/>
      <c r="F31" s="561"/>
      <c r="G31" s="561"/>
      <c r="H31" s="561"/>
      <c r="I31" s="133"/>
    </row>
    <row r="32" spans="1:9" s="38" customFormat="1" ht="13.5" thickBot="1" x14ac:dyDescent="0.25">
      <c r="A32" s="40"/>
      <c r="B32" s="91"/>
      <c r="C32" s="90"/>
      <c r="E32" s="443"/>
      <c r="F32" s="6" t="s">
        <v>165</v>
      </c>
      <c r="G32" s="133"/>
    </row>
    <row r="33" spans="1:7" s="231" customFormat="1" ht="36.75" customHeight="1" thickTop="1" x14ac:dyDescent="0.2">
      <c r="A33" s="7" t="s">
        <v>1</v>
      </c>
      <c r="B33" s="8" t="s">
        <v>2</v>
      </c>
      <c r="C33" s="505" t="s">
        <v>171</v>
      </c>
      <c r="D33" s="125" t="s">
        <v>446</v>
      </c>
      <c r="E33" s="9" t="s">
        <v>559</v>
      </c>
      <c r="F33" s="10" t="s">
        <v>535</v>
      </c>
      <c r="G33" s="133"/>
    </row>
    <row r="34" spans="1:7" s="231" customFormat="1" ht="15" customHeight="1" thickBot="1" x14ac:dyDescent="0.25">
      <c r="A34" s="11" t="s">
        <v>3</v>
      </c>
      <c r="B34" s="12" t="s">
        <v>4</v>
      </c>
      <c r="C34" s="506" t="s">
        <v>5</v>
      </c>
      <c r="D34" s="502" t="s">
        <v>6</v>
      </c>
      <c r="E34" s="13" t="s">
        <v>7</v>
      </c>
      <c r="F34" s="14" t="s">
        <v>8</v>
      </c>
      <c r="G34" s="133"/>
    </row>
    <row r="35" spans="1:7" s="231" customFormat="1" ht="15" customHeight="1" thickTop="1" x14ac:dyDescent="0.2">
      <c r="A35" s="115" t="s">
        <v>13</v>
      </c>
      <c r="B35" s="121" t="s">
        <v>12</v>
      </c>
      <c r="C35" s="498" t="s">
        <v>266</v>
      </c>
      <c r="D35" s="503">
        <f>SUM(D36:D37)</f>
        <v>1200271</v>
      </c>
      <c r="E35" s="117">
        <f>SUM(E36:E37)</f>
        <v>1200278</v>
      </c>
      <c r="F35" s="118">
        <f>E35/D35</f>
        <v>1.0000058320162697</v>
      </c>
      <c r="G35" s="133"/>
    </row>
    <row r="36" spans="1:7" s="231" customFormat="1" ht="15" customHeight="1" x14ac:dyDescent="0.2">
      <c r="A36" s="260" t="s">
        <v>106</v>
      </c>
      <c r="B36" s="18" t="s">
        <v>271</v>
      </c>
      <c r="C36" s="496" t="s">
        <v>270</v>
      </c>
      <c r="D36" s="45">
        <v>1200000</v>
      </c>
      <c r="E36" s="45">
        <v>1200000</v>
      </c>
      <c r="F36" s="119">
        <f>E36/D36</f>
        <v>1</v>
      </c>
      <c r="G36" s="133"/>
    </row>
    <row r="37" spans="1:7" s="38" customFormat="1" ht="15" customHeight="1" x14ac:dyDescent="0.2">
      <c r="A37" s="260" t="s">
        <v>460</v>
      </c>
      <c r="B37" s="18" t="s">
        <v>280</v>
      </c>
      <c r="C37" s="496" t="s">
        <v>388</v>
      </c>
      <c r="D37" s="45">
        <v>271</v>
      </c>
      <c r="E37" s="45">
        <v>278</v>
      </c>
      <c r="F37" s="119"/>
      <c r="G37" s="133"/>
    </row>
    <row r="38" spans="1:7" ht="15" customHeight="1" x14ac:dyDescent="0.2">
      <c r="A38" s="278" t="s">
        <v>41</v>
      </c>
      <c r="B38" s="279" t="s">
        <v>113</v>
      </c>
      <c r="C38" s="507" t="s">
        <v>300</v>
      </c>
      <c r="D38" s="504">
        <v>887729</v>
      </c>
      <c r="E38" s="281">
        <v>887722</v>
      </c>
      <c r="F38" s="282">
        <f>E38/D38</f>
        <v>0.99999211471068306</v>
      </c>
      <c r="G38"/>
    </row>
    <row r="39" spans="1:7" ht="15" customHeight="1" thickBot="1" x14ac:dyDescent="0.25">
      <c r="A39" s="472" t="s">
        <v>14</v>
      </c>
      <c r="B39" s="473" t="s">
        <v>298</v>
      </c>
      <c r="C39" s="508" t="s">
        <v>299</v>
      </c>
      <c r="D39" s="474">
        <v>20380000</v>
      </c>
      <c r="E39" s="474">
        <v>20380000</v>
      </c>
      <c r="F39" s="118">
        <f>E39/D39</f>
        <v>1</v>
      </c>
      <c r="G39"/>
    </row>
    <row r="40" spans="1:7" ht="15" customHeight="1" thickTop="1" thickBot="1" x14ac:dyDescent="0.25">
      <c r="A40" s="562" t="s">
        <v>161</v>
      </c>
      <c r="B40" s="562"/>
      <c r="C40" s="501"/>
      <c r="D40" s="494">
        <f>D35+D39+D38</f>
        <v>22468000</v>
      </c>
      <c r="E40" s="62">
        <f>E35+E39+E38</f>
        <v>22468000</v>
      </c>
      <c r="F40" s="123">
        <f>E40/D40</f>
        <v>1</v>
      </c>
      <c r="G40"/>
    </row>
    <row r="41" spans="1:7" ht="13.5" thickTop="1" x14ac:dyDescent="0.2">
      <c r="G41" s="134"/>
    </row>
    <row r="42" spans="1:7" x14ac:dyDescent="0.2">
      <c r="G42" s="135"/>
    </row>
  </sheetData>
  <sheetProtection selectLockedCells="1" selectUnlockedCells="1"/>
  <mergeCells count="4">
    <mergeCell ref="A28:B28"/>
    <mergeCell ref="A40:B40"/>
    <mergeCell ref="A4:H4"/>
    <mergeCell ref="A31:H31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zoomScaleNormal="100" workbookViewId="0">
      <selection sqref="A1:F1"/>
    </sheetView>
  </sheetViews>
  <sheetFormatPr defaultRowHeight="12.75" x14ac:dyDescent="0.2"/>
  <cols>
    <col min="1" max="1" width="5.7109375" style="179" customWidth="1"/>
    <col min="2" max="2" width="37.7109375" style="179" customWidth="1"/>
    <col min="3" max="5" width="9.7109375" style="179" customWidth="1"/>
    <col min="6" max="6" width="9.7109375" style="178" customWidth="1"/>
    <col min="7" max="16384" width="9.140625" style="178"/>
  </cols>
  <sheetData>
    <row r="1" spans="1:6" ht="15" customHeight="1" x14ac:dyDescent="0.2">
      <c r="A1" s="576" t="s">
        <v>370</v>
      </c>
      <c r="B1" s="576"/>
      <c r="C1" s="576"/>
      <c r="D1" s="576"/>
      <c r="E1" s="576"/>
      <c r="F1" s="576"/>
    </row>
    <row r="2" spans="1:6" ht="15" customHeight="1" x14ac:dyDescent="0.2">
      <c r="B2" s="181"/>
      <c r="C2" s="181"/>
      <c r="D2" s="181"/>
      <c r="E2" s="181"/>
      <c r="F2" s="177" t="str">
        <f>'1.sz. melléklet'!G2</f>
        <v>az 9/2019. (IX.03.) önkormányzati rendelethez</v>
      </c>
    </row>
    <row r="3" spans="1:6" ht="15" customHeight="1" x14ac:dyDescent="0.2">
      <c r="A3" s="193"/>
    </row>
    <row r="4" spans="1:6" ht="15" customHeight="1" x14ac:dyDescent="0.2">
      <c r="A4" s="577" t="s">
        <v>463</v>
      </c>
      <c r="B4" s="577"/>
      <c r="C4" s="577"/>
      <c r="D4" s="577"/>
      <c r="E4" s="577"/>
      <c r="F4" s="577"/>
    </row>
    <row r="5" spans="1:6" ht="15" customHeight="1" x14ac:dyDescent="0.2">
      <c r="A5" s="194"/>
      <c r="B5" s="194"/>
      <c r="C5" s="194"/>
      <c r="D5" s="194"/>
      <c r="E5" s="194"/>
      <c r="F5" s="195"/>
    </row>
    <row r="6" spans="1:6" ht="15" customHeight="1" thickBot="1" x14ac:dyDescent="0.25">
      <c r="A6" s="196"/>
      <c r="B6" s="196"/>
      <c r="C6" s="196"/>
      <c r="D6" s="196"/>
      <c r="E6" s="6" t="s">
        <v>165</v>
      </c>
    </row>
    <row r="7" spans="1:6" ht="36.75" customHeight="1" thickTop="1" x14ac:dyDescent="0.2">
      <c r="A7" s="197" t="s">
        <v>61</v>
      </c>
      <c r="B7" s="198" t="s">
        <v>104</v>
      </c>
      <c r="C7" s="9" t="s">
        <v>446</v>
      </c>
      <c r="D7" s="9" t="s">
        <v>559</v>
      </c>
      <c r="E7" s="10" t="s">
        <v>535</v>
      </c>
    </row>
    <row r="8" spans="1:6" ht="15" customHeight="1" thickBot="1" x14ac:dyDescent="0.25">
      <c r="A8" s="199" t="s">
        <v>3</v>
      </c>
      <c r="B8" s="180" t="s">
        <v>4</v>
      </c>
      <c r="C8" s="13" t="s">
        <v>5</v>
      </c>
      <c r="D8" s="13" t="s">
        <v>6</v>
      </c>
      <c r="E8" s="14" t="s">
        <v>7</v>
      </c>
    </row>
    <row r="9" spans="1:6" ht="18" customHeight="1" thickTop="1" thickBot="1" x14ac:dyDescent="0.25">
      <c r="A9" s="461" t="s">
        <v>13</v>
      </c>
      <c r="B9" s="462" t="s">
        <v>36</v>
      </c>
      <c r="C9" s="463">
        <f>'1.sz. melléklet'!C38</f>
        <v>60040523</v>
      </c>
      <c r="D9" s="463">
        <f>'1.sz. melléklet'!D38</f>
        <v>38987329</v>
      </c>
      <c r="E9" s="464">
        <f>D9/C9</f>
        <v>0.64935025632604837</v>
      </c>
    </row>
    <row r="10" spans="1:6" ht="18" customHeight="1" thickTop="1" thickBot="1" x14ac:dyDescent="0.25">
      <c r="A10" s="465"/>
      <c r="B10" s="466" t="s">
        <v>158</v>
      </c>
      <c r="C10" s="467">
        <f>SUM(C9)</f>
        <v>60040523</v>
      </c>
      <c r="D10" s="467">
        <f t="shared" ref="D10" si="0">SUM(D9)</f>
        <v>38987329</v>
      </c>
      <c r="E10" s="468">
        <f>D10/C10</f>
        <v>0.64935025632604837</v>
      </c>
    </row>
    <row r="11" spans="1:6" ht="13.5" thickTop="1" x14ac:dyDescent="0.2"/>
    <row r="17" ht="20.100000000000001" customHeight="1" x14ac:dyDescent="0.2"/>
  </sheetData>
  <mergeCells count="2">
    <mergeCell ref="A1:F1"/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</vt:i4>
      </vt:variant>
    </vt:vector>
  </HeadingPairs>
  <TitlesOfParts>
    <vt:vector size="14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 melléklet</vt:lpstr>
      <vt:lpstr>12.sz. melléklet</vt:lpstr>
      <vt:lpstr>'1.sz. melléklet'!Nyomtatási_terület</vt:lpstr>
      <vt:lpstr>'12.sz.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2019-09-02T08:00:51Z</cp:lastPrinted>
  <dcterms:created xsi:type="dcterms:W3CDTF">2014-02-03T15:00:44Z</dcterms:created>
  <dcterms:modified xsi:type="dcterms:W3CDTF">2019-09-02T08:01:40Z</dcterms:modified>
</cp:coreProperties>
</file>