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User\Desktop\2019\Költségvetés módosítás\2019_09_30\Rendelet\"/>
    </mc:Choice>
  </mc:AlternateContent>
  <xr:revisionPtr revIDLastSave="0" documentId="13_ncr:1_{3BDAC8EA-DA09-4E28-BFFC-4A320D6371DA}" xr6:coauthVersionLast="45" xr6:coauthVersionMax="45" xr10:uidLastSave="{00000000-0000-0000-0000-000000000000}"/>
  <bookViews>
    <workbookView xWindow="-120" yWindow="-120" windowWidth="21840" windowHeight="13140" tabRatio="596" xr2:uid="{00000000-000D-0000-FFFF-FFFF00000000}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18" r:id="rId8"/>
    <sheet name="9.sz. melléklet" sheetId="9" r:id="rId9"/>
    <sheet name="10.sz. melléklet" sheetId="10" r:id="rId10"/>
    <sheet name="11.sz. melléklet" sheetId="11" r:id="rId11"/>
    <sheet name="12.sz. melléklet" sheetId="34" r:id="rId12"/>
    <sheet name="13.sz melléklet" sheetId="13" r:id="rId13"/>
    <sheet name="14.sz. melléklet" sheetId="14" r:id="rId14"/>
  </sheets>
  <definedNames>
    <definedName name="_xlnm.Print_Area" localSheetId="0">'1.sz. melléklet'!$A$1:$G$41</definedName>
    <definedName name="_xlnm.Print_Area" localSheetId="9">'10.sz. melléklet'!$A$1:$H$39</definedName>
    <definedName name="_xlnm.Print_Area" localSheetId="13">'14.sz. melléklet'!$A$1:$O$26</definedName>
    <definedName name="_xlnm.Print_Area" localSheetId="5">'6. sz. melléklet '!$A$1:$L$56</definedName>
    <definedName name="_xlnm.Print_Area" localSheetId="7">'8.sz. melléklet'!$A$1:$F$10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8" l="1"/>
  <c r="G21" i="4"/>
  <c r="G19" i="4"/>
  <c r="G18" i="4"/>
  <c r="G17" i="4"/>
  <c r="G16" i="4"/>
  <c r="G15" i="4"/>
  <c r="G14" i="4"/>
  <c r="G13" i="4"/>
  <c r="G12" i="4"/>
  <c r="G11" i="4"/>
  <c r="L29" i="30"/>
  <c r="D13" i="13" l="1"/>
  <c r="E13" i="13"/>
  <c r="C13" i="13"/>
  <c r="D55" i="30"/>
  <c r="E55" i="30"/>
  <c r="D24" i="1"/>
  <c r="E24" i="1"/>
  <c r="D19" i="1"/>
  <c r="E19" i="1"/>
  <c r="C19" i="1"/>
  <c r="D11" i="34" l="1"/>
  <c r="E9" i="34"/>
  <c r="D15" i="34"/>
  <c r="C15" i="34"/>
  <c r="D19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18" i="11"/>
  <c r="E17" i="11"/>
  <c r="E16" i="11"/>
  <c r="E15" i="11"/>
  <c r="E14" i="11"/>
  <c r="E13" i="11"/>
  <c r="E12" i="11"/>
  <c r="E11" i="11"/>
  <c r="E10" i="11"/>
  <c r="E9" i="11"/>
  <c r="C38" i="11"/>
  <c r="H37" i="10"/>
  <c r="G37" i="10"/>
  <c r="H33" i="10" l="1"/>
  <c r="H16" i="10"/>
  <c r="H11" i="10"/>
  <c r="H21" i="10" s="1"/>
  <c r="F16" i="9"/>
  <c r="F9" i="9"/>
  <c r="E9" i="9"/>
  <c r="D9" i="9"/>
  <c r="E16" i="9"/>
  <c r="D16" i="9"/>
  <c r="J51" i="30"/>
  <c r="J50" i="30"/>
  <c r="J49" i="30"/>
  <c r="J48" i="30"/>
  <c r="J47" i="30"/>
  <c r="J46" i="30"/>
  <c r="J45" i="30"/>
  <c r="J44" i="30"/>
  <c r="J42" i="30"/>
  <c r="J41" i="30"/>
  <c r="J40" i="30"/>
  <c r="J39" i="30"/>
  <c r="J38" i="30"/>
  <c r="J37" i="30"/>
  <c r="J36" i="30"/>
  <c r="J35" i="30"/>
  <c r="J34" i="30"/>
  <c r="J33" i="30"/>
  <c r="J32" i="30"/>
  <c r="J26" i="30"/>
  <c r="J25" i="30"/>
  <c r="J24" i="30"/>
  <c r="J23" i="30"/>
  <c r="J22" i="30"/>
  <c r="J20" i="30"/>
  <c r="J18" i="30"/>
  <c r="J16" i="30"/>
  <c r="J15" i="30"/>
  <c r="J14" i="30"/>
  <c r="J13" i="30"/>
  <c r="J12" i="30"/>
  <c r="J11" i="30"/>
  <c r="J10" i="30"/>
  <c r="J9" i="30"/>
  <c r="J8" i="30"/>
  <c r="I55" i="30"/>
  <c r="F52" i="30"/>
  <c r="F46" i="30"/>
  <c r="F42" i="30"/>
  <c r="F41" i="30"/>
  <c r="F40" i="30"/>
  <c r="F38" i="30"/>
  <c r="F37" i="30"/>
  <c r="F36" i="30"/>
  <c r="F21" i="30"/>
  <c r="F18" i="30"/>
  <c r="F16" i="30"/>
  <c r="F12" i="30"/>
  <c r="F11" i="30"/>
  <c r="F10" i="30"/>
  <c r="F9" i="30"/>
  <c r="F8" i="30"/>
  <c r="F25" i="1"/>
  <c r="E38" i="1"/>
  <c r="E9" i="18" s="1"/>
  <c r="E10" i="18" s="1"/>
  <c r="E40" i="1"/>
  <c r="E10" i="1"/>
  <c r="E11" i="1"/>
  <c r="E13" i="1"/>
  <c r="E14" i="1"/>
  <c r="E16" i="1"/>
  <c r="E18" i="1"/>
  <c r="E29" i="1"/>
  <c r="E27" i="1" s="1"/>
  <c r="E31" i="1" s="1"/>
  <c r="J27" i="2"/>
  <c r="J12" i="2"/>
  <c r="J13" i="2"/>
  <c r="J14" i="2"/>
  <c r="J15" i="2"/>
  <c r="J16" i="2"/>
  <c r="E20" i="2"/>
  <c r="E21" i="2"/>
  <c r="E10" i="2"/>
  <c r="E12" i="2"/>
  <c r="E13" i="2"/>
  <c r="E14" i="2"/>
  <c r="E28" i="3"/>
  <c r="E30" i="3"/>
  <c r="E26" i="3"/>
  <c r="F14" i="4"/>
  <c r="F15" i="4"/>
  <c r="F16" i="4"/>
  <c r="F17" i="4"/>
  <c r="F19" i="4"/>
  <c r="E14" i="4"/>
  <c r="G99" i="7"/>
  <c r="G96" i="7"/>
  <c r="G95" i="7"/>
  <c r="G89" i="7"/>
  <c r="G85" i="7"/>
  <c r="G84" i="7"/>
  <c r="G83" i="7"/>
  <c r="G82" i="7"/>
  <c r="G81" i="7"/>
  <c r="G79" i="7"/>
  <c r="G78" i="7"/>
  <c r="G77" i="7"/>
  <c r="G76" i="7"/>
  <c r="G74" i="7"/>
  <c r="G72" i="7"/>
  <c r="G69" i="7"/>
  <c r="G68" i="7"/>
  <c r="G60" i="7"/>
  <c r="G59" i="7"/>
  <c r="G51" i="7"/>
  <c r="G47" i="7"/>
  <c r="G45" i="7"/>
  <c r="G43" i="7"/>
  <c r="G42" i="7"/>
  <c r="G41" i="7"/>
  <c r="G40" i="7"/>
  <c r="G39" i="7"/>
  <c r="G36" i="7"/>
  <c r="G35" i="7"/>
  <c r="G34" i="7"/>
  <c r="G33" i="7"/>
  <c r="G31" i="7"/>
  <c r="G30" i="7"/>
  <c r="G28" i="7"/>
  <c r="G27" i="7"/>
  <c r="G26" i="7"/>
  <c r="G24" i="7"/>
  <c r="G23" i="7"/>
  <c r="G22" i="7"/>
  <c r="G21" i="7"/>
  <c r="G19" i="7"/>
  <c r="G18" i="7"/>
  <c r="G17" i="7"/>
  <c r="G16" i="7"/>
  <c r="G14" i="7"/>
  <c r="G13" i="7"/>
  <c r="G12" i="7"/>
  <c r="G11" i="7"/>
  <c r="G9" i="7"/>
  <c r="E24" i="13"/>
  <c r="E23" i="13"/>
  <c r="E10" i="13"/>
  <c r="H26" i="10"/>
  <c r="H24" i="10"/>
  <c r="F87" i="9"/>
  <c r="E12" i="1" l="1"/>
  <c r="F18" i="4"/>
  <c r="F21" i="4" s="1"/>
  <c r="E9" i="1"/>
  <c r="E35" i="1"/>
  <c r="F90" i="9"/>
  <c r="E37" i="1"/>
  <c r="F97" i="7"/>
  <c r="F94" i="7"/>
  <c r="F92" i="7"/>
  <c r="F90" i="7"/>
  <c r="F80" i="7"/>
  <c r="F75" i="7"/>
  <c r="F70" i="7"/>
  <c r="F67" i="7"/>
  <c r="F58" i="7"/>
  <c r="F48" i="7"/>
  <c r="F44" i="7"/>
  <c r="F37" i="7"/>
  <c r="F32" i="7"/>
  <c r="F25" i="7"/>
  <c r="F15" i="7"/>
  <c r="F8" i="7"/>
  <c r="I54" i="30"/>
  <c r="E54" i="30"/>
  <c r="E35" i="3"/>
  <c r="E34" i="3" s="1"/>
  <c r="E11" i="3"/>
  <c r="E17" i="1" l="1"/>
  <c r="E11" i="2"/>
  <c r="E29" i="3"/>
  <c r="J20" i="2"/>
  <c r="E36" i="1"/>
  <c r="E22" i="13"/>
  <c r="F9" i="5"/>
  <c r="J21" i="2"/>
  <c r="F10" i="5"/>
  <c r="E14" i="13"/>
  <c r="E22" i="2"/>
  <c r="E24" i="2" s="1"/>
  <c r="E20" i="1"/>
  <c r="E22" i="1"/>
  <c r="E23" i="2"/>
  <c r="F11" i="5"/>
  <c r="J22" i="2"/>
  <c r="F73" i="7"/>
  <c r="E11" i="13"/>
  <c r="E15" i="2"/>
  <c r="E21" i="1"/>
  <c r="E32" i="3"/>
  <c r="E21" i="13"/>
  <c r="E25" i="13" s="1"/>
  <c r="E39" i="1"/>
  <c r="F20" i="7"/>
  <c r="E12" i="13"/>
  <c r="E15" i="13"/>
  <c r="F101" i="7"/>
  <c r="F7" i="7"/>
  <c r="E27" i="2"/>
  <c r="E29" i="2" s="1"/>
  <c r="E17" i="2" l="1"/>
  <c r="F12" i="5"/>
  <c r="E15" i="1"/>
  <c r="E41" i="1"/>
  <c r="E19" i="13"/>
  <c r="F61" i="7"/>
  <c r="C10" i="13"/>
  <c r="C16" i="13"/>
  <c r="C18" i="13"/>
  <c r="E87" i="9"/>
  <c r="E90" i="9" s="1"/>
  <c r="E23" i="1" l="1"/>
  <c r="E32" i="1" s="1"/>
  <c r="D35" i="3"/>
  <c r="C11" i="3"/>
  <c r="F11" i="3" s="1"/>
  <c r="C26" i="3"/>
  <c r="F26" i="3" s="1"/>
  <c r="C28" i="3"/>
  <c r="C30" i="3"/>
  <c r="C54" i="30" l="1"/>
  <c r="F54" i="30" s="1"/>
  <c r="G54" i="30"/>
  <c r="J54" i="30" s="1"/>
  <c r="G55" i="30"/>
  <c r="J55" i="30" s="1"/>
  <c r="G56" i="30" l="1"/>
  <c r="I27" i="2" l="1"/>
  <c r="I12" i="2"/>
  <c r="I13" i="2"/>
  <c r="I14" i="2"/>
  <c r="I15" i="2"/>
  <c r="I16" i="2"/>
  <c r="D27" i="2"/>
  <c r="D20" i="2"/>
  <c r="D21" i="2"/>
  <c r="D10" i="2"/>
  <c r="D12" i="2"/>
  <c r="D13" i="2"/>
  <c r="D14" i="2"/>
  <c r="D97" i="7"/>
  <c r="G97" i="7" s="1"/>
  <c r="D94" i="7"/>
  <c r="G94" i="7" s="1"/>
  <c r="D92" i="7"/>
  <c r="D90" i="7"/>
  <c r="C14" i="13" s="1"/>
  <c r="D80" i="7"/>
  <c r="G80" i="7" s="1"/>
  <c r="D75" i="7"/>
  <c r="D70" i="7"/>
  <c r="G70" i="7" s="1"/>
  <c r="D67" i="7"/>
  <c r="G67" i="7" s="1"/>
  <c r="D58" i="7"/>
  <c r="G58" i="7" s="1"/>
  <c r="D48" i="7"/>
  <c r="G48" i="7" s="1"/>
  <c r="D44" i="7"/>
  <c r="D37" i="7"/>
  <c r="D32" i="7"/>
  <c r="G32" i="7" s="1"/>
  <c r="D25" i="7"/>
  <c r="D15" i="7"/>
  <c r="G15" i="7" s="1"/>
  <c r="D8" i="7"/>
  <c r="G8" i="7" s="1"/>
  <c r="G44" i="7" l="1"/>
  <c r="D10" i="5"/>
  <c r="G10" i="5" s="1"/>
  <c r="G37" i="7"/>
  <c r="C22" i="13"/>
  <c r="C36" i="1"/>
  <c r="H20" i="2"/>
  <c r="D9" i="5"/>
  <c r="G9" i="5" s="1"/>
  <c r="C29" i="3"/>
  <c r="G75" i="7"/>
  <c r="D20" i="7"/>
  <c r="G20" i="7" s="1"/>
  <c r="G25" i="7"/>
  <c r="D73" i="7"/>
  <c r="D101" i="7" s="1"/>
  <c r="G101" i="7" s="1"/>
  <c r="C15" i="13"/>
  <c r="C11" i="13"/>
  <c r="C32" i="3"/>
  <c r="F31" i="3"/>
  <c r="D7" i="7"/>
  <c r="C40" i="1"/>
  <c r="F40" i="1" s="1"/>
  <c r="C38" i="1"/>
  <c r="F36" i="1"/>
  <c r="C29" i="1"/>
  <c r="C27" i="1" s="1"/>
  <c r="C22" i="1"/>
  <c r="F22" i="1" s="1"/>
  <c r="C21" i="1"/>
  <c r="C20" i="1"/>
  <c r="F19" i="1"/>
  <c r="C18" i="1"/>
  <c r="F18" i="1" s="1"/>
  <c r="C17" i="1"/>
  <c r="F17" i="1" s="1"/>
  <c r="C16" i="1"/>
  <c r="F16" i="1" s="1"/>
  <c r="C14" i="1"/>
  <c r="F14" i="1" s="1"/>
  <c r="C13" i="1"/>
  <c r="C11" i="1"/>
  <c r="F11" i="1" s="1"/>
  <c r="C10" i="1"/>
  <c r="F10" i="1" s="1"/>
  <c r="C37" i="1" l="1"/>
  <c r="F37" i="1" s="1"/>
  <c r="F38" i="1"/>
  <c r="D61" i="7"/>
  <c r="G61" i="7" s="1"/>
  <c r="G7" i="7"/>
  <c r="C12" i="13"/>
  <c r="G73" i="7"/>
  <c r="C9" i="1"/>
  <c r="F9" i="1" s="1"/>
  <c r="C12" i="1"/>
  <c r="F12" i="1" s="1"/>
  <c r="C15" i="1"/>
  <c r="F15" i="1" s="1"/>
  <c r="C23" i="1" l="1"/>
  <c r="C11" i="34"/>
  <c r="E11" i="34" s="1"/>
  <c r="F2" i="34"/>
  <c r="F23" i="1" l="1"/>
  <c r="C19" i="11"/>
  <c r="E19" i="11"/>
  <c r="H27" i="2" l="1"/>
  <c r="D40" i="1"/>
  <c r="E94" i="7" l="1"/>
  <c r="D23" i="2" s="1"/>
  <c r="E48" i="7"/>
  <c r="I22" i="2" s="1"/>
  <c r="H19" i="13" l="1"/>
  <c r="G19" i="13"/>
  <c r="H55" i="30" l="1"/>
  <c r="D11" i="3" l="1"/>
  <c r="E37" i="7" l="1"/>
  <c r="I20" i="2" l="1"/>
  <c r="E9" i="5"/>
  <c r="G25" i="13"/>
  <c r="F19" i="13"/>
  <c r="O14" i="14" l="1"/>
  <c r="C34" i="11" l="1"/>
  <c r="D38" i="11"/>
  <c r="H54" i="30"/>
  <c r="D54" i="30"/>
  <c r="I29" i="2" l="1"/>
  <c r="H29" i="2"/>
  <c r="C27" i="2"/>
  <c r="D29" i="2" l="1"/>
  <c r="C29" i="2" l="1"/>
  <c r="D29" i="1" l="1"/>
  <c r="D27" i="1" s="1"/>
  <c r="D38" i="1"/>
  <c r="E97" i="7" l="1"/>
  <c r="E75" i="7" l="1"/>
  <c r="D11" i="2" s="1"/>
  <c r="E58" i="7"/>
  <c r="D10" i="13" l="1"/>
  <c r="D34" i="11"/>
  <c r="E34" i="11" s="1"/>
  <c r="D31" i="1" l="1"/>
  <c r="D9" i="18"/>
  <c r="D10" i="18" s="1"/>
  <c r="D16" i="1"/>
  <c r="D18" i="1"/>
  <c r="D10" i="1"/>
  <c r="D13" i="1"/>
  <c r="D11" i="1"/>
  <c r="D14" i="1"/>
  <c r="D9" i="1" l="1"/>
  <c r="D12" i="1"/>
  <c r="D37" i="1"/>
  <c r="E70" i="7"/>
  <c r="E90" i="7"/>
  <c r="D22" i="2" s="1"/>
  <c r="D24" i="2" s="1"/>
  <c r="D87" i="9"/>
  <c r="D90" i="9" s="1"/>
  <c r="D26" i="3"/>
  <c r="E44" i="7"/>
  <c r="E11" i="5"/>
  <c r="E8" i="7"/>
  <c r="E15" i="7"/>
  <c r="E25" i="7"/>
  <c r="E20" i="7" s="1"/>
  <c r="E15" i="4"/>
  <c r="E16" i="4"/>
  <c r="E17" i="4"/>
  <c r="E19" i="4"/>
  <c r="E80" i="7"/>
  <c r="D28" i="3"/>
  <c r="D30" i="3"/>
  <c r="E92" i="7"/>
  <c r="D15" i="2" s="1"/>
  <c r="E67" i="7"/>
  <c r="E56" i="30"/>
  <c r="E32" i="7"/>
  <c r="H21" i="2"/>
  <c r="J29" i="2"/>
  <c r="D14" i="4"/>
  <c r="D15" i="4"/>
  <c r="D16" i="4"/>
  <c r="D17" i="4"/>
  <c r="D23" i="13"/>
  <c r="D24" i="13"/>
  <c r="D19" i="4"/>
  <c r="H12" i="2"/>
  <c r="H13" i="2"/>
  <c r="H14" i="2"/>
  <c r="H15" i="2"/>
  <c r="H16" i="2"/>
  <c r="C10" i="2"/>
  <c r="C12" i="2"/>
  <c r="C13" i="2"/>
  <c r="C14" i="2"/>
  <c r="G11" i="10"/>
  <c r="G16" i="10"/>
  <c r="G2" i="9"/>
  <c r="G53" i="9" s="1"/>
  <c r="O22" i="14"/>
  <c r="C23" i="13"/>
  <c r="E32" i="10"/>
  <c r="F32" i="10"/>
  <c r="L2" i="30"/>
  <c r="C24" i="13"/>
  <c r="C21" i="2"/>
  <c r="C20" i="2"/>
  <c r="D32" i="10"/>
  <c r="G24" i="10"/>
  <c r="O13" i="14"/>
  <c r="O10" i="14"/>
  <c r="G26" i="10"/>
  <c r="G33" i="10"/>
  <c r="K2" i="2"/>
  <c r="G2" i="3"/>
  <c r="H2" i="4"/>
  <c r="H2" i="5"/>
  <c r="H53" i="7"/>
  <c r="H2" i="7"/>
  <c r="F2" i="18"/>
  <c r="H2" i="10"/>
  <c r="G2" i="11"/>
  <c r="O19" i="14"/>
  <c r="O20" i="14"/>
  <c r="O21" i="14"/>
  <c r="O23" i="14"/>
  <c r="O18" i="14"/>
  <c r="O11" i="14"/>
  <c r="O12" i="14"/>
  <c r="O2" i="14"/>
  <c r="H2" i="13"/>
  <c r="F25" i="13"/>
  <c r="H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I21" i="2" l="1"/>
  <c r="E10" i="5"/>
  <c r="D36" i="1"/>
  <c r="D22" i="13"/>
  <c r="H27" i="10"/>
  <c r="H35" i="10" s="1"/>
  <c r="H38" i="10" s="1"/>
  <c r="I56" i="30"/>
  <c r="J56" i="30" s="1"/>
  <c r="E10" i="3"/>
  <c r="D20" i="1"/>
  <c r="N25" i="14"/>
  <c r="J25" i="14"/>
  <c r="E25" i="14"/>
  <c r="I25" i="14"/>
  <c r="F25" i="14"/>
  <c r="K25" i="14"/>
  <c r="H25" i="14"/>
  <c r="G25" i="14"/>
  <c r="M25" i="14"/>
  <c r="C10" i="3"/>
  <c r="O24" i="14"/>
  <c r="L25" i="14"/>
  <c r="D25" i="14"/>
  <c r="D15" i="13"/>
  <c r="E26" i="2"/>
  <c r="C22" i="2"/>
  <c r="I26" i="2"/>
  <c r="C23" i="2"/>
  <c r="D11" i="5"/>
  <c r="G11" i="5" s="1"/>
  <c r="H22" i="2"/>
  <c r="H26" i="2" s="1"/>
  <c r="D21" i="1"/>
  <c r="D11" i="13"/>
  <c r="D29" i="3"/>
  <c r="D27" i="3" s="1"/>
  <c r="D17" i="1"/>
  <c r="D56" i="30"/>
  <c r="D32" i="3"/>
  <c r="D22" i="1"/>
  <c r="H56" i="30"/>
  <c r="G21" i="10"/>
  <c r="G27" i="10"/>
  <c r="G35" i="10" s="1"/>
  <c r="E73" i="7"/>
  <c r="E7" i="7"/>
  <c r="C9" i="18"/>
  <c r="C27" i="3"/>
  <c r="C15" i="2"/>
  <c r="C11" i="2"/>
  <c r="D14" i="13"/>
  <c r="D10" i="3"/>
  <c r="F10" i="3" l="1"/>
  <c r="G38" i="10"/>
  <c r="C10" i="18"/>
  <c r="F10" i="18" s="1"/>
  <c r="E61" i="7"/>
  <c r="I19" i="2"/>
  <c r="I30" i="2" s="1"/>
  <c r="E27" i="3"/>
  <c r="D12" i="13"/>
  <c r="D19" i="13" s="1"/>
  <c r="C24" i="2"/>
  <c r="E12" i="5"/>
  <c r="D18" i="4"/>
  <c r="C35" i="1" s="1"/>
  <c r="H19" i="2"/>
  <c r="H30" i="2" s="1"/>
  <c r="D12" i="5"/>
  <c r="G12" i="5" s="1"/>
  <c r="D15" i="1"/>
  <c r="D23" i="1" s="1"/>
  <c r="O15" i="14"/>
  <c r="O16" i="14" s="1"/>
  <c r="C16" i="14"/>
  <c r="C25" i="14" s="1"/>
  <c r="O25" i="14" s="1"/>
  <c r="E101" i="7"/>
  <c r="D17" i="2"/>
  <c r="C33" i="3"/>
  <c r="C17" i="2"/>
  <c r="C19" i="13"/>
  <c r="D33" i="3"/>
  <c r="F27" i="3" l="1"/>
  <c r="E33" i="3"/>
  <c r="E36" i="3" s="1"/>
  <c r="C39" i="1"/>
  <c r="F35" i="1"/>
  <c r="E19" i="2"/>
  <c r="E30" i="2" s="1"/>
  <c r="J19" i="2"/>
  <c r="J26" i="2"/>
  <c r="D21" i="4"/>
  <c r="C18" i="2"/>
  <c r="C26" i="2"/>
  <c r="D26" i="2"/>
  <c r="E18" i="4"/>
  <c r="E21" i="4" s="1"/>
  <c r="C21" i="13"/>
  <c r="C25" i="13" s="1"/>
  <c r="F33" i="3" l="1"/>
  <c r="C35" i="3"/>
  <c r="C34" i="3" s="1"/>
  <c r="C24" i="1"/>
  <c r="C55" i="30"/>
  <c r="C41" i="1"/>
  <c r="F41" i="1" s="1"/>
  <c r="F39" i="1"/>
  <c r="J30" i="2"/>
  <c r="C19" i="2"/>
  <c r="C30" i="2" s="1"/>
  <c r="D19" i="2"/>
  <c r="D30" i="2" s="1"/>
  <c r="D35" i="1"/>
  <c r="D21" i="13" s="1"/>
  <c r="F35" i="3" l="1"/>
  <c r="F55" i="30"/>
  <c r="C56" i="30"/>
  <c r="F56" i="30" s="1"/>
  <c r="F24" i="1"/>
  <c r="C31" i="1"/>
  <c r="C36" i="3"/>
  <c r="F36" i="3" s="1"/>
  <c r="F34" i="3"/>
  <c r="D25" i="13"/>
  <c r="D39" i="1"/>
  <c r="D34" i="3"/>
  <c r="F31" i="1" l="1"/>
  <c r="C32" i="1"/>
  <c r="F32" i="1" s="1"/>
  <c r="D41" i="1"/>
  <c r="D36" i="3"/>
  <c r="D32" i="1" l="1"/>
</calcChain>
</file>

<file path=xl/sharedStrings.xml><?xml version="1.0" encoding="utf-8"?>
<sst xmlns="http://schemas.openxmlformats.org/spreadsheetml/2006/main" count="1168" uniqueCount="637">
  <si>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</si>
  <si>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</si>
  <si>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</si>
  <si>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</si>
  <si>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</si>
  <si>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</si>
  <si>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</si>
  <si>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</si>
  <si>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</si>
  <si>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</si>
  <si>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</si>
  <si>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</si>
  <si>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</si>
  <si>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</si>
  <si>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</si>
  <si>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</si>
  <si>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</si>
  <si>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</si>
  <si>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</si>
  <si>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</si>
  <si>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</si>
  <si>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</si>
  <si>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</si>
  <si>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</si>
  <si>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</si>
  <si>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</si>
  <si>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</si>
  <si>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</si>
  <si>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</si>
  <si>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</si>
  <si>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</si>
  <si>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</si>
  <si>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</si>
  <si>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</si>
  <si>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</si>
  <si>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</si>
  <si>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</si>
  <si>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</si>
  <si>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</si>
  <si>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</si>
  <si>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</si>
  <si>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</si>
  <si>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</si>
  <si>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</si>
  <si>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</si>
  <si>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</si>
  <si>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</si>
  <si>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</si>
  <si>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</si>
  <si>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</si>
  <si>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</si>
  <si>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</si>
  <si>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</si>
  <si>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</si>
  <si>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</si>
  <si>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</si>
  <si>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</si>
  <si>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</si>
  <si>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</si>
  <si>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</si>
  <si>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</si>
  <si>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</si>
  <si>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</si>
  <si>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</si>
  <si>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</si>
  <si>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</si>
  <si>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</si>
  <si>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</si>
  <si>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</si>
  <si>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</si>
  <si>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</si>
  <si>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</si>
  <si>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</si>
  <si>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</si>
  <si>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</si>
  <si>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</si>
  <si>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</si>
  <si>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</si>
  <si>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</si>
  <si>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</si>
  <si>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</si>
  <si>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</si>
  <si>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</si>
  <si>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</si>
  <si>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</si>
  <si>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</si>
  <si>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</si>
  <si>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</si>
  <si>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</si>
  <si>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</si>
  <si>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</si>
  <si>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</si>
  <si>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</si>
  <si>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</si>
  <si>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</si>
  <si>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</si>
  <si>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</si>
  <si>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</si>
  <si>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</si>
  <si>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</si>
  <si>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</si>
  <si>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</si>
  <si>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</si>
  <si>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</si>
  <si>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</si>
  <si>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</si>
  <si>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</si>
  <si>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</si>
  <si>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</si>
  <si>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</si>
  <si>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</si>
  <si>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</si>
  <si>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</si>
  <si>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</si>
  <si>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</si>
  <si>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</si>
  <si>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</si>
  <si>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</si>
  <si>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</si>
  <si>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</si>
  <si>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</si>
  <si>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</si>
  <si>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</si>
  <si>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</si>
  <si>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</si>
  <si>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</si>
  <si>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</si>
  <si>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Kistérségi társulatnak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</si>
  <si>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</si>
  <si>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</si>
  <si>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</si>
  <si>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</si>
  <si>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</si>
  <si>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</si>
  <si>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</si>
  <si>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</si>
  <si>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</si>
  <si>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</si>
  <si>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</si>
  <si>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</si>
  <si>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</si>
  <si>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</si>
  <si>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</si>
  <si>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</si>
  <si>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</si>
  <si>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</si>
  <si>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</si>
  <si>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</si>
  <si>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</si>
  <si>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</si>
  <si>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</si>
  <si>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</si>
  <si>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</si>
  <si>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</si>
  <si>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</si>
  <si>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</si>
  <si>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</si>
  <si>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</si>
  <si>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</si>
  <si>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</si>
  <si>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</si>
  <si>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</si>
  <si>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</si>
  <si>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</si>
  <si>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</si>
  <si>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</si>
  <si>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</si>
  <si>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</si>
  <si>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Felújítási kiadások</t>
  </si>
  <si>
    <t>Tartalék felhasználása</t>
  </si>
  <si>
    <t>Kiadások összesen (7-11)</t>
  </si>
  <si>
    <t>Egyenleg (havi záró pénzállomány</t>
  </si>
  <si>
    <t>Átadott pénzeszköz</t>
  </si>
  <si>
    <t>Összesen</t>
  </si>
  <si>
    <t>Munkaadókat terhelő járulékok</t>
  </si>
  <si>
    <t>Beruházások</t>
  </si>
  <si>
    <t>Kötelező feladat</t>
  </si>
  <si>
    <t>Önként vállalt feladat</t>
  </si>
  <si>
    <t>X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</si>
  <si>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</si>
  <si>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</si>
  <si>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</si>
  <si>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</si>
  <si>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</si>
  <si>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</si>
  <si>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</si>
  <si>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</si>
  <si>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</si>
  <si>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</si>
  <si>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</si>
  <si>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</si>
  <si>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</si>
  <si>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</si>
  <si>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</si>
  <si>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</si>
  <si>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</si>
  <si>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</si>
  <si>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</si>
  <si>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</si>
  <si>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</si>
  <si>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</si>
  <si>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</si>
  <si>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</si>
  <si>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</si>
  <si>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</si>
  <si>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</si>
  <si>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</si>
  <si>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</si>
  <si>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</si>
  <si>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</si>
  <si>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</si>
  <si>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</si>
  <si>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</si>
  <si>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</si>
  <si>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</si>
  <si>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</si>
  <si>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</si>
  <si>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</si>
  <si>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</si>
  <si>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</si>
  <si>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</si>
  <si>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</si>
  <si>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</si>
  <si>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</si>
  <si>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</si>
  <si>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</si>
  <si>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</si>
  <si>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</si>
  <si>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</si>
  <si>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</si>
  <si>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</si>
  <si>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</si>
  <si>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</si>
  <si>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</si>
  <si>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</si>
  <si>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</si>
  <si>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</si>
  <si>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</si>
  <si>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</si>
  <si>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</si>
  <si>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</si>
  <si>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</si>
  <si>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</si>
  <si>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</si>
  <si>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</si>
  <si>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</si>
  <si>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</si>
  <si>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</si>
  <si>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</si>
  <si>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</si>
  <si>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</si>
  <si>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</si>
  <si>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</si>
  <si>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</si>
  <si>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</si>
  <si>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</si>
  <si>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</si>
  <si>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</si>
  <si>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</si>
  <si>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</si>
  <si>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</si>
  <si>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</si>
  <si>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</si>
  <si>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</si>
  <si>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</si>
  <si>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</si>
  <si>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</si>
  <si>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</si>
  <si>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</si>
  <si>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</si>
  <si>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</si>
  <si>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</si>
  <si>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</si>
  <si>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</si>
  <si>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</si>
  <si>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</si>
  <si>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</si>
  <si>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</si>
  <si>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</si>
  <si>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</si>
  <si>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</si>
  <si>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</si>
  <si>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</si>
  <si>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</si>
  <si>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</si>
  <si>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</si>
  <si>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</si>
  <si>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</si>
  <si>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</si>
  <si>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</si>
  <si>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</si>
  <si>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</si>
  <si>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</si>
  <si>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</si>
  <si>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</si>
  <si>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</si>
  <si>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</si>
  <si>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</si>
  <si>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</si>
  <si>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</si>
  <si>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</si>
  <si>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</si>
  <si>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</si>
  <si>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</si>
  <si>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</si>
  <si>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</si>
  <si>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</si>
  <si>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</si>
  <si>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</si>
  <si>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</si>
  <si>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</si>
  <si>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</si>
  <si>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</si>
  <si>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</si>
  <si>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</si>
  <si>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</si>
  <si>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</si>
  <si>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</si>
  <si>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</si>
  <si>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</si>
  <si>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</si>
  <si>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</si>
  <si>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</si>
  <si>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</si>
  <si>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</si>
  <si>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</si>
  <si>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</si>
  <si>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</si>
  <si>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</si>
  <si>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</si>
  <si>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</si>
  <si>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</si>
  <si>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B21</t>
  </si>
  <si>
    <t>Önkormányzatok működési támogatása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</si>
  <si>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</si>
  <si>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</si>
  <si>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</si>
  <si>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</si>
  <si>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</si>
  <si>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</si>
  <si>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</si>
  <si>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</si>
  <si>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</si>
  <si>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</si>
  <si>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</si>
  <si>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</si>
  <si>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</si>
  <si>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</si>
  <si>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</si>
  <si>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</si>
  <si>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</si>
  <si>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</si>
  <si>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</si>
  <si>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</si>
  <si>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</si>
  <si>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</si>
  <si>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</si>
  <si>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</si>
  <si>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</si>
  <si>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</si>
  <si>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</si>
  <si>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</si>
  <si>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</si>
  <si>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</si>
  <si>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</si>
  <si>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</si>
  <si>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</si>
  <si>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</si>
  <si>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</si>
  <si>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</si>
  <si>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</si>
  <si>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</si>
  <si>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</si>
  <si>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</si>
  <si>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</si>
  <si>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</si>
  <si>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</si>
  <si>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</si>
  <si>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</si>
  <si>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</si>
  <si>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</si>
  <si>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</si>
  <si>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</si>
  <si>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</si>
  <si>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</si>
  <si>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</si>
  <si>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</si>
  <si>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</si>
  <si>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</si>
  <si>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</si>
  <si>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</si>
  <si>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</si>
  <si>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</si>
  <si>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</si>
  <si>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</si>
  <si>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</si>
  <si>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</si>
  <si>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</si>
  <si>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</si>
  <si>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</si>
  <si>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</si>
  <si>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</si>
  <si>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</si>
  <si>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</si>
  <si>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</si>
  <si>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</si>
  <si>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</si>
  <si>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</si>
  <si>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</si>
  <si>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</si>
  <si>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</si>
  <si>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</si>
  <si>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</si>
  <si>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</si>
  <si>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</si>
  <si>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</si>
  <si>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</si>
  <si>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</si>
  <si>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</si>
  <si>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</si>
  <si>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</si>
  <si>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</si>
  <si>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</si>
  <si>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</si>
  <si>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</si>
  <si>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</si>
  <si>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</si>
  <si>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3.5.3 Kamatkiadások</t>
  </si>
  <si>
    <t>K353</t>
  </si>
  <si>
    <t>Kistelepülések szociális feladatainak támogatása</t>
  </si>
  <si>
    <t>1.6</t>
  </si>
  <si>
    <t>1.1.4. Béren kívüli juttatások</t>
  </si>
  <si>
    <t>Gyermekjóléti szolgáltatás</t>
  </si>
  <si>
    <t>Finanszírozási bevételek</t>
  </si>
  <si>
    <t>Összes finanszírozási bevétel</t>
  </si>
  <si>
    <t>Összes finanszírozási kiadás</t>
  </si>
  <si>
    <t>B411</t>
  </si>
  <si>
    <t>1.1.5. Közlekedési költségtérítés</t>
  </si>
  <si>
    <t>szeméttároló csikktartós 2 db</t>
  </si>
  <si>
    <t xml:space="preserve">Forgószék 2 db </t>
  </si>
  <si>
    <t>Mandulás gondozása</t>
  </si>
  <si>
    <t>Forgatási célú belföldi értékpapírok beváltása</t>
  </si>
  <si>
    <t>8.3</t>
  </si>
  <si>
    <t>B812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</si>
  <si>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</si>
  <si>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</si>
  <si>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</si>
  <si>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</si>
  <si>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900060 Forgatási és befektetési célú finanszírozási műveletek</t>
  </si>
  <si>
    <t>Civil szervezetek tagdíjai</t>
  </si>
  <si>
    <t>Házi segítségnyújtás</t>
  </si>
  <si>
    <t>Belföldi értékpapírok</t>
  </si>
  <si>
    <t>1.1.2. Normatív jutalmak</t>
  </si>
  <si>
    <t>K1102</t>
  </si>
  <si>
    <t>2021. évi eredeti előirányzat</t>
  </si>
  <si>
    <t>Immateriális javak beszerzése, létesítése</t>
  </si>
  <si>
    <t>K61</t>
  </si>
  <si>
    <t>6.6</t>
  </si>
  <si>
    <t>Felhalmozási célú önkormányzati támogatások</t>
  </si>
  <si>
    <t>Általános forgalmi adó visszatérítése</t>
  </si>
  <si>
    <t>B407</t>
  </si>
  <si>
    <t>Polgármesteri illetmény támogatása</t>
  </si>
  <si>
    <t>Nagymező u. 1607. szennyvíz gerincvezeték kiépítése</t>
  </si>
  <si>
    <t>Szennyvízakna rekonstrukció 5 db</t>
  </si>
  <si>
    <t>Mandula telepítés 088/1 hrsz</t>
  </si>
  <si>
    <t>Térburkolat - strand</t>
  </si>
  <si>
    <t>Wifi - Forrás park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</si>
  <si>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</si>
  <si>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</si>
  <si>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</si>
  <si>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</si>
  <si>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</si>
  <si>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</si>
  <si>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</si>
  <si>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</si>
  <si>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</si>
  <si>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</si>
  <si>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</si>
  <si>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</si>
  <si>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</si>
  <si>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</si>
  <si>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</si>
  <si>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</si>
  <si>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</si>
  <si>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</si>
  <si>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</si>
  <si>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</si>
  <si>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</si>
  <si>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</si>
  <si>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</si>
  <si>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</si>
  <si>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</si>
  <si>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</si>
  <si>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</si>
  <si>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</si>
  <si>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</si>
  <si>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Költségvetési hiány külső finanszírozása</t>
  </si>
  <si>
    <t>Hitel, kölcsön felvétele</t>
  </si>
  <si>
    <t>Egyéb felhamozási célú kiadások</t>
  </si>
  <si>
    <t>Egyéb működési és felhalmozási célú támogatások államháztartáson kívülre</t>
  </si>
  <si>
    <t>082094 Közművelődés - kulturális alapú gazdaságfejlesztés</t>
  </si>
  <si>
    <t>2019. évi előirányzat</t>
  </si>
  <si>
    <t>1.1.3 Készenléti, ügyeleti, helyettesítési díj</t>
  </si>
  <si>
    <t>K354</t>
  </si>
  <si>
    <t>3.5.4 Egyéb pénzügyi műveletek kiadásai</t>
  </si>
  <si>
    <t>3.5.5 Egyéb dologi kiadások</t>
  </si>
  <si>
    <t>Egyéb felhalmozási célú támogatások ÁH-n belülre</t>
  </si>
  <si>
    <t>Felhalmozási célú visszatérítendő támogatások, kölcsönök nyújtása ÁH-n kívülre</t>
  </si>
  <si>
    <t>K84</t>
  </si>
  <si>
    <t>K86</t>
  </si>
  <si>
    <t>K89</t>
  </si>
  <si>
    <t>Felhalmozási célú visszatérítendő támogatások, kölcsönök visszatérülése ÁH-n kívülről</t>
  </si>
  <si>
    <t>B71</t>
  </si>
  <si>
    <t>Balatonakali Önkormányzat 2019. évi tartaléka</t>
  </si>
  <si>
    <t>Balatonakali Önkormányzat 2019. évi összesített konszolidált működési kiadásai,</t>
  </si>
  <si>
    <t>Balatonakali Önkormányzat 2019. évi összesített konszolidált működési bevételei</t>
  </si>
  <si>
    <t>1.7 Önkormányzat egyes köznevelési feladatainak támogatása - óvodapedagógusok bértámogatása</t>
  </si>
  <si>
    <t>1.8Önkormányzat egyes köznevelési feladatainak támogatása - óvodaműködtetés támogatása</t>
  </si>
  <si>
    <t>1.9 Szociális étkeztetés</t>
  </si>
  <si>
    <t>1.10 Gyermekétkeztetés támogatása</t>
  </si>
  <si>
    <t>1.11 Hozzájárulás a pénzbeli szociális ellátáshoz</t>
  </si>
  <si>
    <t>1.12 Könyvtári,közművelődési feladatok támogatása</t>
  </si>
  <si>
    <t>1.13 Helyi önkormányzatok kiegészítő támogatásai</t>
  </si>
  <si>
    <t>1.14 Lakossági víz- és csatornaszolgáltatás támogatása</t>
  </si>
  <si>
    <t>Balatonakali Önkormányzat 2019. évi felhalmozási kiadásai feladatonként/célonként</t>
  </si>
  <si>
    <t>2019. évi támogatása</t>
  </si>
  <si>
    <t>2019. évi eredeti előirányzat</t>
  </si>
  <si>
    <t xml:space="preserve">2020. évi eredeti előirányzat </t>
  </si>
  <si>
    <t>2022. évi eredeti előirányzat</t>
  </si>
  <si>
    <t>Bevétel 2019. évi előirányzat</t>
  </si>
  <si>
    <t>Kiadás    2019. évi előirányzat</t>
  </si>
  <si>
    <t>086010 Határon túli magyarok egyéb támogatásai</t>
  </si>
  <si>
    <t>Egyéb működési és felhalmozási célú támogatások államháztartáson belülre</t>
  </si>
  <si>
    <t>Balatonakali Polgárőr Egyesület</t>
  </si>
  <si>
    <t>Számítógép PH</t>
  </si>
  <si>
    <t>Mikrohullámú sütő, vízforraló PH</t>
  </si>
  <si>
    <t>Polc PH</t>
  </si>
  <si>
    <t>Temető lépcső</t>
  </si>
  <si>
    <t xml:space="preserve">Temető kerítés </t>
  </si>
  <si>
    <t>Üdülő utca ivóvíz- szennyvíz</t>
  </si>
  <si>
    <t>Óvodai kiülő</t>
  </si>
  <si>
    <t>239/2 hrsz. megvásárlása</t>
  </si>
  <si>
    <t>MAG-TÁR feljáró fedés</t>
  </si>
  <si>
    <t>Kempingeknél lévő területeink kerítése (2 helyszín)</t>
  </si>
  <si>
    <t>Játékvár az udvarra - ÓVODA</t>
  </si>
  <si>
    <t>csoportszobai asztalok, székek cseréje (5 asztal, 30 szék) - ÓVODA</t>
  </si>
  <si>
    <t>öltöző szekrények (27 férőhely) - ÓVODA</t>
  </si>
  <si>
    <t>Klimatizálás - ÓVODA</t>
  </si>
  <si>
    <t>MAG-TÁR kiülők alá térburkolat</t>
  </si>
  <si>
    <t>Csapadékvíz elvezetés TOP-2.1.3-15-VE1-2016-00011</t>
  </si>
  <si>
    <t>Főtér burkolat, térelem, fény- és hangtechnika</t>
  </si>
  <si>
    <t>Kossuth u. egyirányúsítás</t>
  </si>
  <si>
    <t xml:space="preserve">Hóvirág utcai vizesárok burkolás </t>
  </si>
  <si>
    <t>Berkenye köz járda</t>
  </si>
  <si>
    <t>Petőfi utca járda</t>
  </si>
  <si>
    <t>Pacsirta utca járda</t>
  </si>
  <si>
    <t>Traktor + munkagépek VP6-7.2.1-7.4.1.2-16</t>
  </si>
  <si>
    <t xml:space="preserve">Általános útalap </t>
  </si>
  <si>
    <t>Közvilágítás fejlesztése - Keleti lakópark</t>
  </si>
  <si>
    <t>Elektromos metszőolló</t>
  </si>
  <si>
    <t>Damilos fűkasza</t>
  </si>
  <si>
    <t>Kerítés - kis mandulás</t>
  </si>
  <si>
    <t>Karácsonyi díszvilágítás</t>
  </si>
  <si>
    <t>Kutor Lajos síremlék</t>
  </si>
  <si>
    <t>szeméttároló fém betéttel 2 db</t>
  </si>
  <si>
    <t>Kőszórás javítása, pótlása</t>
  </si>
  <si>
    <t>Palack formájú szelektív gyüjtő+ tömörítő</t>
  </si>
  <si>
    <t>12 db fa szemetes, fém betéttel</t>
  </si>
  <si>
    <t>Zárható tároló nagy szemetesekhez</t>
  </si>
  <si>
    <t xml:space="preserve">Bejáró-lépcső </t>
  </si>
  <si>
    <t>konyhaszekrény MAG-TÁR</t>
  </si>
  <si>
    <t xml:space="preserve">Stiebel Eltron IW 120 fali infra-quarz sugárzó 4db </t>
  </si>
  <si>
    <t>bordásfal 4 db</t>
  </si>
  <si>
    <t>Paravánok kiállításhoz</t>
  </si>
  <si>
    <t>Mobil kerítés</t>
  </si>
  <si>
    <t>42.</t>
  </si>
  <si>
    <t>43.</t>
  </si>
  <si>
    <t>44.</t>
  </si>
  <si>
    <t>45.</t>
  </si>
  <si>
    <t>46.</t>
  </si>
  <si>
    <t>Balatonakali Önkormányzat 2019. évi költségvetési összesített konszolidált főösszesítő</t>
  </si>
  <si>
    <t>Balatonakali Önkormányzat 2019. évi felhalmozási kiadásai</t>
  </si>
  <si>
    <t>Balatonakali Önkormányzat 2019. évi összesített konszolidált költségvetés kormányzati funkciónként</t>
  </si>
  <si>
    <t>Balatonakali Önkormányzat 2019. évi kiadásai</t>
  </si>
  <si>
    <t>Balatonakali Önkormányzat 2019. évi bevételei</t>
  </si>
  <si>
    <t>Balatonakali Önkormányzat 2019. évi előirányzat felhasználási (likviditási) ütemterve</t>
  </si>
  <si>
    <t>mód./eredeti előirány. (%)</t>
  </si>
  <si>
    <t>Bevétel 2019. évi mód. előir.</t>
  </si>
  <si>
    <t>Kiadás 2019. évi mód. előir.</t>
  </si>
  <si>
    <t xml:space="preserve">Térbeton - Sportpálya </t>
  </si>
  <si>
    <t>Fedett mozdony, vagon ülőpadokkal</t>
  </si>
  <si>
    <t>Okos Zebra - 71-es Balaton utca</t>
  </si>
  <si>
    <t>Okos Zebra - 71-es Pacsirta utca</t>
  </si>
  <si>
    <t>Pedrollo csőszivattyú</t>
  </si>
  <si>
    <t>6 db pad (Alex bútor, Hargita pad)</t>
  </si>
  <si>
    <t>Castone végerősítő</t>
  </si>
  <si>
    <t>Cashcube Light pénztárgép</t>
  </si>
  <si>
    <t>Íróasztal - strand pénztár</t>
  </si>
  <si>
    <t>47.</t>
  </si>
  <si>
    <t>48.</t>
  </si>
  <si>
    <t>49.</t>
  </si>
  <si>
    <t>50.</t>
  </si>
  <si>
    <t>51.</t>
  </si>
  <si>
    <t>52.</t>
  </si>
  <si>
    <t>53.</t>
  </si>
  <si>
    <t>54.</t>
  </si>
  <si>
    <r>
      <t xml:space="preserve">2019. évi mód.előir. </t>
    </r>
    <r>
      <rPr>
        <sz val="8"/>
        <rFont val="Times New Roman"/>
        <family val="1"/>
        <charset val="238"/>
      </rPr>
      <t>(2019.XI.)</t>
    </r>
  </si>
  <si>
    <r>
      <t xml:space="preserve">2019. évi mód.előir. </t>
    </r>
    <r>
      <rPr>
        <sz val="8"/>
        <rFont val="Times New Roman"/>
        <family val="1"/>
        <charset val="238"/>
      </rPr>
      <t>(2019.IX.03)</t>
    </r>
  </si>
  <si>
    <t>Egyéb tárgyi eszközök felújítása</t>
  </si>
  <si>
    <t>7.3</t>
  </si>
  <si>
    <t>K73</t>
  </si>
  <si>
    <t>4.9</t>
  </si>
  <si>
    <t>Biztosító által fizetett kártérítés</t>
  </si>
  <si>
    <t>B410</t>
  </si>
  <si>
    <t>1.1.6. Foglalkoztatottak egyéb személyi juttatásai</t>
  </si>
  <si>
    <t>55.</t>
  </si>
  <si>
    <t>Világháborús emlékmű felújítása</t>
  </si>
  <si>
    <t>MAG-TÁR-HÁZA kerítés</t>
  </si>
  <si>
    <t>Cserepad, eredményjelző</t>
  </si>
  <si>
    <t>Irodai forgószék</t>
  </si>
  <si>
    <t>56.</t>
  </si>
  <si>
    <t>57.</t>
  </si>
  <si>
    <t>58.</t>
  </si>
  <si>
    <t>59.</t>
  </si>
  <si>
    <t>60/2 hrsz ingatlan visszavásárlása</t>
  </si>
  <si>
    <t>Makita ütvefúró</t>
  </si>
  <si>
    <t>60.</t>
  </si>
  <si>
    <t>Működési célú költségvetési támogatások és kiegészítő támogatások</t>
  </si>
  <si>
    <t>Szociális célú tűzifa</t>
  </si>
  <si>
    <t>Felhalmozási célú visszatérítendő támogatások, kölcsönök visszatérülése államháztartáson kívülről</t>
  </si>
  <si>
    <t>Felhalmozási célú visszatérítendő támogatások, kölcsönök nyújtása államháztartáson kívülre</t>
  </si>
  <si>
    <t>Balatonakaliért Támogatási Közalapítvány</t>
  </si>
  <si>
    <t>7. melléklet folytatása</t>
  </si>
  <si>
    <t>9. melléklet folytatása</t>
  </si>
  <si>
    <t>6. melléklet folytatása</t>
  </si>
  <si>
    <t>az 12/2019. (XI.28.) önkormányzati rendelethez</t>
  </si>
  <si>
    <r>
      <t xml:space="preserve">2019. évi mód.előir. </t>
    </r>
    <r>
      <rPr>
        <sz val="8"/>
        <rFont val="Times New Roman"/>
        <family val="1"/>
        <charset val="238"/>
      </rPr>
      <t>(2019.XI.28)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</si>
</sst>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/"/>
  </numFmts>
  <fonts count="2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</fills>
  <borders count="229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medium">
        <color indexed="8"/>
      </top>
      <bottom style="medium">
        <color indexed="8"/>
      </bottom>
      <diagonal/>
    </border>
    <border diagonalUp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</borders>
  <cellStyleXfs count="4">
    <xf numFmtId="0" fontId="0" fillId="0" borderId="0"/>
    <xf numFmtId="0" fontId="1" fillId="0" borderId="0"/>
    <xf numFmtId="0" fontId="13" fillId="0" borderId="0"/>
    <xf numFmtId="0" fontId="1" fillId="0" borderId="0"/>
  </cellStyleXfs>
  <cellXfs count="7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3" fontId="7" fillId="2" borderId="53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61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1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82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0" xfId="0" applyNumberFormat="1" applyFont="1" applyBorder="1" applyAlignment="1">
      <alignment horizontal="center" vertical="center"/>
    </xf>
    <xf numFmtId="49" fontId="2" fillId="0" borderId="90" xfId="0" applyNumberFormat="1" applyFont="1" applyBorder="1" applyAlignment="1">
      <alignment horizontal="center" vertical="center"/>
    </xf>
    <xf numFmtId="9" fontId="5" fillId="0" borderId="94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3" fontId="7" fillId="2" borderId="96" xfId="0" applyNumberFormat="1" applyFont="1" applyFill="1" applyBorder="1" applyAlignment="1">
      <alignment vertical="center"/>
    </xf>
    <xf numFmtId="9" fontId="7" fillId="2" borderId="97" xfId="0" applyNumberFormat="1" applyFont="1" applyFill="1" applyBorder="1" applyAlignment="1">
      <alignment horizontal="right" vertical="center"/>
    </xf>
    <xf numFmtId="0" fontId="2" fillId="0" borderId="98" xfId="0" applyFont="1" applyBorder="1" applyAlignment="1">
      <alignment horizontal="center" vertical="center"/>
    </xf>
    <xf numFmtId="0" fontId="7" fillId="2" borderId="99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0" xfId="0" applyNumberFormat="1" applyFont="1" applyBorder="1" applyAlignment="1">
      <alignment horizontal="center" vertical="center"/>
    </xf>
    <xf numFmtId="49" fontId="7" fillId="0" borderId="100" xfId="0" applyNumberFormat="1" applyFont="1" applyBorder="1" applyAlignment="1">
      <alignment horizontal="center" vertical="center"/>
    </xf>
    <xf numFmtId="0" fontId="16" fillId="0" borderId="0" xfId="0" applyFont="1"/>
    <xf numFmtId="0" fontId="7" fillId="2" borderId="40" xfId="0" applyFont="1" applyFill="1" applyBorder="1" applyAlignment="1">
      <alignment horizontal="center" vertical="center"/>
    </xf>
    <xf numFmtId="0" fontId="5" fillId="0" borderId="98" xfId="0" applyFont="1" applyBorder="1" applyAlignment="1">
      <alignment horizontal="center" vertical="center" wrapText="1"/>
    </xf>
    <xf numFmtId="0" fontId="5" fillId="0" borderId="102" xfId="0" applyFont="1" applyBorder="1" applyAlignment="1">
      <alignment vertical="center"/>
    </xf>
    <xf numFmtId="3" fontId="5" fillId="0" borderId="102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7" fillId="0" borderId="103" xfId="0" applyFont="1" applyBorder="1"/>
    <xf numFmtId="3" fontId="6" fillId="0" borderId="103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vertical="center"/>
    </xf>
    <xf numFmtId="3" fontId="5" fillId="0" borderId="105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horizontal="center" vertical="center"/>
    </xf>
    <xf numFmtId="0" fontId="6" fillId="0" borderId="96" xfId="0" applyFont="1" applyBorder="1" applyAlignment="1">
      <alignment vertical="center"/>
    </xf>
    <xf numFmtId="3" fontId="6" fillId="0" borderId="96" xfId="0" applyNumberFormat="1" applyFont="1" applyBorder="1" applyAlignment="1">
      <alignment horizontal="right" vertical="center"/>
    </xf>
    <xf numFmtId="0" fontId="13" fillId="0" borderId="0" xfId="0" applyFont="1"/>
    <xf numFmtId="0" fontId="2" fillId="0" borderId="107" xfId="0" applyFont="1" applyBorder="1" applyAlignment="1">
      <alignment vertical="center"/>
    </xf>
    <xf numFmtId="3" fontId="2" fillId="0" borderId="108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09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0" xfId="0" applyNumberFormat="1" applyFont="1" applyFill="1" applyBorder="1" applyAlignment="1">
      <alignment horizontal="right" vertical="center"/>
    </xf>
    <xf numFmtId="9" fontId="7" fillId="2" borderId="111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2" xfId="0" applyFont="1" applyBorder="1" applyAlignment="1">
      <alignment vertical="center"/>
    </xf>
    <xf numFmtId="3" fontId="2" fillId="0" borderId="102" xfId="0" applyNumberFormat="1" applyFont="1" applyBorder="1" applyAlignment="1">
      <alignment horizontal="right" vertical="center"/>
    </xf>
    <xf numFmtId="0" fontId="2" fillId="0" borderId="105" xfId="0" applyFont="1" applyBorder="1" applyAlignment="1">
      <alignment vertical="center"/>
    </xf>
    <xf numFmtId="3" fontId="2" fillId="0" borderId="112" xfId="0" applyNumberFormat="1" applyFont="1" applyBorder="1" applyAlignment="1">
      <alignment vertical="center"/>
    </xf>
    <xf numFmtId="0" fontId="5" fillId="0" borderId="113" xfId="0" applyFont="1" applyBorder="1" applyAlignment="1">
      <alignment horizontal="center" vertical="center"/>
    </xf>
    <xf numFmtId="3" fontId="5" fillId="0" borderId="114" xfId="0" applyNumberFormat="1" applyFont="1" applyBorder="1" applyAlignment="1">
      <alignment vertical="center"/>
    </xf>
    <xf numFmtId="3" fontId="7" fillId="0" borderId="115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2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49" fontId="2" fillId="0" borderId="113" xfId="0" applyNumberFormat="1" applyFont="1" applyBorder="1" applyAlignment="1">
      <alignment horizontal="center" vertical="center"/>
    </xf>
    <xf numFmtId="0" fontId="12" fillId="2" borderId="117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0" fontId="2" fillId="0" borderId="10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1" xfId="0" applyFont="1" applyBorder="1" applyAlignment="1">
      <alignment vertical="center"/>
    </xf>
    <xf numFmtId="0" fontId="2" fillId="0" borderId="90" xfId="0" applyFont="1" applyBorder="1" applyAlignment="1">
      <alignment horizontal="center" vertical="center"/>
    </xf>
    <xf numFmtId="0" fontId="2" fillId="0" borderId="122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102" xfId="0" applyFont="1" applyBorder="1" applyAlignment="1">
      <alignment vertical="center" wrapText="1"/>
    </xf>
    <xf numFmtId="0" fontId="7" fillId="0" borderId="123" xfId="0" applyFont="1" applyBorder="1" applyAlignment="1">
      <alignment vertical="center" wrapText="1"/>
    </xf>
    <xf numFmtId="3" fontId="7" fillId="0" borderId="102" xfId="0" applyNumberFormat="1" applyFont="1" applyBorder="1" applyAlignment="1">
      <alignment horizontal="right" vertical="center"/>
    </xf>
    <xf numFmtId="9" fontId="7" fillId="0" borderId="95" xfId="0" applyNumberFormat="1" applyFont="1" applyBorder="1" applyAlignment="1">
      <alignment horizontal="right" vertical="center"/>
    </xf>
    <xf numFmtId="9" fontId="2" fillId="0" borderId="124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21" xfId="0" applyFont="1" applyBorder="1" applyAlignment="1">
      <alignment vertical="center" wrapText="1"/>
    </xf>
    <xf numFmtId="0" fontId="5" fillId="0" borderId="100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95" xfId="0" applyNumberFormat="1" applyFont="1" applyBorder="1" applyAlignment="1">
      <alignment horizontal="right" vertical="center"/>
    </xf>
    <xf numFmtId="0" fontId="2" fillId="0" borderId="78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3" fontId="2" fillId="0" borderId="125" xfId="0" applyNumberFormat="1" applyFont="1" applyBorder="1" applyAlignment="1">
      <alignment horizontal="right" vertical="center"/>
    </xf>
    <xf numFmtId="0" fontId="2" fillId="0" borderId="116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3" fontId="2" fillId="0" borderId="126" xfId="0" applyNumberFormat="1" applyFont="1" applyBorder="1" applyAlignment="1">
      <alignment horizontal="right" vertical="center"/>
    </xf>
    <xf numFmtId="0" fontId="12" fillId="2" borderId="10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8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9" fontId="2" fillId="0" borderId="129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30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justify" vertical="center" wrapText="1"/>
    </xf>
    <xf numFmtId="9" fontId="2" fillId="0" borderId="131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9" fontId="2" fillId="0" borderId="132" xfId="0" applyNumberFormat="1" applyFont="1" applyBorder="1" applyAlignment="1">
      <alignment horizontal="right" vertical="center" wrapText="1"/>
    </xf>
    <xf numFmtId="9" fontId="2" fillId="0" borderId="133" xfId="0" applyNumberFormat="1" applyFont="1" applyBorder="1" applyAlignment="1">
      <alignment horizontal="center" vertical="center" wrapText="1"/>
    </xf>
    <xf numFmtId="0" fontId="3" fillId="0" borderId="123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0" fontId="3" fillId="0" borderId="134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4" xfId="0" applyNumberFormat="1" applyFont="1" applyBorder="1" applyAlignment="1">
      <alignment vertical="center"/>
    </xf>
    <xf numFmtId="0" fontId="3" fillId="0" borderId="0" xfId="0" applyFont="1" applyBorder="1" applyAlignment="1"/>
    <xf numFmtId="3" fontId="2" fillId="0" borderId="51" xfId="0" applyNumberFormat="1" applyFont="1" applyBorder="1" applyAlignment="1">
      <alignment horizontal="right" vertical="center"/>
    </xf>
    <xf numFmtId="3" fontId="2" fillId="0" borderId="135" xfId="0" applyNumberFormat="1" applyFont="1" applyBorder="1" applyAlignment="1">
      <alignment vertical="center"/>
    </xf>
    <xf numFmtId="3" fontId="2" fillId="0" borderId="136" xfId="0" applyNumberFormat="1" applyFont="1" applyBorder="1" applyAlignment="1">
      <alignment horizontal="right" vertical="center"/>
    </xf>
    <xf numFmtId="3" fontId="7" fillId="0" borderId="137" xfId="0" applyNumberFormat="1" applyFont="1" applyBorder="1" applyAlignment="1">
      <alignment horizontal="right" vertical="center"/>
    </xf>
    <xf numFmtId="3" fontId="2" fillId="0" borderId="138" xfId="0" applyNumberFormat="1" applyFont="1" applyBorder="1" applyAlignment="1">
      <alignment horizontal="right" vertical="center"/>
    </xf>
    <xf numFmtId="3" fontId="2" fillId="0" borderId="139" xfId="0" applyNumberFormat="1" applyFont="1" applyBorder="1" applyAlignment="1">
      <alignment horizontal="right" vertical="center"/>
    </xf>
    <xf numFmtId="3" fontId="2" fillId="0" borderId="79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46" xfId="0" applyNumberFormat="1" applyFont="1" applyBorder="1" applyAlignment="1">
      <alignment horizontal="center" vertical="center"/>
    </xf>
    <xf numFmtId="0" fontId="2" fillId="0" borderId="140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3" fontId="2" fillId="0" borderId="0" xfId="0" applyNumberFormat="1" applyFont="1" applyBorder="1" applyAlignment="1">
      <alignment vertical="center"/>
    </xf>
    <xf numFmtId="49" fontId="2" fillId="0" borderId="91" xfId="0" applyNumberFormat="1" applyFont="1" applyBorder="1" applyAlignment="1">
      <alignment horizontal="center" vertical="center"/>
    </xf>
    <xf numFmtId="3" fontId="2" fillId="0" borderId="50" xfId="0" applyNumberFormat="1" applyFont="1" applyBorder="1" applyAlignment="1">
      <alignment horizontal="right" vertical="center"/>
    </xf>
    <xf numFmtId="3" fontId="7" fillId="0" borderId="148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vertical="center"/>
    </xf>
    <xf numFmtId="0" fontId="10" fillId="0" borderId="0" xfId="0" applyFont="1" applyBorder="1" applyAlignment="1"/>
    <xf numFmtId="3" fontId="2" fillId="0" borderId="149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horizontal="center" vertical="center"/>
    </xf>
    <xf numFmtId="0" fontId="2" fillId="0" borderId="150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62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3" xfId="0" applyFont="1" applyBorder="1" applyAlignment="1">
      <alignment vertical="center"/>
    </xf>
    <xf numFmtId="3" fontId="6" fillId="0" borderId="103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5" xfId="0" applyFont="1" applyBorder="1" applyAlignment="1">
      <alignment vertical="center"/>
    </xf>
    <xf numFmtId="3" fontId="2" fillId="0" borderId="16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69" xfId="0" applyFont="1" applyBorder="1" applyAlignment="1">
      <alignment vertical="center"/>
    </xf>
    <xf numFmtId="3" fontId="7" fillId="0" borderId="170" xfId="0" applyNumberFormat="1" applyFont="1" applyBorder="1" applyAlignment="1">
      <alignment horizontal="right" vertical="center"/>
    </xf>
    <xf numFmtId="0" fontId="7" fillId="2" borderId="99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49" fontId="7" fillId="0" borderId="146" xfId="0" applyNumberFormat="1" applyFont="1" applyBorder="1" applyAlignment="1">
      <alignment horizontal="center" vertical="center"/>
    </xf>
    <xf numFmtId="0" fontId="7" fillId="0" borderId="140" xfId="0" applyFont="1" applyBorder="1" applyAlignment="1">
      <alignment vertical="center"/>
    </xf>
    <xf numFmtId="3" fontId="7" fillId="0" borderId="121" xfId="0" applyNumberFormat="1" applyFont="1" applyBorder="1" applyAlignment="1">
      <alignment horizontal="right" vertical="center"/>
    </xf>
    <xf numFmtId="0" fontId="2" fillId="0" borderId="105" xfId="0" applyFont="1" applyBorder="1" applyAlignment="1">
      <alignment vertical="center" wrapText="1"/>
    </xf>
    <xf numFmtId="0" fontId="2" fillId="0" borderId="78" xfId="0" applyFont="1" applyBorder="1" applyAlignment="1">
      <alignment vertical="center" wrapText="1"/>
    </xf>
    <xf numFmtId="3" fontId="2" fillId="0" borderId="14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6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72" xfId="0" applyNumberFormat="1" applyFont="1" applyBorder="1" applyAlignment="1">
      <alignment horizontal="right" vertical="center"/>
    </xf>
    <xf numFmtId="3" fontId="2" fillId="0" borderId="173" xfId="0" applyNumberFormat="1" applyFont="1" applyBorder="1" applyAlignment="1">
      <alignment vertical="center"/>
    </xf>
    <xf numFmtId="3" fontId="7" fillId="2" borderId="148" xfId="0" applyNumberFormat="1" applyFont="1" applyFill="1" applyBorder="1" applyAlignment="1">
      <alignment horizontal="right" vertical="center"/>
    </xf>
    <xf numFmtId="3" fontId="7" fillId="2" borderId="174" xfId="0" applyNumberFormat="1" applyFont="1" applyFill="1" applyBorder="1" applyAlignment="1">
      <alignment vertical="center"/>
    </xf>
    <xf numFmtId="3" fontId="2" fillId="0" borderId="171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76" xfId="0" applyNumberFormat="1" applyFont="1" applyBorder="1" applyAlignment="1">
      <alignment horizontal="right" vertical="center" wrapText="1"/>
    </xf>
    <xf numFmtId="9" fontId="2" fillId="0" borderId="177" xfId="0" applyNumberFormat="1" applyFont="1" applyBorder="1" applyAlignment="1">
      <alignment horizontal="right" vertical="center" wrapText="1"/>
    </xf>
    <xf numFmtId="9" fontId="2" fillId="0" borderId="175" xfId="0" applyNumberFormat="1" applyFont="1" applyBorder="1" applyAlignment="1">
      <alignment horizontal="right" vertical="center" wrapText="1"/>
    </xf>
    <xf numFmtId="3" fontId="2" fillId="0" borderId="178" xfId="0" applyNumberFormat="1" applyFont="1" applyBorder="1" applyAlignment="1">
      <alignment horizontal="right" vertical="center" wrapText="1"/>
    </xf>
    <xf numFmtId="3" fontId="2" fillId="0" borderId="180" xfId="0" applyNumberFormat="1" applyFont="1" applyBorder="1" applyAlignment="1">
      <alignment horizontal="right" vertical="center" wrapText="1"/>
    </xf>
    <xf numFmtId="9" fontId="2" fillId="0" borderId="179" xfId="0" applyNumberFormat="1" applyFont="1" applyBorder="1" applyAlignment="1">
      <alignment horizontal="right" vertical="center" wrapText="1"/>
    </xf>
    <xf numFmtId="3" fontId="2" fillId="0" borderId="181" xfId="0" applyNumberFormat="1" applyFont="1" applyBorder="1" applyAlignment="1">
      <alignment horizontal="right" vertical="center" wrapText="1"/>
    </xf>
    <xf numFmtId="9" fontId="2" fillId="0" borderId="182" xfId="0" applyNumberFormat="1" applyFont="1" applyBorder="1" applyAlignment="1">
      <alignment horizontal="right" vertical="center" wrapText="1"/>
    </xf>
    <xf numFmtId="0" fontId="2" fillId="0" borderId="176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2" fillId="0" borderId="168" xfId="0" applyFont="1" applyBorder="1" applyAlignment="1">
      <alignment horizontal="center" vertical="center"/>
    </xf>
    <xf numFmtId="0" fontId="3" fillId="0" borderId="102" xfId="0" applyFont="1" applyBorder="1" applyAlignment="1">
      <alignment horizontal="left" vertical="center" wrapText="1"/>
    </xf>
    <xf numFmtId="3" fontId="2" fillId="0" borderId="23" xfId="0" applyNumberFormat="1" applyFont="1" applyBorder="1" applyAlignment="1">
      <alignment vertical="center"/>
    </xf>
    <xf numFmtId="3" fontId="2" fillId="0" borderId="183" xfId="0" applyNumberFormat="1" applyFont="1" applyBorder="1" applyAlignment="1">
      <alignment horizontal="right" vertical="center" wrapText="1"/>
    </xf>
    <xf numFmtId="9" fontId="2" fillId="0" borderId="184" xfId="0" applyNumberFormat="1" applyFont="1" applyBorder="1" applyAlignment="1">
      <alignment horizontal="center" vertical="center" wrapText="1"/>
    </xf>
    <xf numFmtId="9" fontId="2" fillId="0" borderId="116" xfId="0" applyNumberFormat="1" applyFont="1" applyBorder="1" applyAlignment="1">
      <alignment vertical="center"/>
    </xf>
    <xf numFmtId="0" fontId="2" fillId="0" borderId="56" xfId="0" applyFont="1" applyBorder="1"/>
    <xf numFmtId="3" fontId="2" fillId="0" borderId="49" xfId="0" applyNumberFormat="1" applyFont="1" applyBorder="1" applyAlignment="1">
      <alignment vertical="center"/>
    </xf>
    <xf numFmtId="0" fontId="2" fillId="0" borderId="18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2" fillId="0" borderId="18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right" vertical="center"/>
    </xf>
    <xf numFmtId="0" fontId="2" fillId="0" borderId="81" xfId="0" applyFont="1" applyBorder="1" applyAlignment="1">
      <alignment vertical="center"/>
    </xf>
    <xf numFmtId="49" fontId="2" fillId="0" borderId="89" xfId="0" applyNumberFormat="1" applyFont="1" applyBorder="1" applyAlignment="1">
      <alignment horizontal="center" vertical="center"/>
    </xf>
    <xf numFmtId="0" fontId="2" fillId="0" borderId="80" xfId="0" applyFont="1" applyBorder="1" applyAlignment="1">
      <alignment vertical="center"/>
    </xf>
    <xf numFmtId="0" fontId="2" fillId="0" borderId="84" xfId="0" applyFont="1" applyBorder="1" applyAlignment="1">
      <alignment vertical="center"/>
    </xf>
    <xf numFmtId="3" fontId="2" fillId="0" borderId="164" xfId="0" applyNumberFormat="1" applyFont="1" applyBorder="1" applyAlignment="1">
      <alignment horizontal="right" vertical="center"/>
    </xf>
    <xf numFmtId="0" fontId="2" fillId="0" borderId="8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78" xfId="0" applyNumberFormat="1" applyFont="1" applyBorder="1" applyAlignment="1">
      <alignment horizontal="right" vertical="center"/>
    </xf>
    <xf numFmtId="3" fontId="3" fillId="0" borderId="79" xfId="0" applyNumberFormat="1" applyFont="1" applyBorder="1" applyAlignment="1">
      <alignment vertical="center"/>
    </xf>
    <xf numFmtId="0" fontId="2" fillId="0" borderId="86" xfId="0" applyFont="1" applyBorder="1" applyAlignment="1">
      <alignment vertical="center"/>
    </xf>
    <xf numFmtId="0" fontId="6" fillId="0" borderId="78" xfId="0" applyFont="1" applyBorder="1" applyAlignment="1">
      <alignment vertical="center"/>
    </xf>
    <xf numFmtId="3" fontId="15" fillId="0" borderId="78" xfId="0" applyNumberFormat="1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126" xfId="0" applyFont="1" applyBorder="1" applyAlignment="1">
      <alignment vertical="center"/>
    </xf>
    <xf numFmtId="0" fontId="2" fillId="0" borderId="81" xfId="0" applyFont="1" applyFill="1" applyBorder="1" applyAlignment="1">
      <alignment vertical="center"/>
    </xf>
    <xf numFmtId="0" fontId="2" fillId="0" borderId="120" xfId="0" applyFont="1" applyBorder="1" applyAlignment="1">
      <alignment vertical="center"/>
    </xf>
    <xf numFmtId="3" fontId="2" fillId="0" borderId="165" xfId="0" applyNumberFormat="1" applyFont="1" applyBorder="1" applyAlignment="1">
      <alignment horizontal="right" vertical="center"/>
    </xf>
    <xf numFmtId="0" fontId="2" fillId="0" borderId="14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3" xfId="0" applyFont="1" applyFill="1" applyBorder="1" applyAlignment="1">
      <alignment vertical="center"/>
    </xf>
    <xf numFmtId="0" fontId="6" fillId="3" borderId="83" xfId="0" applyFont="1" applyFill="1" applyBorder="1" applyAlignment="1">
      <alignment vertical="center"/>
    </xf>
    <xf numFmtId="3" fontId="15" fillId="3" borderId="83" xfId="0" applyNumberFormat="1" applyFont="1" applyFill="1" applyBorder="1" applyAlignment="1">
      <alignment vertical="center"/>
    </xf>
    <xf numFmtId="0" fontId="2" fillId="3" borderId="88" xfId="0" applyFont="1" applyFill="1" applyBorder="1" applyAlignment="1">
      <alignment vertical="center"/>
    </xf>
    <xf numFmtId="3" fontId="2" fillId="3" borderId="166" xfId="0" applyNumberFormat="1" applyFont="1" applyFill="1" applyBorder="1" applyAlignment="1">
      <alignment vertical="center"/>
    </xf>
    <xf numFmtId="49" fontId="2" fillId="0" borderId="118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vertical="center"/>
    </xf>
    <xf numFmtId="0" fontId="15" fillId="3" borderId="83" xfId="0" applyFont="1" applyFill="1" applyBorder="1" applyAlignment="1">
      <alignment vertical="center"/>
    </xf>
    <xf numFmtId="3" fontId="2" fillId="3" borderId="166" xfId="0" applyNumberFormat="1" applyFont="1" applyFill="1" applyBorder="1" applyAlignment="1">
      <alignment horizontal="right" vertical="center"/>
    </xf>
    <xf numFmtId="0" fontId="2" fillId="0" borderId="92" xfId="0" applyFont="1" applyBorder="1" applyAlignment="1">
      <alignment vertical="center"/>
    </xf>
    <xf numFmtId="3" fontId="2" fillId="0" borderId="93" xfId="0" applyNumberFormat="1" applyFont="1" applyBorder="1" applyAlignment="1">
      <alignment vertical="center"/>
    </xf>
    <xf numFmtId="0" fontId="15" fillId="0" borderId="92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2" fillId="0" borderId="85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5" fillId="0" borderId="85" xfId="0" applyFont="1" applyBorder="1" applyAlignment="1">
      <alignment vertical="center"/>
    </xf>
    <xf numFmtId="3" fontId="15" fillId="0" borderId="87" xfId="0" applyNumberFormat="1" applyFont="1" applyBorder="1" applyAlignment="1">
      <alignment vertical="center"/>
    </xf>
    <xf numFmtId="3" fontId="15" fillId="0" borderId="81" xfId="0" applyNumberFormat="1" applyFont="1" applyBorder="1" applyAlignment="1">
      <alignment horizontal="right" vertical="center"/>
    </xf>
    <xf numFmtId="3" fontId="15" fillId="0" borderId="120" xfId="0" applyNumberFormat="1" applyFont="1" applyBorder="1" applyAlignment="1">
      <alignment horizontal="right" vertical="center"/>
    </xf>
    <xf numFmtId="0" fontId="15" fillId="0" borderId="78" xfId="0" applyFont="1" applyBorder="1" applyAlignment="1">
      <alignment vertical="center"/>
    </xf>
    <xf numFmtId="0" fontId="2" fillId="3" borderId="83" xfId="0" applyFont="1" applyFill="1" applyBorder="1" applyAlignment="1">
      <alignment vertical="center"/>
    </xf>
    <xf numFmtId="0" fontId="2" fillId="0" borderId="141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19" fillId="0" borderId="27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2" fillId="0" borderId="150" xfId="0" applyNumberFormat="1" applyFont="1" applyBorder="1" applyAlignment="1">
      <alignment horizontal="right" vertical="center"/>
    </xf>
    <xf numFmtId="9" fontId="2" fillId="0" borderId="156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3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40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81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05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88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3" fontId="2" fillId="0" borderId="96" xfId="0" applyNumberFormat="1" applyFont="1" applyBorder="1" applyAlignment="1">
      <alignment vertical="center"/>
    </xf>
    <xf numFmtId="9" fontId="2" fillId="0" borderId="163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/>
    </xf>
    <xf numFmtId="0" fontId="8" fillId="0" borderId="189" xfId="1" applyFont="1" applyBorder="1" applyAlignment="1">
      <alignment horizontal="center" vertical="center"/>
    </xf>
    <xf numFmtId="0" fontId="8" fillId="0" borderId="190" xfId="1" applyFont="1" applyBorder="1" applyAlignment="1">
      <alignment vertical="center"/>
    </xf>
    <xf numFmtId="3" fontId="8" fillId="0" borderId="73" xfId="1" applyNumberFormat="1" applyFont="1" applyBorder="1" applyAlignment="1">
      <alignment horizontal="center" vertical="center"/>
    </xf>
    <xf numFmtId="9" fontId="8" fillId="0" borderId="65" xfId="1" applyNumberFormat="1" applyFont="1" applyBorder="1" applyAlignment="1">
      <alignment horizontal="center" vertical="center"/>
    </xf>
    <xf numFmtId="0" fontId="8" fillId="0" borderId="60" xfId="1" applyFont="1" applyBorder="1" applyAlignment="1">
      <alignment vertical="center"/>
    </xf>
    <xf numFmtId="0" fontId="8" fillId="0" borderId="61" xfId="1" applyFont="1" applyBorder="1" applyAlignment="1">
      <alignment vertical="center"/>
    </xf>
    <xf numFmtId="3" fontId="8" fillId="0" borderId="74" xfId="1" applyNumberFormat="1" applyFont="1" applyBorder="1" applyAlignment="1">
      <alignment horizontal="center" vertical="center"/>
    </xf>
    <xf numFmtId="9" fontId="8" fillId="0" borderId="75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15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15" fillId="0" borderId="0" xfId="0" applyNumberFormat="1" applyFont="1" applyBorder="1"/>
    <xf numFmtId="3" fontId="15" fillId="0" borderId="85" xfId="0" applyNumberFormat="1" applyFont="1" applyBorder="1"/>
    <xf numFmtId="0" fontId="15" fillId="0" borderId="85" xfId="0" applyFont="1" applyBorder="1"/>
    <xf numFmtId="9" fontId="2" fillId="0" borderId="193" xfId="0" applyNumberFormat="1" applyFont="1" applyBorder="1" applyAlignment="1">
      <alignment horizontal="right" vertical="center"/>
    </xf>
    <xf numFmtId="0" fontId="4" fillId="0" borderId="0" xfId="0" applyFont="1"/>
    <xf numFmtId="0" fontId="20" fillId="0" borderId="0" xfId="0" applyFont="1"/>
    <xf numFmtId="3" fontId="4" fillId="0" borderId="0" xfId="0" applyNumberFormat="1" applyFont="1"/>
    <xf numFmtId="3" fontId="0" fillId="0" borderId="0" xfId="0" applyNumberFormat="1" applyFont="1"/>
    <xf numFmtId="0" fontId="2" fillId="0" borderId="56" xfId="0" applyFont="1" applyFill="1" applyBorder="1"/>
    <xf numFmtId="9" fontId="2" fillId="0" borderId="111" xfId="0" applyNumberFormat="1" applyFont="1" applyBorder="1" applyAlignment="1">
      <alignment horizontal="right" vertical="center"/>
    </xf>
    <xf numFmtId="3" fontId="2" fillId="0" borderId="162" xfId="0" applyNumberFormat="1" applyFont="1" applyBorder="1" applyAlignment="1">
      <alignment horizontal="right" vertical="center"/>
    </xf>
    <xf numFmtId="3" fontId="2" fillId="0" borderId="194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vertical="center"/>
    </xf>
    <xf numFmtId="0" fontId="21" fillId="0" borderId="49" xfId="1" applyFont="1" applyBorder="1" applyAlignment="1">
      <alignment vertical="center"/>
    </xf>
    <xf numFmtId="0" fontId="2" fillId="5" borderId="49" xfId="0" applyFont="1" applyFill="1" applyBorder="1" applyAlignment="1">
      <alignment vertical="center" wrapText="1"/>
    </xf>
    <xf numFmtId="0" fontId="2" fillId="0" borderId="64" xfId="0" applyFont="1" applyBorder="1" applyAlignment="1">
      <alignment vertical="center"/>
    </xf>
    <xf numFmtId="3" fontId="2" fillId="0" borderId="32" xfId="0" applyNumberFormat="1" applyFont="1" applyBorder="1" applyAlignment="1">
      <alignment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1" applyFont="1" applyAlignment="1">
      <alignment horizontal="right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28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08" xfId="0" applyFont="1" applyBorder="1" applyAlignment="1">
      <alignment horizontal="center" vertical="center"/>
    </xf>
    <xf numFmtId="0" fontId="2" fillId="0" borderId="196" xfId="0" applyFont="1" applyBorder="1" applyAlignment="1">
      <alignment horizontal="center" vertical="center"/>
    </xf>
    <xf numFmtId="0" fontId="2" fillId="0" borderId="197" xfId="0" applyFont="1" applyBorder="1" applyAlignment="1">
      <alignment horizontal="center" vertical="center" wrapText="1"/>
    </xf>
    <xf numFmtId="3" fontId="2" fillId="0" borderId="86" xfId="0" applyNumberFormat="1" applyFont="1" applyBorder="1" applyAlignment="1">
      <alignment vertical="center"/>
    </xf>
    <xf numFmtId="3" fontId="2" fillId="0" borderId="198" xfId="0" applyNumberFormat="1" applyFont="1" applyBorder="1" applyAlignment="1">
      <alignment vertical="center"/>
    </xf>
    <xf numFmtId="3" fontId="2" fillId="0" borderId="103" xfId="0" applyNumberFormat="1" applyFont="1" applyBorder="1" applyAlignment="1">
      <alignment vertical="center"/>
    </xf>
    <xf numFmtId="3" fontId="2" fillId="0" borderId="154" xfId="0" applyNumberFormat="1" applyFont="1" applyBorder="1" applyAlignment="1">
      <alignment vertical="center"/>
    </xf>
    <xf numFmtId="3" fontId="2" fillId="0" borderId="199" xfId="0" applyNumberFormat="1" applyFont="1" applyBorder="1" applyAlignment="1">
      <alignment horizontal="right" vertical="center"/>
    </xf>
    <xf numFmtId="3" fontId="12" fillId="2" borderId="14" xfId="0" applyNumberFormat="1" applyFont="1" applyFill="1" applyBorder="1" applyAlignment="1">
      <alignment horizontal="right" vertical="center"/>
    </xf>
    <xf numFmtId="3" fontId="12" fillId="2" borderId="51" xfId="0" applyNumberFormat="1" applyFont="1" applyFill="1" applyBorder="1" applyAlignment="1">
      <alignment horizontal="right" vertical="center"/>
    </xf>
    <xf numFmtId="3" fontId="2" fillId="0" borderId="52" xfId="0" applyNumberFormat="1" applyFont="1" applyBorder="1" applyAlignment="1">
      <alignment vertical="center"/>
    </xf>
    <xf numFmtId="3" fontId="12" fillId="2" borderId="52" xfId="0" applyNumberFormat="1" applyFont="1" applyFill="1" applyBorder="1" applyAlignment="1">
      <alignment horizontal="right" vertical="center"/>
    </xf>
    <xf numFmtId="3" fontId="2" fillId="0" borderId="204" xfId="0" applyNumberFormat="1" applyFont="1" applyBorder="1" applyAlignment="1">
      <alignment vertical="center"/>
    </xf>
    <xf numFmtId="3" fontId="12" fillId="2" borderId="14" xfId="0" applyNumberFormat="1" applyFont="1" applyFill="1" applyBorder="1" applyAlignment="1">
      <alignment vertical="center"/>
    </xf>
    <xf numFmtId="3" fontId="8" fillId="0" borderId="14" xfId="0" applyNumberFormat="1" applyFont="1" applyBorder="1" applyAlignment="1">
      <alignment horizontal="right" vertical="center"/>
    </xf>
    <xf numFmtId="3" fontId="12" fillId="2" borderId="203" xfId="0" applyNumberFormat="1" applyFont="1" applyFill="1" applyBorder="1" applyAlignment="1">
      <alignment horizontal="right" vertical="center"/>
    </xf>
    <xf numFmtId="3" fontId="9" fillId="4" borderId="28" xfId="0" applyNumberFormat="1" applyFont="1" applyFill="1" applyBorder="1" applyAlignment="1">
      <alignment horizontal="right" vertical="center"/>
    </xf>
    <xf numFmtId="3" fontId="12" fillId="2" borderId="52" xfId="0" applyNumberFormat="1" applyFont="1" applyFill="1" applyBorder="1" applyAlignment="1">
      <alignment vertical="center"/>
    </xf>
    <xf numFmtId="3" fontId="8" fillId="0" borderId="52" xfId="0" applyNumberFormat="1" applyFont="1" applyBorder="1" applyAlignment="1">
      <alignment horizontal="right" vertical="center"/>
    </xf>
    <xf numFmtId="3" fontId="12" fillId="2" borderId="195" xfId="0" applyNumberFormat="1" applyFont="1" applyFill="1" applyBorder="1" applyAlignment="1">
      <alignment horizontal="right" vertical="center"/>
    </xf>
    <xf numFmtId="3" fontId="9" fillId="4" borderId="53" xfId="0" applyNumberFormat="1" applyFont="1" applyFill="1" applyBorder="1" applyAlignment="1">
      <alignment horizontal="right" vertical="center"/>
    </xf>
    <xf numFmtId="0" fontId="12" fillId="2" borderId="7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2" fillId="0" borderId="205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3" fontId="2" fillId="0" borderId="206" xfId="0" applyNumberFormat="1" applyFont="1" applyBorder="1" applyAlignment="1">
      <alignment horizontal="right" vertical="center"/>
    </xf>
    <xf numFmtId="0" fontId="2" fillId="0" borderId="145" xfId="0" applyFont="1" applyBorder="1" applyAlignment="1">
      <alignment vertical="center"/>
    </xf>
    <xf numFmtId="3" fontId="2" fillId="0" borderId="207" xfId="0" applyNumberFormat="1" applyFont="1" applyBorder="1" applyAlignment="1">
      <alignment vertical="center"/>
    </xf>
    <xf numFmtId="3" fontId="7" fillId="2" borderId="137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3" fontId="2" fillId="0" borderId="209" xfId="0" applyNumberFormat="1" applyFont="1" applyBorder="1" applyAlignment="1">
      <alignment horizontal="right" vertical="center"/>
    </xf>
    <xf numFmtId="3" fontId="2" fillId="0" borderId="210" xfId="0" applyNumberFormat="1" applyFont="1" applyBorder="1" applyAlignment="1">
      <alignment horizontal="right" vertical="center"/>
    </xf>
    <xf numFmtId="3" fontId="2" fillId="0" borderId="211" xfId="0" applyNumberFormat="1" applyFont="1" applyBorder="1" applyAlignment="1">
      <alignment horizontal="right" vertical="center"/>
    </xf>
    <xf numFmtId="0" fontId="2" fillId="0" borderId="212" xfId="0" applyFont="1" applyBorder="1" applyAlignment="1">
      <alignment vertical="center"/>
    </xf>
    <xf numFmtId="3" fontId="7" fillId="0" borderId="208" xfId="0" applyNumberFormat="1" applyFont="1" applyBorder="1" applyAlignment="1">
      <alignment horizontal="right" vertical="center"/>
    </xf>
    <xf numFmtId="3" fontId="2" fillId="0" borderId="202" xfId="0" applyNumberFormat="1" applyFont="1" applyBorder="1" applyAlignment="1">
      <alignment horizontal="right" vertical="center"/>
    </xf>
    <xf numFmtId="3" fontId="2" fillId="0" borderId="57" xfId="0" applyNumberFormat="1" applyFont="1" applyBorder="1" applyAlignment="1">
      <alignment horizontal="right" vertical="center"/>
    </xf>
    <xf numFmtId="3" fontId="2" fillId="0" borderId="168" xfId="0" applyNumberFormat="1" applyFont="1" applyBorder="1" applyAlignment="1">
      <alignment horizontal="right" vertical="center"/>
    </xf>
    <xf numFmtId="0" fontId="2" fillId="0" borderId="168" xfId="0" applyFont="1" applyBorder="1" applyAlignment="1">
      <alignment vertical="center"/>
    </xf>
    <xf numFmtId="3" fontId="2" fillId="0" borderId="213" xfId="0" applyNumberFormat="1" applyFont="1" applyBorder="1" applyAlignment="1">
      <alignment vertical="center"/>
    </xf>
    <xf numFmtId="3" fontId="7" fillId="2" borderId="208" xfId="0" applyNumberFormat="1" applyFont="1" applyFill="1" applyBorder="1" applyAlignment="1">
      <alignment vertical="center"/>
    </xf>
    <xf numFmtId="9" fontId="2" fillId="0" borderId="214" xfId="0" applyNumberFormat="1" applyFont="1" applyBorder="1" applyAlignment="1">
      <alignment horizontal="right" vertical="center" wrapText="1"/>
    </xf>
    <xf numFmtId="9" fontId="2" fillId="0" borderId="215" xfId="0" applyNumberFormat="1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2" fillId="0" borderId="56" xfId="0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vertical="center"/>
    </xf>
    <xf numFmtId="0" fontId="2" fillId="0" borderId="21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3" fontId="2" fillId="0" borderId="218" xfId="0" applyNumberFormat="1" applyFont="1" applyBorder="1" applyAlignment="1">
      <alignment vertical="center"/>
    </xf>
    <xf numFmtId="3" fontId="12" fillId="2" borderId="50" xfId="0" applyNumberFormat="1" applyFont="1" applyFill="1" applyBorder="1" applyAlignment="1">
      <alignment vertical="center"/>
    </xf>
    <xf numFmtId="3" fontId="8" fillId="0" borderId="50" xfId="0" applyNumberFormat="1" applyFont="1" applyBorder="1" applyAlignment="1">
      <alignment horizontal="right" vertical="center"/>
    </xf>
    <xf numFmtId="3" fontId="12" fillId="2" borderId="216" xfId="0" applyNumberFormat="1" applyFont="1" applyFill="1" applyBorder="1" applyAlignment="1">
      <alignment horizontal="right" vertical="center"/>
    </xf>
    <xf numFmtId="3" fontId="9" fillId="4" borderId="56" xfId="0" applyNumberFormat="1" applyFont="1" applyFill="1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3" fontId="2" fillId="0" borderId="138" xfId="0" applyNumberFormat="1" applyFont="1" applyBorder="1" applyAlignment="1">
      <alignment vertical="center"/>
    </xf>
    <xf numFmtId="3" fontId="2" fillId="0" borderId="219" xfId="0" applyNumberFormat="1" applyFont="1" applyBorder="1" applyAlignment="1">
      <alignment vertical="center"/>
    </xf>
    <xf numFmtId="3" fontId="2" fillId="0" borderId="34" xfId="0" applyNumberFormat="1" applyFont="1" applyBorder="1" applyAlignment="1">
      <alignment vertical="center"/>
    </xf>
    <xf numFmtId="3" fontId="2" fillId="0" borderId="220" xfId="0" applyNumberFormat="1" applyFont="1" applyBorder="1" applyAlignment="1">
      <alignment vertical="center"/>
    </xf>
    <xf numFmtId="0" fontId="2" fillId="0" borderId="89" xfId="0" applyFont="1" applyBorder="1" applyAlignment="1">
      <alignment horizontal="center" vertical="center"/>
    </xf>
    <xf numFmtId="3" fontId="2" fillId="0" borderId="221" xfId="0" applyNumberFormat="1" applyFont="1" applyBorder="1" applyAlignment="1">
      <alignment vertical="center"/>
    </xf>
    <xf numFmtId="0" fontId="8" fillId="0" borderId="141" xfId="0" applyFont="1" applyBorder="1" applyAlignment="1">
      <alignment horizontal="center" vertical="center"/>
    </xf>
    <xf numFmtId="0" fontId="8" fillId="0" borderId="142" xfId="0" applyFont="1" applyBorder="1" applyAlignment="1">
      <alignment horizontal="center" vertical="center"/>
    </xf>
    <xf numFmtId="3" fontId="2" fillId="0" borderId="84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horizontal="right" vertical="center"/>
    </xf>
    <xf numFmtId="3" fontId="2" fillId="0" borderId="86" xfId="0" applyNumberFormat="1" applyFont="1" applyBorder="1" applyAlignment="1">
      <alignment horizontal="right" vertical="center"/>
    </xf>
    <xf numFmtId="3" fontId="2" fillId="0" borderId="120" xfId="0" applyNumberFormat="1" applyFont="1" applyBorder="1" applyAlignment="1">
      <alignment horizontal="right" vertical="center"/>
    </xf>
    <xf numFmtId="3" fontId="2" fillId="0" borderId="87" xfId="0" applyNumberFormat="1" applyFont="1" applyBorder="1" applyAlignment="1">
      <alignment horizontal="right" vertical="center"/>
    </xf>
    <xf numFmtId="3" fontId="2" fillId="3" borderId="88" xfId="0" applyNumberFormat="1" applyFont="1" applyFill="1" applyBorder="1" applyAlignment="1">
      <alignment vertical="center"/>
    </xf>
    <xf numFmtId="3" fontId="2" fillId="3" borderId="88" xfId="0" applyNumberFormat="1" applyFont="1" applyFill="1" applyBorder="1" applyAlignment="1">
      <alignment horizontal="right" vertical="center"/>
    </xf>
    <xf numFmtId="3" fontId="2" fillId="0" borderId="85" xfId="0" applyNumberFormat="1" applyFont="1" applyFill="1" applyBorder="1" applyAlignment="1">
      <alignment horizontal="right" vertical="center"/>
    </xf>
    <xf numFmtId="0" fontId="2" fillId="0" borderId="143" xfId="0" applyFont="1" applyBorder="1" applyAlignment="1">
      <alignment horizontal="right" vertical="center"/>
    </xf>
    <xf numFmtId="0" fontId="2" fillId="0" borderId="147" xfId="0" applyFont="1" applyBorder="1" applyAlignment="1">
      <alignment vertical="center"/>
    </xf>
    <xf numFmtId="3" fontId="2" fillId="0" borderId="64" xfId="0" applyNumberFormat="1" applyFont="1" applyBorder="1" applyAlignment="1">
      <alignment horizontal="right" vertical="center"/>
    </xf>
    <xf numFmtId="3" fontId="2" fillId="0" borderId="222" xfId="0" applyNumberFormat="1" applyFont="1" applyBorder="1" applyAlignment="1">
      <alignment horizontal="right" vertical="center"/>
    </xf>
    <xf numFmtId="49" fontId="7" fillId="2" borderId="82" xfId="0" applyNumberFormat="1" applyFont="1" applyFill="1" applyBorder="1" applyAlignment="1">
      <alignment horizontal="center" vertical="center"/>
    </xf>
    <xf numFmtId="3" fontId="2" fillId="3" borderId="223" xfId="0" applyNumberFormat="1" applyFont="1" applyFill="1" applyBorder="1" applyAlignment="1">
      <alignment horizontal="right" vertical="center"/>
    </xf>
    <xf numFmtId="3" fontId="2" fillId="0" borderId="169" xfId="0" applyNumberFormat="1" applyFont="1" applyBorder="1" applyAlignment="1">
      <alignment horizontal="right" vertical="center"/>
    </xf>
    <xf numFmtId="3" fontId="2" fillId="0" borderId="196" xfId="0" applyNumberFormat="1" applyFont="1" applyBorder="1" applyAlignment="1">
      <alignment horizontal="right" vertical="center"/>
    </xf>
    <xf numFmtId="3" fontId="2" fillId="0" borderId="225" xfId="0" applyNumberFormat="1" applyFont="1" applyBorder="1" applyAlignment="1">
      <alignment horizontal="right" vertical="center"/>
    </xf>
    <xf numFmtId="9" fontId="2" fillId="0" borderId="224" xfId="0" applyNumberFormat="1" applyFont="1" applyBorder="1" applyAlignment="1">
      <alignment horizontal="right" vertical="center"/>
    </xf>
    <xf numFmtId="0" fontId="2" fillId="0" borderId="196" xfId="0" applyFont="1" applyBorder="1" applyAlignment="1">
      <alignment horizontal="justify" vertical="center"/>
    </xf>
    <xf numFmtId="9" fontId="2" fillId="0" borderId="154" xfId="0" applyNumberFormat="1" applyFont="1" applyBorder="1" applyAlignment="1">
      <alignment horizontal="right" vertical="center"/>
    </xf>
    <xf numFmtId="0" fontId="2" fillId="0" borderId="191" xfId="0" applyFont="1" applyBorder="1" applyAlignment="1">
      <alignment horizontal="center" vertical="center"/>
    </xf>
    <xf numFmtId="0" fontId="2" fillId="0" borderId="192" xfId="0" applyFont="1" applyBorder="1" applyAlignment="1">
      <alignment horizontal="justify" vertical="center"/>
    </xf>
    <xf numFmtId="3" fontId="2" fillId="0" borderId="192" xfId="0" applyNumberFormat="1" applyFont="1" applyBorder="1" applyAlignment="1">
      <alignment horizontal="right" vertical="center"/>
    </xf>
    <xf numFmtId="9" fontId="2" fillId="0" borderId="226" xfId="0" applyNumberFormat="1" applyFont="1" applyBorder="1" applyAlignment="1">
      <alignment horizontal="right" vertical="center"/>
    </xf>
    <xf numFmtId="3" fontId="2" fillId="3" borderId="227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15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3" fontId="2" fillId="0" borderId="56" xfId="0" applyNumberFormat="1" applyFont="1" applyBorder="1" applyAlignment="1">
      <alignment horizontal="right" vertical="center"/>
    </xf>
    <xf numFmtId="49" fontId="2" fillId="0" borderId="117" xfId="0" applyNumberFormat="1" applyFont="1" applyBorder="1" applyAlignment="1">
      <alignment horizontal="center" vertical="center"/>
    </xf>
    <xf numFmtId="0" fontId="2" fillId="0" borderId="101" xfId="0" applyFont="1" applyBorder="1" applyAlignment="1">
      <alignment vertical="center"/>
    </xf>
    <xf numFmtId="3" fontId="2" fillId="0" borderId="101" xfId="0" applyNumberFormat="1" applyFont="1" applyBorder="1" applyAlignment="1">
      <alignment horizontal="right" vertical="center"/>
    </xf>
    <xf numFmtId="9" fontId="2" fillId="0" borderId="141" xfId="0" applyNumberFormat="1" applyFont="1" applyBorder="1" applyAlignment="1">
      <alignment horizontal="right" vertical="center"/>
    </xf>
    <xf numFmtId="3" fontId="2" fillId="0" borderId="228" xfId="0" applyNumberFormat="1" applyFont="1" applyBorder="1" applyAlignment="1">
      <alignment horizontal="right" vertical="center" wrapText="1"/>
    </xf>
    <xf numFmtId="9" fontId="2" fillId="0" borderId="178" xfId="0" applyNumberFormat="1" applyFont="1" applyBorder="1" applyAlignment="1">
      <alignment horizontal="right" vertical="center" wrapText="1"/>
    </xf>
    <xf numFmtId="0" fontId="3" fillId="0" borderId="116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98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2" fillId="0" borderId="156" xfId="0" applyFont="1" applyBorder="1" applyAlignment="1">
      <alignment horizontal="center" vertical="center"/>
    </xf>
    <xf numFmtId="0" fontId="7" fillId="2" borderId="11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152" xfId="0" applyFont="1" applyBorder="1" applyAlignment="1">
      <alignment horizontal="right" vertical="center"/>
    </xf>
    <xf numFmtId="0" fontId="7" fillId="0" borderId="170" xfId="0" applyFont="1" applyBorder="1" applyAlignment="1">
      <alignment horizontal="right" vertical="center"/>
    </xf>
    <xf numFmtId="0" fontId="7" fillId="0" borderId="99" xfId="0" applyFont="1" applyBorder="1" applyAlignment="1">
      <alignment horizontal="right" vertical="center"/>
    </xf>
    <xf numFmtId="0" fontId="7" fillId="2" borderId="152" xfId="0" applyFont="1" applyFill="1" applyBorder="1" applyAlignment="1">
      <alignment horizontal="right" vertical="center"/>
    </xf>
    <xf numFmtId="0" fontId="2" fillId="0" borderId="100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08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0" borderId="200" xfId="0" applyFont="1" applyBorder="1" applyAlignment="1">
      <alignment horizontal="center" vertical="center"/>
    </xf>
    <xf numFmtId="0" fontId="7" fillId="0" borderId="20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52" xfId="0" applyFont="1" applyFill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0" fontId="2" fillId="0" borderId="200" xfId="0" applyFont="1" applyBorder="1" applyAlignment="1">
      <alignment horizontal="center" vertical="center"/>
    </xf>
    <xf numFmtId="0" fontId="2" fillId="0" borderId="201" xfId="0" applyFont="1" applyBorder="1" applyAlignment="1">
      <alignment horizontal="center" vertical="center"/>
    </xf>
    <xf numFmtId="0" fontId="5" fillId="0" borderId="15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87" xfId="0" applyFont="1" applyFill="1" applyBorder="1" applyAlignment="1">
      <alignment horizontal="center" vertical="center"/>
    </xf>
    <xf numFmtId="0" fontId="7" fillId="2" borderId="99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58" xfId="0" applyFont="1" applyBorder="1" applyAlignment="1">
      <alignment horizontal="left" vertical="center"/>
    </xf>
    <xf numFmtId="0" fontId="5" fillId="0" borderId="92" xfId="0" applyFont="1" applyBorder="1" applyAlignment="1">
      <alignment horizontal="left" vertical="center"/>
    </xf>
    <xf numFmtId="0" fontId="5" fillId="0" borderId="119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4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8" fillId="0" borderId="116" xfId="0" applyFont="1" applyBorder="1" applyAlignment="1">
      <alignment horizontal="center" vertical="center" wrapText="1"/>
    </xf>
    <xf numFmtId="0" fontId="8" fillId="0" borderId="12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2" borderId="152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59" xfId="0" applyFont="1" applyBorder="1" applyAlignment="1">
      <alignment horizontal="center" vertical="center"/>
    </xf>
    <xf numFmtId="0" fontId="7" fillId="0" borderId="185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60" xfId="0" applyFont="1" applyBorder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2 2" xfId="2" xr:uid="{00000000-0005-0000-0000-000002000000}"/>
    <cellStyle name="Normál 2_Mellékletek az egységes költségvetési rendelethez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39.5703125" style="1" customWidth="1"/>
    <col min="3" max="6" width="9.7109375" style="1" customWidth="1"/>
    <col min="8" max="8" width="11.140625" bestFit="1" customWidth="1"/>
  </cols>
  <sheetData>
    <row r="1" spans="1:7" s="1" customFormat="1" ht="15" customHeight="1" x14ac:dyDescent="0.2">
      <c r="B1" s="2"/>
      <c r="C1" s="2"/>
      <c r="D1" s="2"/>
      <c r="E1" s="541"/>
      <c r="F1" s="535"/>
      <c r="G1" s="2" t="s">
        <v>398</v>
      </c>
    </row>
    <row r="2" spans="1:7" s="1" customFormat="1" ht="15" customHeight="1" x14ac:dyDescent="0.2">
      <c r="A2" s="3"/>
      <c r="B2" s="3"/>
      <c r="C2" s="3"/>
      <c r="D2" s="3"/>
      <c r="E2" s="3"/>
      <c r="F2" s="3"/>
      <c r="G2" s="375" t="s">
        <v>635</v>
      </c>
    </row>
    <row r="3" spans="1:7" s="1" customFormat="1" ht="15" customHeight="1" x14ac:dyDescent="0.2">
      <c r="A3" s="4"/>
    </row>
    <row r="4" spans="1:7" s="1" customFormat="1" ht="15" customHeight="1" x14ac:dyDescent="0.2">
      <c r="A4" s="644" t="s">
        <v>580</v>
      </c>
      <c r="B4" s="644"/>
      <c r="C4" s="644"/>
      <c r="D4" s="644"/>
      <c r="E4" s="644"/>
      <c r="F4" s="644"/>
    </row>
    <row r="5" spans="1:7" s="1" customFormat="1" ht="15" customHeight="1" thickBot="1" x14ac:dyDescent="0.25">
      <c r="A5" s="5"/>
      <c r="B5" s="5"/>
      <c r="C5" s="5"/>
      <c r="D5" s="5"/>
      <c r="E5" s="538"/>
      <c r="F5" s="6" t="s">
        <v>179</v>
      </c>
    </row>
    <row r="6" spans="1:7" ht="47.25" thickTop="1" x14ac:dyDescent="0.2">
      <c r="A6" s="7" t="s">
        <v>1</v>
      </c>
      <c r="B6" s="8" t="s">
        <v>2</v>
      </c>
      <c r="C6" s="9" t="s">
        <v>501</v>
      </c>
      <c r="D6" s="9" t="s">
        <v>607</v>
      </c>
      <c r="E6" s="9" t="s">
        <v>636</v>
      </c>
      <c r="F6" s="10" t="s">
        <v>586</v>
      </c>
    </row>
    <row r="7" spans="1:7" ht="15" customHeight="1" thickBot="1" x14ac:dyDescent="0.25">
      <c r="A7" s="11" t="s">
        <v>3</v>
      </c>
      <c r="B7" s="12" t="s">
        <v>4</v>
      </c>
      <c r="C7" s="13" t="s">
        <v>5</v>
      </c>
      <c r="D7" s="13" t="s">
        <v>6</v>
      </c>
      <c r="E7" s="568" t="s">
        <v>7</v>
      </c>
      <c r="F7" s="14" t="s">
        <v>8</v>
      </c>
      <c r="G7" s="15"/>
    </row>
    <row r="8" spans="1:7" ht="15" customHeight="1" thickTop="1" x14ac:dyDescent="0.2">
      <c r="A8" s="647" t="s">
        <v>10</v>
      </c>
      <c r="B8" s="648"/>
      <c r="C8" s="648"/>
      <c r="D8" s="648"/>
      <c r="E8" s="648"/>
      <c r="F8" s="649"/>
      <c r="G8" s="15"/>
    </row>
    <row r="9" spans="1:7" ht="15" customHeight="1" x14ac:dyDescent="0.2">
      <c r="A9" s="24" t="s">
        <v>11</v>
      </c>
      <c r="B9" s="25" t="s">
        <v>478</v>
      </c>
      <c r="C9" s="26">
        <f t="shared" ref="C9" si="0">SUM(C10:C11)</f>
        <v>69237657</v>
      </c>
      <c r="D9" s="26">
        <f t="shared" ref="D9:E9" si="1">SUM(D10:D11)</f>
        <v>69237657</v>
      </c>
      <c r="E9" s="26">
        <f t="shared" si="1"/>
        <v>70526527</v>
      </c>
      <c r="F9" s="79">
        <f>E9/C9</f>
        <v>1.0186151590889334</v>
      </c>
      <c r="G9" s="15"/>
    </row>
    <row r="10" spans="1:7" ht="15" customHeight="1" x14ac:dyDescent="0.2">
      <c r="A10" s="17" t="s">
        <v>13</v>
      </c>
      <c r="B10" s="18" t="s">
        <v>280</v>
      </c>
      <c r="C10" s="19">
        <f>'7.sz. melléklet'!D68</f>
        <v>62551911</v>
      </c>
      <c r="D10" s="19">
        <f>'7.sz. melléklet'!E68</f>
        <v>62551911</v>
      </c>
      <c r="E10" s="19">
        <f>'7.sz. melléklet'!F68</f>
        <v>63070071</v>
      </c>
      <c r="F10" s="118">
        <f t="shared" ref="F10:F12" si="2">E10/C10</f>
        <v>1.0082836797743877</v>
      </c>
      <c r="G10" s="15"/>
    </row>
    <row r="11" spans="1:7" ht="24" x14ac:dyDescent="0.2">
      <c r="A11" s="17" t="s">
        <v>14</v>
      </c>
      <c r="B11" s="47" t="s">
        <v>480</v>
      </c>
      <c r="C11" s="19">
        <f>'7.sz. melléklet'!D69</f>
        <v>6685746</v>
      </c>
      <c r="D11" s="19">
        <f>'7.sz. melléklet'!E69</f>
        <v>6685746</v>
      </c>
      <c r="E11" s="19">
        <f>'7.sz. melléklet'!F69</f>
        <v>7456456</v>
      </c>
      <c r="F11" s="118">
        <f t="shared" si="2"/>
        <v>1.1152765899272872</v>
      </c>
      <c r="G11" s="15"/>
    </row>
    <row r="12" spans="1:7" ht="24" x14ac:dyDescent="0.2">
      <c r="A12" s="24" t="s">
        <v>18</v>
      </c>
      <c r="B12" s="492" t="s">
        <v>479</v>
      </c>
      <c r="C12" s="26">
        <f t="shared" ref="C12" si="3">SUM(C13:C14)</f>
        <v>36925688</v>
      </c>
      <c r="D12" s="26">
        <f t="shared" ref="D12:E12" si="4">SUM(D13:D14)</f>
        <v>36925688</v>
      </c>
      <c r="E12" s="26">
        <f t="shared" si="4"/>
        <v>33612394</v>
      </c>
      <c r="F12" s="79">
        <f t="shared" si="2"/>
        <v>0.91027129948127172</v>
      </c>
      <c r="G12" s="15"/>
    </row>
    <row r="13" spans="1:7" ht="15" customHeight="1" x14ac:dyDescent="0.2">
      <c r="A13" s="17" t="s">
        <v>13</v>
      </c>
      <c r="B13" s="18" t="s">
        <v>458</v>
      </c>
      <c r="C13" s="19">
        <f>'7.sz. melléklet'!D71</f>
        <v>0</v>
      </c>
      <c r="D13" s="19">
        <f>'7.sz. melléklet'!E71</f>
        <v>0</v>
      </c>
      <c r="E13" s="19">
        <f>'7.sz. melléklet'!F71</f>
        <v>0</v>
      </c>
      <c r="F13" s="79"/>
      <c r="G13" s="15"/>
    </row>
    <row r="14" spans="1:7" ht="24" x14ac:dyDescent="0.2">
      <c r="A14" s="17" t="s">
        <v>14</v>
      </c>
      <c r="B14" s="47" t="s">
        <v>481</v>
      </c>
      <c r="C14" s="19">
        <f>'7.sz. melléklet'!D72</f>
        <v>36925688</v>
      </c>
      <c r="D14" s="19">
        <f>'7.sz. melléklet'!E72</f>
        <v>36925688</v>
      </c>
      <c r="E14" s="19">
        <f>'7.sz. melléklet'!F72</f>
        <v>33612394</v>
      </c>
      <c r="F14" s="118">
        <f t="shared" ref="F14:F19" si="5">E14/C14</f>
        <v>0.91027129948127172</v>
      </c>
      <c r="G14" s="15"/>
    </row>
    <row r="15" spans="1:7" ht="15" customHeight="1" x14ac:dyDescent="0.2">
      <c r="A15" s="24" t="s">
        <v>19</v>
      </c>
      <c r="B15" s="67" t="s">
        <v>15</v>
      </c>
      <c r="C15" s="68">
        <f t="shared" ref="C15" si="6">SUM(C16:C18)</f>
        <v>96000000</v>
      </c>
      <c r="D15" s="68">
        <f t="shared" ref="D15:E15" si="7">SUM(D16:D18)</f>
        <v>96000000</v>
      </c>
      <c r="E15" s="68">
        <f t="shared" si="7"/>
        <v>96000000</v>
      </c>
      <c r="F15" s="79">
        <f t="shared" si="5"/>
        <v>1</v>
      </c>
      <c r="G15" s="15"/>
    </row>
    <row r="16" spans="1:7" ht="15" customHeight="1" x14ac:dyDescent="0.2">
      <c r="A16" s="239" t="s">
        <v>13</v>
      </c>
      <c r="B16" s="240" t="s">
        <v>288</v>
      </c>
      <c r="C16" s="163">
        <f>'7.sz. melléklet'!D74</f>
        <v>54500000</v>
      </c>
      <c r="D16" s="163">
        <f>'7.sz. melléklet'!E74</f>
        <v>54500000</v>
      </c>
      <c r="E16" s="163">
        <f>'7.sz. melléklet'!F74</f>
        <v>54500000</v>
      </c>
      <c r="F16" s="87">
        <f t="shared" si="5"/>
        <v>1</v>
      </c>
      <c r="G16" s="15"/>
    </row>
    <row r="17" spans="1:7" ht="15" customHeight="1" x14ac:dyDescent="0.2">
      <c r="A17" s="239" t="s">
        <v>14</v>
      </c>
      <c r="B17" s="240" t="s">
        <v>289</v>
      </c>
      <c r="C17" s="163">
        <f>'7.sz. melléklet'!D75</f>
        <v>41000000</v>
      </c>
      <c r="D17" s="163">
        <f>'7.sz. melléklet'!E75</f>
        <v>41000000</v>
      </c>
      <c r="E17" s="163">
        <f>'7.sz. melléklet'!F75</f>
        <v>41000000</v>
      </c>
      <c r="F17" s="87">
        <f t="shared" si="5"/>
        <v>1</v>
      </c>
      <c r="G17" s="15"/>
    </row>
    <row r="18" spans="1:7" ht="15" customHeight="1" x14ac:dyDescent="0.2">
      <c r="A18" s="239" t="s">
        <v>41</v>
      </c>
      <c r="B18" s="240" t="s">
        <v>299</v>
      </c>
      <c r="C18" s="163">
        <f>'7.sz. melléklet'!D79</f>
        <v>500000</v>
      </c>
      <c r="D18" s="163">
        <f>'7.sz. melléklet'!E79</f>
        <v>500000</v>
      </c>
      <c r="E18" s="163">
        <f>'7.sz. melléklet'!F79</f>
        <v>500000</v>
      </c>
      <c r="F18" s="87">
        <f t="shared" si="5"/>
        <v>1</v>
      </c>
      <c r="G18" s="15"/>
    </row>
    <row r="19" spans="1:7" ht="15" customHeight="1" x14ac:dyDescent="0.2">
      <c r="A19" s="24" t="s">
        <v>20</v>
      </c>
      <c r="B19" s="16" t="s">
        <v>12</v>
      </c>
      <c r="C19" s="26">
        <f>'2.sz. melléklet'!C9</f>
        <v>78494085</v>
      </c>
      <c r="D19" s="26">
        <f>'2.sz. melléklet'!D9</f>
        <v>78494090</v>
      </c>
      <c r="E19" s="26">
        <f>'2.sz. melléklet'!E9</f>
        <v>80049914</v>
      </c>
      <c r="F19" s="79">
        <f t="shared" si="5"/>
        <v>1.0198209712235005</v>
      </c>
      <c r="G19" s="15"/>
    </row>
    <row r="20" spans="1:7" ht="15" customHeight="1" x14ac:dyDescent="0.2">
      <c r="A20" s="24" t="s">
        <v>21</v>
      </c>
      <c r="B20" s="25" t="s">
        <v>382</v>
      </c>
      <c r="C20" s="26">
        <f>'7.sz. melléklet'!D90</f>
        <v>0</v>
      </c>
      <c r="D20" s="26">
        <f>'7.sz. melléklet'!E90</f>
        <v>0</v>
      </c>
      <c r="E20" s="26">
        <f>'7.sz. melléklet'!F90</f>
        <v>0</v>
      </c>
      <c r="F20" s="79"/>
      <c r="G20" s="15"/>
    </row>
    <row r="21" spans="1:7" ht="15" customHeight="1" x14ac:dyDescent="0.2">
      <c r="A21" s="476" t="s">
        <v>482</v>
      </c>
      <c r="B21" s="25" t="s">
        <v>22</v>
      </c>
      <c r="C21" s="26">
        <f>'7.sz. melléklet'!D92</f>
        <v>0</v>
      </c>
      <c r="D21" s="26">
        <f>'7.sz. melléklet'!E92</f>
        <v>0</v>
      </c>
      <c r="E21" s="26">
        <f>'7.sz. melléklet'!F92</f>
        <v>744600</v>
      </c>
      <c r="F21" s="79"/>
      <c r="G21" s="15"/>
    </row>
    <row r="22" spans="1:7" ht="15" customHeight="1" x14ac:dyDescent="0.2">
      <c r="A22" s="476" t="s">
        <v>26</v>
      </c>
      <c r="B22" s="25" t="s">
        <v>23</v>
      </c>
      <c r="C22" s="26">
        <f>'7.sz. melléklet'!D94</f>
        <v>860000</v>
      </c>
      <c r="D22" s="26">
        <f>'7.sz. melléklet'!E94</f>
        <v>2071000</v>
      </c>
      <c r="E22" s="26">
        <f>'7.sz. melléklet'!F94</f>
        <v>7566000</v>
      </c>
      <c r="F22" s="79">
        <f t="shared" ref="F22:F25" si="8">E22/C22</f>
        <v>8.797674418604652</v>
      </c>
      <c r="G22" s="15"/>
    </row>
    <row r="23" spans="1:7" ht="15" customHeight="1" x14ac:dyDescent="0.2">
      <c r="A23" s="645" t="s">
        <v>25</v>
      </c>
      <c r="B23" s="645"/>
      <c r="C23" s="28">
        <f t="shared" ref="C23" si="9">C19+C15+C9+C20+C12+C21+C22</f>
        <v>281517430</v>
      </c>
      <c r="D23" s="28">
        <f t="shared" ref="D23:E23" si="10">D19+D15+D9+D20+D12+D21+D22</f>
        <v>282728435</v>
      </c>
      <c r="E23" s="28">
        <f t="shared" si="10"/>
        <v>288499435</v>
      </c>
      <c r="F23" s="117">
        <f t="shared" si="8"/>
        <v>1.0248013240245906</v>
      </c>
      <c r="G23" s="15"/>
    </row>
    <row r="24" spans="1:7" ht="15" customHeight="1" x14ac:dyDescent="0.2">
      <c r="A24" s="646" t="s">
        <v>26</v>
      </c>
      <c r="B24" s="25" t="s">
        <v>27</v>
      </c>
      <c r="C24" s="650">
        <f>'2.sz. melléklet'!C18+'2.sz. melléklet'!C25+'2.sz. melléklet'!C28</f>
        <v>224720570</v>
      </c>
      <c r="D24" s="650">
        <f>'2.sz. melléklet'!D18+'2.sz. melléklet'!D25+'2.sz. melléklet'!D28</f>
        <v>224720565</v>
      </c>
      <c r="E24" s="650">
        <f>'2.sz. melléklet'!E18+'2.sz. melléklet'!E25+'2.sz. melléklet'!E28</f>
        <v>224720565</v>
      </c>
      <c r="F24" s="652">
        <f t="shared" si="8"/>
        <v>0.99999997775014549</v>
      </c>
      <c r="G24" s="651"/>
    </row>
    <row r="25" spans="1:7" ht="15" customHeight="1" x14ac:dyDescent="0.2">
      <c r="A25" s="646"/>
      <c r="B25" s="25" t="s">
        <v>28</v>
      </c>
      <c r="C25" s="650"/>
      <c r="D25" s="650"/>
      <c r="E25" s="650"/>
      <c r="F25" s="652" t="e">
        <f t="shared" si="8"/>
        <v>#DIV/0!</v>
      </c>
      <c r="G25" s="651"/>
    </row>
    <row r="26" spans="1:7" ht="15" customHeight="1" x14ac:dyDescent="0.2">
      <c r="A26" s="287" t="s">
        <v>337</v>
      </c>
      <c r="B26" s="25" t="s">
        <v>395</v>
      </c>
      <c r="C26" s="534">
        <v>0</v>
      </c>
      <c r="D26" s="164">
        <v>0</v>
      </c>
      <c r="E26" s="537">
        <v>0</v>
      </c>
      <c r="F26" s="288"/>
      <c r="G26" s="271"/>
    </row>
    <row r="27" spans="1:7" ht="15" customHeight="1" x14ac:dyDescent="0.2">
      <c r="A27" s="262" t="s">
        <v>29</v>
      </c>
      <c r="B27" s="25" t="s">
        <v>496</v>
      </c>
      <c r="C27" s="161">
        <f>SUM(C28:C30)</f>
        <v>0</v>
      </c>
      <c r="D27" s="161">
        <f>SUM(D28:D30)</f>
        <v>0</v>
      </c>
      <c r="E27" s="161">
        <f>SUM(E28:E30)</f>
        <v>0</v>
      </c>
      <c r="F27" s="263"/>
      <c r="G27" s="651"/>
    </row>
    <row r="28" spans="1:7" ht="15" customHeight="1" x14ac:dyDescent="0.2">
      <c r="A28" s="42" t="s">
        <v>13</v>
      </c>
      <c r="B28" s="18" t="s">
        <v>497</v>
      </c>
      <c r="C28" s="393"/>
      <c r="D28" s="393"/>
      <c r="E28" s="393"/>
      <c r="F28" s="261"/>
      <c r="G28" s="651"/>
    </row>
    <row r="29" spans="1:7" ht="15" customHeight="1" x14ac:dyDescent="0.2">
      <c r="A29" s="17" t="s">
        <v>14</v>
      </c>
      <c r="B29" s="18" t="s">
        <v>338</v>
      </c>
      <c r="C29" s="162">
        <f>'7.sz. melléklet'!D98</f>
        <v>0</v>
      </c>
      <c r="D29" s="162">
        <f>'7.sz. melléklet'!E98</f>
        <v>0</v>
      </c>
      <c r="E29" s="162">
        <f>'7.sz. melléklet'!F98</f>
        <v>0</v>
      </c>
      <c r="F29" s="46"/>
      <c r="G29" s="15"/>
    </row>
    <row r="30" spans="1:7" ht="15" customHeight="1" x14ac:dyDescent="0.2">
      <c r="A30" s="17" t="s">
        <v>41</v>
      </c>
      <c r="B30" s="18" t="s">
        <v>339</v>
      </c>
      <c r="C30" s="392"/>
      <c r="D30" s="392"/>
      <c r="E30" s="392"/>
      <c r="F30" s="359"/>
      <c r="G30" s="15"/>
    </row>
    <row r="31" spans="1:7" ht="15" customHeight="1" x14ac:dyDescent="0.2">
      <c r="A31" s="645" t="s">
        <v>30</v>
      </c>
      <c r="B31" s="645"/>
      <c r="C31" s="28">
        <f t="shared" ref="C31" si="11">SUM(C24:C27)</f>
        <v>224720570</v>
      </c>
      <c r="D31" s="28">
        <f t="shared" ref="D31:E31" si="12">SUM(D24:D27)</f>
        <v>224720565</v>
      </c>
      <c r="E31" s="28">
        <f t="shared" si="12"/>
        <v>224720565</v>
      </c>
      <c r="F31" s="83">
        <f t="shared" ref="F31:F32" si="13">E31/C31</f>
        <v>0.99999997775014549</v>
      </c>
      <c r="G31" s="15"/>
    </row>
    <row r="32" spans="1:7" ht="15" customHeight="1" x14ac:dyDescent="0.2">
      <c r="A32" s="657" t="s">
        <v>31</v>
      </c>
      <c r="B32" s="657"/>
      <c r="C32" s="31">
        <f>C31+C23</f>
        <v>506238000</v>
      </c>
      <c r="D32" s="31">
        <f>D31+D23</f>
        <v>507449000</v>
      </c>
      <c r="E32" s="31">
        <f>E31+E23</f>
        <v>513220000</v>
      </c>
      <c r="F32" s="160">
        <f t="shared" si="13"/>
        <v>1.0137919318581379</v>
      </c>
      <c r="G32" s="15"/>
    </row>
    <row r="33" spans="1:8" ht="15" customHeight="1" x14ac:dyDescent="0.2">
      <c r="A33" s="32"/>
      <c r="B33" s="33"/>
      <c r="C33" s="50"/>
      <c r="D33" s="50"/>
      <c r="E33" s="50"/>
      <c r="F33" s="34"/>
      <c r="G33" s="15"/>
    </row>
    <row r="34" spans="1:8" ht="15" customHeight="1" x14ac:dyDescent="0.2">
      <c r="A34" s="653" t="s">
        <v>32</v>
      </c>
      <c r="B34" s="654"/>
      <c r="C34" s="654"/>
      <c r="D34" s="654"/>
      <c r="E34" s="654"/>
      <c r="F34" s="655"/>
      <c r="G34" s="15"/>
    </row>
    <row r="35" spans="1:8" ht="15" customHeight="1" x14ac:dyDescent="0.2">
      <c r="A35" s="35" t="s">
        <v>11</v>
      </c>
      <c r="B35" s="16" t="s">
        <v>33</v>
      </c>
      <c r="C35" s="333">
        <f>'4.sz. melléklet'!D18</f>
        <v>243722682</v>
      </c>
      <c r="D35" s="333">
        <f>'4.sz. melléklet'!E18</f>
        <v>260218876</v>
      </c>
      <c r="E35" s="333">
        <f>'4.sz. melléklet'!F18</f>
        <v>272659384</v>
      </c>
      <c r="F35" s="79">
        <f t="shared" ref="F35:F41" si="14">E35/C35</f>
        <v>1.1187279811732911</v>
      </c>
      <c r="G35" s="15"/>
      <c r="H35" s="172"/>
    </row>
    <row r="36" spans="1:8" ht="15" customHeight="1" x14ac:dyDescent="0.2">
      <c r="A36" s="24" t="s">
        <v>18</v>
      </c>
      <c r="B36" s="25" t="s">
        <v>34</v>
      </c>
      <c r="C36" s="26">
        <f>'7.sz. melléklet'!D37+'7.sz. melléklet'!D44+'7.sz. melléklet'!D48</f>
        <v>200170892</v>
      </c>
      <c r="D36" s="26">
        <f>'7.sz. melléklet'!E37+'7.sz. melléklet'!E44+'7.sz. melléklet'!E48</f>
        <v>205938892</v>
      </c>
      <c r="E36" s="26">
        <f>'7.sz. melléklet'!F37+'7.sz. melléklet'!F44+'7.sz. melléklet'!F48</f>
        <v>188238350</v>
      </c>
      <c r="F36" s="79">
        <f t="shared" si="14"/>
        <v>0.9403882258765176</v>
      </c>
      <c r="G36" s="15"/>
    </row>
    <row r="37" spans="1:8" ht="15" customHeight="1" x14ac:dyDescent="0.2">
      <c r="A37" s="24" t="s">
        <v>19</v>
      </c>
      <c r="B37" s="25" t="s">
        <v>35</v>
      </c>
      <c r="C37" s="161">
        <f t="shared" ref="C37:E37" si="15">SUM(C38:C38)</f>
        <v>60040523</v>
      </c>
      <c r="D37" s="161">
        <f t="shared" si="15"/>
        <v>38987329</v>
      </c>
      <c r="E37" s="161">
        <f t="shared" si="15"/>
        <v>50018363</v>
      </c>
      <c r="F37" s="79">
        <f t="shared" si="14"/>
        <v>0.8330767371896477</v>
      </c>
      <c r="G37" s="15"/>
    </row>
    <row r="38" spans="1:8" ht="15" customHeight="1" x14ac:dyDescent="0.2">
      <c r="A38" s="17" t="s">
        <v>13</v>
      </c>
      <c r="B38" s="18" t="s">
        <v>36</v>
      </c>
      <c r="C38" s="19">
        <f>'7.sz. melléklet'!D36</f>
        <v>60040523</v>
      </c>
      <c r="D38" s="19">
        <f>'7.sz. melléklet'!E36</f>
        <v>38987329</v>
      </c>
      <c r="E38" s="19">
        <f>'7.sz. melléklet'!F36</f>
        <v>50018363</v>
      </c>
      <c r="F38" s="118">
        <f t="shared" si="14"/>
        <v>0.8330767371896477</v>
      </c>
      <c r="G38" s="15"/>
    </row>
    <row r="39" spans="1:8" ht="15" customHeight="1" x14ac:dyDescent="0.2">
      <c r="A39" s="645" t="s">
        <v>37</v>
      </c>
      <c r="B39" s="645"/>
      <c r="C39" s="264">
        <f t="shared" ref="C39" si="16">C35+C36+C37</f>
        <v>503934097</v>
      </c>
      <c r="D39" s="264">
        <f t="shared" ref="D39:E39" si="17">D35+D36+D37</f>
        <v>505145097</v>
      </c>
      <c r="E39" s="264">
        <f t="shared" si="17"/>
        <v>510916097</v>
      </c>
      <c r="F39" s="79">
        <f t="shared" si="14"/>
        <v>1.013854986280081</v>
      </c>
      <c r="G39" s="15"/>
    </row>
    <row r="40" spans="1:8" ht="15" customHeight="1" x14ac:dyDescent="0.2">
      <c r="A40" s="287" t="s">
        <v>55</v>
      </c>
      <c r="B40" s="25" t="s">
        <v>38</v>
      </c>
      <c r="C40" s="351">
        <f>'7.sz. melléklet'!D59</f>
        <v>2303903</v>
      </c>
      <c r="D40" s="351">
        <f>'7.sz. melléklet'!E59</f>
        <v>2303903</v>
      </c>
      <c r="E40" s="351">
        <f>'7.sz. melléklet'!F59</f>
        <v>2303903</v>
      </c>
      <c r="F40" s="79">
        <f t="shared" si="14"/>
        <v>1</v>
      </c>
      <c r="G40" s="271"/>
    </row>
    <row r="41" spans="1:8" s="38" customFormat="1" ht="15" customHeight="1" thickBot="1" x14ac:dyDescent="0.25">
      <c r="A41" s="656" t="s">
        <v>39</v>
      </c>
      <c r="B41" s="656"/>
      <c r="C41" s="209">
        <f t="shared" ref="C41" si="18">C39+C40</f>
        <v>506238000</v>
      </c>
      <c r="D41" s="209">
        <f t="shared" ref="D41:E41" si="19">D39+D40</f>
        <v>507449000</v>
      </c>
      <c r="E41" s="209">
        <f t="shared" si="19"/>
        <v>513220000</v>
      </c>
      <c r="F41" s="210">
        <f t="shared" si="14"/>
        <v>1.0137919318581379</v>
      </c>
      <c r="G41" s="37"/>
    </row>
    <row r="42" spans="1:8" ht="13.5" thickTop="1" x14ac:dyDescent="0.2"/>
  </sheetData>
  <sheetProtection selectLockedCells="1" selectUnlockedCells="1"/>
  <mergeCells count="15">
    <mergeCell ref="G24:G25"/>
    <mergeCell ref="G27:G28"/>
    <mergeCell ref="F24:F25"/>
    <mergeCell ref="A34:F34"/>
    <mergeCell ref="A41:B41"/>
    <mergeCell ref="A31:B31"/>
    <mergeCell ref="A32:B32"/>
    <mergeCell ref="A39:B39"/>
    <mergeCell ref="D24:D25"/>
    <mergeCell ref="E24:E25"/>
    <mergeCell ref="A4:F4"/>
    <mergeCell ref="A23:B23"/>
    <mergeCell ref="A24:A25"/>
    <mergeCell ref="A8:F8"/>
    <mergeCell ref="C24:C25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0"/>
  <sheetViews>
    <sheetView zoomScaleNormal="100" workbookViewId="0"/>
  </sheetViews>
  <sheetFormatPr defaultRowHeight="12.75" x14ac:dyDescent="0.2"/>
  <cols>
    <col min="1" max="1" width="5" style="1" customWidth="1"/>
    <col min="2" max="2" width="5.7109375" customWidth="1"/>
    <col min="3" max="3" width="30.85546875" style="1" customWidth="1"/>
    <col min="4" max="6" width="9.140625" style="1"/>
    <col min="7" max="7" width="10.28515625" style="1" customWidth="1"/>
    <col min="8" max="8" width="10.28515625" customWidth="1"/>
  </cols>
  <sheetData>
    <row r="1" spans="1:8" ht="15" customHeight="1" x14ac:dyDescent="0.2">
      <c r="C1" s="3"/>
      <c r="D1" s="3"/>
      <c r="E1" s="3"/>
      <c r="F1" s="3"/>
      <c r="G1" s="3"/>
      <c r="H1" s="2" t="s">
        <v>407</v>
      </c>
    </row>
    <row r="2" spans="1:8" ht="15" customHeight="1" x14ac:dyDescent="0.2">
      <c r="C2" s="3"/>
      <c r="D2" s="3"/>
      <c r="E2" s="3"/>
      <c r="F2" s="3"/>
      <c r="G2" s="3"/>
      <c r="H2" s="2" t="str">
        <f>'1.sz. melléklet'!G2</f>
        <v>az 12/2019. (XI.28.) önkormányzati rendelethez</v>
      </c>
    </row>
    <row r="3" spans="1:8" ht="15" customHeight="1" x14ac:dyDescent="0.2">
      <c r="C3" s="4"/>
      <c r="H3" s="1"/>
    </row>
    <row r="4" spans="1:8" ht="15" customHeight="1" x14ac:dyDescent="0.2">
      <c r="A4" s="644" t="s">
        <v>123</v>
      </c>
      <c r="B4" s="644"/>
      <c r="C4" s="644"/>
      <c r="D4" s="644"/>
      <c r="E4" s="644"/>
      <c r="F4" s="644"/>
      <c r="G4" s="644"/>
      <c r="H4" s="644"/>
    </row>
    <row r="5" spans="1:8" ht="15" customHeight="1" x14ac:dyDescent="0.2">
      <c r="A5" s="644" t="s">
        <v>525</v>
      </c>
      <c r="B5" s="644"/>
      <c r="C5" s="644"/>
      <c r="D5" s="644"/>
      <c r="E5" s="644"/>
      <c r="F5" s="644"/>
      <c r="G5" s="644"/>
      <c r="H5" s="644"/>
    </row>
    <row r="6" spans="1:8" ht="15" customHeight="1" x14ac:dyDescent="0.2">
      <c r="B6" s="1"/>
    </row>
    <row r="7" spans="1:8" ht="15" customHeight="1" thickBot="1" x14ac:dyDescent="0.25">
      <c r="B7" s="1"/>
      <c r="H7" s="64" t="s">
        <v>179</v>
      </c>
    </row>
    <row r="8" spans="1:8" ht="36" thickTop="1" x14ac:dyDescent="0.2">
      <c r="A8" s="126" t="s">
        <v>117</v>
      </c>
      <c r="B8" s="697" t="s">
        <v>118</v>
      </c>
      <c r="C8" s="697"/>
      <c r="D8" s="697"/>
      <c r="E8" s="697"/>
      <c r="F8" s="698"/>
      <c r="G8" s="542" t="s">
        <v>501</v>
      </c>
      <c r="H8" s="10" t="s">
        <v>636</v>
      </c>
    </row>
    <row r="9" spans="1:8" ht="15" customHeight="1" thickBot="1" x14ac:dyDescent="0.25">
      <c r="A9" s="128" t="s">
        <v>3</v>
      </c>
      <c r="B9" s="695" t="s">
        <v>4</v>
      </c>
      <c r="C9" s="695"/>
      <c r="D9" s="695"/>
      <c r="E9" s="695"/>
      <c r="F9" s="696"/>
      <c r="G9" s="606" t="s">
        <v>5</v>
      </c>
      <c r="H9" s="605" t="s">
        <v>6</v>
      </c>
    </row>
    <row r="10" spans="1:8" ht="15" customHeight="1" thickTop="1" x14ac:dyDescent="0.2">
      <c r="A10" s="427" t="s">
        <v>106</v>
      </c>
      <c r="B10" s="694" t="s">
        <v>180</v>
      </c>
      <c r="C10" s="694"/>
      <c r="D10" s="694"/>
      <c r="E10" s="428"/>
      <c r="F10" s="429"/>
      <c r="G10" s="607"/>
      <c r="H10" s="430"/>
    </row>
    <row r="11" spans="1:8" ht="15" customHeight="1" x14ac:dyDescent="0.2">
      <c r="A11" s="204" t="s">
        <v>107</v>
      </c>
      <c r="B11" s="691" t="s">
        <v>181</v>
      </c>
      <c r="C11" s="691"/>
      <c r="D11" s="691"/>
      <c r="E11" s="691"/>
      <c r="F11" s="431"/>
      <c r="G11" s="608">
        <f>SUM(E12:E15)</f>
        <v>16207515</v>
      </c>
      <c r="H11" s="56">
        <f>SUM(E12:E15)</f>
        <v>16207515</v>
      </c>
    </row>
    <row r="12" spans="1:8" ht="15" customHeight="1" x14ac:dyDescent="0.2">
      <c r="A12" s="204"/>
      <c r="B12" s="432" t="s">
        <v>182</v>
      </c>
      <c r="C12" s="433" t="s">
        <v>183</v>
      </c>
      <c r="D12" s="433"/>
      <c r="E12" s="434">
        <v>2932450</v>
      </c>
      <c r="F12" s="431"/>
      <c r="G12" s="540"/>
      <c r="H12" s="58"/>
    </row>
    <row r="13" spans="1:8" ht="15" customHeight="1" x14ac:dyDescent="0.2">
      <c r="A13" s="204"/>
      <c r="B13" s="432" t="s">
        <v>184</v>
      </c>
      <c r="C13" s="433" t="s">
        <v>185</v>
      </c>
      <c r="D13" s="433"/>
      <c r="E13" s="434">
        <v>9792000</v>
      </c>
      <c r="F13" s="431"/>
      <c r="G13" s="540"/>
      <c r="H13" s="58"/>
    </row>
    <row r="14" spans="1:8" ht="15" customHeight="1" x14ac:dyDescent="0.2">
      <c r="A14" s="204"/>
      <c r="B14" s="432" t="s">
        <v>186</v>
      </c>
      <c r="C14" s="433" t="s">
        <v>187</v>
      </c>
      <c r="D14" s="433"/>
      <c r="E14" s="434">
        <v>668265</v>
      </c>
      <c r="F14" s="431"/>
      <c r="G14" s="540"/>
      <c r="H14" s="58"/>
    </row>
    <row r="15" spans="1:8" ht="15" customHeight="1" x14ac:dyDescent="0.2">
      <c r="A15" s="354"/>
      <c r="B15" s="432" t="s">
        <v>188</v>
      </c>
      <c r="C15" s="433" t="s">
        <v>189</v>
      </c>
      <c r="D15" s="433"/>
      <c r="E15" s="435">
        <v>2814800</v>
      </c>
      <c r="F15" s="431"/>
      <c r="G15" s="540"/>
      <c r="H15" s="58"/>
    </row>
    <row r="16" spans="1:8" ht="15" customHeight="1" x14ac:dyDescent="0.2">
      <c r="A16" s="204" t="s">
        <v>108</v>
      </c>
      <c r="B16" s="291" t="s">
        <v>190</v>
      </c>
      <c r="C16" s="291"/>
      <c r="D16" s="291"/>
      <c r="E16" s="436">
        <v>5000000</v>
      </c>
      <c r="F16" s="437"/>
      <c r="G16" s="609">
        <f>SUM(E16:E17)</f>
        <v>3271906</v>
      </c>
      <c r="H16" s="292">
        <f>SUM(E16:E17)</f>
        <v>3271906</v>
      </c>
    </row>
    <row r="17" spans="1:8" ht="15" customHeight="1" x14ac:dyDescent="0.2">
      <c r="A17" s="354"/>
      <c r="B17" s="290"/>
      <c r="C17" s="438" t="s">
        <v>197</v>
      </c>
      <c r="D17" s="438"/>
      <c r="E17" s="439">
        <v>-1728094</v>
      </c>
      <c r="F17" s="440"/>
      <c r="G17" s="440"/>
      <c r="H17" s="441"/>
    </row>
    <row r="18" spans="1:8" ht="15" customHeight="1" x14ac:dyDescent="0.2">
      <c r="A18" s="354" t="s">
        <v>419</v>
      </c>
      <c r="B18" s="442" t="s">
        <v>205</v>
      </c>
      <c r="C18" s="426"/>
      <c r="D18" s="426"/>
      <c r="E18" s="426"/>
      <c r="F18" s="443"/>
      <c r="G18" s="610">
        <v>155550</v>
      </c>
      <c r="H18" s="444">
        <v>155550</v>
      </c>
    </row>
    <row r="19" spans="1:8" ht="15" customHeight="1" x14ac:dyDescent="0.2">
      <c r="A19" s="354" t="s">
        <v>420</v>
      </c>
      <c r="B19" s="445" t="s">
        <v>203</v>
      </c>
      <c r="C19" s="290"/>
      <c r="D19" s="290"/>
      <c r="E19" s="290"/>
      <c r="F19" s="440"/>
      <c r="G19" s="611">
        <v>20677840</v>
      </c>
      <c r="H19" s="295">
        <v>20677840</v>
      </c>
    </row>
    <row r="20" spans="1:8" ht="15" customHeight="1" thickBot="1" x14ac:dyDescent="0.25">
      <c r="A20" s="354" t="s">
        <v>430</v>
      </c>
      <c r="B20" s="446" t="s">
        <v>461</v>
      </c>
      <c r="C20" s="55"/>
      <c r="D20" s="55"/>
      <c r="E20" s="55"/>
      <c r="F20" s="431"/>
      <c r="G20" s="608">
        <v>1120500</v>
      </c>
      <c r="H20" s="56">
        <v>1120500</v>
      </c>
    </row>
    <row r="21" spans="1:8" ht="15" customHeight="1" thickBot="1" x14ac:dyDescent="0.25">
      <c r="A21" s="201" t="s">
        <v>13</v>
      </c>
      <c r="B21" s="447" t="s">
        <v>424</v>
      </c>
      <c r="C21" s="448"/>
      <c r="D21" s="448"/>
      <c r="E21" s="449"/>
      <c r="F21" s="450"/>
      <c r="G21" s="612">
        <f>SUM(G11:G20)</f>
        <v>41433311</v>
      </c>
      <c r="H21" s="451">
        <f>SUM(H11:H20)</f>
        <v>41433311</v>
      </c>
    </row>
    <row r="22" spans="1:8" ht="15" customHeight="1" x14ac:dyDescent="0.2">
      <c r="A22" s="452" t="s">
        <v>16</v>
      </c>
      <c r="B22" s="55" t="s">
        <v>429</v>
      </c>
      <c r="C22" s="180"/>
      <c r="D22" s="433"/>
      <c r="E22" s="453"/>
      <c r="F22" s="431"/>
      <c r="G22" s="608">
        <v>4185000</v>
      </c>
      <c r="H22" s="56">
        <v>4185000</v>
      </c>
    </row>
    <row r="23" spans="1:8" ht="15" customHeight="1" thickBot="1" x14ac:dyDescent="0.25">
      <c r="A23" s="204" t="s">
        <v>17</v>
      </c>
      <c r="B23" s="55" t="s">
        <v>194</v>
      </c>
      <c r="C23" s="55"/>
      <c r="D23" s="55"/>
      <c r="E23" s="55"/>
      <c r="F23" s="431"/>
      <c r="G23" s="608">
        <v>1064000</v>
      </c>
      <c r="H23" s="56">
        <v>1064000</v>
      </c>
    </row>
    <row r="24" spans="1:8" ht="15" customHeight="1" thickBot="1" x14ac:dyDescent="0.25">
      <c r="A24" s="201" t="s">
        <v>14</v>
      </c>
      <c r="B24" s="447" t="s">
        <v>421</v>
      </c>
      <c r="C24" s="454"/>
      <c r="D24" s="454"/>
      <c r="E24" s="449"/>
      <c r="F24" s="450"/>
      <c r="G24" s="613">
        <f>SUM(G22:G23)</f>
        <v>5249000</v>
      </c>
      <c r="H24" s="455">
        <f>SUM(H22:H23)</f>
        <v>5249000</v>
      </c>
    </row>
    <row r="25" spans="1:8" s="202" customFormat="1" ht="15" customHeight="1" thickBot="1" x14ac:dyDescent="0.25">
      <c r="A25" s="203" t="s">
        <v>110</v>
      </c>
      <c r="B25" s="456" t="s">
        <v>201</v>
      </c>
      <c r="C25" s="457"/>
      <c r="D25" s="458"/>
      <c r="E25" s="459"/>
      <c r="F25" s="460"/>
      <c r="G25" s="614">
        <v>1800000</v>
      </c>
      <c r="H25" s="461">
        <v>1800000</v>
      </c>
    </row>
    <row r="26" spans="1:8" s="202" customFormat="1" ht="15" customHeight="1" thickBot="1" x14ac:dyDescent="0.25">
      <c r="A26" s="201" t="s">
        <v>41</v>
      </c>
      <c r="B26" s="447" t="s">
        <v>423</v>
      </c>
      <c r="C26" s="454"/>
      <c r="D26" s="454"/>
      <c r="E26" s="449"/>
      <c r="F26" s="450"/>
      <c r="G26" s="613">
        <f>SUM(G25)</f>
        <v>1800000</v>
      </c>
      <c r="H26" s="455">
        <f>SUM(H25)</f>
        <v>1800000</v>
      </c>
    </row>
    <row r="27" spans="1:8" ht="15" customHeight="1" x14ac:dyDescent="0.2">
      <c r="A27" s="204" t="s">
        <v>198</v>
      </c>
      <c r="B27" s="691" t="s">
        <v>425</v>
      </c>
      <c r="C27" s="691"/>
      <c r="D27" s="691"/>
      <c r="E27" s="691"/>
      <c r="F27" s="692"/>
      <c r="G27" s="608">
        <f>D32+E32+F32</f>
        <v>12219000</v>
      </c>
      <c r="H27" s="56">
        <f>SUM(D32:F32)</f>
        <v>12219000</v>
      </c>
    </row>
    <row r="28" spans="1:8" ht="15" customHeight="1" x14ac:dyDescent="0.2">
      <c r="A28" s="204"/>
      <c r="B28" s="55"/>
      <c r="C28" s="462"/>
      <c r="D28" s="463" t="s">
        <v>195</v>
      </c>
      <c r="E28" s="463" t="s">
        <v>196</v>
      </c>
      <c r="F28" s="464"/>
      <c r="G28" s="540"/>
      <c r="H28" s="58"/>
    </row>
    <row r="29" spans="1:8" ht="15" customHeight="1" x14ac:dyDescent="0.2">
      <c r="A29" s="204"/>
      <c r="B29" s="55"/>
      <c r="C29" s="433" t="s">
        <v>191</v>
      </c>
      <c r="D29" s="517">
        <v>6411533</v>
      </c>
      <c r="E29" s="517">
        <v>3205767</v>
      </c>
      <c r="F29" s="518"/>
      <c r="G29" s="540"/>
      <c r="H29" s="58"/>
    </row>
    <row r="30" spans="1:8" ht="15" customHeight="1" x14ac:dyDescent="0.2">
      <c r="A30" s="204"/>
      <c r="B30" s="55"/>
      <c r="C30" s="433" t="s">
        <v>192</v>
      </c>
      <c r="D30" s="517">
        <v>1470000</v>
      </c>
      <c r="E30" s="517">
        <v>735000</v>
      </c>
      <c r="F30" s="519"/>
      <c r="G30" s="540"/>
      <c r="H30" s="58"/>
    </row>
    <row r="31" spans="1:8" ht="15" customHeight="1" x14ac:dyDescent="0.2">
      <c r="A31" s="204"/>
      <c r="B31" s="55"/>
      <c r="C31" s="433" t="s">
        <v>375</v>
      </c>
      <c r="D31" s="435"/>
      <c r="E31" s="435"/>
      <c r="F31" s="465">
        <v>396700</v>
      </c>
      <c r="G31" s="540"/>
      <c r="H31" s="58"/>
    </row>
    <row r="32" spans="1:8" ht="15" customHeight="1" x14ac:dyDescent="0.2">
      <c r="A32" s="354"/>
      <c r="B32" s="55"/>
      <c r="C32" s="433" t="s">
        <v>193</v>
      </c>
      <c r="D32" s="466">
        <f>SUM(D29:D31)</f>
        <v>7881533</v>
      </c>
      <c r="E32" s="466">
        <f>SUM(E29:E31)</f>
        <v>3940767</v>
      </c>
      <c r="F32" s="467">
        <f>SUM(F29:F31)</f>
        <v>396700</v>
      </c>
      <c r="G32" s="540"/>
      <c r="H32" s="58"/>
    </row>
    <row r="33" spans="1:8" ht="15" customHeight="1" x14ac:dyDescent="0.2">
      <c r="A33" s="204" t="s">
        <v>199</v>
      </c>
      <c r="B33" s="693" t="s">
        <v>426</v>
      </c>
      <c r="C33" s="693"/>
      <c r="D33" s="463" t="s">
        <v>195</v>
      </c>
      <c r="E33" s="463" t="s">
        <v>196</v>
      </c>
      <c r="F33" s="437"/>
      <c r="G33" s="609">
        <f>D34+E34</f>
        <v>1850600</v>
      </c>
      <c r="H33" s="292">
        <f>SUM(D34:E34)</f>
        <v>1850600</v>
      </c>
    </row>
    <row r="34" spans="1:8" ht="15" customHeight="1" thickBot="1" x14ac:dyDescent="0.25">
      <c r="A34" s="354"/>
      <c r="B34" s="290"/>
      <c r="C34" s="468"/>
      <c r="D34" s="435">
        <v>1233733</v>
      </c>
      <c r="E34" s="439">
        <v>616867</v>
      </c>
      <c r="F34" s="440"/>
      <c r="G34" s="440"/>
      <c r="H34" s="441"/>
    </row>
    <row r="35" spans="1:8" ht="15" customHeight="1" thickBot="1" x14ac:dyDescent="0.25">
      <c r="A35" s="201" t="s">
        <v>42</v>
      </c>
      <c r="B35" s="447" t="s">
        <v>422</v>
      </c>
      <c r="C35" s="469"/>
      <c r="D35" s="469"/>
      <c r="E35" s="469"/>
      <c r="F35" s="450"/>
      <c r="G35" s="613">
        <f>SUM(G27:G34)</f>
        <v>14069600</v>
      </c>
      <c r="H35" s="455">
        <f>SUM(H27:H34)</f>
        <v>14069600</v>
      </c>
    </row>
    <row r="36" spans="1:8" ht="15" customHeight="1" thickBot="1" x14ac:dyDescent="0.25">
      <c r="A36" s="354" t="s">
        <v>202</v>
      </c>
      <c r="B36" s="616" t="s">
        <v>628</v>
      </c>
      <c r="C36" s="290"/>
      <c r="D36" s="290"/>
      <c r="E36" s="290"/>
      <c r="F36" s="440"/>
      <c r="G36" s="617">
        <v>0</v>
      </c>
      <c r="H36" s="618">
        <v>518160</v>
      </c>
    </row>
    <row r="37" spans="1:8" ht="15" customHeight="1" thickBot="1" x14ac:dyDescent="0.25">
      <c r="A37" s="619" t="s">
        <v>43</v>
      </c>
      <c r="B37" s="447" t="s">
        <v>627</v>
      </c>
      <c r="C37" s="469"/>
      <c r="D37" s="469"/>
      <c r="E37" s="469"/>
      <c r="F37" s="450"/>
      <c r="G37" s="620">
        <f>SUM(G36:G36)</f>
        <v>0</v>
      </c>
      <c r="H37" s="631">
        <f>SUM(H36:H36)</f>
        <v>518160</v>
      </c>
    </row>
    <row r="38" spans="1:8" ht="15" customHeight="1" x14ac:dyDescent="0.2">
      <c r="A38" s="685" t="s">
        <v>206</v>
      </c>
      <c r="B38" s="686"/>
      <c r="C38" s="686"/>
      <c r="D38" s="686"/>
      <c r="E38" s="686"/>
      <c r="F38" s="687"/>
      <c r="G38" s="608">
        <f>G21+G24+G26+G35+G37</f>
        <v>62551911</v>
      </c>
      <c r="H38" s="56">
        <f>H21+H24+H26+H35+H37</f>
        <v>63070071</v>
      </c>
    </row>
    <row r="39" spans="1:8" ht="15" customHeight="1" thickBot="1" x14ac:dyDescent="0.25">
      <c r="A39" s="688"/>
      <c r="B39" s="689"/>
      <c r="C39" s="689"/>
      <c r="D39" s="689"/>
      <c r="E39" s="689"/>
      <c r="F39" s="690"/>
      <c r="G39" s="615"/>
      <c r="H39" s="470"/>
    </row>
    <row r="40" spans="1:8" ht="13.5" thickTop="1" x14ac:dyDescent="0.2">
      <c r="A40" s="41"/>
      <c r="B40" s="38"/>
      <c r="C40" s="41"/>
      <c r="D40" s="41"/>
      <c r="E40" s="41"/>
      <c r="F40" s="41"/>
      <c r="G40" s="41"/>
    </row>
  </sheetData>
  <sheetProtection selectLockedCells="1" selectUnlockedCells="1"/>
  <mergeCells count="10">
    <mergeCell ref="B10:D10"/>
    <mergeCell ref="B9:F9"/>
    <mergeCell ref="B8:F8"/>
    <mergeCell ref="A4:H4"/>
    <mergeCell ref="A5:H5"/>
    <mergeCell ref="A38:F38"/>
    <mergeCell ref="A39:F39"/>
    <mergeCell ref="B27:F27"/>
    <mergeCell ref="B33:C33"/>
    <mergeCell ref="B11:E11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zoomScaleNormal="100" workbookViewId="0"/>
  </sheetViews>
  <sheetFormatPr defaultRowHeight="12.75" x14ac:dyDescent="0.2"/>
  <cols>
    <col min="1" max="1" width="5.7109375" style="1" customWidth="1"/>
    <col min="2" max="2" width="31.85546875" style="1" customWidth="1"/>
    <col min="3" max="5" width="10.7109375" customWidth="1"/>
    <col min="8" max="8" width="10.140625" bestFit="1" customWidth="1"/>
  </cols>
  <sheetData>
    <row r="1" spans="1:7" s="38" customFormat="1" ht="15" customHeight="1" x14ac:dyDescent="0.2">
      <c r="B1" s="3"/>
      <c r="C1" s="3"/>
      <c r="D1" s="3"/>
      <c r="E1" s="3"/>
      <c r="F1" s="3"/>
      <c r="G1" s="541" t="s">
        <v>408</v>
      </c>
    </row>
    <row r="2" spans="1:7" s="38" customFormat="1" ht="15" customHeight="1" x14ac:dyDescent="0.2">
      <c r="A2" s="3"/>
      <c r="B2" s="3"/>
      <c r="C2" s="3"/>
      <c r="D2" s="3"/>
      <c r="E2" s="3"/>
      <c r="G2" s="2" t="str">
        <f>'1.sz. melléklet'!G2</f>
        <v>az 12/2019. (XI.28.) önkormányzati rendelethez</v>
      </c>
    </row>
    <row r="3" spans="1:7" s="38" customFormat="1" ht="15" customHeight="1" x14ac:dyDescent="0.2">
      <c r="A3" s="41"/>
      <c r="B3" s="41"/>
    </row>
    <row r="4" spans="1:7" ht="15" customHeight="1" thickBot="1" x14ac:dyDescent="0.25">
      <c r="E4" s="6" t="s">
        <v>179</v>
      </c>
    </row>
    <row r="5" spans="1:7" ht="36" thickTop="1" x14ac:dyDescent="0.2">
      <c r="A5" s="126" t="s">
        <v>61</v>
      </c>
      <c r="B5" s="135" t="s">
        <v>118</v>
      </c>
      <c r="C5" s="9" t="s">
        <v>501</v>
      </c>
      <c r="D5" s="9" t="s">
        <v>636</v>
      </c>
      <c r="E5" s="10" t="s">
        <v>586</v>
      </c>
      <c r="F5" s="137"/>
    </row>
    <row r="6" spans="1:7" ht="15" customHeight="1" thickBot="1" x14ac:dyDescent="0.25">
      <c r="A6" s="128" t="s">
        <v>3</v>
      </c>
      <c r="B6" s="136" t="s">
        <v>4</v>
      </c>
      <c r="C6" s="13" t="s">
        <v>5</v>
      </c>
      <c r="D6" s="13" t="s">
        <v>6</v>
      </c>
      <c r="E6" s="14" t="s">
        <v>7</v>
      </c>
      <c r="F6" s="137"/>
    </row>
    <row r="7" spans="1:7" ht="6" customHeight="1" thickTop="1" x14ac:dyDescent="0.2">
      <c r="A7" s="38"/>
      <c r="B7" s="138"/>
      <c r="C7" s="471"/>
      <c r="D7" s="471"/>
      <c r="E7" s="137"/>
      <c r="F7" s="137"/>
    </row>
    <row r="8" spans="1:7" ht="15" customHeight="1" thickBot="1" x14ac:dyDescent="0.25">
      <c r="A8" s="501" t="s">
        <v>532</v>
      </c>
      <c r="B8" s="501"/>
      <c r="C8" s="472"/>
      <c r="D8" s="472"/>
      <c r="E8" s="61"/>
      <c r="F8" s="38"/>
    </row>
    <row r="9" spans="1:7" ht="15" customHeight="1" thickTop="1" x14ac:dyDescent="0.2">
      <c r="A9" s="139" t="s">
        <v>13</v>
      </c>
      <c r="B9" s="140" t="s">
        <v>124</v>
      </c>
      <c r="C9" s="45">
        <v>16821500</v>
      </c>
      <c r="D9" s="45">
        <v>16821500</v>
      </c>
      <c r="E9" s="118">
        <f>D9/C9</f>
        <v>1</v>
      </c>
      <c r="F9" s="38"/>
    </row>
    <row r="10" spans="1:7" ht="15" customHeight="1" x14ac:dyDescent="0.2">
      <c r="A10" s="276" t="s">
        <v>14</v>
      </c>
      <c r="B10" s="140" t="s">
        <v>125</v>
      </c>
      <c r="C10" s="45">
        <v>20380000</v>
      </c>
      <c r="D10" s="45">
        <v>20380000</v>
      </c>
      <c r="E10" s="118">
        <f t="shared" ref="E10:E19" si="0">D10/C10</f>
        <v>1</v>
      </c>
      <c r="F10" s="38"/>
    </row>
    <row r="11" spans="1:7" ht="15" customHeight="1" x14ac:dyDescent="0.2">
      <c r="A11" s="277" t="s">
        <v>41</v>
      </c>
      <c r="B11" s="140" t="s">
        <v>387</v>
      </c>
      <c r="C11" s="45">
        <v>80000</v>
      </c>
      <c r="D11" s="45">
        <v>1254000</v>
      </c>
      <c r="E11" s="118">
        <f t="shared" si="0"/>
        <v>15.675000000000001</v>
      </c>
      <c r="F11" s="38"/>
    </row>
    <row r="12" spans="1:7" ht="15" customHeight="1" x14ac:dyDescent="0.2">
      <c r="A12" s="278" t="s">
        <v>42</v>
      </c>
      <c r="B12" s="140" t="s">
        <v>388</v>
      </c>
      <c r="C12" s="45">
        <v>900000</v>
      </c>
      <c r="D12" s="45">
        <v>900000</v>
      </c>
      <c r="E12" s="118">
        <f t="shared" si="0"/>
        <v>1</v>
      </c>
      <c r="F12" s="38"/>
    </row>
    <row r="13" spans="1:7" ht="15" customHeight="1" x14ac:dyDescent="0.2">
      <c r="A13" s="277" t="s">
        <v>43</v>
      </c>
      <c r="B13" s="140" t="s">
        <v>126</v>
      </c>
      <c r="C13" s="45">
        <v>745000</v>
      </c>
      <c r="D13" s="45">
        <v>745000</v>
      </c>
      <c r="E13" s="118">
        <f t="shared" si="0"/>
        <v>1</v>
      </c>
      <c r="F13" s="38"/>
    </row>
    <row r="14" spans="1:7" ht="15" customHeight="1" x14ac:dyDescent="0.2">
      <c r="A14" s="42" t="s">
        <v>44</v>
      </c>
      <c r="B14" s="140" t="s">
        <v>127</v>
      </c>
      <c r="C14" s="45">
        <v>300000</v>
      </c>
      <c r="D14" s="45">
        <v>300000</v>
      </c>
      <c r="E14" s="118">
        <f t="shared" si="0"/>
        <v>1</v>
      </c>
      <c r="F14" s="38"/>
    </row>
    <row r="15" spans="1:7" ht="15" customHeight="1" x14ac:dyDescent="0.2">
      <c r="A15" s="360" t="s">
        <v>45</v>
      </c>
      <c r="B15" s="140" t="s">
        <v>432</v>
      </c>
      <c r="C15" s="45">
        <v>450000</v>
      </c>
      <c r="D15" s="45">
        <v>450000</v>
      </c>
      <c r="E15" s="118">
        <f t="shared" si="0"/>
        <v>1</v>
      </c>
      <c r="F15" s="38"/>
    </row>
    <row r="16" spans="1:7" ht="15" customHeight="1" x14ac:dyDescent="0.2">
      <c r="A16" s="42" t="s">
        <v>63</v>
      </c>
      <c r="B16" s="140" t="s">
        <v>450</v>
      </c>
      <c r="C16" s="45">
        <v>150000</v>
      </c>
      <c r="D16" s="45">
        <v>150000</v>
      </c>
      <c r="E16" s="118">
        <f t="shared" si="0"/>
        <v>1</v>
      </c>
      <c r="F16" s="38"/>
    </row>
    <row r="17" spans="1:7" ht="15" customHeight="1" x14ac:dyDescent="0.2">
      <c r="A17" s="360" t="s">
        <v>70</v>
      </c>
      <c r="B17" s="141" t="s">
        <v>389</v>
      </c>
      <c r="C17" s="474">
        <v>360000</v>
      </c>
      <c r="D17" s="474">
        <v>360000</v>
      </c>
      <c r="E17" s="475">
        <f t="shared" si="0"/>
        <v>1</v>
      </c>
      <c r="F17" s="38"/>
    </row>
    <row r="18" spans="1:7" ht="15" customHeight="1" thickBot="1" x14ac:dyDescent="0.25">
      <c r="A18" s="360" t="s">
        <v>71</v>
      </c>
      <c r="B18" s="141" t="s">
        <v>470</v>
      </c>
      <c r="C18" s="623">
        <v>600000</v>
      </c>
      <c r="D18" s="374">
        <v>600000</v>
      </c>
      <c r="E18" s="624">
        <f t="shared" si="0"/>
        <v>1</v>
      </c>
      <c r="F18" s="38"/>
    </row>
    <row r="19" spans="1:7" ht="15" customHeight="1" thickTop="1" thickBot="1" x14ac:dyDescent="0.25">
      <c r="A19" s="699" t="s">
        <v>101</v>
      </c>
      <c r="B19" s="699"/>
      <c r="C19" s="142">
        <f>SUM(C9:C18)</f>
        <v>40786500</v>
      </c>
      <c r="D19" s="142">
        <f>SUM(D9:D18)</f>
        <v>41960500</v>
      </c>
      <c r="E19" s="143">
        <f t="shared" si="0"/>
        <v>1.0287840339327965</v>
      </c>
      <c r="F19" s="38"/>
      <c r="G19" s="172"/>
    </row>
    <row r="20" spans="1:7" ht="6" customHeight="1" thickTop="1" x14ac:dyDescent="0.2">
      <c r="A20" s="38"/>
      <c r="B20" s="122"/>
      <c r="C20" s="473"/>
      <c r="D20" s="473"/>
      <c r="E20" s="206"/>
      <c r="F20" s="38"/>
    </row>
    <row r="21" spans="1:7" ht="15" customHeight="1" thickBot="1" x14ac:dyDescent="0.25">
      <c r="A21" s="501" t="s">
        <v>499</v>
      </c>
      <c r="B21" s="501"/>
      <c r="C21" s="472"/>
      <c r="D21" s="472"/>
      <c r="E21" s="207"/>
      <c r="F21" s="38"/>
    </row>
    <row r="22" spans="1:7" ht="15" customHeight="1" thickTop="1" x14ac:dyDescent="0.2">
      <c r="A22" s="139" t="s">
        <v>13</v>
      </c>
      <c r="B22" s="140" t="s">
        <v>128</v>
      </c>
      <c r="C22" s="45">
        <v>100000</v>
      </c>
      <c r="D22" s="45">
        <v>100000</v>
      </c>
      <c r="E22" s="118">
        <f t="shared" ref="E22:E34" si="1">D22/C22</f>
        <v>1</v>
      </c>
      <c r="F22" s="38"/>
    </row>
    <row r="23" spans="1:7" ht="15" customHeight="1" x14ac:dyDescent="0.2">
      <c r="A23" s="42" t="s">
        <v>14</v>
      </c>
      <c r="B23" s="140" t="s">
        <v>129</v>
      </c>
      <c r="C23" s="45">
        <v>5500000</v>
      </c>
      <c r="D23" s="45">
        <v>6100000</v>
      </c>
      <c r="E23" s="118">
        <f t="shared" si="1"/>
        <v>1.1090909090909091</v>
      </c>
      <c r="F23" s="38"/>
    </row>
    <row r="24" spans="1:7" ht="15" customHeight="1" x14ac:dyDescent="0.2">
      <c r="A24" s="42" t="s">
        <v>41</v>
      </c>
      <c r="B24" s="140" t="s">
        <v>130</v>
      </c>
      <c r="C24" s="45">
        <v>290000</v>
      </c>
      <c r="D24" s="45">
        <v>290000</v>
      </c>
      <c r="E24" s="118">
        <f t="shared" si="1"/>
        <v>1</v>
      </c>
      <c r="F24" s="38"/>
    </row>
    <row r="25" spans="1:7" ht="15" customHeight="1" x14ac:dyDescent="0.2">
      <c r="A25" s="42" t="s">
        <v>42</v>
      </c>
      <c r="B25" s="140" t="s">
        <v>131</v>
      </c>
      <c r="C25" s="45">
        <v>2164000</v>
      </c>
      <c r="D25" s="45">
        <v>2164000</v>
      </c>
      <c r="E25" s="118">
        <f t="shared" si="1"/>
        <v>1</v>
      </c>
      <c r="F25" s="38"/>
    </row>
    <row r="26" spans="1:7" ht="15" customHeight="1" x14ac:dyDescent="0.2">
      <c r="A26" s="42" t="s">
        <v>43</v>
      </c>
      <c r="B26" s="140" t="s">
        <v>533</v>
      </c>
      <c r="C26" s="45">
        <v>700000</v>
      </c>
      <c r="D26" s="45">
        <v>700000</v>
      </c>
      <c r="E26" s="118">
        <f t="shared" si="1"/>
        <v>1</v>
      </c>
      <c r="F26" s="38"/>
    </row>
    <row r="27" spans="1:7" ht="15" customHeight="1" x14ac:dyDescent="0.2">
      <c r="A27" s="42" t="s">
        <v>44</v>
      </c>
      <c r="B27" s="140" t="s">
        <v>132</v>
      </c>
      <c r="C27" s="45">
        <v>200000</v>
      </c>
      <c r="D27" s="45">
        <v>200000</v>
      </c>
      <c r="E27" s="118">
        <f t="shared" si="1"/>
        <v>1</v>
      </c>
      <c r="F27" s="38"/>
    </row>
    <row r="28" spans="1:7" ht="15" customHeight="1" x14ac:dyDescent="0.2">
      <c r="A28" s="42" t="s">
        <v>45</v>
      </c>
      <c r="B28" s="140" t="s">
        <v>133</v>
      </c>
      <c r="C28" s="45">
        <v>100000</v>
      </c>
      <c r="D28" s="45">
        <v>100000</v>
      </c>
      <c r="E28" s="118">
        <f t="shared" si="1"/>
        <v>1</v>
      </c>
      <c r="F28" s="38"/>
    </row>
    <row r="29" spans="1:7" ht="15" customHeight="1" x14ac:dyDescent="0.2">
      <c r="A29" s="42" t="s">
        <v>63</v>
      </c>
      <c r="B29" s="140" t="s">
        <v>134</v>
      </c>
      <c r="C29" s="474">
        <v>132000</v>
      </c>
      <c r="D29" s="474">
        <v>132000</v>
      </c>
      <c r="E29" s="475">
        <f t="shared" si="1"/>
        <v>1</v>
      </c>
      <c r="F29" s="38"/>
    </row>
    <row r="30" spans="1:7" ht="15" customHeight="1" x14ac:dyDescent="0.2">
      <c r="A30" s="42" t="s">
        <v>70</v>
      </c>
      <c r="B30" s="140" t="s">
        <v>467</v>
      </c>
      <c r="C30" s="45">
        <v>100000</v>
      </c>
      <c r="D30" s="45">
        <v>100000</v>
      </c>
      <c r="E30" s="475">
        <f t="shared" si="1"/>
        <v>1</v>
      </c>
      <c r="F30" s="38"/>
    </row>
    <row r="31" spans="1:7" ht="15" customHeight="1" x14ac:dyDescent="0.2">
      <c r="A31" s="42" t="s">
        <v>71</v>
      </c>
      <c r="B31" s="141" t="s">
        <v>468</v>
      </c>
      <c r="C31" s="423">
        <v>100000</v>
      </c>
      <c r="D31" s="423">
        <v>100000</v>
      </c>
      <c r="E31" s="475">
        <f t="shared" si="1"/>
        <v>1</v>
      </c>
      <c r="F31" s="38"/>
    </row>
    <row r="32" spans="1:7" ht="15" customHeight="1" x14ac:dyDescent="0.2">
      <c r="A32" s="42" t="s">
        <v>72</v>
      </c>
      <c r="B32" s="141" t="s">
        <v>469</v>
      </c>
      <c r="C32" s="423">
        <v>25000</v>
      </c>
      <c r="D32" s="423">
        <v>25000</v>
      </c>
      <c r="E32" s="475">
        <f t="shared" si="1"/>
        <v>1</v>
      </c>
      <c r="F32" s="38"/>
    </row>
    <row r="33" spans="1:7" ht="15" customHeight="1" thickBot="1" x14ac:dyDescent="0.25">
      <c r="A33" s="360" t="s">
        <v>73</v>
      </c>
      <c r="B33" s="361" t="s">
        <v>449</v>
      </c>
      <c r="C33" s="374">
        <v>125000</v>
      </c>
      <c r="D33" s="374">
        <v>125000</v>
      </c>
      <c r="E33" s="520">
        <f t="shared" si="1"/>
        <v>1</v>
      </c>
      <c r="F33" s="38"/>
      <c r="G33" s="172"/>
    </row>
    <row r="34" spans="1:7" ht="15" customHeight="1" thickTop="1" thickBot="1" x14ac:dyDescent="0.25">
      <c r="A34" s="699" t="s">
        <v>101</v>
      </c>
      <c r="B34" s="699"/>
      <c r="C34" s="142">
        <f>SUM(C22:C33)</f>
        <v>9536000</v>
      </c>
      <c r="D34" s="142">
        <f>SUM(D22:D33)</f>
        <v>10136000</v>
      </c>
      <c r="E34" s="143">
        <f t="shared" si="1"/>
        <v>1.0629194630872483</v>
      </c>
      <c r="F34" s="38"/>
      <c r="G34" s="172"/>
    </row>
    <row r="35" spans="1:7" ht="6" customHeight="1" thickTop="1" x14ac:dyDescent="0.2">
      <c r="A35" s="38"/>
      <c r="B35" s="122"/>
      <c r="C35" s="41"/>
      <c r="D35" s="41"/>
      <c r="E35" s="206"/>
      <c r="F35" s="38"/>
    </row>
    <row r="36" spans="1:7" ht="15" customHeight="1" thickBot="1" x14ac:dyDescent="0.25">
      <c r="A36" s="700" t="s">
        <v>135</v>
      </c>
      <c r="B36" s="700"/>
      <c r="C36" s="293"/>
      <c r="D36" s="293"/>
      <c r="E36" s="413"/>
      <c r="F36" s="38"/>
    </row>
    <row r="37" spans="1:7" ht="15" customHeight="1" thickTop="1" thickBot="1" x14ac:dyDescent="0.25">
      <c r="A37" s="390" t="s">
        <v>13</v>
      </c>
      <c r="B37" s="144" t="s">
        <v>136</v>
      </c>
      <c r="C37" s="145">
        <v>0</v>
      </c>
      <c r="D37" s="145">
        <v>0</v>
      </c>
      <c r="E37" s="208"/>
      <c r="F37" s="38"/>
    </row>
    <row r="38" spans="1:7" ht="15" customHeight="1" thickTop="1" thickBot="1" x14ac:dyDescent="0.25">
      <c r="A38" s="699" t="s">
        <v>101</v>
      </c>
      <c r="B38" s="699"/>
      <c r="C38" s="142">
        <f t="shared" ref="C38" si="2">SUM(C37)</f>
        <v>0</v>
      </c>
      <c r="D38" s="142">
        <f t="shared" ref="D38" si="3">SUM(D37)</f>
        <v>0</v>
      </c>
      <c r="E38" s="143"/>
    </row>
    <row r="39" spans="1:7" ht="13.5" thickTop="1" x14ac:dyDescent="0.2"/>
    <row r="40" spans="1:7" ht="14.85" customHeight="1" x14ac:dyDescent="0.2">
      <c r="A40"/>
      <c r="B40"/>
    </row>
    <row r="41" spans="1:7" ht="14.85" customHeight="1" x14ac:dyDescent="0.2">
      <c r="A41"/>
      <c r="B41"/>
    </row>
    <row r="42" spans="1:7" ht="14.85" customHeight="1" x14ac:dyDescent="0.2">
      <c r="A42"/>
      <c r="B42"/>
    </row>
    <row r="43" spans="1:7" ht="14.85" customHeight="1" x14ac:dyDescent="0.2">
      <c r="A43"/>
      <c r="B43"/>
    </row>
  </sheetData>
  <sheetProtection selectLockedCells="1" selectUnlockedCells="1"/>
  <mergeCells count="4">
    <mergeCell ref="A38:B38"/>
    <mergeCell ref="A19:B19"/>
    <mergeCell ref="A34:B34"/>
    <mergeCell ref="A36:B36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290B-06C0-4F38-A6D6-C6BCB7C42F6B}">
  <dimension ref="A1:F16"/>
  <sheetViews>
    <sheetView zoomScaleNormal="100" workbookViewId="0"/>
  </sheetViews>
  <sheetFormatPr defaultRowHeight="12.75" x14ac:dyDescent="0.2"/>
  <cols>
    <col min="1" max="1" width="5.7109375" style="1" customWidth="1"/>
    <col min="2" max="2" width="38.7109375" style="1" customWidth="1"/>
    <col min="3" max="5" width="10.7109375" customWidth="1"/>
    <col min="6" max="6" width="10.140625" bestFit="1" customWidth="1"/>
  </cols>
  <sheetData>
    <row r="1" spans="1:6" s="38" customFormat="1" ht="15" customHeight="1" x14ac:dyDescent="0.2">
      <c r="B1" s="3"/>
      <c r="C1" s="3"/>
      <c r="D1" s="3"/>
      <c r="E1" s="3"/>
      <c r="F1" s="541" t="s">
        <v>409</v>
      </c>
    </row>
    <row r="2" spans="1:6" s="38" customFormat="1" ht="15" customHeight="1" x14ac:dyDescent="0.2">
      <c r="A2" s="3"/>
      <c r="B2" s="3"/>
      <c r="C2" s="3"/>
      <c r="D2" s="3"/>
      <c r="E2" s="3"/>
      <c r="F2" s="516" t="str">
        <f>'1.sz. melléklet'!G2</f>
        <v>az 12/2019. (XI.28.) önkormányzati rendelethez</v>
      </c>
    </row>
    <row r="3" spans="1:6" s="38" customFormat="1" ht="15" customHeight="1" x14ac:dyDescent="0.2">
      <c r="A3" s="41"/>
      <c r="B3" s="41"/>
      <c r="C3" s="41"/>
      <c r="D3" s="41"/>
    </row>
    <row r="4" spans="1:6" ht="15" customHeight="1" thickBot="1" x14ac:dyDescent="0.25">
      <c r="E4" s="6" t="s">
        <v>179</v>
      </c>
    </row>
    <row r="5" spans="1:6" ht="36" thickTop="1" x14ac:dyDescent="0.2">
      <c r="A5" s="126" t="s">
        <v>61</v>
      </c>
      <c r="B5" s="514" t="s">
        <v>118</v>
      </c>
      <c r="C5" s="9" t="s">
        <v>501</v>
      </c>
      <c r="D5" s="9" t="s">
        <v>636</v>
      </c>
      <c r="E5" s="10" t="s">
        <v>586</v>
      </c>
    </row>
    <row r="6" spans="1:6" ht="15" customHeight="1" thickBot="1" x14ac:dyDescent="0.25">
      <c r="A6" s="128" t="s">
        <v>3</v>
      </c>
      <c r="B6" s="136" t="s">
        <v>4</v>
      </c>
      <c r="C6" s="13" t="s">
        <v>5</v>
      </c>
      <c r="D6" s="13" t="s">
        <v>6</v>
      </c>
      <c r="E6" s="14" t="s">
        <v>7</v>
      </c>
    </row>
    <row r="7" spans="1:6" ht="6" customHeight="1" thickTop="1" x14ac:dyDescent="0.2">
      <c r="A7" s="38"/>
      <c r="B7" s="138"/>
      <c r="C7" s="137"/>
      <c r="D7" s="471"/>
      <c r="E7" s="137"/>
    </row>
    <row r="8" spans="1:6" ht="15" customHeight="1" thickBot="1" x14ac:dyDescent="0.25">
      <c r="A8" s="501" t="s">
        <v>629</v>
      </c>
      <c r="B8" s="501"/>
      <c r="C8" s="61"/>
      <c r="D8" s="472"/>
      <c r="E8" s="61"/>
    </row>
    <row r="9" spans="1:6" ht="15" customHeight="1" thickTop="1" x14ac:dyDescent="0.2">
      <c r="A9" s="603" t="s">
        <v>13</v>
      </c>
      <c r="B9" s="625" t="s">
        <v>533</v>
      </c>
      <c r="C9" s="621">
        <v>728000</v>
      </c>
      <c r="D9" s="622">
        <v>728000</v>
      </c>
      <c r="E9" s="626">
        <f>D9/C9</f>
        <v>1</v>
      </c>
    </row>
    <row r="10" spans="1:6" ht="15" customHeight="1" thickBot="1" x14ac:dyDescent="0.25">
      <c r="A10" s="627" t="s">
        <v>14</v>
      </c>
      <c r="B10" s="628" t="s">
        <v>631</v>
      </c>
      <c r="C10" s="629">
        <v>0</v>
      </c>
      <c r="D10" s="629">
        <v>5000000</v>
      </c>
      <c r="E10" s="630"/>
    </row>
    <row r="11" spans="1:6" ht="15" customHeight="1" thickTop="1" thickBot="1" x14ac:dyDescent="0.25">
      <c r="A11" s="701" t="s">
        <v>101</v>
      </c>
      <c r="B11" s="701"/>
      <c r="C11" s="142">
        <f>SUM(C9:C9)</f>
        <v>728000</v>
      </c>
      <c r="D11" s="142">
        <f>SUM(D9:D10)</f>
        <v>5728000</v>
      </c>
      <c r="E11" s="143">
        <f>D11/C11</f>
        <v>7.8681318681318677</v>
      </c>
      <c r="F11" s="172"/>
    </row>
    <row r="12" spans="1:6" ht="6" customHeight="1" thickTop="1" x14ac:dyDescent="0.2">
      <c r="A12" s="38"/>
      <c r="B12" s="122"/>
      <c r="C12" s="41"/>
      <c r="D12" s="473"/>
      <c r="E12" s="206"/>
    </row>
    <row r="13" spans="1:6" ht="15" customHeight="1" thickBot="1" x14ac:dyDescent="0.25">
      <c r="A13" s="501" t="s">
        <v>630</v>
      </c>
      <c r="B13" s="501"/>
      <c r="C13" s="61"/>
      <c r="D13" s="472"/>
      <c r="E13" s="61"/>
    </row>
    <row r="14" spans="1:6" ht="15" customHeight="1" thickTop="1" thickBot="1" x14ac:dyDescent="0.25">
      <c r="A14" s="139" t="s">
        <v>13</v>
      </c>
      <c r="B14" s="628" t="s">
        <v>631</v>
      </c>
      <c r="C14" s="527">
        <v>0</v>
      </c>
      <c r="D14" s="528">
        <v>5000000</v>
      </c>
      <c r="E14" s="526"/>
    </row>
    <row r="15" spans="1:6" ht="15" customHeight="1" thickTop="1" thickBot="1" x14ac:dyDescent="0.25">
      <c r="A15" s="699" t="s">
        <v>101</v>
      </c>
      <c r="B15" s="699"/>
      <c r="C15" s="142">
        <f>SUM(C14:C14)</f>
        <v>0</v>
      </c>
      <c r="D15" s="142">
        <f>SUM(D14:D14)</f>
        <v>5000000</v>
      </c>
      <c r="E15" s="143"/>
      <c r="F15" s="172"/>
    </row>
    <row r="16" spans="1:6" ht="14.85" customHeight="1" thickTop="1" x14ac:dyDescent="0.2">
      <c r="A16"/>
      <c r="B16"/>
    </row>
  </sheetData>
  <sheetProtection selectLockedCells="1" selectUnlockedCells="1"/>
  <mergeCells count="2">
    <mergeCell ref="A11:B11"/>
    <mergeCell ref="A15:B15"/>
  </mergeCells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26"/>
  <sheetViews>
    <sheetView zoomScaleNormal="100" workbookViewId="0"/>
  </sheetViews>
  <sheetFormatPr defaultRowHeight="12.75" x14ac:dyDescent="0.2"/>
  <cols>
    <col min="1" max="1" width="5" style="1" customWidth="1"/>
    <col min="2" max="2" width="23.5703125" style="1" customWidth="1"/>
    <col min="3" max="11" width="9.7109375" style="1" customWidth="1"/>
    <col min="12" max="15" width="9.140625" style="1"/>
  </cols>
  <sheetData>
    <row r="1" spans="1:15" ht="15" customHeight="1" x14ac:dyDescent="0.2">
      <c r="B1" s="3"/>
      <c r="C1" s="3"/>
      <c r="D1" s="3"/>
      <c r="E1" s="3"/>
      <c r="F1" s="3"/>
      <c r="G1" s="3"/>
      <c r="H1" s="388" t="s">
        <v>410</v>
      </c>
      <c r="I1" s="3"/>
      <c r="N1"/>
      <c r="O1"/>
    </row>
    <row r="2" spans="1:15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12/2019. (XI.28.) önkormányzati rendelethez</v>
      </c>
      <c r="J2" s="134"/>
      <c r="K2" s="134"/>
      <c r="L2" s="134"/>
      <c r="M2" s="134"/>
      <c r="N2"/>
      <c r="O2"/>
    </row>
    <row r="3" spans="1:15" ht="15" customHeight="1" x14ac:dyDescent="0.2">
      <c r="A3" s="64"/>
      <c r="N3"/>
      <c r="O3"/>
    </row>
    <row r="4" spans="1:15" ht="15" customHeight="1" x14ac:dyDescent="0.2">
      <c r="A4" s="644" t="s">
        <v>137</v>
      </c>
      <c r="B4" s="644"/>
      <c r="C4" s="644"/>
      <c r="D4" s="644"/>
      <c r="E4" s="644"/>
      <c r="F4" s="644"/>
      <c r="G4" s="644"/>
      <c r="H4" s="644"/>
      <c r="I4" s="3"/>
      <c r="J4" s="3"/>
      <c r="K4" s="3"/>
    </row>
    <row r="5" spans="1:15" ht="15" customHeight="1" x14ac:dyDescent="0.2"/>
    <row r="6" spans="1:15" ht="15" customHeight="1" thickBot="1" x14ac:dyDescent="0.25">
      <c r="A6" s="200"/>
      <c r="H6" s="6" t="s">
        <v>179</v>
      </c>
      <c r="M6"/>
      <c r="N6"/>
      <c r="O6"/>
    </row>
    <row r="7" spans="1:15" s="38" customFormat="1" ht="47.25" thickTop="1" x14ac:dyDescent="0.2">
      <c r="A7" s="126" t="s">
        <v>117</v>
      </c>
      <c r="B7" s="9" t="s">
        <v>2</v>
      </c>
      <c r="C7" s="9" t="s">
        <v>526</v>
      </c>
      <c r="D7" s="9" t="s">
        <v>607</v>
      </c>
      <c r="E7" s="9" t="s">
        <v>636</v>
      </c>
      <c r="F7" s="123" t="s">
        <v>527</v>
      </c>
      <c r="G7" s="9" t="s">
        <v>454</v>
      </c>
      <c r="H7" s="416" t="s">
        <v>528</v>
      </c>
      <c r="I7" s="41"/>
      <c r="J7" s="41"/>
      <c r="K7" s="41"/>
      <c r="L7" s="41"/>
    </row>
    <row r="8" spans="1:15" s="38" customFormat="1" ht="15" customHeight="1" x14ac:dyDescent="0.2">
      <c r="A8" s="362" t="s">
        <v>3</v>
      </c>
      <c r="B8" s="146" t="s">
        <v>4</v>
      </c>
      <c r="C8" s="147" t="s">
        <v>5</v>
      </c>
      <c r="D8" s="147" t="s">
        <v>6</v>
      </c>
      <c r="E8" s="147" t="s">
        <v>7</v>
      </c>
      <c r="F8" s="147" t="s">
        <v>8</v>
      </c>
      <c r="G8" s="418" t="s">
        <v>9</v>
      </c>
      <c r="H8" s="417" t="s">
        <v>52</v>
      </c>
      <c r="I8" s="41"/>
      <c r="J8" s="41"/>
      <c r="K8" s="41"/>
      <c r="L8" s="41"/>
    </row>
    <row r="9" spans="1:15" s="38" customFormat="1" ht="15" customHeight="1" x14ac:dyDescent="0.2">
      <c r="A9" s="706" t="s">
        <v>10</v>
      </c>
      <c r="B9" s="707"/>
      <c r="C9" s="707"/>
      <c r="D9" s="707"/>
      <c r="E9" s="707"/>
      <c r="F9" s="707"/>
      <c r="G9" s="707"/>
      <c r="H9" s="708"/>
      <c r="I9" s="41"/>
      <c r="J9" s="41"/>
      <c r="K9" s="41"/>
      <c r="L9" s="41"/>
    </row>
    <row r="10" spans="1:15" s="38" customFormat="1" ht="24" x14ac:dyDescent="0.2">
      <c r="A10" s="363" t="s">
        <v>11</v>
      </c>
      <c r="B10" s="148" t="s">
        <v>333</v>
      </c>
      <c r="C10" s="101">
        <f>'7.sz. melléklet'!D68</f>
        <v>62551911</v>
      </c>
      <c r="D10" s="101">
        <f>'7.sz. melléklet'!E68</f>
        <v>62551911</v>
      </c>
      <c r="E10" s="101">
        <f>'7.sz. melléklet'!F68</f>
        <v>63070071</v>
      </c>
      <c r="F10" s="101">
        <v>60000000</v>
      </c>
      <c r="G10" s="101">
        <v>60000000</v>
      </c>
      <c r="H10" s="419">
        <v>60000000</v>
      </c>
      <c r="I10" s="41"/>
      <c r="J10" s="41"/>
      <c r="K10" s="41"/>
      <c r="L10" s="41"/>
    </row>
    <row r="11" spans="1:15" s="38" customFormat="1" ht="15" customHeight="1" x14ac:dyDescent="0.2">
      <c r="A11" s="363" t="s">
        <v>18</v>
      </c>
      <c r="B11" s="148" t="s">
        <v>331</v>
      </c>
      <c r="C11" s="101">
        <f>'7.sz. melléklet'!D69+'7.sz. melléklet'!D92</f>
        <v>6685746</v>
      </c>
      <c r="D11" s="101">
        <f>'7.sz. melléklet'!E69+'7.sz. melléklet'!E92</f>
        <v>6685746</v>
      </c>
      <c r="E11" s="101">
        <f>'7.sz. melléklet'!F69+'7.sz. melléklet'!F92</f>
        <v>8201056</v>
      </c>
      <c r="F11" s="101">
        <v>2500000</v>
      </c>
      <c r="G11" s="101">
        <v>2500000</v>
      </c>
      <c r="H11" s="419">
        <v>2500000</v>
      </c>
      <c r="I11" s="41"/>
      <c r="J11" s="41"/>
      <c r="K11" s="41"/>
      <c r="L11" s="41"/>
    </row>
    <row r="12" spans="1:15" s="38" customFormat="1" ht="15" customHeight="1" x14ac:dyDescent="0.2">
      <c r="A12" s="363" t="s">
        <v>19</v>
      </c>
      <c r="B12" s="148" t="s">
        <v>15</v>
      </c>
      <c r="C12" s="101">
        <f>'7.sz. melléklet'!D73</f>
        <v>96000000</v>
      </c>
      <c r="D12" s="101">
        <f>'7.sz. melléklet'!E73</f>
        <v>96000000</v>
      </c>
      <c r="E12" s="101">
        <f>'7.sz. melléklet'!F73</f>
        <v>96000000</v>
      </c>
      <c r="F12" s="101">
        <v>84000000</v>
      </c>
      <c r="G12" s="101">
        <v>84000000</v>
      </c>
      <c r="H12" s="419">
        <v>86000000</v>
      </c>
      <c r="I12" s="41"/>
      <c r="J12" s="41"/>
      <c r="K12" s="41"/>
      <c r="L12" s="41"/>
    </row>
    <row r="13" spans="1:15" s="38" customFormat="1" ht="15" customHeight="1" x14ac:dyDescent="0.2">
      <c r="A13" s="363" t="s">
        <v>20</v>
      </c>
      <c r="B13" s="148" t="s">
        <v>12</v>
      </c>
      <c r="C13" s="101">
        <f>'3. sz. melléklet'!C31</f>
        <v>78494085</v>
      </c>
      <c r="D13" s="101">
        <f>'3. sz. melléklet'!D31</f>
        <v>78494090</v>
      </c>
      <c r="E13" s="101">
        <f>'3. sz. melléklet'!E31</f>
        <v>80049914</v>
      </c>
      <c r="F13" s="101">
        <v>66500000</v>
      </c>
      <c r="G13" s="101">
        <v>68000000</v>
      </c>
      <c r="H13" s="419">
        <v>75000000</v>
      </c>
      <c r="I13" s="41"/>
      <c r="J13" s="41"/>
      <c r="K13" s="41"/>
      <c r="L13" s="41"/>
    </row>
    <row r="14" spans="1:15" s="38" customFormat="1" ht="15" customHeight="1" x14ac:dyDescent="0.2">
      <c r="A14" s="363" t="s">
        <v>21</v>
      </c>
      <c r="B14" s="148" t="s">
        <v>382</v>
      </c>
      <c r="C14" s="101">
        <f>'7.sz. melléklet'!D90</f>
        <v>0</v>
      </c>
      <c r="D14" s="101">
        <f>'7.sz. melléklet'!E90</f>
        <v>0</v>
      </c>
      <c r="E14" s="101">
        <f>'7.sz. melléklet'!F90</f>
        <v>0</v>
      </c>
      <c r="F14" s="101">
        <v>3000000</v>
      </c>
      <c r="G14" s="101">
        <v>3500000</v>
      </c>
      <c r="H14" s="419">
        <v>3500000</v>
      </c>
      <c r="I14" s="41"/>
      <c r="J14" s="41"/>
      <c r="K14" s="41"/>
      <c r="L14" s="41"/>
    </row>
    <row r="15" spans="1:15" s="38" customFormat="1" ht="15" customHeight="1" x14ac:dyDescent="0.2">
      <c r="A15" s="363" t="s">
        <v>24</v>
      </c>
      <c r="B15" s="148" t="s">
        <v>340</v>
      </c>
      <c r="C15" s="101">
        <f>'7.sz. melléklet'!D70+'7.sz. melléklet'!D94</f>
        <v>37785688</v>
      </c>
      <c r="D15" s="101">
        <f>'7.sz. melléklet'!E70+'7.sz. melléklet'!E94</f>
        <v>38996688</v>
      </c>
      <c r="E15" s="101">
        <f>'7.sz. melléklet'!F70+'7.sz. melléklet'!F94</f>
        <v>41178394</v>
      </c>
      <c r="F15" s="101">
        <v>0</v>
      </c>
      <c r="G15" s="101">
        <v>0</v>
      </c>
      <c r="H15" s="419">
        <v>0</v>
      </c>
      <c r="I15" s="41"/>
      <c r="J15" s="41"/>
      <c r="K15" s="41"/>
      <c r="L15" s="41"/>
    </row>
    <row r="16" spans="1:15" s="38" customFormat="1" ht="15" customHeight="1" x14ac:dyDescent="0.2">
      <c r="A16" s="363" t="s">
        <v>26</v>
      </c>
      <c r="B16" s="148" t="s">
        <v>393</v>
      </c>
      <c r="C16" s="101">
        <f>'7.sz. melléklet'!D100</f>
        <v>0</v>
      </c>
      <c r="D16" s="101">
        <v>0</v>
      </c>
      <c r="E16" s="101">
        <v>0</v>
      </c>
      <c r="F16" s="101">
        <v>0</v>
      </c>
      <c r="G16" s="101">
        <v>0</v>
      </c>
      <c r="H16" s="419">
        <v>0</v>
      </c>
      <c r="I16" s="41"/>
      <c r="J16" s="41"/>
      <c r="K16" s="41"/>
      <c r="L16" s="41"/>
    </row>
    <row r="17" spans="1:12" s="38" customFormat="1" ht="24" x14ac:dyDescent="0.2">
      <c r="A17" s="363" t="s">
        <v>337</v>
      </c>
      <c r="B17" s="148" t="s">
        <v>114</v>
      </c>
      <c r="C17" s="101">
        <v>224720570</v>
      </c>
      <c r="D17" s="101">
        <v>224720565</v>
      </c>
      <c r="E17" s="101">
        <v>224720565</v>
      </c>
      <c r="F17" s="101">
        <v>90000000</v>
      </c>
      <c r="G17" s="101">
        <v>90000000</v>
      </c>
      <c r="H17" s="419">
        <v>90000000</v>
      </c>
      <c r="I17" s="41"/>
      <c r="J17" s="41"/>
      <c r="K17" s="41"/>
      <c r="L17" s="41"/>
    </row>
    <row r="18" spans="1:12" s="38" customFormat="1" ht="15" customHeight="1" x14ac:dyDescent="0.2">
      <c r="A18" s="363" t="s">
        <v>29</v>
      </c>
      <c r="B18" s="148" t="s">
        <v>338</v>
      </c>
      <c r="C18" s="101">
        <f>'7.sz. melléklet'!D98</f>
        <v>0</v>
      </c>
      <c r="D18" s="101"/>
      <c r="E18" s="101"/>
      <c r="F18" s="101">
        <v>0</v>
      </c>
      <c r="G18" s="101">
        <v>0</v>
      </c>
      <c r="H18" s="419">
        <v>0</v>
      </c>
      <c r="I18" s="41"/>
      <c r="J18" s="41"/>
      <c r="K18" s="41"/>
      <c r="L18" s="41"/>
    </row>
    <row r="19" spans="1:12" s="38" customFormat="1" ht="15" customHeight="1" x14ac:dyDescent="0.2">
      <c r="A19" s="702" t="s">
        <v>138</v>
      </c>
      <c r="B19" s="703"/>
      <c r="C19" s="149">
        <f>SUM(C10:C18)</f>
        <v>506238000</v>
      </c>
      <c r="D19" s="149">
        <f t="shared" ref="D19:F19" si="0">SUM(D10:D18)</f>
        <v>507449000</v>
      </c>
      <c r="E19" s="149">
        <f t="shared" ref="E19" si="1">SUM(E10:E18)</f>
        <v>513220000</v>
      </c>
      <c r="F19" s="149">
        <f t="shared" si="0"/>
        <v>306000000</v>
      </c>
      <c r="G19" s="149">
        <f>SUM(G10:G18)</f>
        <v>308000000</v>
      </c>
      <c r="H19" s="420">
        <f>SUM(H10:H18)</f>
        <v>317000000</v>
      </c>
      <c r="I19" s="41"/>
      <c r="J19" s="41"/>
      <c r="K19" s="41"/>
      <c r="L19" s="41"/>
    </row>
    <row r="20" spans="1:12" s="38" customFormat="1" ht="15" customHeight="1" x14ac:dyDescent="0.2">
      <c r="A20" s="706" t="s">
        <v>32</v>
      </c>
      <c r="B20" s="707"/>
      <c r="C20" s="707"/>
      <c r="D20" s="707"/>
      <c r="E20" s="707"/>
      <c r="F20" s="707"/>
      <c r="G20" s="707"/>
      <c r="H20" s="708"/>
      <c r="I20" s="41"/>
      <c r="J20" s="41"/>
      <c r="K20" s="41"/>
      <c r="L20" s="41"/>
    </row>
    <row r="21" spans="1:12" s="38" customFormat="1" ht="15" customHeight="1" x14ac:dyDescent="0.2">
      <c r="A21" s="363" t="s">
        <v>11</v>
      </c>
      <c r="B21" s="148" t="s">
        <v>33</v>
      </c>
      <c r="C21" s="101">
        <f>'1.sz. melléklet'!C35</f>
        <v>243722682</v>
      </c>
      <c r="D21" s="101">
        <f>'1.sz. melléklet'!D35</f>
        <v>260218876</v>
      </c>
      <c r="E21" s="101">
        <f>'1.sz. melléklet'!E35</f>
        <v>272659384</v>
      </c>
      <c r="F21" s="101">
        <v>205500000</v>
      </c>
      <c r="G21" s="101">
        <v>207500000</v>
      </c>
      <c r="H21" s="419">
        <v>216500000</v>
      </c>
      <c r="I21" s="41"/>
      <c r="J21" s="41"/>
      <c r="K21" s="41"/>
      <c r="L21" s="41"/>
    </row>
    <row r="22" spans="1:12" s="38" customFormat="1" ht="15" customHeight="1" x14ac:dyDescent="0.2">
      <c r="A22" s="363" t="s">
        <v>18</v>
      </c>
      <c r="B22" s="148" t="s">
        <v>34</v>
      </c>
      <c r="C22" s="101">
        <f>'7.sz. melléklet'!D37+'7.sz. melléklet'!D44+'7.sz. melléklet'!D48</f>
        <v>200170892</v>
      </c>
      <c r="D22" s="101">
        <f>'7.sz. melléklet'!E37+'7.sz. melléklet'!E44+'7.sz. melléklet'!E48</f>
        <v>205938892</v>
      </c>
      <c r="E22" s="101">
        <f>'7.sz. melléklet'!F37+'7.sz. melléklet'!F44+'7.sz. melléklet'!F48</f>
        <v>188238350</v>
      </c>
      <c r="F22" s="101">
        <v>65000000</v>
      </c>
      <c r="G22" s="101">
        <v>65000000</v>
      </c>
      <c r="H22" s="419">
        <v>65000000</v>
      </c>
      <c r="I22" s="41"/>
      <c r="J22" s="41"/>
      <c r="K22" s="41"/>
      <c r="L22" s="41"/>
    </row>
    <row r="23" spans="1:12" s="38" customFormat="1" ht="15" customHeight="1" x14ac:dyDescent="0.2">
      <c r="A23" s="363" t="s">
        <v>417</v>
      </c>
      <c r="B23" s="148" t="s">
        <v>38</v>
      </c>
      <c r="C23" s="101">
        <f>'7.sz. melléklet'!D59</f>
        <v>2303903</v>
      </c>
      <c r="D23" s="101">
        <f>'7.sz. melléklet'!E59</f>
        <v>2303903</v>
      </c>
      <c r="E23" s="101">
        <f>'7.sz. melléklet'!F59</f>
        <v>2303903</v>
      </c>
      <c r="F23" s="101">
        <v>0</v>
      </c>
      <c r="G23" s="101">
        <v>0</v>
      </c>
      <c r="H23" s="419">
        <v>0</v>
      </c>
      <c r="I23" s="41"/>
      <c r="J23" s="41"/>
      <c r="K23" s="41"/>
      <c r="L23" s="41"/>
    </row>
    <row r="24" spans="1:12" s="38" customFormat="1" ht="15" customHeight="1" x14ac:dyDescent="0.2">
      <c r="A24" s="363" t="s">
        <v>20</v>
      </c>
      <c r="B24" s="148" t="s">
        <v>139</v>
      </c>
      <c r="C24" s="101">
        <f>'7.sz. melléklet'!D36</f>
        <v>60040523</v>
      </c>
      <c r="D24" s="101">
        <f>'7.sz. melléklet'!E36</f>
        <v>38987329</v>
      </c>
      <c r="E24" s="101">
        <f>'7.sz. melléklet'!F36</f>
        <v>50018363</v>
      </c>
      <c r="F24" s="101">
        <v>35500000</v>
      </c>
      <c r="G24" s="101">
        <v>35500000</v>
      </c>
      <c r="H24" s="419">
        <v>35500000</v>
      </c>
      <c r="I24" s="41"/>
      <c r="J24" s="41"/>
      <c r="K24" s="41"/>
      <c r="L24" s="41"/>
    </row>
    <row r="25" spans="1:12" s="38" customFormat="1" ht="15" customHeight="1" thickBot="1" x14ac:dyDescent="0.25">
      <c r="A25" s="704" t="s">
        <v>140</v>
      </c>
      <c r="B25" s="705"/>
      <c r="C25" s="364">
        <f t="shared" ref="C25:H25" si="2">SUM(C21:C24)</f>
        <v>506238000</v>
      </c>
      <c r="D25" s="364">
        <f t="shared" si="2"/>
        <v>507449000</v>
      </c>
      <c r="E25" s="364">
        <f t="shared" ref="E25" si="3">SUM(E21:E24)</f>
        <v>513220000</v>
      </c>
      <c r="F25" s="364">
        <f t="shared" si="2"/>
        <v>306000000</v>
      </c>
      <c r="G25" s="364">
        <f t="shared" si="2"/>
        <v>308000000</v>
      </c>
      <c r="H25" s="421">
        <f t="shared" si="2"/>
        <v>317000000</v>
      </c>
      <c r="I25" s="41"/>
      <c r="J25" s="41"/>
      <c r="K25" s="41"/>
      <c r="L25" s="41"/>
    </row>
    <row r="26" spans="1:12" ht="13.5" thickTop="1" x14ac:dyDescent="0.2"/>
  </sheetData>
  <sheetProtection selectLockedCells="1" selectUnlockedCells="1"/>
  <mergeCells count="5">
    <mergeCell ref="A19:B19"/>
    <mergeCell ref="A25:B25"/>
    <mergeCell ref="A9:H9"/>
    <mergeCell ref="A20:H20"/>
    <mergeCell ref="A4:H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32"/>
  <sheetViews>
    <sheetView zoomScaleNormal="100" workbookViewId="0">
      <selection sqref="A1:O1"/>
    </sheetView>
  </sheetViews>
  <sheetFormatPr defaultRowHeight="12.75" x14ac:dyDescent="0.2"/>
  <cols>
    <col min="1" max="1" width="5.28515625" style="1" customWidth="1"/>
    <col min="2" max="2" width="24" style="1" customWidth="1"/>
    <col min="3" max="15" width="7.7109375" style="1" customWidth="1"/>
  </cols>
  <sheetData>
    <row r="1" spans="1:22" ht="15" customHeight="1" x14ac:dyDescent="0.2">
      <c r="A1" s="711" t="s">
        <v>411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  <c r="N1" s="711"/>
      <c r="O1" s="711"/>
    </row>
    <row r="2" spans="1:22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12/2019. (XI.28.) önkormányzati rendelethez</v>
      </c>
      <c r="Q2" s="134"/>
      <c r="R2" s="134"/>
      <c r="S2" s="134"/>
      <c r="T2" s="134"/>
      <c r="U2" s="134"/>
      <c r="V2" s="134"/>
    </row>
    <row r="3" spans="1:22" ht="15" customHeight="1" x14ac:dyDescent="0.2">
      <c r="A3" s="4"/>
    </row>
    <row r="4" spans="1:22" ht="15" customHeight="1" x14ac:dyDescent="0.2">
      <c r="A4" s="644" t="s">
        <v>585</v>
      </c>
      <c r="B4" s="644"/>
      <c r="C4" s="644"/>
      <c r="D4" s="644"/>
      <c r="E4" s="644"/>
      <c r="F4" s="644"/>
      <c r="G4" s="644"/>
      <c r="H4" s="644"/>
      <c r="I4" s="644"/>
      <c r="J4" s="644"/>
      <c r="K4" s="644"/>
      <c r="L4" s="644"/>
      <c r="M4" s="644"/>
      <c r="N4" s="644"/>
      <c r="O4" s="644"/>
      <c r="P4" s="150"/>
    </row>
    <row r="5" spans="1:22" ht="15" customHeight="1" x14ac:dyDescent="0.2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"/>
    </row>
    <row r="6" spans="1:22" ht="15" customHeight="1" x14ac:dyDescent="0.2">
      <c r="M6" s="712" t="s">
        <v>0</v>
      </c>
      <c r="N6" s="712"/>
      <c r="O6" s="712"/>
      <c r="P6" s="15"/>
    </row>
    <row r="7" spans="1:22" s="38" customFormat="1" ht="15" customHeight="1" x14ac:dyDescent="0.2">
      <c r="A7" s="92" t="s">
        <v>116</v>
      </c>
      <c r="B7" s="8" t="s">
        <v>2</v>
      </c>
      <c r="C7" s="8" t="s">
        <v>141</v>
      </c>
      <c r="D7" s="8" t="s">
        <v>142</v>
      </c>
      <c r="E7" s="8" t="s">
        <v>143</v>
      </c>
      <c r="F7" s="8" t="s">
        <v>144</v>
      </c>
      <c r="G7" s="8" t="s">
        <v>145</v>
      </c>
      <c r="H7" s="8" t="s">
        <v>146</v>
      </c>
      <c r="I7" s="8" t="s">
        <v>147</v>
      </c>
      <c r="J7" s="8" t="s">
        <v>148</v>
      </c>
      <c r="K7" s="8" t="s">
        <v>149</v>
      </c>
      <c r="L7" s="8" t="s">
        <v>150</v>
      </c>
      <c r="M7" s="8" t="s">
        <v>151</v>
      </c>
      <c r="N7" s="8" t="s">
        <v>152</v>
      </c>
      <c r="O7" s="152" t="s">
        <v>153</v>
      </c>
      <c r="P7" s="153"/>
    </row>
    <row r="8" spans="1:22" s="38" customFormat="1" ht="15" customHeight="1" x14ac:dyDescent="0.2">
      <c r="A8" s="94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52</v>
      </c>
      <c r="I8" s="12" t="s">
        <v>11</v>
      </c>
      <c r="J8" s="12" t="s">
        <v>154</v>
      </c>
      <c r="K8" s="12" t="s">
        <v>155</v>
      </c>
      <c r="L8" s="12" t="s">
        <v>156</v>
      </c>
      <c r="M8" s="12" t="s">
        <v>157</v>
      </c>
      <c r="N8" s="12" t="s">
        <v>158</v>
      </c>
      <c r="O8" s="154" t="s">
        <v>159</v>
      </c>
      <c r="P8" s="153"/>
    </row>
    <row r="9" spans="1:22" s="38" customFormat="1" ht="15" customHeight="1" x14ac:dyDescent="0.2">
      <c r="A9" s="713" t="s">
        <v>160</v>
      </c>
      <c r="B9" s="713"/>
      <c r="C9" s="713"/>
      <c r="D9" s="713"/>
      <c r="E9" s="713"/>
      <c r="F9" s="713"/>
      <c r="G9" s="713"/>
      <c r="H9" s="713"/>
      <c r="I9" s="713"/>
      <c r="J9" s="713"/>
      <c r="K9" s="713"/>
      <c r="L9" s="713"/>
      <c r="M9" s="713"/>
      <c r="N9" s="713"/>
      <c r="O9" s="713"/>
      <c r="P9" s="37"/>
    </row>
    <row r="10" spans="1:22" s="38" customFormat="1" ht="15" customHeight="1" x14ac:dyDescent="0.2">
      <c r="A10" s="17" t="s">
        <v>13</v>
      </c>
      <c r="B10" s="18" t="s">
        <v>161</v>
      </c>
      <c r="C10" s="19">
        <v>2500</v>
      </c>
      <c r="D10" s="19">
        <v>2500</v>
      </c>
      <c r="E10" s="19">
        <v>20000</v>
      </c>
      <c r="F10" s="19">
        <v>17000</v>
      </c>
      <c r="G10" s="19">
        <v>16000</v>
      </c>
      <c r="H10" s="19">
        <v>20000</v>
      </c>
      <c r="I10" s="19">
        <v>25000</v>
      </c>
      <c r="J10" s="19">
        <v>25000</v>
      </c>
      <c r="K10" s="19">
        <v>12556</v>
      </c>
      <c r="L10" s="19">
        <v>17000</v>
      </c>
      <c r="M10" s="19">
        <v>8500</v>
      </c>
      <c r="N10" s="19">
        <v>8794</v>
      </c>
      <c r="O10" s="30">
        <f t="shared" ref="O10:O15" si="0">SUM(C10:N10)</f>
        <v>174850</v>
      </c>
      <c r="P10" s="37"/>
      <c r="Q10" s="155"/>
      <c r="R10" s="155"/>
      <c r="S10" s="155"/>
      <c r="T10" s="155"/>
      <c r="U10" s="155"/>
    </row>
    <row r="11" spans="1:22" s="38" customFormat="1" ht="15" customHeight="1" x14ac:dyDescent="0.2">
      <c r="A11" s="17" t="s">
        <v>14</v>
      </c>
      <c r="B11" s="18" t="s">
        <v>162</v>
      </c>
      <c r="C11" s="19">
        <v>11</v>
      </c>
      <c r="D11" s="19">
        <v>11</v>
      </c>
      <c r="E11" s="19">
        <v>739</v>
      </c>
      <c r="F11" s="19">
        <v>11</v>
      </c>
      <c r="G11" s="19">
        <v>11</v>
      </c>
      <c r="H11" s="19">
        <v>1222</v>
      </c>
      <c r="I11" s="19">
        <v>11</v>
      </c>
      <c r="J11" s="19">
        <v>11</v>
      </c>
      <c r="K11" s="19">
        <v>1250</v>
      </c>
      <c r="L11" s="19">
        <v>11</v>
      </c>
      <c r="M11" s="19">
        <v>11</v>
      </c>
      <c r="N11" s="19">
        <v>5011</v>
      </c>
      <c r="O11" s="30">
        <f t="shared" si="0"/>
        <v>8310</v>
      </c>
      <c r="P11" s="37"/>
      <c r="Q11" s="155"/>
      <c r="R11" s="155"/>
      <c r="S11" s="155"/>
      <c r="T11" s="155"/>
      <c r="U11" s="155"/>
    </row>
    <row r="12" spans="1:22" s="38" customFormat="1" ht="15" customHeight="1" x14ac:dyDescent="0.2">
      <c r="A12" s="17" t="s">
        <v>41</v>
      </c>
      <c r="B12" s="18" t="s">
        <v>163</v>
      </c>
      <c r="C12" s="19">
        <v>5212</v>
      </c>
      <c r="D12" s="19">
        <v>5213</v>
      </c>
      <c r="E12" s="19">
        <v>23090</v>
      </c>
      <c r="F12" s="19">
        <v>6212</v>
      </c>
      <c r="G12" s="19">
        <v>5213</v>
      </c>
      <c r="H12" s="19">
        <v>25261</v>
      </c>
      <c r="I12" s="19">
        <v>5212</v>
      </c>
      <c r="J12" s="19">
        <v>5213</v>
      </c>
      <c r="K12" s="19">
        <v>5213</v>
      </c>
      <c r="L12" s="19">
        <v>5212</v>
      </c>
      <c r="M12" s="19">
        <v>5213</v>
      </c>
      <c r="N12" s="19">
        <v>7875</v>
      </c>
      <c r="O12" s="30">
        <f t="shared" si="0"/>
        <v>104139</v>
      </c>
      <c r="P12" s="37"/>
      <c r="Q12" s="155"/>
      <c r="R12" s="155"/>
      <c r="S12" s="155"/>
      <c r="T12" s="155"/>
      <c r="U12" s="155"/>
    </row>
    <row r="13" spans="1:22" s="38" customFormat="1" ht="15" customHeight="1" x14ac:dyDescent="0.2">
      <c r="A13" s="17" t="s">
        <v>42</v>
      </c>
      <c r="B13" s="18" t="s">
        <v>164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0">
        <f t="shared" si="0"/>
        <v>0</v>
      </c>
      <c r="P13" s="37"/>
      <c r="Q13" s="155"/>
      <c r="R13" s="155"/>
      <c r="S13" s="155"/>
      <c r="T13" s="155"/>
      <c r="U13" s="155"/>
    </row>
    <row r="14" spans="1:22" s="38" customFormat="1" ht="15" customHeight="1" x14ac:dyDescent="0.2">
      <c r="A14" s="17" t="s">
        <v>43</v>
      </c>
      <c r="B14" s="18" t="s">
        <v>451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0">
        <f t="shared" si="0"/>
        <v>0</v>
      </c>
      <c r="P14" s="37"/>
      <c r="Q14" s="155"/>
      <c r="R14" s="155"/>
      <c r="S14" s="155"/>
      <c r="T14" s="155"/>
      <c r="U14" s="155"/>
    </row>
    <row r="15" spans="1:22" s="38" customFormat="1" ht="15" customHeight="1" x14ac:dyDescent="0.2">
      <c r="A15" s="17" t="s">
        <v>44</v>
      </c>
      <c r="B15" s="18" t="s">
        <v>165</v>
      </c>
      <c r="C15" s="19">
        <v>223833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0">
        <f t="shared" si="0"/>
        <v>223833</v>
      </c>
      <c r="P15" s="37"/>
      <c r="Q15" s="155"/>
      <c r="R15" s="155"/>
      <c r="S15" s="155"/>
      <c r="T15" s="155"/>
      <c r="U15" s="155"/>
    </row>
    <row r="16" spans="1:22" s="38" customFormat="1" ht="15" customHeight="1" x14ac:dyDescent="0.2">
      <c r="A16" s="397" t="s">
        <v>45</v>
      </c>
      <c r="B16" s="156" t="s">
        <v>166</v>
      </c>
      <c r="C16" s="31">
        <f t="shared" ref="C16:N16" si="1">SUM(C10:C15)</f>
        <v>231556</v>
      </c>
      <c r="D16" s="31">
        <f t="shared" si="1"/>
        <v>7724</v>
      </c>
      <c r="E16" s="31">
        <f t="shared" si="1"/>
        <v>43829</v>
      </c>
      <c r="F16" s="31">
        <f t="shared" si="1"/>
        <v>23223</v>
      </c>
      <c r="G16" s="31">
        <f t="shared" si="1"/>
        <v>21224</v>
      </c>
      <c r="H16" s="31">
        <f t="shared" si="1"/>
        <v>46483</v>
      </c>
      <c r="I16" s="31">
        <f t="shared" si="1"/>
        <v>30223</v>
      </c>
      <c r="J16" s="31">
        <f t="shared" si="1"/>
        <v>30224</v>
      </c>
      <c r="K16" s="31">
        <f t="shared" si="1"/>
        <v>19019</v>
      </c>
      <c r="L16" s="31">
        <f t="shared" si="1"/>
        <v>22223</v>
      </c>
      <c r="M16" s="31">
        <f t="shared" si="1"/>
        <v>13724</v>
      </c>
      <c r="N16" s="31">
        <f t="shared" si="1"/>
        <v>21680</v>
      </c>
      <c r="O16" s="198">
        <f>SUM(O10:O15)</f>
        <v>511132</v>
      </c>
      <c r="P16" s="37"/>
      <c r="Q16" s="155"/>
      <c r="R16" s="155"/>
      <c r="S16" s="155"/>
      <c r="T16" s="155"/>
      <c r="U16" s="155"/>
    </row>
    <row r="17" spans="1:21" s="38" customFormat="1" ht="15" customHeight="1" x14ac:dyDescent="0.2">
      <c r="A17" s="709" t="s">
        <v>167</v>
      </c>
      <c r="B17" s="709"/>
      <c r="C17" s="710"/>
      <c r="D17" s="710"/>
      <c r="E17" s="710"/>
      <c r="F17" s="710"/>
      <c r="G17" s="710"/>
      <c r="H17" s="710"/>
      <c r="I17" s="710"/>
      <c r="J17" s="710"/>
      <c r="K17" s="710"/>
      <c r="L17" s="710"/>
      <c r="M17" s="710"/>
      <c r="N17" s="710"/>
      <c r="O17" s="709"/>
      <c r="P17" s="37"/>
      <c r="Q17" s="155"/>
      <c r="R17" s="155"/>
      <c r="S17" s="155"/>
      <c r="T17" s="155"/>
      <c r="U17" s="155"/>
    </row>
    <row r="18" spans="1:21" s="38" customFormat="1" ht="15" customHeight="1" x14ac:dyDescent="0.2">
      <c r="A18" s="17" t="s">
        <v>63</v>
      </c>
      <c r="B18" s="214" t="s">
        <v>33</v>
      </c>
      <c r="C18" s="415">
        <v>12850</v>
      </c>
      <c r="D18" s="415">
        <v>15850</v>
      </c>
      <c r="E18" s="415">
        <v>14250</v>
      </c>
      <c r="F18" s="415">
        <v>14850</v>
      </c>
      <c r="G18" s="415">
        <v>19750</v>
      </c>
      <c r="H18" s="415">
        <v>37246</v>
      </c>
      <c r="I18" s="415">
        <v>20750</v>
      </c>
      <c r="J18" s="415">
        <v>20750</v>
      </c>
      <c r="K18" s="415">
        <v>19700</v>
      </c>
      <c r="L18" s="415">
        <v>15380</v>
      </c>
      <c r="M18" s="415">
        <v>15380</v>
      </c>
      <c r="N18" s="415">
        <v>15393</v>
      </c>
      <c r="O18" s="46">
        <f>SUM(C18:N18)</f>
        <v>222149</v>
      </c>
      <c r="P18" s="37"/>
      <c r="Q18" s="155"/>
      <c r="R18" s="155"/>
      <c r="S18" s="155"/>
      <c r="T18" s="155"/>
      <c r="U18" s="155"/>
    </row>
    <row r="19" spans="1:21" s="38" customFormat="1" ht="15" customHeight="1" x14ac:dyDescent="0.2">
      <c r="A19" s="17" t="s">
        <v>70</v>
      </c>
      <c r="B19" s="18" t="s">
        <v>172</v>
      </c>
      <c r="C19" s="44">
        <v>1837</v>
      </c>
      <c r="D19" s="44">
        <v>1837</v>
      </c>
      <c r="E19" s="44">
        <v>3337</v>
      </c>
      <c r="F19" s="44">
        <v>2837</v>
      </c>
      <c r="G19" s="44">
        <v>3337</v>
      </c>
      <c r="H19" s="44">
        <v>1837</v>
      </c>
      <c r="I19" s="44">
        <v>3337</v>
      </c>
      <c r="J19" s="44">
        <v>3336</v>
      </c>
      <c r="K19" s="44">
        <v>5570</v>
      </c>
      <c r="L19" s="44">
        <v>1837</v>
      </c>
      <c r="M19" s="44">
        <v>3336</v>
      </c>
      <c r="N19" s="44">
        <v>4279</v>
      </c>
      <c r="O19" s="30">
        <f t="shared" ref="O19:O25" si="2">SUM(C19:N19)</f>
        <v>36717</v>
      </c>
      <c r="P19" s="37"/>
      <c r="Q19" s="155"/>
      <c r="R19" s="155"/>
      <c r="S19" s="155"/>
      <c r="T19" s="155"/>
      <c r="U19" s="155"/>
    </row>
    <row r="20" spans="1:21" s="38" customFormat="1" ht="15" customHeight="1" x14ac:dyDescent="0.2">
      <c r="A20" s="17" t="s">
        <v>71</v>
      </c>
      <c r="B20" s="18" t="s">
        <v>168</v>
      </c>
      <c r="C20" s="19"/>
      <c r="D20" s="19"/>
      <c r="E20" s="19"/>
      <c r="F20" s="19"/>
      <c r="G20" s="19">
        <v>4590</v>
      </c>
      <c r="H20" s="19"/>
      <c r="I20" s="19"/>
      <c r="J20" s="19"/>
      <c r="K20" s="19">
        <v>462</v>
      </c>
      <c r="L20" s="19">
        <v>4913</v>
      </c>
      <c r="M20" s="19">
        <v>0</v>
      </c>
      <c r="N20" s="19"/>
      <c r="O20" s="30">
        <f t="shared" si="2"/>
        <v>9965</v>
      </c>
      <c r="P20" s="37"/>
      <c r="Q20" s="155"/>
      <c r="R20" s="155"/>
      <c r="S20" s="155"/>
      <c r="T20" s="155"/>
      <c r="U20" s="155"/>
    </row>
    <row r="21" spans="1:21" s="38" customFormat="1" ht="15" customHeight="1" x14ac:dyDescent="0.2">
      <c r="A21" s="17" t="s">
        <v>72</v>
      </c>
      <c r="B21" s="18" t="s">
        <v>335</v>
      </c>
      <c r="C21" s="19">
        <v>1500</v>
      </c>
      <c r="D21" s="19">
        <v>5500</v>
      </c>
      <c r="E21" s="19">
        <v>20000</v>
      </c>
      <c r="F21" s="19">
        <v>15000</v>
      </c>
      <c r="G21" s="19">
        <v>20000</v>
      </c>
      <c r="H21" s="19">
        <v>49769</v>
      </c>
      <c r="I21" s="19">
        <v>12000</v>
      </c>
      <c r="J21" s="19">
        <v>11043</v>
      </c>
      <c r="K21" s="19">
        <v>0</v>
      </c>
      <c r="L21" s="19">
        <v>15000</v>
      </c>
      <c r="M21" s="19">
        <v>10000</v>
      </c>
      <c r="N21" s="19">
        <v>9787</v>
      </c>
      <c r="O21" s="30">
        <f t="shared" si="2"/>
        <v>169599</v>
      </c>
      <c r="P21" s="37"/>
      <c r="Q21" s="155"/>
      <c r="R21" s="155"/>
      <c r="S21" s="155"/>
      <c r="T21" s="155"/>
      <c r="U21" s="155"/>
    </row>
    <row r="22" spans="1:21" s="38" customFormat="1" ht="15" customHeight="1" x14ac:dyDescent="0.2">
      <c r="A22" s="17" t="s">
        <v>73</v>
      </c>
      <c r="B22" s="18" t="s">
        <v>38</v>
      </c>
      <c r="C22" s="19">
        <v>4003</v>
      </c>
      <c r="D22" s="19">
        <v>1698</v>
      </c>
      <c r="E22" s="19">
        <v>1698</v>
      </c>
      <c r="F22" s="19">
        <v>1699</v>
      </c>
      <c r="G22" s="19">
        <v>1698</v>
      </c>
      <c r="H22" s="19">
        <v>1698</v>
      </c>
      <c r="I22" s="19">
        <v>1699</v>
      </c>
      <c r="J22" s="19">
        <v>1698</v>
      </c>
      <c r="K22" s="19">
        <v>1698</v>
      </c>
      <c r="L22" s="19">
        <v>1699</v>
      </c>
      <c r="M22" s="19">
        <v>1698</v>
      </c>
      <c r="N22" s="19">
        <v>1698</v>
      </c>
      <c r="O22" s="30">
        <f>SUM(C22:N22)</f>
        <v>22684</v>
      </c>
      <c r="P22" s="37"/>
      <c r="Q22" s="155"/>
      <c r="R22" s="155"/>
      <c r="S22" s="155"/>
      <c r="T22" s="155"/>
      <c r="U22" s="155"/>
    </row>
    <row r="23" spans="1:21" s="38" customFormat="1" ht="15" customHeight="1" x14ac:dyDescent="0.2">
      <c r="A23" s="17" t="s">
        <v>74</v>
      </c>
      <c r="B23" s="18" t="s">
        <v>169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0">
        <f t="shared" si="2"/>
        <v>0</v>
      </c>
      <c r="P23" s="37"/>
      <c r="Q23" s="155"/>
      <c r="R23" s="155"/>
      <c r="S23" s="155"/>
      <c r="T23" s="155"/>
      <c r="U23" s="155"/>
    </row>
    <row r="24" spans="1:21" s="38" customFormat="1" ht="15" customHeight="1" x14ac:dyDescent="0.2">
      <c r="A24" s="397" t="s">
        <v>75</v>
      </c>
      <c r="B24" s="156" t="s">
        <v>170</v>
      </c>
      <c r="C24" s="31">
        <f t="shared" ref="C24:N24" si="3">SUM(C18:C23)</f>
        <v>20190</v>
      </c>
      <c r="D24" s="31">
        <f t="shared" si="3"/>
        <v>24885</v>
      </c>
      <c r="E24" s="31">
        <f t="shared" si="3"/>
        <v>39285</v>
      </c>
      <c r="F24" s="31">
        <f t="shared" si="3"/>
        <v>34386</v>
      </c>
      <c r="G24" s="31">
        <f t="shared" si="3"/>
        <v>49375</v>
      </c>
      <c r="H24" s="31">
        <f t="shared" si="3"/>
        <v>90550</v>
      </c>
      <c r="I24" s="31">
        <f t="shared" si="3"/>
        <v>37786</v>
      </c>
      <c r="J24" s="31">
        <f t="shared" si="3"/>
        <v>36827</v>
      </c>
      <c r="K24" s="31">
        <f t="shared" si="3"/>
        <v>27430</v>
      </c>
      <c r="L24" s="31">
        <f t="shared" si="3"/>
        <v>38829</v>
      </c>
      <c r="M24" s="31">
        <f t="shared" si="3"/>
        <v>30414</v>
      </c>
      <c r="N24" s="31">
        <f t="shared" si="3"/>
        <v>31157</v>
      </c>
      <c r="O24" s="198">
        <f t="shared" si="2"/>
        <v>461114</v>
      </c>
      <c r="P24" s="37"/>
      <c r="Q24" s="155"/>
      <c r="R24" s="155"/>
      <c r="S24" s="155"/>
      <c r="T24" s="155"/>
      <c r="U24" s="155"/>
    </row>
    <row r="25" spans="1:21" s="38" customFormat="1" ht="15" customHeight="1" x14ac:dyDescent="0.2">
      <c r="A25" s="17" t="s">
        <v>76</v>
      </c>
      <c r="B25" s="18" t="s">
        <v>171</v>
      </c>
      <c r="C25" s="19">
        <f t="shared" ref="C25:N25" si="4">C16-C24</f>
        <v>211366</v>
      </c>
      <c r="D25" s="19">
        <f t="shared" si="4"/>
        <v>-17161</v>
      </c>
      <c r="E25" s="19">
        <f t="shared" si="4"/>
        <v>4544</v>
      </c>
      <c r="F25" s="19">
        <f t="shared" si="4"/>
        <v>-11163</v>
      </c>
      <c r="G25" s="19">
        <f t="shared" si="4"/>
        <v>-28151</v>
      </c>
      <c r="H25" s="19">
        <f t="shared" si="4"/>
        <v>-44067</v>
      </c>
      <c r="I25" s="19">
        <f t="shared" si="4"/>
        <v>-7563</v>
      </c>
      <c r="J25" s="19">
        <f t="shared" si="4"/>
        <v>-6603</v>
      </c>
      <c r="K25" s="19">
        <f t="shared" si="4"/>
        <v>-8411</v>
      </c>
      <c r="L25" s="19">
        <f t="shared" si="4"/>
        <v>-16606</v>
      </c>
      <c r="M25" s="19">
        <f t="shared" si="4"/>
        <v>-16690</v>
      </c>
      <c r="N25" s="19">
        <f t="shared" si="4"/>
        <v>-9477</v>
      </c>
      <c r="O25" s="30">
        <f t="shared" si="2"/>
        <v>50018</v>
      </c>
      <c r="P25" s="37"/>
      <c r="Q25" s="155"/>
      <c r="R25" s="155"/>
      <c r="S25" s="155"/>
      <c r="T25" s="155"/>
      <c r="U25" s="155"/>
    </row>
    <row r="26" spans="1:21" s="38" customFormat="1" ht="15" customHeight="1" x14ac:dyDescent="0.2">
      <c r="A26" s="157"/>
      <c r="B26" s="54" t="s">
        <v>418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58"/>
      <c r="P26" s="37"/>
    </row>
    <row r="28" spans="1:21" x14ac:dyDescent="0.2">
      <c r="N28" s="159"/>
    </row>
    <row r="29" spans="1:21" x14ac:dyDescent="0.2"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</row>
    <row r="30" spans="1:21" x14ac:dyDescent="0.2">
      <c r="D30" s="159"/>
      <c r="F30" s="159"/>
      <c r="I30" s="159"/>
      <c r="L30" s="159"/>
    </row>
    <row r="32" spans="1:21" x14ac:dyDescent="0.2"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zoomScaleNormal="100" workbookViewId="0"/>
  </sheetViews>
  <sheetFormatPr defaultColWidth="11.5703125" defaultRowHeight="12.75" x14ac:dyDescent="0.2"/>
  <cols>
    <col min="1" max="1" width="4.7109375" style="1" customWidth="1"/>
    <col min="2" max="2" width="30.7109375" style="1" customWidth="1"/>
    <col min="3" max="4" width="10.5703125" style="1" bestFit="1" customWidth="1"/>
    <col min="5" max="5" width="10.5703125" style="1" customWidth="1"/>
    <col min="6" max="6" width="4.7109375" style="1" customWidth="1"/>
    <col min="7" max="7" width="30.7109375" style="1" customWidth="1"/>
    <col min="8" max="9" width="10.5703125" style="1" bestFit="1" customWidth="1"/>
    <col min="10" max="10" width="10.5703125" bestFit="1" customWidth="1"/>
    <col min="11" max="11" width="9.5703125" customWidth="1"/>
    <col min="12" max="251" width="9.140625" customWidth="1"/>
  </cols>
  <sheetData>
    <row r="1" spans="1:11" s="38" customFormat="1" ht="15" customHeight="1" x14ac:dyDescent="0.2">
      <c r="B1" s="55"/>
      <c r="C1" s="55"/>
      <c r="D1" s="55"/>
      <c r="E1" s="539"/>
      <c r="F1" s="55"/>
      <c r="G1" s="55"/>
      <c r="K1" s="2" t="s">
        <v>399</v>
      </c>
    </row>
    <row r="2" spans="1:11" s="38" customFormat="1" ht="15" customHeight="1" x14ac:dyDescent="0.2">
      <c r="A2" s="3"/>
      <c r="B2" s="3"/>
      <c r="C2" s="3"/>
      <c r="D2" s="3"/>
      <c r="E2" s="3"/>
      <c r="F2" s="3"/>
      <c r="G2" s="3"/>
      <c r="K2" s="2" t="str">
        <f>'1.sz. melléklet'!G2</f>
        <v>az 12/2019. (XI.28.) önkormányzati rendelethez</v>
      </c>
    </row>
    <row r="3" spans="1:11" s="38" customFormat="1" ht="6" customHeight="1" x14ac:dyDescent="0.2">
      <c r="A3" s="40"/>
      <c r="B3" s="41"/>
      <c r="C3" s="41"/>
      <c r="D3" s="41"/>
      <c r="E3" s="41"/>
      <c r="F3" s="41"/>
      <c r="G3" s="41"/>
      <c r="H3" s="41"/>
      <c r="I3" s="41"/>
    </row>
    <row r="4" spans="1:11" s="38" customFormat="1" ht="15" customHeight="1" x14ac:dyDescent="0.2">
      <c r="A4" s="664" t="s">
        <v>444</v>
      </c>
      <c r="B4" s="664"/>
      <c r="C4" s="664"/>
      <c r="D4" s="664"/>
      <c r="E4" s="664"/>
      <c r="F4" s="664"/>
      <c r="G4" s="664"/>
      <c r="H4" s="664"/>
      <c r="I4" s="664"/>
      <c r="J4" s="664"/>
      <c r="K4" s="539"/>
    </row>
    <row r="5" spans="1:11" s="38" customFormat="1" ht="6" customHeight="1" x14ac:dyDescent="0.2">
      <c r="A5" s="40"/>
      <c r="B5" s="41"/>
      <c r="C5" s="41"/>
      <c r="D5" s="41"/>
      <c r="E5" s="41"/>
      <c r="F5" s="40"/>
      <c r="G5" s="40"/>
      <c r="H5" s="41"/>
      <c r="I5" s="41"/>
    </row>
    <row r="6" spans="1:11" s="38" customFormat="1" ht="15" customHeight="1" thickBot="1" x14ac:dyDescent="0.25">
      <c r="A6" s="40"/>
      <c r="B6" s="41"/>
      <c r="C6" s="41"/>
      <c r="D6" s="41"/>
      <c r="E6" s="41"/>
      <c r="F6" s="40"/>
      <c r="G6" s="180"/>
      <c r="I6" s="334"/>
      <c r="J6" s="6" t="s">
        <v>179</v>
      </c>
    </row>
    <row r="7" spans="1:11" s="38" customFormat="1" ht="58.5" customHeight="1" thickTop="1" thickBot="1" x14ac:dyDescent="0.25">
      <c r="A7" s="665" t="s">
        <v>12</v>
      </c>
      <c r="B7" s="665"/>
      <c r="C7" s="367" t="s">
        <v>501</v>
      </c>
      <c r="D7" s="367" t="s">
        <v>607</v>
      </c>
      <c r="E7" s="546" t="s">
        <v>636</v>
      </c>
      <c r="F7" s="666" t="s">
        <v>33</v>
      </c>
      <c r="G7" s="667"/>
      <c r="H7" s="367" t="s">
        <v>501</v>
      </c>
      <c r="I7" s="367" t="s">
        <v>607</v>
      </c>
      <c r="J7" s="569" t="s">
        <v>636</v>
      </c>
    </row>
    <row r="8" spans="1:11" s="38" customFormat="1" ht="15" customHeight="1" thickTop="1" thickBot="1" x14ac:dyDescent="0.25">
      <c r="A8" s="11" t="s">
        <v>3</v>
      </c>
      <c r="B8" s="346" t="s">
        <v>4</v>
      </c>
      <c r="C8" s="13" t="s">
        <v>5</v>
      </c>
      <c r="D8" s="543" t="s">
        <v>6</v>
      </c>
      <c r="E8" s="543" t="s">
        <v>7</v>
      </c>
      <c r="F8" s="347" t="s">
        <v>8</v>
      </c>
      <c r="G8" s="347" t="s">
        <v>9</v>
      </c>
      <c r="H8" s="13" t="s">
        <v>52</v>
      </c>
      <c r="I8" s="543" t="s">
        <v>11</v>
      </c>
      <c r="J8" s="95" t="s">
        <v>154</v>
      </c>
    </row>
    <row r="9" spans="1:11" s="38" customFormat="1" ht="15" customHeight="1" thickTop="1" x14ac:dyDescent="0.2">
      <c r="A9" s="42" t="s">
        <v>13</v>
      </c>
      <c r="B9" s="43" t="s">
        <v>12</v>
      </c>
      <c r="C9" s="335">
        <v>78494085</v>
      </c>
      <c r="D9" s="335">
        <v>78494090</v>
      </c>
      <c r="E9" s="335">
        <v>80049914</v>
      </c>
      <c r="F9" s="51" t="s">
        <v>13</v>
      </c>
      <c r="G9" s="43" t="s">
        <v>105</v>
      </c>
      <c r="H9" s="340">
        <v>65966414</v>
      </c>
      <c r="I9" s="335">
        <v>65966414</v>
      </c>
      <c r="J9" s="575">
        <v>66539636</v>
      </c>
    </row>
    <row r="10" spans="1:11" s="38" customFormat="1" ht="15" customHeight="1" x14ac:dyDescent="0.2">
      <c r="A10" s="17" t="s">
        <v>14</v>
      </c>
      <c r="B10" s="254" t="s">
        <v>288</v>
      </c>
      <c r="C10" s="169">
        <f>'7.sz. melléklet'!D74</f>
        <v>54500000</v>
      </c>
      <c r="D10" s="169">
        <f>'7.sz. melléklet'!E74</f>
        <v>54500000</v>
      </c>
      <c r="E10" s="169">
        <f>'7.sz. melléklet'!F74</f>
        <v>54500000</v>
      </c>
      <c r="F10" s="167" t="s">
        <v>14</v>
      </c>
      <c r="G10" s="18" t="s">
        <v>40</v>
      </c>
      <c r="H10" s="169">
        <v>13823581</v>
      </c>
      <c r="I10" s="169">
        <v>13823581</v>
      </c>
      <c r="J10" s="576">
        <v>13938367</v>
      </c>
    </row>
    <row r="11" spans="1:11" s="38" customFormat="1" ht="15" customHeight="1" x14ac:dyDescent="0.2">
      <c r="A11" s="17" t="s">
        <v>41</v>
      </c>
      <c r="B11" s="254" t="s">
        <v>289</v>
      </c>
      <c r="C11" s="169">
        <f>'7.sz. melléklet'!D75</f>
        <v>41000000</v>
      </c>
      <c r="D11" s="169">
        <f>'7.sz. melléklet'!E75</f>
        <v>41000000</v>
      </c>
      <c r="E11" s="169">
        <f>'7.sz. melléklet'!F75</f>
        <v>41000000</v>
      </c>
      <c r="F11" s="167" t="s">
        <v>41</v>
      </c>
      <c r="G11" s="18" t="s">
        <v>111</v>
      </c>
      <c r="H11" s="169">
        <v>129856047</v>
      </c>
      <c r="I11" s="169">
        <v>145252047</v>
      </c>
      <c r="J11" s="576">
        <v>157004547</v>
      </c>
    </row>
    <row r="12" spans="1:11" s="38" customFormat="1" ht="15" customHeight="1" x14ac:dyDescent="0.2">
      <c r="A12" s="17" t="s">
        <v>42</v>
      </c>
      <c r="B12" s="254" t="s">
        <v>299</v>
      </c>
      <c r="C12" s="169">
        <f>'7.sz. melléklet'!D79</f>
        <v>500000</v>
      </c>
      <c r="D12" s="169">
        <f>'7.sz. melléklet'!E79</f>
        <v>500000</v>
      </c>
      <c r="E12" s="169">
        <f>'7.sz. melléklet'!F79</f>
        <v>500000</v>
      </c>
      <c r="F12" s="167" t="s">
        <v>42</v>
      </c>
      <c r="G12" s="18" t="s">
        <v>241</v>
      </c>
      <c r="H12" s="169">
        <f>'7.sz. melléklet'!D31</f>
        <v>4634000</v>
      </c>
      <c r="I12" s="169">
        <f>'7.sz. melléklet'!E31</f>
        <v>4634000</v>
      </c>
      <c r="J12" s="576">
        <f>'7.sz. melléklet'!F31</f>
        <v>4634000</v>
      </c>
    </row>
    <row r="13" spans="1:11" s="38" customFormat="1" ht="15" customHeight="1" x14ac:dyDescent="0.2">
      <c r="A13" s="17" t="s">
        <v>43</v>
      </c>
      <c r="B13" s="47" t="s">
        <v>280</v>
      </c>
      <c r="C13" s="169">
        <f>'7.sz. melléklet'!D68</f>
        <v>62551911</v>
      </c>
      <c r="D13" s="169">
        <f>'7.sz. melléklet'!E68</f>
        <v>62551911</v>
      </c>
      <c r="E13" s="169">
        <f>'7.sz. melléklet'!F68</f>
        <v>63070071</v>
      </c>
      <c r="F13" s="167" t="s">
        <v>43</v>
      </c>
      <c r="G13" s="18" t="s">
        <v>386</v>
      </c>
      <c r="H13" s="169">
        <f>'7.sz. melléklet'!D33</f>
        <v>1400140</v>
      </c>
      <c r="I13" s="169">
        <f>'7.sz. melléklet'!E33</f>
        <v>2500334</v>
      </c>
      <c r="J13" s="576">
        <f>'7.sz. melléklet'!F33</f>
        <v>2500334</v>
      </c>
    </row>
    <row r="14" spans="1:11" s="38" customFormat="1" ht="24" x14ac:dyDescent="0.2">
      <c r="A14" s="17" t="s">
        <v>44</v>
      </c>
      <c r="B14" s="47" t="s">
        <v>480</v>
      </c>
      <c r="C14" s="169">
        <f>'7.sz. melléklet'!D69</f>
        <v>6685746</v>
      </c>
      <c r="D14" s="169">
        <f>'7.sz. melléklet'!E69</f>
        <v>6685746</v>
      </c>
      <c r="E14" s="169">
        <f>'7.sz. melléklet'!F69</f>
        <v>7456456</v>
      </c>
      <c r="F14" s="167" t="s">
        <v>44</v>
      </c>
      <c r="G14" s="47" t="s">
        <v>475</v>
      </c>
      <c r="H14" s="169">
        <f>'7.sz. melléklet'!D34</f>
        <v>20406500</v>
      </c>
      <c r="I14" s="169">
        <f>'7.sz. melléklet'!E34</f>
        <v>20406500</v>
      </c>
      <c r="J14" s="576">
        <f>'7.sz. melléklet'!F34</f>
        <v>20406500</v>
      </c>
    </row>
    <row r="15" spans="1:11" s="38" customFormat="1" ht="24" x14ac:dyDescent="0.2">
      <c r="A15" s="17" t="s">
        <v>45</v>
      </c>
      <c r="B15" s="47" t="s">
        <v>320</v>
      </c>
      <c r="C15" s="336">
        <f>'7.sz. melléklet'!D92</f>
        <v>0</v>
      </c>
      <c r="D15" s="336">
        <f>'7.sz. melléklet'!E92</f>
        <v>0</v>
      </c>
      <c r="E15" s="336">
        <f>'7.sz. melléklet'!F92</f>
        <v>744600</v>
      </c>
      <c r="F15" s="167" t="s">
        <v>45</v>
      </c>
      <c r="G15" s="47" t="s">
        <v>476</v>
      </c>
      <c r="H15" s="169">
        <f>'7.sz. melléklet'!D35</f>
        <v>7636000</v>
      </c>
      <c r="I15" s="169">
        <f>'7.sz. melléklet'!E35</f>
        <v>7636000</v>
      </c>
      <c r="J15" s="576">
        <f>'7.sz. melléklet'!F35</f>
        <v>7636000</v>
      </c>
    </row>
    <row r="16" spans="1:11" s="38" customFormat="1" ht="15" customHeight="1" x14ac:dyDescent="0.2">
      <c r="A16" s="73"/>
      <c r="B16" s="479"/>
      <c r="C16" s="341"/>
      <c r="D16" s="547"/>
      <c r="E16" s="547"/>
      <c r="F16" s="167" t="s">
        <v>63</v>
      </c>
      <c r="G16" s="18" t="s">
        <v>35</v>
      </c>
      <c r="H16" s="169">
        <f>'7.sz. melléklet'!D36</f>
        <v>60040523</v>
      </c>
      <c r="I16" s="169">
        <f>'7.sz. melléklet'!E36</f>
        <v>38987329</v>
      </c>
      <c r="J16" s="576">
        <f>'7.sz. melléklet'!F36</f>
        <v>50018363</v>
      </c>
    </row>
    <row r="17" spans="1:10" s="38" customFormat="1" ht="15" customHeight="1" x14ac:dyDescent="0.2">
      <c r="A17" s="668" t="s">
        <v>46</v>
      </c>
      <c r="B17" s="668"/>
      <c r="C17" s="169">
        <f>SUM(C9:C16)</f>
        <v>243731742</v>
      </c>
      <c r="D17" s="355">
        <f>SUM(D9:D16)</f>
        <v>243731747</v>
      </c>
      <c r="E17" s="355">
        <f>SUM(E9:E16)</f>
        <v>247321041</v>
      </c>
      <c r="F17" s="669"/>
      <c r="G17" s="669"/>
      <c r="H17" s="250"/>
      <c r="I17" s="570"/>
      <c r="J17" s="577"/>
    </row>
    <row r="18" spans="1:10" s="38" customFormat="1" ht="15" customHeight="1" thickBot="1" x14ac:dyDescent="0.25">
      <c r="A18" s="662" t="s">
        <v>27</v>
      </c>
      <c r="B18" s="662"/>
      <c r="C18" s="337">
        <f>H19-C17</f>
        <v>60031463</v>
      </c>
      <c r="D18" s="337">
        <v>60031463</v>
      </c>
      <c r="E18" s="337">
        <v>60031463</v>
      </c>
      <c r="F18" s="61"/>
      <c r="G18" s="61"/>
      <c r="H18" s="61"/>
      <c r="I18" s="571"/>
      <c r="J18" s="578"/>
    </row>
    <row r="19" spans="1:10" s="38" customFormat="1" ht="15" customHeight="1" thickTop="1" thickBot="1" x14ac:dyDescent="0.25">
      <c r="A19" s="658" t="s">
        <v>48</v>
      </c>
      <c r="B19" s="658"/>
      <c r="C19" s="338">
        <f>SUM(C17:C18)</f>
        <v>303763205</v>
      </c>
      <c r="D19" s="338">
        <f t="shared" ref="D19:E19" si="0">SUM(D17:D18)</f>
        <v>303763210</v>
      </c>
      <c r="E19" s="338">
        <f t="shared" si="0"/>
        <v>307352504</v>
      </c>
      <c r="F19" s="660" t="s">
        <v>47</v>
      </c>
      <c r="G19" s="663"/>
      <c r="H19" s="338">
        <f>SUM(H9:H18)</f>
        <v>303763205</v>
      </c>
      <c r="I19" s="338">
        <f>SUM(I9:I18)</f>
        <v>299206205</v>
      </c>
      <c r="J19" s="579">
        <f>SUM(J9:J18)</f>
        <v>322677747</v>
      </c>
    </row>
    <row r="20" spans="1:10" s="38" customFormat="1" ht="24.75" thickTop="1" x14ac:dyDescent="0.2">
      <c r="A20" s="42" t="s">
        <v>13</v>
      </c>
      <c r="B20" s="47" t="s">
        <v>458</v>
      </c>
      <c r="C20" s="169">
        <f>'7.sz. melléklet'!D71</f>
        <v>0</v>
      </c>
      <c r="D20" s="169">
        <f>'7.sz. melléklet'!E71</f>
        <v>0</v>
      </c>
      <c r="E20" s="169">
        <f>'7.sz. melléklet'!F71</f>
        <v>0</v>
      </c>
      <c r="F20" s="343" t="s">
        <v>13</v>
      </c>
      <c r="G20" s="274" t="s">
        <v>175</v>
      </c>
      <c r="H20" s="174">
        <f>'7.sz. melléklet'!D37</f>
        <v>184855892</v>
      </c>
      <c r="I20" s="174">
        <f>'7.sz. melléklet'!E37</f>
        <v>190623892</v>
      </c>
      <c r="J20" s="580">
        <f>'7.sz. melléklet'!F37</f>
        <v>169599350</v>
      </c>
    </row>
    <row r="21" spans="1:10" s="38" customFormat="1" ht="24" x14ac:dyDescent="0.2">
      <c r="A21" s="42" t="s">
        <v>14</v>
      </c>
      <c r="B21" s="47" t="s">
        <v>477</v>
      </c>
      <c r="C21" s="169">
        <f>'7.sz. melléklet'!D72</f>
        <v>36925688</v>
      </c>
      <c r="D21" s="169">
        <f>'7.sz. melléklet'!E72</f>
        <v>36925688</v>
      </c>
      <c r="E21" s="169">
        <f>'7.sz. melléklet'!F72</f>
        <v>33612394</v>
      </c>
      <c r="F21" s="344" t="s">
        <v>14</v>
      </c>
      <c r="G21" s="275" t="s">
        <v>266</v>
      </c>
      <c r="H21" s="162">
        <f>'7.sz. melléklet'!D44</f>
        <v>12815000</v>
      </c>
      <c r="I21" s="162">
        <f>'7.sz. melléklet'!E44</f>
        <v>12815000</v>
      </c>
      <c r="J21" s="581">
        <f>'7.sz. melléklet'!F44</f>
        <v>9965000</v>
      </c>
    </row>
    <row r="22" spans="1:10" s="38" customFormat="1" ht="15" customHeight="1" x14ac:dyDescent="0.2">
      <c r="A22" s="42" t="s">
        <v>41</v>
      </c>
      <c r="B22" s="43" t="s">
        <v>382</v>
      </c>
      <c r="C22" s="252">
        <f>'7.sz. melléklet'!D90</f>
        <v>0</v>
      </c>
      <c r="D22" s="252">
        <f>'7.sz. melléklet'!E90</f>
        <v>0</v>
      </c>
      <c r="E22" s="252">
        <f>'7.sz. melléklet'!F90</f>
        <v>0</v>
      </c>
      <c r="F22" s="345" t="s">
        <v>41</v>
      </c>
      <c r="G22" s="74" t="s">
        <v>498</v>
      </c>
      <c r="H22" s="173">
        <f>'7.sz. melléklet'!D48</f>
        <v>2500000</v>
      </c>
      <c r="I22" s="173">
        <f>'7.sz. melléklet'!E48</f>
        <v>2500000</v>
      </c>
      <c r="J22" s="582">
        <f>'7.sz. melléklet'!F48</f>
        <v>8674000</v>
      </c>
    </row>
    <row r="23" spans="1:10" s="38" customFormat="1" ht="15" customHeight="1" x14ac:dyDescent="0.2">
      <c r="A23" s="42" t="s">
        <v>42</v>
      </c>
      <c r="B23" s="18" t="s">
        <v>336</v>
      </c>
      <c r="C23" s="169">
        <f>'7.sz. melléklet'!D94</f>
        <v>860000</v>
      </c>
      <c r="D23" s="169">
        <f>'7.sz. melléklet'!E94</f>
        <v>2071000</v>
      </c>
      <c r="E23" s="169">
        <f>'7.sz. melléklet'!F94</f>
        <v>7566000</v>
      </c>
      <c r="F23" s="544"/>
      <c r="G23" s="357"/>
      <c r="H23" s="250"/>
      <c r="I23" s="570"/>
      <c r="J23" s="577"/>
    </row>
    <row r="24" spans="1:10" s="38" customFormat="1" ht="15" customHeight="1" x14ac:dyDescent="0.2">
      <c r="A24" s="59" t="s">
        <v>49</v>
      </c>
      <c r="B24" s="48"/>
      <c r="C24" s="169">
        <f>SUM(C20:C23)</f>
        <v>37785688</v>
      </c>
      <c r="D24" s="169">
        <f>SUM(D20:D23)</f>
        <v>38996688</v>
      </c>
      <c r="E24" s="169">
        <f>SUM(E20:E23)</f>
        <v>41178394</v>
      </c>
      <c r="F24" s="479"/>
      <c r="G24" s="479"/>
      <c r="H24" s="479"/>
      <c r="I24" s="540"/>
      <c r="J24" s="583"/>
    </row>
    <row r="25" spans="1:10" s="38" customFormat="1" ht="15" customHeight="1" thickBot="1" x14ac:dyDescent="0.25">
      <c r="A25" s="60" t="s">
        <v>27</v>
      </c>
      <c r="B25" s="53"/>
      <c r="C25" s="339">
        <v>162385204</v>
      </c>
      <c r="D25" s="339">
        <v>162385199</v>
      </c>
      <c r="E25" s="339">
        <v>162385199</v>
      </c>
      <c r="F25" s="61"/>
      <c r="G25" s="61"/>
      <c r="H25" s="61"/>
      <c r="I25" s="571"/>
      <c r="J25" s="578"/>
    </row>
    <row r="26" spans="1:10" s="38" customFormat="1" ht="15" customHeight="1" thickTop="1" thickBot="1" x14ac:dyDescent="0.25">
      <c r="A26" s="658" t="s">
        <v>50</v>
      </c>
      <c r="B26" s="658"/>
      <c r="C26" s="338">
        <f>SUM(C24:C25)</f>
        <v>200170892</v>
      </c>
      <c r="D26" s="356">
        <f>SUM(D24:D25)</f>
        <v>201381887</v>
      </c>
      <c r="E26" s="356">
        <f>SUM(E24:E25)</f>
        <v>203563593</v>
      </c>
      <c r="F26" s="660" t="s">
        <v>51</v>
      </c>
      <c r="G26" s="663"/>
      <c r="H26" s="338">
        <f>SUM(H20:H24)</f>
        <v>200170892</v>
      </c>
      <c r="I26" s="338">
        <f>SUM(I20:I24)</f>
        <v>205938892</v>
      </c>
      <c r="J26" s="579">
        <f>SUM(J20:J24)</f>
        <v>188238350</v>
      </c>
    </row>
    <row r="27" spans="1:10" s="38" customFormat="1" ht="15" customHeight="1" thickTop="1" x14ac:dyDescent="0.2">
      <c r="A27" s="477" t="s">
        <v>13</v>
      </c>
      <c r="B27" s="376" t="s">
        <v>433</v>
      </c>
      <c r="C27" s="396">
        <f>'7.sz. melléklet'!D98+'7.sz. melléklet'!D100</f>
        <v>0</v>
      </c>
      <c r="D27" s="548">
        <f>'7.sz. melléklet'!E98+'7.sz. melléklet'!E100</f>
        <v>0</v>
      </c>
      <c r="E27" s="548">
        <f>'7.sz. melléklet'!G98+'7.sz. melléklet'!G100</f>
        <v>0</v>
      </c>
      <c r="F27" s="545" t="s">
        <v>13</v>
      </c>
      <c r="G27" s="376" t="s">
        <v>38</v>
      </c>
      <c r="H27" s="548">
        <f>'7.sz. melléklet'!D59</f>
        <v>2303903</v>
      </c>
      <c r="I27" s="572">
        <f>'7.sz. melléklet'!E59</f>
        <v>2303903</v>
      </c>
      <c r="J27" s="584">
        <f>'7.sz. melléklet'!F59</f>
        <v>2303903</v>
      </c>
    </row>
    <row r="28" spans="1:10" s="38" customFormat="1" ht="15" customHeight="1" thickBot="1" x14ac:dyDescent="0.25">
      <c r="A28" s="49" t="s">
        <v>13</v>
      </c>
      <c r="B28" s="373" t="s">
        <v>27</v>
      </c>
      <c r="C28" s="381">
        <v>2303903</v>
      </c>
      <c r="D28" s="549">
        <v>2303903</v>
      </c>
      <c r="E28" s="549">
        <v>2303903</v>
      </c>
      <c r="F28" s="478"/>
      <c r="G28" s="268"/>
      <c r="H28" s="479"/>
      <c r="I28" s="540"/>
      <c r="J28" s="583"/>
    </row>
    <row r="29" spans="1:10" ht="14.25" thickTop="1" thickBot="1" x14ac:dyDescent="0.25">
      <c r="A29" s="658" t="s">
        <v>434</v>
      </c>
      <c r="B29" s="658"/>
      <c r="C29" s="377">
        <f>SUM(C27:C28)</f>
        <v>2303903</v>
      </c>
      <c r="D29" s="356">
        <f t="shared" ref="D29:E29" si="1">SUM(D27:D28)</f>
        <v>2303903</v>
      </c>
      <c r="E29" s="356">
        <f t="shared" si="1"/>
        <v>2303903</v>
      </c>
      <c r="F29" s="659" t="s">
        <v>435</v>
      </c>
      <c r="G29" s="660"/>
      <c r="H29" s="377">
        <f>SUM(H27:H28)</f>
        <v>2303903</v>
      </c>
      <c r="I29" s="338">
        <f>SUM(I27:I28)</f>
        <v>2303903</v>
      </c>
      <c r="J29" s="579">
        <f>SUM(J27:J28)</f>
        <v>2303903</v>
      </c>
    </row>
    <row r="30" spans="1:10" ht="14.25" thickTop="1" thickBot="1" x14ac:dyDescent="0.25">
      <c r="A30" s="661" t="s">
        <v>101</v>
      </c>
      <c r="B30" s="661"/>
      <c r="C30" s="380">
        <f>C19+C26+C29</f>
        <v>506238000</v>
      </c>
      <c r="D30" s="394">
        <f>D19+D26+D29</f>
        <v>507449000</v>
      </c>
      <c r="E30" s="394">
        <f>E19+E26+E29</f>
        <v>513220000</v>
      </c>
      <c r="F30" s="378" t="s">
        <v>101</v>
      </c>
      <c r="G30" s="379"/>
      <c r="H30" s="395">
        <f>H19+H26+H29</f>
        <v>506238000</v>
      </c>
      <c r="I30" s="573">
        <f>I19+I26+I29</f>
        <v>507449000</v>
      </c>
      <c r="J30" s="585">
        <f>J19+J26+J29</f>
        <v>513220000</v>
      </c>
    </row>
    <row r="31" spans="1:10" ht="13.5" thickTop="1" x14ac:dyDescent="0.2">
      <c r="F31"/>
      <c r="G31"/>
      <c r="H31"/>
      <c r="I31"/>
    </row>
    <row r="32" spans="1:10" x14ac:dyDescent="0.2">
      <c r="F32"/>
      <c r="G32"/>
      <c r="H32"/>
      <c r="I32"/>
    </row>
    <row r="33" spans="6:9" x14ac:dyDescent="0.2">
      <c r="F33"/>
      <c r="G33"/>
      <c r="H33"/>
      <c r="I33"/>
    </row>
    <row r="34" spans="6:9" x14ac:dyDescent="0.2">
      <c r="F34"/>
      <c r="G34"/>
      <c r="H34"/>
      <c r="I34"/>
    </row>
    <row r="35" spans="6:9" x14ac:dyDescent="0.2">
      <c r="F35"/>
      <c r="G35"/>
      <c r="H35"/>
      <c r="I35"/>
    </row>
    <row r="36" spans="6:9" x14ac:dyDescent="0.2">
      <c r="F36"/>
      <c r="G36"/>
      <c r="H36"/>
      <c r="I36"/>
    </row>
    <row r="37" spans="6:9" x14ac:dyDescent="0.2">
      <c r="F37"/>
      <c r="G37"/>
      <c r="H37"/>
      <c r="I37"/>
    </row>
    <row r="38" spans="6:9" x14ac:dyDescent="0.2">
      <c r="F38"/>
      <c r="G38"/>
      <c r="H38"/>
      <c r="I38"/>
    </row>
  </sheetData>
  <sheetProtection selectLockedCells="1" selectUnlockedCells="1"/>
  <mergeCells count="13">
    <mergeCell ref="A4:J4"/>
    <mergeCell ref="A7:B7"/>
    <mergeCell ref="F7:G7"/>
    <mergeCell ref="A17:B17"/>
    <mergeCell ref="F17:G17"/>
    <mergeCell ref="A29:B29"/>
    <mergeCell ref="F29:G29"/>
    <mergeCell ref="A30:B30"/>
    <mergeCell ref="A18:B18"/>
    <mergeCell ref="A19:B19"/>
    <mergeCell ref="F19:G19"/>
    <mergeCell ref="A26:B26"/>
    <mergeCell ref="F26:G26"/>
  </mergeCells>
  <phoneticPr fontId="14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zoomScaleNormal="100" workbookViewId="0"/>
  </sheetViews>
  <sheetFormatPr defaultRowHeight="12.75" x14ac:dyDescent="0.2"/>
  <cols>
    <col min="1" max="1" width="5.7109375" style="1" customWidth="1"/>
    <col min="2" max="2" width="40.7109375" style="1" customWidth="1"/>
    <col min="3" max="7" width="9.7109375" style="1" customWidth="1"/>
    <col min="9" max="9" width="10.140625" bestFit="1" customWidth="1"/>
  </cols>
  <sheetData>
    <row r="1" spans="1:8" s="38" customFormat="1" ht="15" customHeight="1" x14ac:dyDescent="0.2">
      <c r="B1" s="3"/>
      <c r="C1" s="3"/>
      <c r="D1" s="3"/>
      <c r="E1" s="3"/>
      <c r="F1" s="3"/>
      <c r="G1" s="3" t="s">
        <v>400</v>
      </c>
    </row>
    <row r="2" spans="1:8" s="38" customFormat="1" ht="15" customHeight="1" x14ac:dyDescent="0.2">
      <c r="B2" s="3"/>
      <c r="C2" s="2"/>
      <c r="D2" s="2"/>
      <c r="E2" s="541"/>
      <c r="F2" s="2"/>
      <c r="G2" s="2" t="str">
        <f>'1.sz. melléklet'!G2</f>
        <v>az 12/2019. (XI.28.) önkormányzati rendelethez</v>
      </c>
    </row>
    <row r="3" spans="1:8" s="38" customFormat="1" ht="15" customHeight="1" x14ac:dyDescent="0.2">
      <c r="A3" s="40"/>
      <c r="B3" s="41"/>
      <c r="C3" s="41"/>
      <c r="D3" s="41"/>
      <c r="E3" s="41"/>
      <c r="F3" s="41"/>
    </row>
    <row r="4" spans="1:8" s="38" customFormat="1" ht="15" customHeight="1" x14ac:dyDescent="0.2">
      <c r="A4" s="674" t="s">
        <v>515</v>
      </c>
      <c r="B4" s="674"/>
      <c r="C4" s="674"/>
      <c r="D4" s="674"/>
      <c r="E4" s="674"/>
      <c r="F4" s="674"/>
      <c r="G4" s="574"/>
      <c r="H4" s="37"/>
    </row>
    <row r="5" spans="1:8" s="38" customFormat="1" ht="15" customHeight="1" x14ac:dyDescent="0.2">
      <c r="A5" s="65"/>
      <c r="B5" s="65"/>
      <c r="C5" s="65"/>
      <c r="D5" s="65"/>
      <c r="E5" s="65"/>
      <c r="F5" s="65"/>
      <c r="G5" s="65"/>
      <c r="H5" s="37"/>
    </row>
    <row r="6" spans="1:8" s="38" customFormat="1" ht="15" customHeight="1" thickBot="1" x14ac:dyDescent="0.25">
      <c r="A6" s="66"/>
      <c r="B6" s="66"/>
      <c r="C6" s="352"/>
      <c r="D6" s="358"/>
      <c r="E6" s="358"/>
      <c r="F6" s="6" t="s">
        <v>179</v>
      </c>
    </row>
    <row r="7" spans="1:8" s="38" customFormat="1" ht="47.25" thickTop="1" x14ac:dyDescent="0.2">
      <c r="A7" s="7" t="s">
        <v>1</v>
      </c>
      <c r="B7" s="8" t="s">
        <v>2</v>
      </c>
      <c r="C7" s="9" t="s">
        <v>501</v>
      </c>
      <c r="D7" s="9" t="s">
        <v>607</v>
      </c>
      <c r="E7" s="9" t="s">
        <v>636</v>
      </c>
      <c r="F7" s="10" t="s">
        <v>586</v>
      </c>
    </row>
    <row r="8" spans="1:8" s="38" customFormat="1" ht="15" customHeight="1" thickBot="1" x14ac:dyDescent="0.25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4" t="s">
        <v>8</v>
      </c>
    </row>
    <row r="9" spans="1:8" s="38" customFormat="1" ht="15" customHeight="1" thickTop="1" x14ac:dyDescent="0.2">
      <c r="A9" s="671" t="s">
        <v>10</v>
      </c>
      <c r="B9" s="672"/>
      <c r="C9" s="672"/>
      <c r="D9" s="672"/>
      <c r="E9" s="672"/>
      <c r="F9" s="673"/>
    </row>
    <row r="10" spans="1:8" s="38" customFormat="1" ht="15" customHeight="1" x14ac:dyDescent="0.2">
      <c r="A10" s="76" t="s">
        <v>53</v>
      </c>
      <c r="B10" s="77" t="s">
        <v>478</v>
      </c>
      <c r="C10" s="78">
        <f>C11+C26</f>
        <v>69237657</v>
      </c>
      <c r="D10" s="78">
        <f>D11+D26</f>
        <v>69237657</v>
      </c>
      <c r="E10" s="78">
        <f>E11+E26</f>
        <v>70526527</v>
      </c>
      <c r="F10" s="69">
        <f>E10/C10</f>
        <v>1.0186151590889334</v>
      </c>
    </row>
    <row r="11" spans="1:8" s="38" customFormat="1" ht="15" customHeight="1" x14ac:dyDescent="0.2">
      <c r="A11" s="70"/>
      <c r="B11" s="71" t="s">
        <v>483</v>
      </c>
      <c r="C11" s="52">
        <f>SUM(C12:C25)</f>
        <v>62551911</v>
      </c>
      <c r="D11" s="52">
        <f>SUM(D12:D25)</f>
        <v>62551911</v>
      </c>
      <c r="E11" s="52">
        <f>SUM(E12:E25)</f>
        <v>63070071</v>
      </c>
      <c r="F11" s="72">
        <f>E11/C11</f>
        <v>1.0082836797743877</v>
      </c>
    </row>
    <row r="12" spans="1:8" s="38" customFormat="1" ht="15" customHeight="1" x14ac:dyDescent="0.2">
      <c r="A12" s="73"/>
      <c r="B12" s="80" t="s">
        <v>485</v>
      </c>
      <c r="C12" s="235"/>
      <c r="D12" s="235"/>
      <c r="E12" s="235"/>
      <c r="F12" s="232"/>
    </row>
    <row r="13" spans="1:8" s="38" customFormat="1" ht="15" customHeight="1" x14ac:dyDescent="0.2">
      <c r="A13" s="73"/>
      <c r="B13" s="80" t="s">
        <v>486</v>
      </c>
      <c r="C13" s="236">
        <v>16207515</v>
      </c>
      <c r="D13" s="236">
        <v>16207515</v>
      </c>
      <c r="E13" s="236">
        <v>16207515</v>
      </c>
      <c r="F13" s="232"/>
    </row>
    <row r="14" spans="1:8" s="38" customFormat="1" ht="15" customHeight="1" x14ac:dyDescent="0.2">
      <c r="A14" s="73"/>
      <c r="B14" s="80" t="s">
        <v>487</v>
      </c>
      <c r="C14" s="236">
        <v>3271906</v>
      </c>
      <c r="D14" s="236">
        <v>3271906</v>
      </c>
      <c r="E14" s="236">
        <v>3271906</v>
      </c>
      <c r="F14" s="232"/>
    </row>
    <row r="15" spans="1:8" s="38" customFormat="1" ht="15" customHeight="1" x14ac:dyDescent="0.2">
      <c r="A15" s="73"/>
      <c r="B15" s="80" t="s">
        <v>488</v>
      </c>
      <c r="C15" s="236">
        <v>20677840</v>
      </c>
      <c r="D15" s="236">
        <v>20677840</v>
      </c>
      <c r="E15" s="236">
        <v>20677840</v>
      </c>
      <c r="F15" s="232"/>
    </row>
    <row r="16" spans="1:8" s="38" customFormat="1" ht="15" customHeight="1" x14ac:dyDescent="0.2">
      <c r="A16" s="73"/>
      <c r="B16" s="238" t="s">
        <v>489</v>
      </c>
      <c r="C16" s="236">
        <v>155550</v>
      </c>
      <c r="D16" s="236">
        <v>155550</v>
      </c>
      <c r="E16" s="236">
        <v>155550</v>
      </c>
      <c r="F16" s="232"/>
      <c r="G16" s="155"/>
    </row>
    <row r="17" spans="1:7" s="38" customFormat="1" ht="15" customHeight="1" x14ac:dyDescent="0.2">
      <c r="A17" s="73"/>
      <c r="B17" s="238" t="s">
        <v>490</v>
      </c>
      <c r="C17" s="236">
        <v>1120500</v>
      </c>
      <c r="D17" s="236">
        <v>1120500</v>
      </c>
      <c r="E17" s="236">
        <v>1120500</v>
      </c>
      <c r="F17" s="232"/>
      <c r="G17" s="155"/>
    </row>
    <row r="18" spans="1:7" s="38" customFormat="1" ht="24" x14ac:dyDescent="0.2">
      <c r="A18" s="73"/>
      <c r="B18" s="237" t="s">
        <v>516</v>
      </c>
      <c r="C18" s="236">
        <v>12219000</v>
      </c>
      <c r="D18" s="236">
        <v>12219000</v>
      </c>
      <c r="E18" s="236">
        <v>12219000</v>
      </c>
      <c r="F18" s="232"/>
    </row>
    <row r="19" spans="1:7" s="38" customFormat="1" ht="24" x14ac:dyDescent="0.2">
      <c r="A19" s="73"/>
      <c r="B19" s="237" t="s">
        <v>517</v>
      </c>
      <c r="C19" s="236">
        <v>1850600</v>
      </c>
      <c r="D19" s="236">
        <v>1850600</v>
      </c>
      <c r="E19" s="236">
        <v>1850600</v>
      </c>
      <c r="F19" s="232"/>
    </row>
    <row r="20" spans="1:7" s="38" customFormat="1" ht="15" customHeight="1" x14ac:dyDescent="0.2">
      <c r="A20" s="73"/>
      <c r="B20" s="237" t="s">
        <v>518</v>
      </c>
      <c r="C20" s="236">
        <v>0</v>
      </c>
      <c r="D20" s="236">
        <v>0</v>
      </c>
      <c r="E20" s="236">
        <v>0</v>
      </c>
      <c r="F20" s="232"/>
    </row>
    <row r="21" spans="1:7" s="38" customFormat="1" ht="15" customHeight="1" x14ac:dyDescent="0.2">
      <c r="A21" s="73"/>
      <c r="B21" s="80" t="s">
        <v>519</v>
      </c>
      <c r="C21" s="236">
        <v>1064000</v>
      </c>
      <c r="D21" s="236">
        <v>1064000</v>
      </c>
      <c r="E21" s="236">
        <v>1064000</v>
      </c>
      <c r="F21" s="232"/>
    </row>
    <row r="22" spans="1:7" s="38" customFormat="1" ht="15" customHeight="1" x14ac:dyDescent="0.2">
      <c r="A22" s="73"/>
      <c r="B22" s="80" t="s">
        <v>520</v>
      </c>
      <c r="C22" s="236">
        <v>4185000</v>
      </c>
      <c r="D22" s="236">
        <v>4185000</v>
      </c>
      <c r="E22" s="236">
        <v>4185000</v>
      </c>
      <c r="F22" s="232"/>
    </row>
    <row r="23" spans="1:7" s="38" customFormat="1" ht="15" customHeight="1" x14ac:dyDescent="0.2">
      <c r="A23" s="73"/>
      <c r="B23" s="80" t="s">
        <v>521</v>
      </c>
      <c r="C23" s="236">
        <v>1800000</v>
      </c>
      <c r="D23" s="236">
        <v>1800000</v>
      </c>
      <c r="E23" s="236">
        <v>1800000</v>
      </c>
      <c r="F23" s="232"/>
      <c r="G23" s="155"/>
    </row>
    <row r="24" spans="1:7" s="38" customFormat="1" ht="15" customHeight="1" x14ac:dyDescent="0.2">
      <c r="A24" s="73"/>
      <c r="B24" s="238" t="s">
        <v>522</v>
      </c>
      <c r="C24" s="369">
        <v>0</v>
      </c>
      <c r="D24" s="369">
        <v>0</v>
      </c>
      <c r="E24" s="369">
        <v>518160</v>
      </c>
      <c r="F24" s="232"/>
    </row>
    <row r="25" spans="1:7" s="38" customFormat="1" ht="15" customHeight="1" x14ac:dyDescent="0.2">
      <c r="A25" s="73"/>
      <c r="B25" s="238" t="s">
        <v>523</v>
      </c>
      <c r="C25" s="370">
        <v>0</v>
      </c>
      <c r="D25" s="370">
        <v>0</v>
      </c>
      <c r="E25" s="370">
        <v>0</v>
      </c>
      <c r="F25" s="368"/>
      <c r="G25" s="155"/>
    </row>
    <row r="26" spans="1:7" s="38" customFormat="1" ht="24" x14ac:dyDescent="0.2">
      <c r="A26" s="49"/>
      <c r="B26" s="493" t="s">
        <v>484</v>
      </c>
      <c r="C26" s="494">
        <f>'7.sz. melléklet'!D69</f>
        <v>6685746</v>
      </c>
      <c r="D26" s="494">
        <f>'7.sz. melléklet'!E69</f>
        <v>6685746</v>
      </c>
      <c r="E26" s="494">
        <f>'7.sz. melléklet'!F69</f>
        <v>7456456</v>
      </c>
      <c r="F26" s="118">
        <f>E26/C26</f>
        <v>1.1152765899272872</v>
      </c>
    </row>
    <row r="27" spans="1:7" s="38" customFormat="1" ht="15" customHeight="1" x14ac:dyDescent="0.2">
      <c r="A27" s="242" t="s">
        <v>18</v>
      </c>
      <c r="B27" s="243" t="s">
        <v>15</v>
      </c>
      <c r="C27" s="244">
        <f>SUM(C28:C30)</f>
        <v>96000000</v>
      </c>
      <c r="D27" s="244">
        <f>SUM(D28:D30)</f>
        <v>96000000</v>
      </c>
      <c r="E27" s="244">
        <f>SUM(E28:E30)</f>
        <v>96000000</v>
      </c>
      <c r="F27" s="69">
        <f>E27/C27</f>
        <v>1</v>
      </c>
    </row>
    <row r="28" spans="1:7" s="38" customFormat="1" ht="15" customHeight="1" x14ac:dyDescent="0.2">
      <c r="A28" s="73"/>
      <c r="B28" s="80" t="s">
        <v>330</v>
      </c>
      <c r="C28" s="233">
        <f>'7.sz. melléklet'!D74</f>
        <v>54500000</v>
      </c>
      <c r="D28" s="233">
        <f>'7.sz. melléklet'!E74</f>
        <v>54500000</v>
      </c>
      <c r="E28" s="233">
        <f>'7.sz. melléklet'!F74</f>
        <v>54500000</v>
      </c>
      <c r="F28" s="232"/>
    </row>
    <row r="29" spans="1:7" s="38" customFormat="1" ht="15" customHeight="1" x14ac:dyDescent="0.2">
      <c r="A29" s="73"/>
      <c r="B29" s="80" t="s">
        <v>329</v>
      </c>
      <c r="C29" s="233">
        <f>'7.sz. melléklet'!D75</f>
        <v>41000000</v>
      </c>
      <c r="D29" s="233">
        <f>'7.sz. melléklet'!E75</f>
        <v>41000000</v>
      </c>
      <c r="E29" s="233">
        <f>'7.sz. melléklet'!F75</f>
        <v>41000000</v>
      </c>
      <c r="F29" s="232"/>
    </row>
    <row r="30" spans="1:7" s="38" customFormat="1" ht="15" customHeight="1" x14ac:dyDescent="0.2">
      <c r="A30" s="49"/>
      <c r="B30" s="85" t="s">
        <v>328</v>
      </c>
      <c r="C30" s="86">
        <f>'7.sz. melléklet'!D79</f>
        <v>500000</v>
      </c>
      <c r="D30" s="86">
        <f>'7.sz. melléklet'!E79</f>
        <v>500000</v>
      </c>
      <c r="E30" s="86">
        <f>'7.sz. melléklet'!F79</f>
        <v>500000</v>
      </c>
      <c r="F30" s="232"/>
    </row>
    <row r="31" spans="1:7" s="241" customFormat="1" ht="15" customHeight="1" x14ac:dyDescent="0.2">
      <c r="A31" s="229" t="s">
        <v>54</v>
      </c>
      <c r="B31" s="230" t="s">
        <v>12</v>
      </c>
      <c r="C31" s="231">
        <v>78494085</v>
      </c>
      <c r="D31" s="231">
        <v>78494090</v>
      </c>
      <c r="E31" s="231">
        <v>80049914</v>
      </c>
      <c r="F31" s="69">
        <f>E31/C31</f>
        <v>1.0198209712235005</v>
      </c>
    </row>
    <row r="32" spans="1:7" s="234" customFormat="1" ht="15" customHeight="1" x14ac:dyDescent="0.2">
      <c r="A32" s="81" t="s">
        <v>20</v>
      </c>
      <c r="B32" s="25" t="s">
        <v>320</v>
      </c>
      <c r="C32" s="26">
        <f>'7.sz. melléklet'!D92</f>
        <v>0</v>
      </c>
      <c r="D32" s="26">
        <f>'7.sz. melléklet'!E92</f>
        <v>0</v>
      </c>
      <c r="E32" s="26">
        <f>'7.sz. melléklet'!F92</f>
        <v>744600</v>
      </c>
      <c r="F32" s="82"/>
    </row>
    <row r="33" spans="1:6" s="38" customFormat="1" ht="15" customHeight="1" x14ac:dyDescent="0.2">
      <c r="A33" s="645" t="s">
        <v>56</v>
      </c>
      <c r="B33" s="645"/>
      <c r="C33" s="28">
        <f>C31+C27+C10+C32</f>
        <v>243731742</v>
      </c>
      <c r="D33" s="28">
        <f>D31+D27+D10+D32</f>
        <v>243731747</v>
      </c>
      <c r="E33" s="28">
        <f>E31+E27+E10+E32</f>
        <v>247321041</v>
      </c>
      <c r="F33" s="83">
        <f t="shared" ref="F33:F36" si="0">E33/C33</f>
        <v>1.0147264323085172</v>
      </c>
    </row>
    <row r="34" spans="1:6" s="38" customFormat="1" ht="15" customHeight="1" x14ac:dyDescent="0.2">
      <c r="A34" s="70" t="s">
        <v>21</v>
      </c>
      <c r="B34" s="71" t="s">
        <v>57</v>
      </c>
      <c r="C34" s="52">
        <f>SUM(C35)</f>
        <v>60031463</v>
      </c>
      <c r="D34" s="52">
        <f>SUM(D35)</f>
        <v>60031463</v>
      </c>
      <c r="E34" s="52">
        <f>SUM(E35)</f>
        <v>60031463</v>
      </c>
      <c r="F34" s="84">
        <f t="shared" si="0"/>
        <v>1</v>
      </c>
    </row>
    <row r="35" spans="1:6" s="38" customFormat="1" ht="15" customHeight="1" thickBot="1" x14ac:dyDescent="0.25">
      <c r="A35" s="245"/>
      <c r="B35" s="246" t="s">
        <v>58</v>
      </c>
      <c r="C35" s="247">
        <f>'2.sz. melléklet'!C18</f>
        <v>60031463</v>
      </c>
      <c r="D35" s="247">
        <f>'2.sz. melléklet'!D18</f>
        <v>60031463</v>
      </c>
      <c r="E35" s="247">
        <f>'2.sz. melléklet'!E18</f>
        <v>60031463</v>
      </c>
      <c r="F35" s="371">
        <f t="shared" si="0"/>
        <v>1</v>
      </c>
    </row>
    <row r="36" spans="1:6" s="38" customFormat="1" ht="15" customHeight="1" thickTop="1" thickBot="1" x14ac:dyDescent="0.25">
      <c r="A36" s="670" t="s">
        <v>59</v>
      </c>
      <c r="B36" s="670"/>
      <c r="C36" s="63">
        <f>C34+C33</f>
        <v>303763205</v>
      </c>
      <c r="D36" s="63">
        <f>D34+D33</f>
        <v>303763210</v>
      </c>
      <c r="E36" s="63">
        <f>E34+E33</f>
        <v>307352504</v>
      </c>
      <c r="F36" s="89">
        <f t="shared" si="0"/>
        <v>1.0118161085375696</v>
      </c>
    </row>
    <row r="37" spans="1:6" ht="13.5" thickTop="1" x14ac:dyDescent="0.2"/>
  </sheetData>
  <sheetProtection selectLockedCells="1" selectUnlockedCells="1"/>
  <mergeCells count="4">
    <mergeCell ref="A33:B33"/>
    <mergeCell ref="A36:B36"/>
    <mergeCell ref="A9:F9"/>
    <mergeCell ref="A4:F4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zoomScaleNormal="100" workbookViewId="0"/>
  </sheetViews>
  <sheetFormatPr defaultRowHeight="12.75" x14ac:dyDescent="0.2"/>
  <cols>
    <col min="1" max="1" width="5.7109375" customWidth="1"/>
    <col min="2" max="2" width="36.7109375" customWidth="1"/>
    <col min="3" max="3" width="5.7109375" customWidth="1"/>
    <col min="4" max="8" width="9.7109375" customWidth="1"/>
  </cols>
  <sheetData>
    <row r="1" spans="1:8" s="38" customFormat="1" ht="15" customHeight="1" x14ac:dyDescent="0.2">
      <c r="B1" s="3"/>
      <c r="C1" s="3"/>
      <c r="D1" s="3"/>
      <c r="E1" s="3"/>
      <c r="F1" s="3"/>
      <c r="G1" s="3"/>
      <c r="H1" s="422" t="s">
        <v>401</v>
      </c>
    </row>
    <row r="2" spans="1:8" s="38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12/2019. (XI.28.) önkormányzati rendelethez</v>
      </c>
    </row>
    <row r="3" spans="1:8" s="38" customFormat="1" ht="15" customHeight="1" x14ac:dyDescent="0.2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">
      <c r="A4" s="674" t="s">
        <v>514</v>
      </c>
      <c r="B4" s="674"/>
      <c r="C4" s="674"/>
      <c r="D4" s="674"/>
      <c r="E4" s="674"/>
      <c r="F4" s="674"/>
      <c r="G4" s="674"/>
      <c r="H4" s="674"/>
    </row>
    <row r="5" spans="1:8" s="38" customFormat="1" ht="15" customHeight="1" x14ac:dyDescent="0.2">
      <c r="A5" s="674" t="s">
        <v>60</v>
      </c>
      <c r="B5" s="674"/>
      <c r="C5" s="674"/>
      <c r="D5" s="674"/>
      <c r="E5" s="674"/>
      <c r="F5" s="674"/>
      <c r="G5" s="674"/>
      <c r="H5" s="674"/>
    </row>
    <row r="6" spans="1:8" s="38" customFormat="1" ht="15" customHeight="1" x14ac:dyDescent="0.2">
      <c r="A6" s="41"/>
      <c r="B6" s="66"/>
      <c r="C6" s="66"/>
      <c r="D6" s="66"/>
      <c r="E6" s="66"/>
      <c r="F6" s="66"/>
      <c r="G6" s="66"/>
      <c r="H6" s="66"/>
    </row>
    <row r="7" spans="1:8" s="38" customFormat="1" ht="15" customHeight="1" thickBot="1" x14ac:dyDescent="0.25">
      <c r="A7" s="41"/>
      <c r="B7" s="41"/>
      <c r="C7" s="41"/>
      <c r="D7" s="41"/>
      <c r="E7" s="41"/>
      <c r="F7" s="41"/>
      <c r="G7" s="6" t="s">
        <v>179</v>
      </c>
    </row>
    <row r="8" spans="1:8" s="38" customFormat="1" ht="47.25" thickTop="1" x14ac:dyDescent="0.2">
      <c r="A8" s="7" t="s">
        <v>1</v>
      </c>
      <c r="B8" s="8" t="s">
        <v>2</v>
      </c>
      <c r="C8" s="9" t="s">
        <v>207</v>
      </c>
      <c r="D8" s="9" t="s">
        <v>501</v>
      </c>
      <c r="E8" s="9" t="s">
        <v>607</v>
      </c>
      <c r="F8" s="9" t="s">
        <v>636</v>
      </c>
      <c r="G8" s="10" t="s">
        <v>586</v>
      </c>
    </row>
    <row r="9" spans="1:8" s="38" customFormat="1" ht="15" customHeight="1" thickBot="1" x14ac:dyDescent="0.25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8" s="38" customFormat="1" ht="15" customHeight="1" thickTop="1" x14ac:dyDescent="0.2">
      <c r="A10" s="676" t="s">
        <v>32</v>
      </c>
      <c r="B10" s="677"/>
      <c r="C10" s="677"/>
      <c r="D10" s="677"/>
      <c r="E10" s="677"/>
      <c r="F10" s="677"/>
      <c r="G10" s="678"/>
    </row>
    <row r="11" spans="1:8" s="38" customFormat="1" ht="15" customHeight="1" x14ac:dyDescent="0.2">
      <c r="A11" s="73" t="s">
        <v>13</v>
      </c>
      <c r="B11" s="57" t="s">
        <v>105</v>
      </c>
      <c r="C11" s="57" t="s">
        <v>208</v>
      </c>
      <c r="D11" s="75">
        <v>65966414</v>
      </c>
      <c r="E11" s="75">
        <v>65966414</v>
      </c>
      <c r="F11" s="75">
        <v>66539636</v>
      </c>
      <c r="G11" s="72">
        <f>F11/D11</f>
        <v>1.0086896037732171</v>
      </c>
    </row>
    <row r="12" spans="1:8" s="38" customFormat="1" ht="15" customHeight="1" x14ac:dyDescent="0.2">
      <c r="A12" s="73" t="s">
        <v>14</v>
      </c>
      <c r="B12" s="57" t="s">
        <v>491</v>
      </c>
      <c r="C12" s="57" t="s">
        <v>218</v>
      </c>
      <c r="D12" s="75">
        <v>13823581</v>
      </c>
      <c r="E12" s="75">
        <v>13823581</v>
      </c>
      <c r="F12" s="75">
        <v>13938367</v>
      </c>
      <c r="G12" s="72">
        <f t="shared" ref="G12:G19" si="0">F12/D12</f>
        <v>1.0083036370966394</v>
      </c>
    </row>
    <row r="13" spans="1:8" s="38" customFormat="1" ht="15" customHeight="1" x14ac:dyDescent="0.2">
      <c r="A13" s="73" t="s">
        <v>41</v>
      </c>
      <c r="B13" s="57" t="s">
        <v>111</v>
      </c>
      <c r="C13" s="57" t="s">
        <v>219</v>
      </c>
      <c r="D13" s="75">
        <v>129856047</v>
      </c>
      <c r="E13" s="75">
        <v>145252047</v>
      </c>
      <c r="F13" s="75">
        <v>157004547</v>
      </c>
      <c r="G13" s="72">
        <f t="shared" si="0"/>
        <v>1.2090661207329068</v>
      </c>
    </row>
    <row r="14" spans="1:8" s="38" customFormat="1" ht="15" customHeight="1" x14ac:dyDescent="0.2">
      <c r="A14" s="73" t="s">
        <v>42</v>
      </c>
      <c r="B14" s="57" t="s">
        <v>492</v>
      </c>
      <c r="C14" s="57" t="s">
        <v>242</v>
      </c>
      <c r="D14" s="75">
        <f>'7.sz. melléklet'!D31</f>
        <v>4634000</v>
      </c>
      <c r="E14" s="75">
        <f>'7.sz. melléklet'!E31</f>
        <v>4634000</v>
      </c>
      <c r="F14" s="75">
        <f>'7.sz. melléklet'!F31</f>
        <v>4634000</v>
      </c>
      <c r="G14" s="72">
        <f t="shared" si="0"/>
        <v>1</v>
      </c>
    </row>
    <row r="15" spans="1:8" s="38" customFormat="1" ht="15" customHeight="1" x14ac:dyDescent="0.2">
      <c r="A15" s="73" t="s">
        <v>43</v>
      </c>
      <c r="B15" s="74" t="s">
        <v>386</v>
      </c>
      <c r="C15" s="273" t="s">
        <v>379</v>
      </c>
      <c r="D15" s="75">
        <f>'7.sz. melléklet'!D33</f>
        <v>1400140</v>
      </c>
      <c r="E15" s="75">
        <f>'7.sz. melléklet'!E33</f>
        <v>2500334</v>
      </c>
      <c r="F15" s="75">
        <f>'7.sz. melléklet'!F33</f>
        <v>2500334</v>
      </c>
      <c r="G15" s="72">
        <f t="shared" si="0"/>
        <v>1.7857742797148857</v>
      </c>
    </row>
    <row r="16" spans="1:8" s="38" customFormat="1" ht="24" x14ac:dyDescent="0.2">
      <c r="A16" s="73" t="s">
        <v>44</v>
      </c>
      <c r="B16" s="495" t="s">
        <v>475</v>
      </c>
      <c r="C16" s="57" t="s">
        <v>247</v>
      </c>
      <c r="D16" s="75">
        <f>'7.sz. melléklet'!D34</f>
        <v>20406500</v>
      </c>
      <c r="E16" s="75">
        <f>'7.sz. melléklet'!E34</f>
        <v>20406500</v>
      </c>
      <c r="F16" s="75">
        <f>'7.sz. melléklet'!F34</f>
        <v>20406500</v>
      </c>
      <c r="G16" s="72">
        <f t="shared" si="0"/>
        <v>1</v>
      </c>
    </row>
    <row r="17" spans="1:7" s="38" customFormat="1" ht="24" x14ac:dyDescent="0.2">
      <c r="A17" s="73" t="s">
        <v>45</v>
      </c>
      <c r="B17" s="495" t="s">
        <v>476</v>
      </c>
      <c r="C17" s="57" t="s">
        <v>248</v>
      </c>
      <c r="D17" s="75">
        <f>'7.sz. melléklet'!D35</f>
        <v>7636000</v>
      </c>
      <c r="E17" s="75">
        <f>'7.sz. melléklet'!E35</f>
        <v>7636000</v>
      </c>
      <c r="F17" s="75">
        <f>'7.sz. melléklet'!F35</f>
        <v>7636000</v>
      </c>
      <c r="G17" s="72">
        <f t="shared" si="0"/>
        <v>1</v>
      </c>
    </row>
    <row r="18" spans="1:7" s="38" customFormat="1" ht="15" customHeight="1" x14ac:dyDescent="0.2">
      <c r="A18" s="646" t="s">
        <v>62</v>
      </c>
      <c r="B18" s="646"/>
      <c r="C18" s="257"/>
      <c r="D18" s="166">
        <f>SUM(D11:D17)</f>
        <v>243722682</v>
      </c>
      <c r="E18" s="166">
        <f>SUM(E11:E17)</f>
        <v>260218876</v>
      </c>
      <c r="F18" s="166">
        <f>SUM(F11:F17)</f>
        <v>272659384</v>
      </c>
      <c r="G18" s="205">
        <f t="shared" si="0"/>
        <v>1.1187279811732911</v>
      </c>
    </row>
    <row r="19" spans="1:7" s="38" customFormat="1" ht="15" customHeight="1" x14ac:dyDescent="0.2">
      <c r="A19" s="73" t="s">
        <v>63</v>
      </c>
      <c r="B19" s="57" t="s">
        <v>35</v>
      </c>
      <c r="C19" s="57" t="s">
        <v>397</v>
      </c>
      <c r="D19" s="75">
        <f>'7.sz. melléklet'!D36</f>
        <v>60040523</v>
      </c>
      <c r="E19" s="75">
        <f>'7.sz. melléklet'!E36</f>
        <v>38987329</v>
      </c>
      <c r="F19" s="75">
        <f>'7.sz. melléklet'!F36</f>
        <v>50018363</v>
      </c>
      <c r="G19" s="72">
        <f t="shared" si="0"/>
        <v>0.8330767371896477</v>
      </c>
    </row>
    <row r="20" spans="1:7" s="38" customFormat="1" ht="15" customHeight="1" thickBot="1" x14ac:dyDescent="0.25">
      <c r="A20" s="90" t="s">
        <v>70</v>
      </c>
      <c r="B20" s="496" t="s">
        <v>493</v>
      </c>
      <c r="C20" s="497"/>
      <c r="D20" s="414">
        <v>25</v>
      </c>
      <c r="E20" s="525">
        <v>25</v>
      </c>
      <c r="F20" s="525">
        <v>25</v>
      </c>
      <c r="G20" s="62"/>
    </row>
    <row r="21" spans="1:7" ht="15" customHeight="1" thickTop="1" thickBot="1" x14ac:dyDescent="0.25">
      <c r="A21" s="675" t="s">
        <v>64</v>
      </c>
      <c r="B21" s="675"/>
      <c r="C21" s="228"/>
      <c r="D21" s="255">
        <f>SUM(D18:D19)</f>
        <v>303763205</v>
      </c>
      <c r="E21" s="255">
        <f>SUM(E18:E19)</f>
        <v>299206205</v>
      </c>
      <c r="F21" s="255">
        <f>SUM(F18:F19)</f>
        <v>322677747</v>
      </c>
      <c r="G21" s="256">
        <f>F21/D21</f>
        <v>1.0622673901534585</v>
      </c>
    </row>
    <row r="22" spans="1:7" ht="15" customHeight="1" thickTop="1" x14ac:dyDescent="0.2"/>
  </sheetData>
  <sheetProtection selectLockedCells="1" selectUnlockedCells="1"/>
  <mergeCells count="5">
    <mergeCell ref="A18:B18"/>
    <mergeCell ref="A21:B21"/>
    <mergeCell ref="A4:H4"/>
    <mergeCell ref="A5:H5"/>
    <mergeCell ref="A10:G10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"/>
  <sheetViews>
    <sheetView zoomScaleNormal="100" workbookViewId="0"/>
  </sheetViews>
  <sheetFormatPr defaultRowHeight="12.75" x14ac:dyDescent="0.2"/>
  <cols>
    <col min="1" max="1" width="5.7109375" customWidth="1"/>
    <col min="2" max="2" width="27.7109375" customWidth="1"/>
    <col min="3" max="3" width="5.7109375" customWidth="1"/>
    <col min="4" max="7" width="9.7109375" customWidth="1"/>
    <col min="8" max="8" width="9.140625" customWidth="1"/>
  </cols>
  <sheetData>
    <row r="1" spans="1:8" s="38" customFormat="1" ht="15" customHeight="1" x14ac:dyDescent="0.2">
      <c r="B1" s="3"/>
      <c r="C1" s="3"/>
      <c r="D1" s="3"/>
      <c r="E1" s="3"/>
      <c r="F1" s="3"/>
      <c r="G1" s="3"/>
      <c r="H1" s="422" t="s">
        <v>402</v>
      </c>
    </row>
    <row r="2" spans="1:8" s="38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12/2019. (XI.28.) önkormányzati rendelethez</v>
      </c>
    </row>
    <row r="3" spans="1:8" s="38" customFormat="1" ht="15" customHeight="1" x14ac:dyDescent="0.2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">
      <c r="A4" s="664" t="s">
        <v>581</v>
      </c>
      <c r="B4" s="664"/>
      <c r="C4" s="664"/>
      <c r="D4" s="664"/>
      <c r="E4" s="664"/>
      <c r="F4" s="664"/>
      <c r="G4" s="664"/>
      <c r="H4" s="664"/>
    </row>
    <row r="5" spans="1:8" s="38" customFormat="1" ht="15" customHeight="1" x14ac:dyDescent="0.2">
      <c r="A5" s="41"/>
      <c r="B5" s="41"/>
      <c r="C5" s="41"/>
      <c r="D5" s="41"/>
      <c r="E5" s="41"/>
      <c r="F5" s="41"/>
      <c r="G5" s="41"/>
    </row>
    <row r="6" spans="1:8" s="38" customFormat="1" ht="15" customHeight="1" thickBot="1" x14ac:dyDescent="0.25">
      <c r="A6" s="40"/>
      <c r="B6" s="40"/>
      <c r="C6" s="40"/>
      <c r="D6" s="91"/>
      <c r="E6" s="91"/>
      <c r="F6" s="91"/>
      <c r="G6" s="6" t="s">
        <v>179</v>
      </c>
    </row>
    <row r="7" spans="1:8" s="38" customFormat="1" ht="47.25" thickTop="1" x14ac:dyDescent="0.2">
      <c r="A7" s="7" t="s">
        <v>1</v>
      </c>
      <c r="B7" s="8" t="s">
        <v>2</v>
      </c>
      <c r="C7" s="9" t="s">
        <v>207</v>
      </c>
      <c r="D7" s="9" t="s">
        <v>501</v>
      </c>
      <c r="E7" s="9" t="s">
        <v>607</v>
      </c>
      <c r="F7" s="9" t="s">
        <v>606</v>
      </c>
      <c r="G7" s="10" t="s">
        <v>586</v>
      </c>
    </row>
    <row r="8" spans="1:8" s="38" customFormat="1" ht="15" customHeight="1" thickBot="1" x14ac:dyDescent="0.25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4" t="s">
        <v>9</v>
      </c>
    </row>
    <row r="9" spans="1:8" s="38" customFormat="1" ht="15" customHeight="1" thickTop="1" x14ac:dyDescent="0.2">
      <c r="A9" s="49" t="s">
        <v>13</v>
      </c>
      <c r="B9" s="43" t="s">
        <v>175</v>
      </c>
      <c r="C9" s="43" t="s">
        <v>250</v>
      </c>
      <c r="D9" s="44">
        <f>'7.sz. melléklet'!D37</f>
        <v>184855892</v>
      </c>
      <c r="E9" s="44">
        <f>'7.sz. melléklet'!E37</f>
        <v>190623892</v>
      </c>
      <c r="F9" s="44">
        <f>'7.sz. melléklet'!F37</f>
        <v>169599350</v>
      </c>
      <c r="G9" s="20">
        <f>F9/D9</f>
        <v>0.91746791603483213</v>
      </c>
    </row>
    <row r="10" spans="1:8" s="38" customFormat="1" ht="15" customHeight="1" x14ac:dyDescent="0.2">
      <c r="A10" s="211" t="s">
        <v>14</v>
      </c>
      <c r="B10" s="258" t="s">
        <v>266</v>
      </c>
      <c r="C10" s="258" t="s">
        <v>267</v>
      </c>
      <c r="D10" s="259">
        <f>'7.sz. melléklet'!D44</f>
        <v>12815000</v>
      </c>
      <c r="E10" s="259">
        <f>'7.sz. melléklet'!E44</f>
        <v>12815000</v>
      </c>
      <c r="F10" s="259">
        <f>'7.sz. melléklet'!F44</f>
        <v>9965000</v>
      </c>
      <c r="G10" s="20">
        <f t="shared" ref="G10:G12" si="0">F10/D10</f>
        <v>0.77760436987904802</v>
      </c>
      <c r="H10" s="155"/>
    </row>
    <row r="11" spans="1:8" s="38" customFormat="1" ht="15" customHeight="1" thickBot="1" x14ac:dyDescent="0.25">
      <c r="A11" s="73" t="s">
        <v>41</v>
      </c>
      <c r="B11" s="260" t="s">
        <v>119</v>
      </c>
      <c r="C11" s="260" t="s">
        <v>274</v>
      </c>
      <c r="D11" s="498">
        <f>'7.sz. melléklet'!D48</f>
        <v>2500000</v>
      </c>
      <c r="E11" s="498">
        <f>'7.sz. melléklet'!E48</f>
        <v>2500000</v>
      </c>
      <c r="F11" s="498">
        <f>'7.sz. melléklet'!F48</f>
        <v>8674000</v>
      </c>
      <c r="G11" s="499">
        <f t="shared" si="0"/>
        <v>3.4695999999999998</v>
      </c>
    </row>
    <row r="12" spans="1:8" s="38" customFormat="1" ht="15" customHeight="1" thickTop="1" thickBot="1" x14ac:dyDescent="0.25">
      <c r="A12" s="675" t="s">
        <v>67</v>
      </c>
      <c r="B12" s="675"/>
      <c r="C12" s="212"/>
      <c r="D12" s="63">
        <f>SUM(D9:D11)</f>
        <v>200170892</v>
      </c>
      <c r="E12" s="63">
        <f>SUM(E9:E11)</f>
        <v>205938892</v>
      </c>
      <c r="F12" s="63">
        <f>SUM(F9:F11)</f>
        <v>188238350</v>
      </c>
      <c r="G12" s="89">
        <f t="shared" si="0"/>
        <v>0.9403882258765176</v>
      </c>
    </row>
    <row r="13" spans="1:8" ht="13.5" thickTop="1" x14ac:dyDescent="0.2"/>
  </sheetData>
  <sheetProtection selectLockedCells="1" selectUnlockedCells="1"/>
  <mergeCells count="2">
    <mergeCell ref="A12:B12"/>
    <mergeCell ref="A4:H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6"/>
  <sheetViews>
    <sheetView zoomScaleNormal="100" zoomScaleSheetLayoutView="75" workbookViewId="0"/>
  </sheetViews>
  <sheetFormatPr defaultRowHeight="12.75" x14ac:dyDescent="0.2"/>
  <cols>
    <col min="1" max="1" width="5.7109375" customWidth="1"/>
    <col min="2" max="2" width="35.28515625" customWidth="1"/>
    <col min="3" max="5" width="9.5703125" customWidth="1"/>
    <col min="6" max="6" width="9.5703125" style="221" customWidth="1"/>
    <col min="7" max="10" width="9.5703125" customWidth="1"/>
    <col min="11" max="11" width="7.5703125" style="221" customWidth="1"/>
    <col min="12" max="12" width="7.5703125" customWidth="1"/>
    <col min="13" max="14" width="8.28515625" customWidth="1"/>
    <col min="15" max="15" width="7.7109375" customWidth="1"/>
    <col min="16" max="16" width="8.7109375" bestFit="1" customWidth="1"/>
  </cols>
  <sheetData>
    <row r="1" spans="1:14" s="41" customFormat="1" ht="12" x14ac:dyDescent="0.2">
      <c r="B1" s="55"/>
      <c r="C1" s="55"/>
      <c r="D1" s="55"/>
      <c r="E1" s="539"/>
      <c r="F1" s="479"/>
      <c r="G1" s="55"/>
      <c r="H1" s="55"/>
      <c r="I1" s="539"/>
      <c r="J1" s="55"/>
      <c r="L1" s="39" t="s">
        <v>403</v>
      </c>
    </row>
    <row r="2" spans="1:14" s="41" customFormat="1" ht="12" x14ac:dyDescent="0.2">
      <c r="A2" s="3"/>
      <c r="B2" s="3"/>
      <c r="C2" s="3"/>
      <c r="D2" s="3"/>
      <c r="E2" s="3"/>
      <c r="F2" s="3"/>
      <c r="G2" s="3"/>
      <c r="H2" s="3"/>
      <c r="I2" s="3"/>
      <c r="J2" s="3"/>
      <c r="L2" s="2" t="str">
        <f>'1.sz. melléklet'!G2</f>
        <v>az 12/2019. (XI.28.) önkormányzati rendelethez</v>
      </c>
    </row>
    <row r="3" spans="1:14" s="41" customFormat="1" ht="6.75" customHeight="1" x14ac:dyDescent="0.2">
      <c r="A3" s="40"/>
    </row>
    <row r="4" spans="1:14" s="41" customFormat="1" ht="12" x14ac:dyDescent="0.2">
      <c r="A4" s="664" t="s">
        <v>582</v>
      </c>
      <c r="B4" s="664"/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  <c r="N4" s="664"/>
    </row>
    <row r="5" spans="1:14" s="41" customFormat="1" thickBot="1" x14ac:dyDescent="0.25">
      <c r="L5" s="6" t="s">
        <v>179</v>
      </c>
      <c r="N5" s="6"/>
    </row>
    <row r="6" spans="1:14" s="41" customFormat="1" ht="34.5" thickTop="1" x14ac:dyDescent="0.2">
      <c r="A6" s="297" t="s">
        <v>68</v>
      </c>
      <c r="B6" s="298" t="s">
        <v>69</v>
      </c>
      <c r="C6" s="500" t="s">
        <v>529</v>
      </c>
      <c r="D6" s="299" t="s">
        <v>587</v>
      </c>
      <c r="E6" s="299" t="s">
        <v>587</v>
      </c>
      <c r="F6" s="366" t="s">
        <v>586</v>
      </c>
      <c r="G6" s="301" t="s">
        <v>530</v>
      </c>
      <c r="H6" s="301" t="s">
        <v>588</v>
      </c>
      <c r="I6" s="301" t="s">
        <v>588</v>
      </c>
      <c r="J6" s="366" t="s">
        <v>586</v>
      </c>
      <c r="K6" s="302" t="s">
        <v>176</v>
      </c>
      <c r="L6" s="300" t="s">
        <v>177</v>
      </c>
    </row>
    <row r="7" spans="1:14" s="41" customFormat="1" thickBot="1" x14ac:dyDescent="0.25">
      <c r="A7" s="303" t="s">
        <v>3</v>
      </c>
      <c r="B7" s="304" t="s">
        <v>4</v>
      </c>
      <c r="C7" s="305" t="s">
        <v>5</v>
      </c>
      <c r="D7" s="305" t="s">
        <v>6</v>
      </c>
      <c r="E7" s="305" t="s">
        <v>7</v>
      </c>
      <c r="F7" s="306" t="s">
        <v>8</v>
      </c>
      <c r="G7" s="307" t="s">
        <v>9</v>
      </c>
      <c r="H7" s="307" t="s">
        <v>52</v>
      </c>
      <c r="I7" s="307" t="s">
        <v>11</v>
      </c>
      <c r="J7" s="308" t="s">
        <v>154</v>
      </c>
      <c r="K7" s="309" t="s">
        <v>155</v>
      </c>
      <c r="L7" s="310" t="s">
        <v>156</v>
      </c>
    </row>
    <row r="8" spans="1:14" s="41" customFormat="1" ht="34.5" thickTop="1" x14ac:dyDescent="0.2">
      <c r="A8" s="96" t="s">
        <v>13</v>
      </c>
      <c r="B8" s="97" t="s">
        <v>349</v>
      </c>
      <c r="C8" s="105">
        <v>3466814</v>
      </c>
      <c r="D8" s="105">
        <v>3466812</v>
      </c>
      <c r="E8" s="105">
        <v>3820636</v>
      </c>
      <c r="F8" s="312">
        <f>E8/C8</f>
        <v>1.1020597009242492</v>
      </c>
      <c r="G8" s="98">
        <v>45125451</v>
      </c>
      <c r="H8" s="98">
        <v>45280451</v>
      </c>
      <c r="I8" s="98">
        <v>31063375</v>
      </c>
      <c r="J8" s="311">
        <f>I8/G8</f>
        <v>0.68837816158336018</v>
      </c>
      <c r="K8" s="183" t="s">
        <v>178</v>
      </c>
      <c r="L8" s="184"/>
    </row>
    <row r="9" spans="1:14" s="41" customFormat="1" ht="12" x14ac:dyDescent="0.2">
      <c r="A9" s="99" t="s">
        <v>14</v>
      </c>
      <c r="B9" s="106" t="s">
        <v>371</v>
      </c>
      <c r="C9" s="101">
        <v>127000</v>
      </c>
      <c r="D9" s="101">
        <v>127000</v>
      </c>
      <c r="E9" s="101">
        <v>127000</v>
      </c>
      <c r="F9" s="312">
        <f t="shared" ref="F9:F12" si="0">E9/C9</f>
        <v>1</v>
      </c>
      <c r="G9" s="101">
        <v>6187636</v>
      </c>
      <c r="H9" s="101">
        <v>6187636</v>
      </c>
      <c r="I9" s="101">
        <v>6187636</v>
      </c>
      <c r="J9" s="313">
        <f t="shared" ref="J9:J16" si="1">I9/G9</f>
        <v>1</v>
      </c>
      <c r="K9" s="185" t="s">
        <v>178</v>
      </c>
      <c r="L9" s="186"/>
    </row>
    <row r="10" spans="1:14" s="41" customFormat="1" ht="22.5" x14ac:dyDescent="0.2">
      <c r="A10" s="99" t="s">
        <v>41</v>
      </c>
      <c r="B10" s="265" t="s">
        <v>347</v>
      </c>
      <c r="C10" s="101">
        <v>4026000</v>
      </c>
      <c r="D10" s="101">
        <v>4026000</v>
      </c>
      <c r="E10" s="101">
        <v>4521000</v>
      </c>
      <c r="F10" s="312">
        <f t="shared" si="0"/>
        <v>1.1229508196721312</v>
      </c>
      <c r="G10" s="101">
        <v>39650000</v>
      </c>
      <c r="H10" s="101">
        <v>36265000</v>
      </c>
      <c r="I10" s="101">
        <v>36830000</v>
      </c>
      <c r="J10" s="313">
        <f t="shared" si="1"/>
        <v>0.9288776796973518</v>
      </c>
      <c r="K10" s="185" t="s">
        <v>178</v>
      </c>
      <c r="L10" s="186"/>
    </row>
    <row r="11" spans="1:14" s="41" customFormat="1" ht="22.5" x14ac:dyDescent="0.2">
      <c r="A11" s="99" t="s">
        <v>42</v>
      </c>
      <c r="B11" s="265" t="s">
        <v>350</v>
      </c>
      <c r="C11" s="101">
        <v>6350000</v>
      </c>
      <c r="D11" s="101">
        <v>6350000</v>
      </c>
      <c r="E11" s="101">
        <v>7120710</v>
      </c>
      <c r="F11" s="312">
        <f t="shared" si="0"/>
        <v>1.1213716535433071</v>
      </c>
      <c r="G11" s="101">
        <v>16478109</v>
      </c>
      <c r="H11" s="101">
        <v>16478109</v>
      </c>
      <c r="I11" s="101">
        <v>16871166</v>
      </c>
      <c r="J11" s="313">
        <f t="shared" si="1"/>
        <v>1.0238532831649554</v>
      </c>
      <c r="K11" s="185" t="s">
        <v>178</v>
      </c>
      <c r="L11" s="186"/>
    </row>
    <row r="12" spans="1:14" s="41" customFormat="1" ht="22.5" x14ac:dyDescent="0.2">
      <c r="A12" s="99" t="s">
        <v>43</v>
      </c>
      <c r="B12" s="100" t="s">
        <v>352</v>
      </c>
      <c r="C12" s="101">
        <v>62551911</v>
      </c>
      <c r="D12" s="101">
        <v>62551911</v>
      </c>
      <c r="E12" s="101">
        <v>63070071</v>
      </c>
      <c r="F12" s="312">
        <f t="shared" si="0"/>
        <v>1.0082836797743877</v>
      </c>
      <c r="G12" s="101">
        <v>3744043</v>
      </c>
      <c r="H12" s="101">
        <v>4844237</v>
      </c>
      <c r="I12" s="101">
        <v>4844237</v>
      </c>
      <c r="J12" s="313">
        <f t="shared" si="1"/>
        <v>1.2938518601415636</v>
      </c>
      <c r="K12" s="185" t="s">
        <v>178</v>
      </c>
      <c r="L12" s="186"/>
    </row>
    <row r="13" spans="1:14" s="41" customFormat="1" ht="12" x14ac:dyDescent="0.2">
      <c r="A13" s="99" t="s">
        <v>44</v>
      </c>
      <c r="B13" s="100" t="s">
        <v>353</v>
      </c>
      <c r="C13" s="398"/>
      <c r="D13" s="398"/>
      <c r="E13" s="398"/>
      <c r="F13" s="399"/>
      <c r="G13" s="101">
        <v>16821500</v>
      </c>
      <c r="H13" s="101">
        <v>16821500</v>
      </c>
      <c r="I13" s="101">
        <v>16821500</v>
      </c>
      <c r="J13" s="313">
        <f t="shared" si="1"/>
        <v>1</v>
      </c>
      <c r="K13" s="185" t="s">
        <v>178</v>
      </c>
      <c r="L13" s="186"/>
    </row>
    <row r="14" spans="1:14" s="41" customFormat="1" ht="12.75" customHeight="1" x14ac:dyDescent="0.2">
      <c r="A14" s="99" t="s">
        <v>45</v>
      </c>
      <c r="B14" s="100" t="s">
        <v>355</v>
      </c>
      <c r="C14" s="398"/>
      <c r="D14" s="398"/>
      <c r="E14" s="398"/>
      <c r="F14" s="400"/>
      <c r="G14" s="101">
        <v>288000</v>
      </c>
      <c r="H14" s="101">
        <v>288000</v>
      </c>
      <c r="I14" s="101">
        <v>288000</v>
      </c>
      <c r="J14" s="313">
        <f t="shared" si="1"/>
        <v>1</v>
      </c>
      <c r="K14" s="185" t="s">
        <v>178</v>
      </c>
      <c r="L14" s="186"/>
    </row>
    <row r="15" spans="1:14" s="41" customFormat="1" ht="12.75" customHeight="1" x14ac:dyDescent="0.2">
      <c r="A15" s="99" t="s">
        <v>63</v>
      </c>
      <c r="B15" s="100" t="s">
        <v>356</v>
      </c>
      <c r="C15" s="398"/>
      <c r="D15" s="398"/>
      <c r="E15" s="398"/>
      <c r="F15" s="400"/>
      <c r="G15" s="101">
        <v>1100000</v>
      </c>
      <c r="H15" s="101">
        <v>1100000</v>
      </c>
      <c r="I15" s="101">
        <v>1100000</v>
      </c>
      <c r="J15" s="313">
        <f t="shared" si="1"/>
        <v>1</v>
      </c>
      <c r="K15" s="185" t="s">
        <v>178</v>
      </c>
      <c r="L15" s="186"/>
    </row>
    <row r="16" spans="1:14" s="41" customFormat="1" ht="12.75" customHeight="1" x14ac:dyDescent="0.2">
      <c r="A16" s="99" t="s">
        <v>70</v>
      </c>
      <c r="B16" s="100" t="s">
        <v>471</v>
      </c>
      <c r="C16" s="101">
        <v>17877316</v>
      </c>
      <c r="D16" s="101">
        <v>17877316</v>
      </c>
      <c r="E16" s="101">
        <v>13863215</v>
      </c>
      <c r="F16" s="312">
        <f>E16/C16</f>
        <v>0.77546400141945249</v>
      </c>
      <c r="G16" s="101">
        <v>41502042</v>
      </c>
      <c r="H16" s="101">
        <v>41502042</v>
      </c>
      <c r="I16" s="101">
        <v>53749000</v>
      </c>
      <c r="J16" s="587">
        <f t="shared" si="1"/>
        <v>1.2950929016938493</v>
      </c>
      <c r="K16" s="185"/>
      <c r="L16" s="186" t="s">
        <v>178</v>
      </c>
    </row>
    <row r="17" spans="1:14" s="41" customFormat="1" ht="12" x14ac:dyDescent="0.2">
      <c r="A17" s="99" t="s">
        <v>71</v>
      </c>
      <c r="B17" s="106" t="s">
        <v>396</v>
      </c>
      <c r="C17" s="101">
        <v>0</v>
      </c>
      <c r="D17" s="101">
        <v>0</v>
      </c>
      <c r="E17" s="101">
        <v>0</v>
      </c>
      <c r="F17" s="400"/>
      <c r="G17" s="101">
        <v>0</v>
      </c>
      <c r="H17" s="101">
        <v>0</v>
      </c>
      <c r="I17" s="101">
        <v>0</v>
      </c>
      <c r="J17" s="400"/>
      <c r="K17" s="185" t="s">
        <v>178</v>
      </c>
      <c r="L17" s="186"/>
    </row>
    <row r="18" spans="1:14" s="41" customFormat="1" ht="22.5" x14ac:dyDescent="0.2">
      <c r="A18" s="99" t="s">
        <v>72</v>
      </c>
      <c r="B18" s="265" t="s">
        <v>343</v>
      </c>
      <c r="C18" s="101">
        <v>19048372</v>
      </c>
      <c r="D18" s="101">
        <v>20259372</v>
      </c>
      <c r="E18" s="101">
        <v>20960179</v>
      </c>
      <c r="F18" s="312">
        <f>E18/C18</f>
        <v>1.1003659000359716</v>
      </c>
      <c r="G18" s="101">
        <v>89797850</v>
      </c>
      <c r="H18" s="101">
        <v>94663850</v>
      </c>
      <c r="I18" s="101">
        <v>87436850</v>
      </c>
      <c r="J18" s="313">
        <f>I18/G18</f>
        <v>0.97370761103968528</v>
      </c>
      <c r="K18" s="185" t="s">
        <v>178</v>
      </c>
      <c r="L18" s="186"/>
    </row>
    <row r="19" spans="1:14" s="41" customFormat="1" ht="22.5" x14ac:dyDescent="0.2">
      <c r="A19" s="99" t="s">
        <v>73</v>
      </c>
      <c r="B19" s="265" t="s">
        <v>472</v>
      </c>
      <c r="C19" s="101">
        <v>0</v>
      </c>
      <c r="D19" s="101">
        <v>0</v>
      </c>
      <c r="E19" s="101">
        <v>0</v>
      </c>
      <c r="F19" s="400"/>
      <c r="G19" s="101">
        <v>0</v>
      </c>
      <c r="H19" s="101">
        <v>0</v>
      </c>
      <c r="I19" s="101">
        <v>0</v>
      </c>
      <c r="J19" s="400"/>
      <c r="K19" s="185"/>
      <c r="L19" s="186" t="s">
        <v>178</v>
      </c>
    </row>
    <row r="20" spans="1:14" s="41" customFormat="1" ht="22.5" x14ac:dyDescent="0.2">
      <c r="A20" s="99" t="s">
        <v>74</v>
      </c>
      <c r="B20" s="265" t="s">
        <v>342</v>
      </c>
      <c r="C20" s="398"/>
      <c r="D20" s="398"/>
      <c r="E20" s="398"/>
      <c r="F20" s="401"/>
      <c r="G20" s="101">
        <v>3300000</v>
      </c>
      <c r="H20" s="101">
        <v>3300000</v>
      </c>
      <c r="I20" s="101">
        <v>3300000</v>
      </c>
      <c r="J20" s="313">
        <f>I20/G20</f>
        <v>1</v>
      </c>
      <c r="K20" s="185" t="s">
        <v>178</v>
      </c>
      <c r="L20" s="186"/>
    </row>
    <row r="21" spans="1:14" s="41" customFormat="1" ht="12.75" customHeight="1" x14ac:dyDescent="0.2">
      <c r="A21" s="99" t="s">
        <v>75</v>
      </c>
      <c r="B21" s="265" t="s">
        <v>341</v>
      </c>
      <c r="C21" s="314">
        <v>8890000</v>
      </c>
      <c r="D21" s="314">
        <v>8890000</v>
      </c>
      <c r="E21" s="314">
        <v>10836600</v>
      </c>
      <c r="F21" s="312">
        <f>E21/C21</f>
        <v>1.2189651293588302</v>
      </c>
      <c r="G21" s="101">
        <v>0</v>
      </c>
      <c r="H21" s="101">
        <v>0</v>
      </c>
      <c r="I21" s="101">
        <v>0</v>
      </c>
      <c r="J21" s="313"/>
      <c r="K21" s="185" t="s">
        <v>178</v>
      </c>
      <c r="L21" s="186"/>
    </row>
    <row r="22" spans="1:14" s="41" customFormat="1" ht="12.75" customHeight="1" x14ac:dyDescent="0.2">
      <c r="A22" s="99" t="s">
        <v>76</v>
      </c>
      <c r="B22" s="100" t="s">
        <v>351</v>
      </c>
      <c r="C22" s="398"/>
      <c r="D22" s="398"/>
      <c r="E22" s="398"/>
      <c r="F22" s="400"/>
      <c r="G22" s="101">
        <v>16800000</v>
      </c>
      <c r="H22" s="101">
        <v>20040000</v>
      </c>
      <c r="I22" s="101">
        <v>20040000</v>
      </c>
      <c r="J22" s="313">
        <f t="shared" ref="J22:J26" si="2">I22/G22</f>
        <v>1.1928571428571428</v>
      </c>
      <c r="K22" s="185" t="s">
        <v>178</v>
      </c>
      <c r="L22" s="186"/>
    </row>
    <row r="23" spans="1:14" s="41" customFormat="1" ht="12.75" customHeight="1" x14ac:dyDescent="0.2">
      <c r="A23" s="99" t="s">
        <v>77</v>
      </c>
      <c r="B23" s="265" t="s">
        <v>348</v>
      </c>
      <c r="C23" s="101">
        <v>0</v>
      </c>
      <c r="D23" s="101">
        <v>0</v>
      </c>
      <c r="E23" s="101">
        <v>0</v>
      </c>
      <c r="F23" s="400"/>
      <c r="G23" s="101">
        <v>30465939</v>
      </c>
      <c r="H23" s="101">
        <v>30465939</v>
      </c>
      <c r="I23" s="101">
        <v>30270704</v>
      </c>
      <c r="J23" s="313">
        <f t="shared" si="2"/>
        <v>0.99359169595921526</v>
      </c>
      <c r="K23" s="185" t="s">
        <v>178</v>
      </c>
      <c r="L23" s="186"/>
    </row>
    <row r="24" spans="1:14" s="41" customFormat="1" ht="12.75" customHeight="1" x14ac:dyDescent="0.2">
      <c r="A24" s="99" t="s">
        <v>78</v>
      </c>
      <c r="B24" s="265" t="s">
        <v>445</v>
      </c>
      <c r="C24" s="398"/>
      <c r="D24" s="398"/>
      <c r="E24" s="398"/>
      <c r="F24" s="400"/>
      <c r="G24" s="101">
        <v>14479655</v>
      </c>
      <c r="H24" s="101">
        <v>14679655</v>
      </c>
      <c r="I24" s="101">
        <v>14679655</v>
      </c>
      <c r="J24" s="313">
        <f t="shared" si="2"/>
        <v>1.0138124837919136</v>
      </c>
      <c r="K24" s="185" t="s">
        <v>178</v>
      </c>
      <c r="L24" s="186"/>
    </row>
    <row r="25" spans="1:14" s="41" customFormat="1" ht="12.75" customHeight="1" x14ac:dyDescent="0.2">
      <c r="A25" s="99" t="s">
        <v>79</v>
      </c>
      <c r="B25" s="100" t="s">
        <v>359</v>
      </c>
      <c r="C25" s="398"/>
      <c r="D25" s="398"/>
      <c r="E25" s="398"/>
      <c r="F25" s="400"/>
      <c r="G25" s="101">
        <v>710000</v>
      </c>
      <c r="H25" s="101">
        <v>710000</v>
      </c>
      <c r="I25" s="101">
        <v>710000</v>
      </c>
      <c r="J25" s="313">
        <f t="shared" si="2"/>
        <v>1</v>
      </c>
      <c r="K25" s="185" t="s">
        <v>178</v>
      </c>
      <c r="L25" s="186"/>
    </row>
    <row r="26" spans="1:14" s="41" customFormat="1" ht="12.75" customHeight="1" thickBot="1" x14ac:dyDescent="0.25">
      <c r="A26" s="315" t="s">
        <v>80</v>
      </c>
      <c r="B26" s="316" t="s">
        <v>360</v>
      </c>
      <c r="C26" s="402"/>
      <c r="D26" s="402"/>
      <c r="E26" s="402"/>
      <c r="F26" s="403"/>
      <c r="G26" s="108">
        <v>900000</v>
      </c>
      <c r="H26" s="108">
        <v>900000</v>
      </c>
      <c r="I26" s="108">
        <v>900000</v>
      </c>
      <c r="J26" s="317">
        <f t="shared" si="2"/>
        <v>1</v>
      </c>
      <c r="K26" s="294" t="s">
        <v>178</v>
      </c>
      <c r="L26" s="318"/>
    </row>
    <row r="27" spans="1:14" s="41" customFormat="1" ht="6.75" customHeight="1" thickTop="1" x14ac:dyDescent="0.2">
      <c r="A27" s="93"/>
      <c r="B27" s="319"/>
      <c r="C27" s="320"/>
      <c r="D27" s="320"/>
      <c r="E27" s="320"/>
      <c r="F27" s="321"/>
      <c r="G27" s="320"/>
      <c r="H27" s="320"/>
      <c r="I27" s="320"/>
      <c r="J27" s="322"/>
      <c r="K27" s="323"/>
      <c r="L27" s="323"/>
    </row>
    <row r="28" spans="1:14" s="41" customFormat="1" ht="12" x14ac:dyDescent="0.2">
      <c r="B28" s="632"/>
      <c r="C28" s="632"/>
      <c r="D28" s="632"/>
      <c r="E28" s="632"/>
      <c r="F28" s="632"/>
      <c r="G28" s="632"/>
      <c r="H28" s="632"/>
      <c r="I28" s="632"/>
      <c r="J28" s="632"/>
      <c r="L28" s="39" t="s">
        <v>634</v>
      </c>
    </row>
    <row r="29" spans="1:14" s="41" customFormat="1" ht="12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L29" s="633" t="str">
        <f>'1.sz. melléklet'!G2</f>
        <v>az 12/2019. (XI.28.) önkormányzati rendelethez</v>
      </c>
    </row>
    <row r="30" spans="1:14" s="41" customFormat="1" ht="6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L30" s="633"/>
    </row>
    <row r="31" spans="1:14" s="41" customFormat="1" thickBot="1" x14ac:dyDescent="0.25">
      <c r="A31" s="293"/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643" t="s">
        <v>179</v>
      </c>
      <c r="N31" s="6"/>
    </row>
    <row r="32" spans="1:14" s="41" customFormat="1" thickTop="1" x14ac:dyDescent="0.2">
      <c r="A32" s="103" t="s">
        <v>81</v>
      </c>
      <c r="B32" s="104" t="s">
        <v>362</v>
      </c>
      <c r="C32" s="641"/>
      <c r="D32" s="641"/>
      <c r="E32" s="641"/>
      <c r="F32" s="642"/>
      <c r="G32" s="105">
        <v>906000</v>
      </c>
      <c r="H32" s="105">
        <v>906000</v>
      </c>
      <c r="I32" s="105">
        <v>906000</v>
      </c>
      <c r="J32" s="325">
        <f t="shared" ref="J32:J42" si="3">I32/G32</f>
        <v>1</v>
      </c>
      <c r="K32" s="189" t="s">
        <v>178</v>
      </c>
      <c r="L32" s="190"/>
    </row>
    <row r="33" spans="1:15" s="41" customFormat="1" ht="12.75" customHeight="1" x14ac:dyDescent="0.2">
      <c r="A33" s="99" t="s">
        <v>82</v>
      </c>
      <c r="B33" s="100" t="s">
        <v>363</v>
      </c>
      <c r="C33" s="101">
        <v>0</v>
      </c>
      <c r="D33" s="101">
        <v>0</v>
      </c>
      <c r="E33" s="101">
        <v>0</v>
      </c>
      <c r="F33" s="400"/>
      <c r="G33" s="101">
        <v>2831400</v>
      </c>
      <c r="H33" s="101">
        <v>2831400</v>
      </c>
      <c r="I33" s="101">
        <v>2831400</v>
      </c>
      <c r="J33" s="313">
        <f t="shared" si="3"/>
        <v>1</v>
      </c>
      <c r="K33" s="185" t="s">
        <v>178</v>
      </c>
      <c r="L33" s="186"/>
    </row>
    <row r="34" spans="1:15" s="41" customFormat="1" ht="12.75" customHeight="1" x14ac:dyDescent="0.2">
      <c r="A34" s="99" t="s">
        <v>83</v>
      </c>
      <c r="B34" s="100" t="s">
        <v>361</v>
      </c>
      <c r="C34" s="398"/>
      <c r="D34" s="398"/>
      <c r="E34" s="398"/>
      <c r="F34" s="400"/>
      <c r="G34" s="101">
        <v>150000</v>
      </c>
      <c r="H34" s="101">
        <v>150000</v>
      </c>
      <c r="I34" s="101">
        <v>150000</v>
      </c>
      <c r="J34" s="313">
        <f t="shared" si="3"/>
        <v>1</v>
      </c>
      <c r="K34" s="185" t="s">
        <v>178</v>
      </c>
      <c r="L34" s="186"/>
    </row>
    <row r="35" spans="1:15" s="41" customFormat="1" ht="12.75" customHeight="1" x14ac:dyDescent="0.2">
      <c r="A35" s="99" t="s">
        <v>84</v>
      </c>
      <c r="B35" s="106" t="s">
        <v>369</v>
      </c>
      <c r="C35" s="398"/>
      <c r="D35" s="398"/>
      <c r="E35" s="398"/>
      <c r="F35" s="400"/>
      <c r="G35" s="101">
        <v>1054115</v>
      </c>
      <c r="H35" s="101">
        <v>1054115</v>
      </c>
      <c r="I35" s="101">
        <v>1477115</v>
      </c>
      <c r="J35" s="313">
        <f t="shared" si="3"/>
        <v>1.4012844898327033</v>
      </c>
      <c r="K35" s="185" t="s">
        <v>178</v>
      </c>
      <c r="L35" s="186"/>
    </row>
    <row r="36" spans="1:15" s="41" customFormat="1" ht="12.75" customHeight="1" x14ac:dyDescent="0.2">
      <c r="A36" s="99" t="s">
        <v>85</v>
      </c>
      <c r="B36" s="326" t="s">
        <v>370</v>
      </c>
      <c r="C36" s="267">
        <v>53899000</v>
      </c>
      <c r="D36" s="267">
        <v>53899000</v>
      </c>
      <c r="E36" s="267">
        <v>53899000</v>
      </c>
      <c r="F36" s="324">
        <f t="shared" ref="F36:F38" si="4">E36/C36</f>
        <v>1</v>
      </c>
      <c r="G36" s="267">
        <v>49714105</v>
      </c>
      <c r="H36" s="267">
        <v>64755105</v>
      </c>
      <c r="I36" s="267">
        <v>62128714</v>
      </c>
      <c r="J36" s="313">
        <f t="shared" si="3"/>
        <v>1.2497200542984732</v>
      </c>
      <c r="K36" s="185"/>
      <c r="L36" s="186" t="s">
        <v>178</v>
      </c>
    </row>
    <row r="37" spans="1:15" s="41" customFormat="1" ht="12.75" customHeight="1" x14ac:dyDescent="0.2">
      <c r="A37" s="99" t="s">
        <v>86</v>
      </c>
      <c r="B37" s="266" t="s">
        <v>344</v>
      </c>
      <c r="C37" s="105">
        <v>1016000</v>
      </c>
      <c r="D37" s="105">
        <v>1016000</v>
      </c>
      <c r="E37" s="105">
        <v>1016000</v>
      </c>
      <c r="F37" s="324">
        <f t="shared" si="4"/>
        <v>1</v>
      </c>
      <c r="G37" s="105">
        <v>450000</v>
      </c>
      <c r="H37" s="105">
        <v>450000</v>
      </c>
      <c r="I37" s="105">
        <v>450000</v>
      </c>
      <c r="J37" s="313">
        <f t="shared" si="3"/>
        <v>1</v>
      </c>
      <c r="K37" s="189"/>
      <c r="L37" s="190" t="s">
        <v>178</v>
      </c>
    </row>
    <row r="38" spans="1:15" s="41" customFormat="1" ht="12.75" customHeight="1" x14ac:dyDescent="0.2">
      <c r="A38" s="99" t="s">
        <v>87</v>
      </c>
      <c r="B38" s="97" t="s">
        <v>495</v>
      </c>
      <c r="C38" s="98">
        <v>4685746</v>
      </c>
      <c r="D38" s="98">
        <v>4685746</v>
      </c>
      <c r="E38" s="98">
        <v>4685746</v>
      </c>
      <c r="F38" s="586">
        <f t="shared" si="4"/>
        <v>1</v>
      </c>
      <c r="G38" s="98">
        <v>9398683</v>
      </c>
      <c r="H38" s="98">
        <v>9398683</v>
      </c>
      <c r="I38" s="98">
        <v>9776336</v>
      </c>
      <c r="J38" s="313">
        <f t="shared" si="3"/>
        <v>1.0401814807457599</v>
      </c>
      <c r="K38" s="480"/>
      <c r="L38" s="190" t="s">
        <v>178</v>
      </c>
    </row>
    <row r="39" spans="1:15" s="41" customFormat="1" ht="12.75" customHeight="1" x14ac:dyDescent="0.2">
      <c r="A39" s="99" t="s">
        <v>88</v>
      </c>
      <c r="B39" s="326" t="s">
        <v>368</v>
      </c>
      <c r="C39" s="404"/>
      <c r="D39" s="404"/>
      <c r="E39" s="404"/>
      <c r="F39" s="405"/>
      <c r="G39" s="267">
        <v>891331</v>
      </c>
      <c r="H39" s="267">
        <v>891331</v>
      </c>
      <c r="I39" s="267">
        <v>891331</v>
      </c>
      <c r="J39" s="313">
        <f t="shared" si="3"/>
        <v>1</v>
      </c>
      <c r="K39" s="185" t="s">
        <v>178</v>
      </c>
      <c r="L39" s="186"/>
    </row>
    <row r="40" spans="1:15" s="41" customFormat="1" ht="22.5" x14ac:dyDescent="0.2">
      <c r="A40" s="99" t="s">
        <v>89</v>
      </c>
      <c r="B40" s="107" t="s">
        <v>500</v>
      </c>
      <c r="C40" s="105">
        <v>889000</v>
      </c>
      <c r="D40" s="105">
        <v>889000</v>
      </c>
      <c r="E40" s="105">
        <v>889000</v>
      </c>
      <c r="F40" s="327">
        <f t="shared" ref="F40:F42" si="5">E40/C40</f>
        <v>1</v>
      </c>
      <c r="G40" s="105">
        <v>11913618</v>
      </c>
      <c r="H40" s="105">
        <v>12960618</v>
      </c>
      <c r="I40" s="105">
        <v>12960618</v>
      </c>
      <c r="J40" s="313">
        <f t="shared" si="3"/>
        <v>1.0878826230621126</v>
      </c>
      <c r="K40" s="185" t="s">
        <v>178</v>
      </c>
      <c r="L40" s="190"/>
    </row>
    <row r="41" spans="1:15" s="41" customFormat="1" ht="12.75" customHeight="1" x14ac:dyDescent="0.2">
      <c r="A41" s="99" t="s">
        <v>90</v>
      </c>
      <c r="B41" s="104" t="s">
        <v>346</v>
      </c>
      <c r="C41" s="105">
        <v>762000</v>
      </c>
      <c r="D41" s="105">
        <v>762000</v>
      </c>
      <c r="E41" s="105">
        <v>762000</v>
      </c>
      <c r="F41" s="327">
        <f t="shared" si="5"/>
        <v>1</v>
      </c>
      <c r="G41" s="105">
        <v>1524000</v>
      </c>
      <c r="H41" s="105">
        <v>1524000</v>
      </c>
      <c r="I41" s="105">
        <v>1524000</v>
      </c>
      <c r="J41" s="313">
        <f t="shared" si="3"/>
        <v>1</v>
      </c>
      <c r="K41" s="185"/>
      <c r="L41" s="190" t="s">
        <v>178</v>
      </c>
    </row>
    <row r="42" spans="1:15" s="41" customFormat="1" ht="12.75" customHeight="1" x14ac:dyDescent="0.2">
      <c r="A42" s="99" t="s">
        <v>91</v>
      </c>
      <c r="B42" s="106" t="s">
        <v>367</v>
      </c>
      <c r="C42" s="101">
        <v>728000</v>
      </c>
      <c r="D42" s="101">
        <v>728000</v>
      </c>
      <c r="E42" s="101">
        <v>5728000</v>
      </c>
      <c r="F42" s="312">
        <f t="shared" si="5"/>
        <v>7.8681318681318677</v>
      </c>
      <c r="G42" s="101">
        <v>10036000</v>
      </c>
      <c r="H42" s="101">
        <v>10036000</v>
      </c>
      <c r="I42" s="101">
        <v>15036000</v>
      </c>
      <c r="J42" s="313">
        <f t="shared" si="3"/>
        <v>1.4982064567556796</v>
      </c>
      <c r="K42" s="185"/>
      <c r="L42" s="190" t="s">
        <v>178</v>
      </c>
    </row>
    <row r="43" spans="1:15" s="41" customFormat="1" ht="12.75" customHeight="1" x14ac:dyDescent="0.2">
      <c r="A43" s="99" t="s">
        <v>92</v>
      </c>
      <c r="B43" s="100" t="s">
        <v>531</v>
      </c>
      <c r="C43" s="101">
        <v>0</v>
      </c>
      <c r="D43" s="101">
        <v>0</v>
      </c>
      <c r="E43" s="101">
        <v>0</v>
      </c>
      <c r="F43" s="400"/>
      <c r="G43" s="101">
        <v>0</v>
      </c>
      <c r="H43" s="101">
        <v>0</v>
      </c>
      <c r="I43" s="101">
        <v>0</v>
      </c>
      <c r="J43" s="405"/>
      <c r="K43" s="185"/>
      <c r="L43" s="186" t="s">
        <v>178</v>
      </c>
    </row>
    <row r="44" spans="1:15" s="41" customFormat="1" ht="12.75" customHeight="1" x14ac:dyDescent="0.2">
      <c r="A44" s="99" t="s">
        <v>93</v>
      </c>
      <c r="B44" s="100" t="s">
        <v>354</v>
      </c>
      <c r="C44" s="398"/>
      <c r="D44" s="398"/>
      <c r="E44" s="398"/>
      <c r="F44" s="400"/>
      <c r="G44" s="101">
        <v>1000000</v>
      </c>
      <c r="H44" s="101">
        <v>1000000</v>
      </c>
      <c r="I44" s="101">
        <v>1000000</v>
      </c>
      <c r="J44" s="313">
        <f t="shared" ref="J44:J51" si="6">I44/G44</f>
        <v>1</v>
      </c>
      <c r="K44" s="185"/>
      <c r="L44" s="186" t="s">
        <v>178</v>
      </c>
    </row>
    <row r="45" spans="1:15" s="41" customFormat="1" ht="12.75" customHeight="1" x14ac:dyDescent="0.2">
      <c r="A45" s="99" t="s">
        <v>94</v>
      </c>
      <c r="B45" s="100" t="s">
        <v>357</v>
      </c>
      <c r="C45" s="398"/>
      <c r="D45" s="398"/>
      <c r="E45" s="398"/>
      <c r="F45" s="400"/>
      <c r="G45" s="101">
        <v>16331553</v>
      </c>
      <c r="H45" s="101">
        <v>16331553</v>
      </c>
      <c r="I45" s="101">
        <v>16331553</v>
      </c>
      <c r="J45" s="313">
        <f t="shared" si="6"/>
        <v>1</v>
      </c>
      <c r="K45" s="185" t="s">
        <v>178</v>
      </c>
      <c r="L45" s="186"/>
    </row>
    <row r="46" spans="1:15" s="41" customFormat="1" ht="22.5" x14ac:dyDescent="0.2">
      <c r="A46" s="99" t="s">
        <v>95</v>
      </c>
      <c r="B46" s="265" t="s">
        <v>358</v>
      </c>
      <c r="C46" s="101">
        <v>1200271</v>
      </c>
      <c r="D46" s="101">
        <v>1200278</v>
      </c>
      <c r="E46" s="101">
        <v>1200278</v>
      </c>
      <c r="F46" s="312">
        <f>E46/C46</f>
        <v>1.0000058320162697</v>
      </c>
      <c r="G46" s="101">
        <v>4810447</v>
      </c>
      <c r="H46" s="101">
        <v>4810447</v>
      </c>
      <c r="I46" s="101">
        <v>4810447</v>
      </c>
      <c r="J46" s="313">
        <f t="shared" si="6"/>
        <v>1</v>
      </c>
      <c r="K46" s="185" t="s">
        <v>178</v>
      </c>
      <c r="L46" s="186"/>
      <c r="N46" s="482"/>
    </row>
    <row r="47" spans="1:15" s="41" customFormat="1" ht="12.75" customHeight="1" x14ac:dyDescent="0.2">
      <c r="A47" s="99" t="s">
        <v>96</v>
      </c>
      <c r="B47" s="100" t="s">
        <v>345</v>
      </c>
      <c r="C47" s="406"/>
      <c r="D47" s="406"/>
      <c r="E47" s="406"/>
      <c r="F47" s="400"/>
      <c r="G47" s="101">
        <v>1326000</v>
      </c>
      <c r="H47" s="101">
        <v>1326000</v>
      </c>
      <c r="I47" s="101">
        <v>1326000</v>
      </c>
      <c r="J47" s="313">
        <f t="shared" si="6"/>
        <v>1</v>
      </c>
      <c r="K47" s="185" t="s">
        <v>178</v>
      </c>
      <c r="L47" s="186"/>
      <c r="O47" s="482"/>
    </row>
    <row r="48" spans="1:15" s="41" customFormat="1" ht="12.75" customHeight="1" x14ac:dyDescent="0.2">
      <c r="A48" s="99" t="s">
        <v>97</v>
      </c>
      <c r="B48" s="100" t="s">
        <v>364</v>
      </c>
      <c r="C48" s="406"/>
      <c r="D48" s="406"/>
      <c r="E48" s="406"/>
      <c r="F48" s="400"/>
      <c r="G48" s="101">
        <v>450000</v>
      </c>
      <c r="H48" s="101">
        <v>450000</v>
      </c>
      <c r="I48" s="101">
        <v>450000</v>
      </c>
      <c r="J48" s="313">
        <f t="shared" si="6"/>
        <v>1</v>
      </c>
      <c r="K48" s="185" t="s">
        <v>178</v>
      </c>
      <c r="L48" s="186"/>
    </row>
    <row r="49" spans="1:12" s="41" customFormat="1" ht="12.75" customHeight="1" x14ac:dyDescent="0.2">
      <c r="A49" s="99" t="s">
        <v>98</v>
      </c>
      <c r="B49" s="104" t="s">
        <v>365</v>
      </c>
      <c r="C49" s="406"/>
      <c r="D49" s="406"/>
      <c r="E49" s="406"/>
      <c r="F49" s="400"/>
      <c r="G49" s="105">
        <v>150000</v>
      </c>
      <c r="H49" s="105">
        <v>150000</v>
      </c>
      <c r="I49" s="105">
        <v>150000</v>
      </c>
      <c r="J49" s="313">
        <f t="shared" si="6"/>
        <v>1</v>
      </c>
      <c r="K49" s="185" t="s">
        <v>178</v>
      </c>
      <c r="L49" s="186"/>
    </row>
    <row r="50" spans="1:12" s="41" customFormat="1" ht="12.75" customHeight="1" x14ac:dyDescent="0.2">
      <c r="A50" s="99" t="s">
        <v>99</v>
      </c>
      <c r="B50" s="407" t="s">
        <v>446</v>
      </c>
      <c r="C50" s="406"/>
      <c r="D50" s="406"/>
      <c r="E50" s="406"/>
      <c r="F50" s="400"/>
      <c r="G50" s="98">
        <v>360000</v>
      </c>
      <c r="H50" s="98">
        <v>360000</v>
      </c>
      <c r="I50" s="98">
        <v>360000</v>
      </c>
      <c r="J50" s="313">
        <f t="shared" si="6"/>
        <v>1</v>
      </c>
      <c r="K50" s="185" t="s">
        <v>178</v>
      </c>
      <c r="L50" s="318"/>
    </row>
    <row r="51" spans="1:12" s="41" customFormat="1" ht="22.5" x14ac:dyDescent="0.2">
      <c r="A51" s="99" t="s">
        <v>100</v>
      </c>
      <c r="B51" s="409" t="s">
        <v>366</v>
      </c>
      <c r="C51" s="406"/>
      <c r="D51" s="406"/>
      <c r="E51" s="406"/>
      <c r="F51" s="400"/>
      <c r="G51" s="267">
        <v>5550000</v>
      </c>
      <c r="H51" s="267">
        <v>5550000</v>
      </c>
      <c r="I51" s="267">
        <v>5550000</v>
      </c>
      <c r="J51" s="313">
        <f t="shared" si="6"/>
        <v>1</v>
      </c>
      <c r="K51" s="185" t="s">
        <v>178</v>
      </c>
      <c r="L51" s="186"/>
    </row>
    <row r="52" spans="1:12" s="41" customFormat="1" ht="22.5" x14ac:dyDescent="0.2">
      <c r="A52" s="99" t="s">
        <v>473</v>
      </c>
      <c r="B52" s="407" t="s">
        <v>447</v>
      </c>
      <c r="C52" s="391">
        <v>96000000</v>
      </c>
      <c r="D52" s="391">
        <v>96000000</v>
      </c>
      <c r="E52" s="391">
        <v>96000000</v>
      </c>
      <c r="F52" s="312">
        <f>E52/C52</f>
        <v>1</v>
      </c>
      <c r="G52" s="411"/>
      <c r="H52" s="411"/>
      <c r="I52" s="411"/>
      <c r="J52" s="412"/>
      <c r="K52" s="389" t="s">
        <v>178</v>
      </c>
      <c r="L52" s="408"/>
    </row>
    <row r="53" spans="1:12" s="41" customFormat="1" ht="23.25" thickBot="1" x14ac:dyDescent="0.25">
      <c r="A53" s="99" t="s">
        <v>494</v>
      </c>
      <c r="B53" s="328" t="s">
        <v>448</v>
      </c>
      <c r="C53" s="410">
        <v>0</v>
      </c>
      <c r="D53" s="410">
        <v>0</v>
      </c>
      <c r="E53" s="410">
        <v>0</v>
      </c>
      <c r="F53" s="412"/>
      <c r="G53" s="102">
        <v>0</v>
      </c>
      <c r="H53" s="102">
        <v>0</v>
      </c>
      <c r="I53" s="102">
        <v>0</v>
      </c>
      <c r="J53" s="412"/>
      <c r="K53" s="187"/>
      <c r="L53" s="188" t="s">
        <v>178</v>
      </c>
    </row>
    <row r="54" spans="1:12" s="41" customFormat="1" ht="12.75" customHeight="1" thickTop="1" x14ac:dyDescent="0.2">
      <c r="A54" s="679" t="s">
        <v>101</v>
      </c>
      <c r="B54" s="679"/>
      <c r="C54" s="109">
        <f>SUM(C8:C53)</f>
        <v>281517430</v>
      </c>
      <c r="D54" s="109">
        <f>SUM(D8:D53)</f>
        <v>282728435</v>
      </c>
      <c r="E54" s="109">
        <f>SUM(E8:E53)</f>
        <v>288499435</v>
      </c>
      <c r="F54" s="329">
        <f t="shared" ref="F54:F56" si="7">E54/C54</f>
        <v>1.0248013240245906</v>
      </c>
      <c r="G54" s="109">
        <f>SUM(G8:G53)</f>
        <v>446197477</v>
      </c>
      <c r="H54" s="109">
        <f>SUM(H8:H53)</f>
        <v>468461671</v>
      </c>
      <c r="I54" s="109">
        <f>SUM(I8:I53)</f>
        <v>463201637</v>
      </c>
      <c r="J54" s="110">
        <f t="shared" ref="J54:J56" si="8">I54/G54</f>
        <v>1.0381090456053834</v>
      </c>
      <c r="K54" s="189"/>
      <c r="L54" s="190"/>
    </row>
    <row r="55" spans="1:12" s="41" customFormat="1" ht="12.75" customHeight="1" thickBot="1" x14ac:dyDescent="0.25">
      <c r="A55" s="680" t="s">
        <v>102</v>
      </c>
      <c r="B55" s="680"/>
      <c r="C55" s="111">
        <f>'2.sz. melléklet'!C18+'2.sz. melléklet'!C25+'2.sz. melléklet'!C28</f>
        <v>224720570</v>
      </c>
      <c r="D55" s="111">
        <f>'2.sz. melléklet'!D18+'2.sz. melléklet'!D25+'2.sz. melléklet'!D28</f>
        <v>224720565</v>
      </c>
      <c r="E55" s="111">
        <f>'2.sz. melléklet'!E18+'2.sz. melléklet'!E25+'2.sz. melléklet'!E28</f>
        <v>224720565</v>
      </c>
      <c r="F55" s="330">
        <f t="shared" si="7"/>
        <v>0.99999997775014549</v>
      </c>
      <c r="G55" s="331">
        <f>'7.sz. melléklet'!D36</f>
        <v>60040523</v>
      </c>
      <c r="H55" s="331">
        <f>'7.sz. melléklet'!E36</f>
        <v>38987329</v>
      </c>
      <c r="I55" s="331">
        <f>'7.sz. melléklet'!F36</f>
        <v>50018363</v>
      </c>
      <c r="J55" s="342">
        <f t="shared" si="8"/>
        <v>0.8330767371896477</v>
      </c>
      <c r="K55" s="187"/>
      <c r="L55" s="188"/>
    </row>
    <row r="56" spans="1:12" s="41" customFormat="1" ht="12.75" customHeight="1" thickTop="1" thickBot="1" x14ac:dyDescent="0.25">
      <c r="A56" s="681" t="s">
        <v>103</v>
      </c>
      <c r="B56" s="681"/>
      <c r="C56" s="112">
        <f>SUM(C54:C55)</f>
        <v>506238000</v>
      </c>
      <c r="D56" s="112">
        <f>SUM(D54:D55)</f>
        <v>507449000</v>
      </c>
      <c r="E56" s="112">
        <f>SUM(E54:E55)</f>
        <v>513220000</v>
      </c>
      <c r="F56" s="332">
        <f t="shared" si="7"/>
        <v>1.0137919318581379</v>
      </c>
      <c r="G56" s="112">
        <f>SUM(G54:G55)</f>
        <v>506238000</v>
      </c>
      <c r="H56" s="112">
        <f>SUM(H54:H55)</f>
        <v>507449000</v>
      </c>
      <c r="I56" s="112">
        <f>SUM(I54:I55)</f>
        <v>513220000</v>
      </c>
      <c r="J56" s="113">
        <f t="shared" si="8"/>
        <v>1.0137919318581379</v>
      </c>
      <c r="K56" s="181"/>
      <c r="L56" s="182"/>
    </row>
    <row r="57" spans="1:12" s="38" customFormat="1" ht="13.5" thickTop="1" x14ac:dyDescent="0.2">
      <c r="F57" s="484"/>
      <c r="K57" s="484"/>
    </row>
    <row r="58" spans="1:12" s="38" customFormat="1" x14ac:dyDescent="0.2">
      <c r="F58" s="484"/>
      <c r="K58" s="484"/>
    </row>
    <row r="59" spans="1:12" s="38" customFormat="1" x14ac:dyDescent="0.2">
      <c r="F59" s="484"/>
      <c r="K59" s="484"/>
    </row>
    <row r="60" spans="1:12" s="38" customFormat="1" x14ac:dyDescent="0.2">
      <c r="F60" s="484"/>
      <c r="K60" s="484"/>
    </row>
    <row r="61" spans="1:12" s="38" customFormat="1" x14ac:dyDescent="0.2">
      <c r="F61" s="484"/>
      <c r="K61" s="484"/>
    </row>
    <row r="62" spans="1:12" s="38" customFormat="1" x14ac:dyDescent="0.2">
      <c r="F62" s="484"/>
      <c r="K62" s="484"/>
    </row>
    <row r="63" spans="1:12" s="38" customFormat="1" x14ac:dyDescent="0.2">
      <c r="F63" s="484"/>
      <c r="K63" s="484"/>
    </row>
    <row r="64" spans="1:12" s="38" customFormat="1" x14ac:dyDescent="0.2">
      <c r="F64" s="484"/>
      <c r="K64" s="484"/>
    </row>
    <row r="65" spans="6:11" s="38" customFormat="1" x14ac:dyDescent="0.2">
      <c r="F65" s="484"/>
      <c r="K65" s="484"/>
    </row>
    <row r="66" spans="6:11" s="38" customFormat="1" x14ac:dyDescent="0.2">
      <c r="F66" s="484"/>
      <c r="K66" s="484"/>
    </row>
    <row r="67" spans="6:11" s="38" customFormat="1" x14ac:dyDescent="0.2">
      <c r="F67" s="484"/>
      <c r="K67" s="484"/>
    </row>
    <row r="68" spans="6:11" s="38" customFormat="1" x14ac:dyDescent="0.2">
      <c r="F68" s="484"/>
      <c r="K68" s="484"/>
    </row>
    <row r="69" spans="6:11" s="38" customFormat="1" x14ac:dyDescent="0.2">
      <c r="F69" s="484"/>
      <c r="K69" s="484"/>
    </row>
    <row r="70" spans="6:11" s="38" customFormat="1" x14ac:dyDescent="0.2">
      <c r="F70" s="484"/>
      <c r="K70" s="484"/>
    </row>
    <row r="71" spans="6:11" s="38" customFormat="1" x14ac:dyDescent="0.2">
      <c r="F71" s="484"/>
      <c r="K71" s="484"/>
    </row>
    <row r="72" spans="6:11" s="38" customFormat="1" x14ac:dyDescent="0.2">
      <c r="F72" s="484"/>
      <c r="K72" s="484"/>
    </row>
    <row r="73" spans="6:11" s="38" customFormat="1" x14ac:dyDescent="0.2">
      <c r="F73" s="484"/>
      <c r="K73" s="484"/>
    </row>
    <row r="74" spans="6:11" s="38" customFormat="1" x14ac:dyDescent="0.2">
      <c r="F74" s="484"/>
      <c r="K74" s="484"/>
    </row>
    <row r="75" spans="6:11" s="38" customFormat="1" x14ac:dyDescent="0.2">
      <c r="F75" s="484"/>
      <c r="K75" s="484"/>
    </row>
    <row r="76" spans="6:11" s="38" customFormat="1" x14ac:dyDescent="0.2">
      <c r="F76" s="484"/>
      <c r="K76" s="484"/>
    </row>
    <row r="77" spans="6:11" s="38" customFormat="1" x14ac:dyDescent="0.2">
      <c r="F77" s="484"/>
      <c r="K77" s="484"/>
    </row>
    <row r="78" spans="6:11" s="38" customFormat="1" x14ac:dyDescent="0.2">
      <c r="F78" s="484"/>
      <c r="K78" s="484"/>
    </row>
    <row r="79" spans="6:11" s="38" customFormat="1" x14ac:dyDescent="0.2">
      <c r="F79" s="484"/>
      <c r="K79" s="484"/>
    </row>
    <row r="80" spans="6:11" s="38" customFormat="1" x14ac:dyDescent="0.2">
      <c r="F80" s="484"/>
      <c r="K80" s="484"/>
    </row>
    <row r="81" spans="6:11" s="38" customFormat="1" x14ac:dyDescent="0.2">
      <c r="F81" s="484"/>
      <c r="K81" s="484"/>
    </row>
    <row r="82" spans="6:11" s="38" customFormat="1" x14ac:dyDescent="0.2">
      <c r="F82" s="484"/>
      <c r="K82" s="484"/>
    </row>
    <row r="83" spans="6:11" s="38" customFormat="1" x14ac:dyDescent="0.2">
      <c r="F83" s="484"/>
      <c r="K83" s="484"/>
    </row>
    <row r="84" spans="6:11" s="38" customFormat="1" x14ac:dyDescent="0.2">
      <c r="F84" s="484"/>
      <c r="K84" s="484"/>
    </row>
    <row r="85" spans="6:11" s="38" customFormat="1" x14ac:dyDescent="0.2">
      <c r="F85" s="484"/>
      <c r="K85" s="484"/>
    </row>
    <row r="86" spans="6:11" s="38" customFormat="1" x14ac:dyDescent="0.2">
      <c r="F86" s="484"/>
      <c r="K86" s="484"/>
    </row>
    <row r="87" spans="6:11" s="38" customFormat="1" x14ac:dyDescent="0.2">
      <c r="F87" s="484"/>
      <c r="K87" s="484"/>
    </row>
    <row r="88" spans="6:11" s="38" customFormat="1" x14ac:dyDescent="0.2">
      <c r="F88" s="484"/>
      <c r="K88" s="484"/>
    </row>
    <row r="89" spans="6:11" s="38" customFormat="1" x14ac:dyDescent="0.2">
      <c r="F89" s="484"/>
      <c r="K89" s="484"/>
    </row>
    <row r="90" spans="6:11" s="38" customFormat="1" x14ac:dyDescent="0.2">
      <c r="F90" s="484"/>
      <c r="K90" s="484"/>
    </row>
    <row r="91" spans="6:11" s="38" customFormat="1" x14ac:dyDescent="0.2">
      <c r="F91" s="484"/>
      <c r="K91" s="484"/>
    </row>
    <row r="92" spans="6:11" s="38" customFormat="1" x14ac:dyDescent="0.2">
      <c r="F92" s="484"/>
      <c r="K92" s="484"/>
    </row>
    <row r="93" spans="6:11" s="38" customFormat="1" x14ac:dyDescent="0.2">
      <c r="F93" s="484"/>
      <c r="K93" s="484"/>
    </row>
    <row r="94" spans="6:11" s="38" customFormat="1" x14ac:dyDescent="0.2">
      <c r="F94" s="484"/>
      <c r="K94" s="484"/>
    </row>
    <row r="95" spans="6:11" s="38" customFormat="1" x14ac:dyDescent="0.2">
      <c r="F95" s="484"/>
      <c r="K95" s="484"/>
    </row>
    <row r="96" spans="6:11" s="38" customFormat="1" x14ac:dyDescent="0.2">
      <c r="F96" s="484"/>
      <c r="K96" s="484"/>
    </row>
    <row r="97" spans="6:11" s="38" customFormat="1" x14ac:dyDescent="0.2">
      <c r="F97" s="484"/>
      <c r="K97" s="484"/>
    </row>
    <row r="98" spans="6:11" s="38" customFormat="1" x14ac:dyDescent="0.2">
      <c r="F98" s="484"/>
      <c r="K98" s="484"/>
    </row>
    <row r="99" spans="6:11" s="38" customFormat="1" x14ac:dyDescent="0.2">
      <c r="F99" s="484"/>
      <c r="K99" s="484"/>
    </row>
    <row r="100" spans="6:11" s="38" customFormat="1" x14ac:dyDescent="0.2">
      <c r="F100" s="484"/>
      <c r="K100" s="484"/>
    </row>
    <row r="101" spans="6:11" s="38" customFormat="1" x14ac:dyDescent="0.2">
      <c r="F101" s="484"/>
      <c r="K101" s="484"/>
    </row>
    <row r="102" spans="6:11" s="38" customFormat="1" x14ac:dyDescent="0.2">
      <c r="F102" s="484"/>
      <c r="K102" s="484"/>
    </row>
    <row r="103" spans="6:11" s="38" customFormat="1" x14ac:dyDescent="0.2">
      <c r="F103" s="484"/>
      <c r="K103" s="484"/>
    </row>
    <row r="104" spans="6:11" s="38" customFormat="1" x14ac:dyDescent="0.2">
      <c r="F104" s="484"/>
      <c r="K104" s="484"/>
    </row>
    <row r="105" spans="6:11" s="38" customFormat="1" x14ac:dyDescent="0.2">
      <c r="F105" s="484"/>
      <c r="K105" s="484"/>
    </row>
    <row r="106" spans="6:11" s="38" customFormat="1" x14ac:dyDescent="0.2">
      <c r="F106" s="484"/>
      <c r="K106" s="484"/>
    </row>
  </sheetData>
  <sheetProtection selectLockedCells="1" selectUnlockedCells="1"/>
  <mergeCells count="4">
    <mergeCell ref="A4:N4"/>
    <mergeCell ref="A54:B54"/>
    <mergeCell ref="A55:B55"/>
    <mergeCell ref="A56:B56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2"/>
  <sheetViews>
    <sheetView zoomScaleNormal="100" workbookViewId="0"/>
  </sheetViews>
  <sheetFormatPr defaultRowHeight="15" customHeight="1" x14ac:dyDescent="0.2"/>
  <cols>
    <col min="1" max="1" width="5.7109375" style="1" customWidth="1"/>
    <col min="2" max="2" width="35.7109375" style="1" customWidth="1"/>
    <col min="3" max="3" width="5.7109375" style="1" customWidth="1"/>
    <col min="4" max="7" width="9.7109375" style="1" customWidth="1"/>
    <col min="10" max="10" width="9.5703125" style="521" customWidth="1"/>
    <col min="11" max="11" width="11.140625" bestFit="1" customWidth="1"/>
  </cols>
  <sheetData>
    <row r="1" spans="1:10" ht="15" customHeight="1" x14ac:dyDescent="0.2">
      <c r="B1" s="3"/>
      <c r="C1" s="3"/>
      <c r="D1" s="3"/>
      <c r="E1" s="3"/>
      <c r="F1" s="3"/>
      <c r="G1" s="3"/>
      <c r="H1" s="2" t="s">
        <v>404</v>
      </c>
    </row>
    <row r="2" spans="1:10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12/2019. (XI.28.) önkormányzati rendelethez</v>
      </c>
    </row>
    <row r="3" spans="1:10" ht="15" customHeight="1" x14ac:dyDescent="0.2">
      <c r="A3" s="664" t="s">
        <v>583</v>
      </c>
      <c r="B3" s="664"/>
      <c r="C3" s="664"/>
      <c r="D3" s="664"/>
      <c r="E3" s="664"/>
      <c r="F3" s="664"/>
      <c r="G3" s="664"/>
      <c r="H3" s="664"/>
    </row>
    <row r="4" spans="1:10" ht="12.75" customHeight="1" thickBot="1" x14ac:dyDescent="0.25">
      <c r="A4" s="40"/>
      <c r="B4" s="91"/>
      <c r="C4" s="91"/>
      <c r="D4" s="39"/>
      <c r="E4" s="425"/>
      <c r="F4" s="425"/>
      <c r="G4" s="6" t="s">
        <v>179</v>
      </c>
      <c r="H4" s="521"/>
      <c r="J4"/>
    </row>
    <row r="5" spans="1:10" ht="47.25" thickTop="1" x14ac:dyDescent="0.2">
      <c r="A5" s="7" t="s">
        <v>1</v>
      </c>
      <c r="B5" s="8" t="s">
        <v>2</v>
      </c>
      <c r="C5" s="9" t="s">
        <v>207</v>
      </c>
      <c r="D5" s="9" t="s">
        <v>501</v>
      </c>
      <c r="E5" s="9" t="s">
        <v>607</v>
      </c>
      <c r="F5" s="9" t="s">
        <v>636</v>
      </c>
      <c r="G5" s="10" t="s">
        <v>586</v>
      </c>
      <c r="H5" s="521"/>
      <c r="J5"/>
    </row>
    <row r="6" spans="1:10" ht="15" customHeight="1" thickBot="1" x14ac:dyDescent="0.25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521"/>
      <c r="J6"/>
    </row>
    <row r="7" spans="1:10" ht="15" customHeight="1" thickTop="1" x14ac:dyDescent="0.2">
      <c r="A7" s="114" t="s">
        <v>13</v>
      </c>
      <c r="B7" s="115" t="s">
        <v>105</v>
      </c>
      <c r="C7" s="115" t="s">
        <v>208</v>
      </c>
      <c r="D7" s="116">
        <f>D8+D15</f>
        <v>52301777</v>
      </c>
      <c r="E7" s="116">
        <f>E8+E15</f>
        <v>52301777</v>
      </c>
      <c r="F7" s="116">
        <f>F8+F15</f>
        <v>52874999</v>
      </c>
      <c r="G7" s="117">
        <f>F7/D7</f>
        <v>1.010959895301454</v>
      </c>
      <c r="H7" s="521"/>
      <c r="J7"/>
    </row>
    <row r="8" spans="1:10" ht="15" customHeight="1" x14ac:dyDescent="0.2">
      <c r="A8" s="21" t="s">
        <v>106</v>
      </c>
      <c r="B8" s="18" t="s">
        <v>209</v>
      </c>
      <c r="C8" s="18" t="s">
        <v>210</v>
      </c>
      <c r="D8" s="52">
        <f>SUM(D9:D14)</f>
        <v>40817054</v>
      </c>
      <c r="E8" s="52">
        <f>SUM(E9:E14)</f>
        <v>40817054</v>
      </c>
      <c r="F8" s="52">
        <f>SUM(F9:F14)</f>
        <v>41694449</v>
      </c>
      <c r="G8" s="118">
        <f t="shared" ref="G8:G48" si="0">F8/D8</f>
        <v>1.0214957943804568</v>
      </c>
      <c r="H8" s="521"/>
      <c r="J8"/>
    </row>
    <row r="9" spans="1:10" ht="15" customHeight="1" x14ac:dyDescent="0.2">
      <c r="A9" s="119"/>
      <c r="B9" s="22" t="s">
        <v>211</v>
      </c>
      <c r="C9" s="22" t="s">
        <v>212</v>
      </c>
      <c r="D9" s="485">
        <v>37447450</v>
      </c>
      <c r="E9" s="485">
        <v>37447450</v>
      </c>
      <c r="F9" s="485">
        <v>38229981</v>
      </c>
      <c r="G9" s="87">
        <f t="shared" si="0"/>
        <v>1.0208967766830586</v>
      </c>
      <c r="H9" s="521"/>
      <c r="J9"/>
    </row>
    <row r="10" spans="1:10" ht="15" customHeight="1" x14ac:dyDescent="0.2">
      <c r="A10" s="119"/>
      <c r="B10" s="22" t="s">
        <v>452</v>
      </c>
      <c r="C10" s="22" t="s">
        <v>453</v>
      </c>
      <c r="D10" s="86">
        <v>0</v>
      </c>
      <c r="E10" s="86">
        <v>0</v>
      </c>
      <c r="F10" s="86">
        <v>0</v>
      </c>
      <c r="G10" s="87"/>
      <c r="H10" s="521"/>
      <c r="J10"/>
    </row>
    <row r="11" spans="1:10" ht="15" customHeight="1" x14ac:dyDescent="0.2">
      <c r="A11" s="119"/>
      <c r="B11" s="22" t="s">
        <v>502</v>
      </c>
      <c r="C11" s="22" t="s">
        <v>376</v>
      </c>
      <c r="D11" s="481">
        <v>65000</v>
      </c>
      <c r="E11" s="481">
        <v>65000</v>
      </c>
      <c r="F11" s="481">
        <v>65000</v>
      </c>
      <c r="G11" s="87">
        <f t="shared" si="0"/>
        <v>1</v>
      </c>
      <c r="H11" s="521"/>
      <c r="J11"/>
    </row>
    <row r="12" spans="1:10" ht="15" customHeight="1" x14ac:dyDescent="0.2">
      <c r="A12" s="119"/>
      <c r="B12" s="22" t="s">
        <v>431</v>
      </c>
      <c r="C12" s="22" t="s">
        <v>213</v>
      </c>
      <c r="D12" s="485">
        <v>2540708</v>
      </c>
      <c r="E12" s="485">
        <v>2540708</v>
      </c>
      <c r="F12" s="485">
        <v>2540708</v>
      </c>
      <c r="G12" s="87">
        <f t="shared" si="0"/>
        <v>1</v>
      </c>
      <c r="H12" s="521"/>
      <c r="J12"/>
    </row>
    <row r="13" spans="1:10" ht="15" customHeight="1" x14ac:dyDescent="0.2">
      <c r="A13" s="119"/>
      <c r="B13" s="22" t="s">
        <v>437</v>
      </c>
      <c r="C13" s="22" t="s">
        <v>372</v>
      </c>
      <c r="D13" s="485">
        <v>123240</v>
      </c>
      <c r="E13" s="485">
        <v>123240</v>
      </c>
      <c r="F13" s="485">
        <v>123240</v>
      </c>
      <c r="G13" s="87">
        <f t="shared" si="0"/>
        <v>1</v>
      </c>
      <c r="H13" s="521"/>
      <c r="J13"/>
    </row>
    <row r="14" spans="1:10" ht="15" customHeight="1" x14ac:dyDescent="0.2">
      <c r="A14" s="119"/>
      <c r="B14" s="22" t="s">
        <v>614</v>
      </c>
      <c r="C14" s="22" t="s">
        <v>377</v>
      </c>
      <c r="D14" s="485">
        <v>640656</v>
      </c>
      <c r="E14" s="485">
        <v>640656</v>
      </c>
      <c r="F14" s="485">
        <v>735520</v>
      </c>
      <c r="G14" s="87">
        <f t="shared" si="0"/>
        <v>1.1480732249444319</v>
      </c>
      <c r="H14" s="521"/>
      <c r="J14"/>
    </row>
    <row r="15" spans="1:10" ht="15" customHeight="1" x14ac:dyDescent="0.2">
      <c r="A15" s="21" t="s">
        <v>107</v>
      </c>
      <c r="B15" s="18" t="s">
        <v>109</v>
      </c>
      <c r="C15" s="18" t="s">
        <v>214</v>
      </c>
      <c r="D15" s="19">
        <f>SUM(D16:D18)</f>
        <v>11484723</v>
      </c>
      <c r="E15" s="19">
        <f>SUM(E16:E18)</f>
        <v>11484723</v>
      </c>
      <c r="F15" s="19">
        <f>SUM(F16:F18)</f>
        <v>11180550</v>
      </c>
      <c r="G15" s="118">
        <f t="shared" si="0"/>
        <v>0.97351499030494681</v>
      </c>
      <c r="H15" s="521"/>
      <c r="J15"/>
    </row>
    <row r="16" spans="1:10" ht="15" customHeight="1" x14ac:dyDescent="0.2">
      <c r="A16" s="119"/>
      <c r="B16" s="22" t="s">
        <v>235</v>
      </c>
      <c r="C16" s="22" t="s">
        <v>215</v>
      </c>
      <c r="D16" s="485">
        <v>8221419</v>
      </c>
      <c r="E16" s="485">
        <v>8221419</v>
      </c>
      <c r="F16" s="485">
        <v>8221419</v>
      </c>
      <c r="G16" s="87">
        <f t="shared" si="0"/>
        <v>1</v>
      </c>
      <c r="H16" s="521"/>
      <c r="J16"/>
    </row>
    <row r="17" spans="1:10" ht="15" customHeight="1" x14ac:dyDescent="0.2">
      <c r="A17" s="119"/>
      <c r="B17" s="22" t="s">
        <v>236</v>
      </c>
      <c r="C17" s="22" t="s">
        <v>216</v>
      </c>
      <c r="D17" s="485">
        <v>1897284</v>
      </c>
      <c r="E17" s="485">
        <v>1897284</v>
      </c>
      <c r="F17" s="485">
        <v>1724601</v>
      </c>
      <c r="G17" s="79">
        <f t="shared" si="0"/>
        <v>0.90898410570056987</v>
      </c>
      <c r="H17" s="521"/>
      <c r="J17"/>
    </row>
    <row r="18" spans="1:10" ht="15" customHeight="1" x14ac:dyDescent="0.2">
      <c r="A18" s="119"/>
      <c r="B18" s="22" t="s">
        <v>237</v>
      </c>
      <c r="C18" s="22" t="s">
        <v>217</v>
      </c>
      <c r="D18" s="485">
        <v>1366020</v>
      </c>
      <c r="E18" s="485">
        <v>1366020</v>
      </c>
      <c r="F18" s="485">
        <v>1234530</v>
      </c>
      <c r="G18" s="79">
        <f t="shared" si="0"/>
        <v>0.9037422585320859</v>
      </c>
      <c r="H18" s="521"/>
      <c r="J18"/>
    </row>
    <row r="19" spans="1:10" ht="15" customHeight="1" x14ac:dyDescent="0.2">
      <c r="A19" s="27" t="s">
        <v>14</v>
      </c>
      <c r="B19" s="120" t="s">
        <v>174</v>
      </c>
      <c r="C19" s="120" t="s">
        <v>218</v>
      </c>
      <c r="D19" s="486">
        <v>11170165</v>
      </c>
      <c r="E19" s="486">
        <v>11170165</v>
      </c>
      <c r="F19" s="486">
        <v>11284951</v>
      </c>
      <c r="G19" s="117">
        <f t="shared" si="0"/>
        <v>1.0102761239426634</v>
      </c>
      <c r="H19" s="521"/>
      <c r="J19"/>
    </row>
    <row r="20" spans="1:10" ht="15" customHeight="1" x14ac:dyDescent="0.2">
      <c r="A20" s="27" t="s">
        <v>41</v>
      </c>
      <c r="B20" s="120" t="s">
        <v>111</v>
      </c>
      <c r="C20" s="120" t="s">
        <v>219</v>
      </c>
      <c r="D20" s="28">
        <f>SUM(D21:D25)</f>
        <v>123706100</v>
      </c>
      <c r="E20" s="28">
        <f>SUM(E21:E25)</f>
        <v>139102100</v>
      </c>
      <c r="F20" s="28">
        <f>SUM(F21:F25)</f>
        <v>150854600</v>
      </c>
      <c r="G20" s="117">
        <f t="shared" si="0"/>
        <v>1.2194596709458951</v>
      </c>
      <c r="H20" s="521"/>
      <c r="J20"/>
    </row>
    <row r="21" spans="1:10" ht="15" customHeight="1" x14ac:dyDescent="0.2">
      <c r="A21" s="21" t="s">
        <v>110</v>
      </c>
      <c r="B21" s="18" t="s">
        <v>220</v>
      </c>
      <c r="C21" s="18" t="s">
        <v>226</v>
      </c>
      <c r="D21" s="415">
        <v>13540000</v>
      </c>
      <c r="E21" s="415">
        <v>13540000</v>
      </c>
      <c r="F21" s="415">
        <v>13569500</v>
      </c>
      <c r="G21" s="118">
        <f t="shared" si="0"/>
        <v>1.0021787296898079</v>
      </c>
      <c r="H21" s="521"/>
      <c r="J21"/>
    </row>
    <row r="22" spans="1:10" ht="15" customHeight="1" x14ac:dyDescent="0.2">
      <c r="A22" s="21" t="s">
        <v>112</v>
      </c>
      <c r="B22" s="18" t="s">
        <v>221</v>
      </c>
      <c r="C22" s="18" t="s">
        <v>227</v>
      </c>
      <c r="D22" s="415">
        <v>3631700</v>
      </c>
      <c r="E22" s="415">
        <v>3631700</v>
      </c>
      <c r="F22" s="415">
        <v>3631700</v>
      </c>
      <c r="G22" s="118">
        <f t="shared" si="0"/>
        <v>1</v>
      </c>
      <c r="H22" s="521"/>
      <c r="J22"/>
    </row>
    <row r="23" spans="1:10" ht="15" customHeight="1" x14ac:dyDescent="0.2">
      <c r="A23" s="21" t="s">
        <v>222</v>
      </c>
      <c r="B23" s="18" t="s">
        <v>223</v>
      </c>
      <c r="C23" s="18" t="s">
        <v>228</v>
      </c>
      <c r="D23" s="415">
        <v>70485400</v>
      </c>
      <c r="E23" s="415">
        <v>70840400</v>
      </c>
      <c r="F23" s="415">
        <v>70855400</v>
      </c>
      <c r="G23" s="118">
        <f t="shared" si="0"/>
        <v>1.0052493140423406</v>
      </c>
      <c r="H23" s="521"/>
      <c r="J23"/>
    </row>
    <row r="24" spans="1:10" ht="15" customHeight="1" x14ac:dyDescent="0.2">
      <c r="A24" s="21" t="s">
        <v>224</v>
      </c>
      <c r="B24" s="18" t="s">
        <v>225</v>
      </c>
      <c r="C24" s="18" t="s">
        <v>229</v>
      </c>
      <c r="D24" s="415">
        <v>350000</v>
      </c>
      <c r="E24" s="415">
        <v>350000</v>
      </c>
      <c r="F24" s="415">
        <v>350000</v>
      </c>
      <c r="G24" s="118">
        <f t="shared" si="0"/>
        <v>1</v>
      </c>
      <c r="H24" s="521"/>
      <c r="J24"/>
    </row>
    <row r="25" spans="1:10" ht="15" customHeight="1" x14ac:dyDescent="0.2">
      <c r="A25" s="21" t="s">
        <v>230</v>
      </c>
      <c r="B25" s="18" t="s">
        <v>231</v>
      </c>
      <c r="C25" s="18" t="s">
        <v>232</v>
      </c>
      <c r="D25" s="19">
        <f>SUM(D26:D30)</f>
        <v>35699000</v>
      </c>
      <c r="E25" s="19">
        <f>SUM(E26:E30)</f>
        <v>50740000</v>
      </c>
      <c r="F25" s="19">
        <f>SUM(F26:F30)</f>
        <v>62448000</v>
      </c>
      <c r="G25" s="118">
        <f t="shared" si="0"/>
        <v>1.7492926972744334</v>
      </c>
      <c r="H25" s="521"/>
      <c r="J25"/>
    </row>
    <row r="26" spans="1:10" ht="15" customHeight="1" x14ac:dyDescent="0.2">
      <c r="A26" s="119"/>
      <c r="B26" s="22" t="s">
        <v>233</v>
      </c>
      <c r="C26" s="22" t="s">
        <v>234</v>
      </c>
      <c r="D26" s="485">
        <v>17272000</v>
      </c>
      <c r="E26" s="485">
        <v>17272000</v>
      </c>
      <c r="F26" s="485">
        <v>17272000</v>
      </c>
      <c r="G26" s="87">
        <f t="shared" si="0"/>
        <v>1</v>
      </c>
      <c r="H26" s="521"/>
      <c r="J26"/>
    </row>
    <row r="27" spans="1:10" ht="15" customHeight="1" x14ac:dyDescent="0.2">
      <c r="A27" s="119"/>
      <c r="B27" s="220" t="s">
        <v>238</v>
      </c>
      <c r="C27" s="22" t="s">
        <v>239</v>
      </c>
      <c r="D27" s="485">
        <v>17587000</v>
      </c>
      <c r="E27" s="485">
        <v>32628000</v>
      </c>
      <c r="F27" s="485">
        <v>44336000</v>
      </c>
      <c r="G27" s="87">
        <f t="shared" si="0"/>
        <v>2.5209529766304657</v>
      </c>
      <c r="H27" s="521"/>
      <c r="J27"/>
    </row>
    <row r="28" spans="1:10" ht="15" customHeight="1" x14ac:dyDescent="0.2">
      <c r="A28" s="119"/>
      <c r="B28" s="220" t="s">
        <v>427</v>
      </c>
      <c r="C28" s="22" t="s">
        <v>428</v>
      </c>
      <c r="D28" s="485">
        <v>40000</v>
      </c>
      <c r="E28" s="485">
        <v>40000</v>
      </c>
      <c r="F28" s="485">
        <v>40000</v>
      </c>
      <c r="G28" s="87">
        <f t="shared" si="0"/>
        <v>1</v>
      </c>
      <c r="H28" s="521"/>
      <c r="J28"/>
    </row>
    <row r="29" spans="1:10" ht="15" customHeight="1" x14ac:dyDescent="0.2">
      <c r="A29" s="119"/>
      <c r="B29" s="220" t="s">
        <v>504</v>
      </c>
      <c r="C29" s="22" t="s">
        <v>503</v>
      </c>
      <c r="D29" s="485">
        <v>0</v>
      </c>
      <c r="E29" s="485">
        <v>0</v>
      </c>
      <c r="F29" s="485">
        <v>0</v>
      </c>
      <c r="G29" s="87"/>
      <c r="H29" s="521"/>
      <c r="J29"/>
    </row>
    <row r="30" spans="1:10" ht="15" customHeight="1" x14ac:dyDescent="0.2">
      <c r="A30" s="119"/>
      <c r="B30" s="220" t="s">
        <v>505</v>
      </c>
      <c r="C30" s="22" t="s">
        <v>240</v>
      </c>
      <c r="D30" s="485">
        <v>800000</v>
      </c>
      <c r="E30" s="485">
        <v>800000</v>
      </c>
      <c r="F30" s="485">
        <v>800000</v>
      </c>
      <c r="G30" s="87">
        <f t="shared" si="0"/>
        <v>1</v>
      </c>
      <c r="H30" s="521"/>
      <c r="J30"/>
    </row>
    <row r="31" spans="1:10" s="221" customFormat="1" ht="15" customHeight="1" x14ac:dyDescent="0.2">
      <c r="A31" s="27" t="s">
        <v>42</v>
      </c>
      <c r="B31" s="120" t="s">
        <v>241</v>
      </c>
      <c r="C31" s="120" t="s">
        <v>242</v>
      </c>
      <c r="D31" s="28">
        <v>4634000</v>
      </c>
      <c r="E31" s="28">
        <v>4634000</v>
      </c>
      <c r="F31" s="28">
        <v>4634000</v>
      </c>
      <c r="G31" s="117">
        <f t="shared" si="0"/>
        <v>1</v>
      </c>
      <c r="H31" s="521"/>
    </row>
    <row r="32" spans="1:10" s="221" customFormat="1" ht="15" customHeight="1" x14ac:dyDescent="0.2">
      <c r="A32" s="27" t="s">
        <v>43</v>
      </c>
      <c r="B32" s="120" t="s">
        <v>243</v>
      </c>
      <c r="C32" s="120" t="s">
        <v>244</v>
      </c>
      <c r="D32" s="28">
        <f>SUM(D33:D36)</f>
        <v>89483163</v>
      </c>
      <c r="E32" s="28">
        <f>SUM(E33:E36)</f>
        <v>69530163</v>
      </c>
      <c r="F32" s="28">
        <f>SUM(F33:F36)</f>
        <v>80561197</v>
      </c>
      <c r="G32" s="117">
        <f t="shared" si="0"/>
        <v>0.90029447215673408</v>
      </c>
      <c r="H32" s="521"/>
    </row>
    <row r="33" spans="1:8" s="221" customFormat="1" ht="15" customHeight="1" x14ac:dyDescent="0.2">
      <c r="A33" s="21" t="s">
        <v>202</v>
      </c>
      <c r="B33" s="18" t="s">
        <v>378</v>
      </c>
      <c r="C33" s="18" t="s">
        <v>379</v>
      </c>
      <c r="D33" s="415">
        <v>1400140</v>
      </c>
      <c r="E33" s="415">
        <v>2500334</v>
      </c>
      <c r="F33" s="415">
        <v>2500334</v>
      </c>
      <c r="G33" s="117">
        <f t="shared" si="0"/>
        <v>1.7857742797148857</v>
      </c>
      <c r="H33" s="521"/>
    </row>
    <row r="34" spans="1:8" s="221" customFormat="1" ht="15" customHeight="1" x14ac:dyDescent="0.2">
      <c r="A34" s="21" t="s">
        <v>204</v>
      </c>
      <c r="B34" s="18" t="s">
        <v>245</v>
      </c>
      <c r="C34" s="18" t="s">
        <v>247</v>
      </c>
      <c r="D34" s="415">
        <v>20406500</v>
      </c>
      <c r="E34" s="415">
        <v>20406500</v>
      </c>
      <c r="F34" s="415">
        <v>20406500</v>
      </c>
      <c r="G34" s="118">
        <f t="shared" si="0"/>
        <v>1</v>
      </c>
      <c r="H34" s="521"/>
    </row>
    <row r="35" spans="1:8" s="221" customFormat="1" ht="15" customHeight="1" x14ac:dyDescent="0.2">
      <c r="A35" s="21" t="s">
        <v>249</v>
      </c>
      <c r="B35" s="18" t="s">
        <v>246</v>
      </c>
      <c r="C35" s="18" t="s">
        <v>248</v>
      </c>
      <c r="D35" s="415">
        <v>7636000</v>
      </c>
      <c r="E35" s="415">
        <v>7636000</v>
      </c>
      <c r="F35" s="415">
        <v>7636000</v>
      </c>
      <c r="G35" s="118">
        <f t="shared" si="0"/>
        <v>1</v>
      </c>
      <c r="H35" s="521"/>
    </row>
    <row r="36" spans="1:8" s="221" customFormat="1" ht="15" customHeight="1" x14ac:dyDescent="0.2">
      <c r="A36" s="21" t="s">
        <v>380</v>
      </c>
      <c r="B36" s="18" t="s">
        <v>35</v>
      </c>
      <c r="C36" s="18" t="s">
        <v>397</v>
      </c>
      <c r="D36" s="415">
        <v>60040523</v>
      </c>
      <c r="E36" s="415">
        <v>38987329</v>
      </c>
      <c r="F36" s="415">
        <v>50018363</v>
      </c>
      <c r="G36" s="118">
        <f t="shared" si="0"/>
        <v>0.8330767371896477</v>
      </c>
      <c r="H36" s="521"/>
    </row>
    <row r="37" spans="1:8" s="221" customFormat="1" ht="15" customHeight="1" x14ac:dyDescent="0.2">
      <c r="A37" s="27" t="s">
        <v>44</v>
      </c>
      <c r="B37" s="120" t="s">
        <v>175</v>
      </c>
      <c r="C37" s="120" t="s">
        <v>250</v>
      </c>
      <c r="D37" s="28">
        <f t="shared" ref="D37" si="1">SUM(D38:D43)</f>
        <v>184855892</v>
      </c>
      <c r="E37" s="28">
        <f t="shared" ref="E37:F37" si="2">SUM(E38:E43)</f>
        <v>190623892</v>
      </c>
      <c r="F37" s="28">
        <f t="shared" si="2"/>
        <v>169599350</v>
      </c>
      <c r="G37" s="117">
        <f t="shared" si="0"/>
        <v>0.91746791603483213</v>
      </c>
      <c r="H37" s="521"/>
    </row>
    <row r="38" spans="1:8" s="221" customFormat="1" ht="15" customHeight="1" x14ac:dyDescent="0.2">
      <c r="A38" s="225" t="s">
        <v>251</v>
      </c>
      <c r="B38" s="71" t="s">
        <v>455</v>
      </c>
      <c r="C38" s="71" t="s">
        <v>456</v>
      </c>
      <c r="D38" s="52">
        <v>0</v>
      </c>
      <c r="E38" s="52">
        <v>0</v>
      </c>
      <c r="F38" s="52">
        <v>0</v>
      </c>
      <c r="G38" s="118"/>
      <c r="H38" s="521"/>
    </row>
    <row r="39" spans="1:8" s="227" customFormat="1" ht="15" customHeight="1" x14ac:dyDescent="0.2">
      <c r="A39" s="225" t="s">
        <v>252</v>
      </c>
      <c r="B39" s="71" t="s">
        <v>253</v>
      </c>
      <c r="C39" s="71" t="s">
        <v>254</v>
      </c>
      <c r="D39" s="415">
        <v>113676042</v>
      </c>
      <c r="E39" s="415">
        <v>120059042</v>
      </c>
      <c r="F39" s="415">
        <v>114889000</v>
      </c>
      <c r="G39" s="118">
        <f t="shared" si="0"/>
        <v>1.010670304653992</v>
      </c>
      <c r="H39" s="522"/>
    </row>
    <row r="40" spans="1:8" s="221" customFormat="1" ht="15" customHeight="1" x14ac:dyDescent="0.2">
      <c r="A40" s="225" t="s">
        <v>255</v>
      </c>
      <c r="B40" s="71" t="s">
        <v>256</v>
      </c>
      <c r="C40" s="71" t="s">
        <v>257</v>
      </c>
      <c r="D40" s="415">
        <v>386220</v>
      </c>
      <c r="E40" s="415">
        <v>386220</v>
      </c>
      <c r="F40" s="415">
        <v>386220</v>
      </c>
      <c r="G40" s="118">
        <f t="shared" si="0"/>
        <v>1</v>
      </c>
      <c r="H40" s="521"/>
    </row>
    <row r="41" spans="1:8" s="221" customFormat="1" ht="15" customHeight="1" x14ac:dyDescent="0.2">
      <c r="A41" s="225" t="s">
        <v>258</v>
      </c>
      <c r="B41" s="71" t="s">
        <v>259</v>
      </c>
      <c r="C41" s="71" t="s">
        <v>260</v>
      </c>
      <c r="D41" s="415">
        <v>29529000</v>
      </c>
      <c r="E41" s="415">
        <v>29529000</v>
      </c>
      <c r="F41" s="415">
        <v>33083000</v>
      </c>
      <c r="G41" s="118">
        <f t="shared" si="0"/>
        <v>1.1203562599478478</v>
      </c>
      <c r="H41" s="521"/>
    </row>
    <row r="42" spans="1:8" s="227" customFormat="1" ht="15" customHeight="1" x14ac:dyDescent="0.2">
      <c r="A42" s="225" t="s">
        <v>261</v>
      </c>
      <c r="B42" s="71" t="s">
        <v>262</v>
      </c>
      <c r="C42" s="71" t="s">
        <v>263</v>
      </c>
      <c r="D42" s="415">
        <v>14220000</v>
      </c>
      <c r="E42" s="415">
        <v>14220000</v>
      </c>
      <c r="F42" s="415">
        <v>0</v>
      </c>
      <c r="G42" s="118">
        <f t="shared" si="0"/>
        <v>0</v>
      </c>
      <c r="H42" s="522"/>
    </row>
    <row r="43" spans="1:8" s="221" customFormat="1" ht="15" customHeight="1" x14ac:dyDescent="0.2">
      <c r="A43" s="225" t="s">
        <v>457</v>
      </c>
      <c r="B43" s="71" t="s">
        <v>264</v>
      </c>
      <c r="C43" s="71" t="s">
        <v>265</v>
      </c>
      <c r="D43" s="415">
        <v>27044630</v>
      </c>
      <c r="E43" s="415">
        <v>26429630</v>
      </c>
      <c r="F43" s="415">
        <v>21241130</v>
      </c>
      <c r="G43" s="118">
        <f t="shared" si="0"/>
        <v>0.78541026444066719</v>
      </c>
      <c r="H43" s="521"/>
    </row>
    <row r="44" spans="1:8" s="221" customFormat="1" ht="15" customHeight="1" x14ac:dyDescent="0.2">
      <c r="A44" s="226" t="s">
        <v>45</v>
      </c>
      <c r="B44" s="223" t="s">
        <v>266</v>
      </c>
      <c r="C44" s="223" t="s">
        <v>267</v>
      </c>
      <c r="D44" s="224">
        <f>SUM(D45:D47)</f>
        <v>12815000</v>
      </c>
      <c r="E44" s="224">
        <f>SUM(E45:E47)</f>
        <v>12815000</v>
      </c>
      <c r="F44" s="224">
        <f>SUM(F45:F47)</f>
        <v>9965000</v>
      </c>
      <c r="G44" s="117">
        <f t="shared" si="0"/>
        <v>0.77760436987904802</v>
      </c>
      <c r="H44" s="521"/>
    </row>
    <row r="45" spans="1:8" s="221" customFormat="1" ht="15" customHeight="1" x14ac:dyDescent="0.2">
      <c r="A45" s="225" t="s">
        <v>268</v>
      </c>
      <c r="B45" s="71" t="s">
        <v>269</v>
      </c>
      <c r="C45" s="71" t="s">
        <v>270</v>
      </c>
      <c r="D45" s="415">
        <v>10280000</v>
      </c>
      <c r="E45" s="415">
        <v>10280000</v>
      </c>
      <c r="F45" s="415">
        <v>7603000</v>
      </c>
      <c r="G45" s="118">
        <f t="shared" si="0"/>
        <v>0.73959143968871599</v>
      </c>
      <c r="H45" s="521"/>
    </row>
    <row r="46" spans="1:8" s="221" customFormat="1" ht="15" customHeight="1" x14ac:dyDescent="0.2">
      <c r="A46" s="225" t="s">
        <v>271</v>
      </c>
      <c r="B46" s="71" t="s">
        <v>608</v>
      </c>
      <c r="C46" s="71" t="s">
        <v>610</v>
      </c>
      <c r="D46" s="415">
        <v>0</v>
      </c>
      <c r="E46" s="415">
        <v>0</v>
      </c>
      <c r="F46" s="415">
        <v>550000</v>
      </c>
      <c r="G46" s="118"/>
      <c r="H46" s="521"/>
    </row>
    <row r="47" spans="1:8" s="221" customFormat="1" ht="15" customHeight="1" x14ac:dyDescent="0.2">
      <c r="A47" s="225" t="s">
        <v>609</v>
      </c>
      <c r="B47" s="71" t="s">
        <v>272</v>
      </c>
      <c r="C47" s="71" t="s">
        <v>273</v>
      </c>
      <c r="D47" s="415">
        <v>2535000</v>
      </c>
      <c r="E47" s="415">
        <v>2535000</v>
      </c>
      <c r="F47" s="415">
        <v>1812000</v>
      </c>
      <c r="G47" s="118">
        <f t="shared" si="0"/>
        <v>0.71479289940828405</v>
      </c>
      <c r="H47" s="521"/>
    </row>
    <row r="48" spans="1:8" s="221" customFormat="1" ht="15" customHeight="1" x14ac:dyDescent="0.2">
      <c r="A48" s="222" t="s">
        <v>63</v>
      </c>
      <c r="B48" s="223" t="s">
        <v>119</v>
      </c>
      <c r="C48" s="223" t="s">
        <v>274</v>
      </c>
      <c r="D48" s="224">
        <f>SUM(D49:D57)</f>
        <v>2500000</v>
      </c>
      <c r="E48" s="224">
        <f>SUM(E49:E57)</f>
        <v>2500000</v>
      </c>
      <c r="F48" s="224">
        <f>SUM(F49:F57)</f>
        <v>8674000</v>
      </c>
      <c r="G48" s="117">
        <f t="shared" si="0"/>
        <v>3.4695999999999998</v>
      </c>
      <c r="H48" s="521"/>
    </row>
    <row r="49" spans="1:10" s="221" customFormat="1" ht="15" customHeight="1" x14ac:dyDescent="0.2">
      <c r="A49" s="269" t="s">
        <v>275</v>
      </c>
      <c r="B49" s="71" t="s">
        <v>506</v>
      </c>
      <c r="C49" s="71" t="s">
        <v>508</v>
      </c>
      <c r="D49" s="52">
        <v>0</v>
      </c>
      <c r="E49" s="52">
        <v>0</v>
      </c>
      <c r="F49" s="52">
        <v>1174000</v>
      </c>
      <c r="G49" s="118"/>
      <c r="H49" s="521"/>
    </row>
    <row r="50" spans="1:10" s="221" customFormat="1" ht="24" x14ac:dyDescent="0.2">
      <c r="A50" s="269" t="s">
        <v>381</v>
      </c>
      <c r="B50" s="510" t="s">
        <v>507</v>
      </c>
      <c r="C50" s="71" t="s">
        <v>509</v>
      </c>
      <c r="D50" s="52">
        <v>0</v>
      </c>
      <c r="E50" s="52">
        <v>0</v>
      </c>
      <c r="F50" s="52">
        <v>5000000</v>
      </c>
      <c r="G50" s="118"/>
      <c r="H50" s="523"/>
      <c r="I50" s="524"/>
    </row>
    <row r="51" spans="1:10" s="221" customFormat="1" ht="15" customHeight="1" thickBot="1" x14ac:dyDescent="0.25">
      <c r="A51" s="637" t="s">
        <v>442</v>
      </c>
      <c r="B51" s="638" t="s">
        <v>276</v>
      </c>
      <c r="C51" s="638" t="s">
        <v>510</v>
      </c>
      <c r="D51" s="639">
        <v>2500000</v>
      </c>
      <c r="E51" s="639">
        <v>2500000</v>
      </c>
      <c r="F51" s="639">
        <v>2500000</v>
      </c>
      <c r="G51" s="640">
        <f>F51/D51</f>
        <v>1</v>
      </c>
      <c r="H51" s="523"/>
    </row>
    <row r="52" spans="1:10" ht="15" customHeight="1" thickTop="1" x14ac:dyDescent="0.2">
      <c r="A52" s="41"/>
      <c r="B52" s="41"/>
      <c r="C52" s="41"/>
      <c r="D52" s="41"/>
      <c r="E52" s="41"/>
      <c r="F52" s="41"/>
      <c r="G52" s="41"/>
      <c r="H52" s="2" t="s">
        <v>632</v>
      </c>
    </row>
    <row r="53" spans="1:10" ht="12.75" x14ac:dyDescent="0.2">
      <c r="B53" s="39"/>
      <c r="C53" s="39"/>
      <c r="D53" s="39"/>
      <c r="E53" s="39"/>
      <c r="F53" s="39"/>
      <c r="G53" s="39"/>
      <c r="H53" s="2" t="str">
        <f>'1.sz. melléklet'!G2</f>
        <v>az 12/2019. (XI.28.) önkormányzati rendelethez</v>
      </c>
    </row>
    <row r="54" spans="1:10" ht="12.75" x14ac:dyDescent="0.2">
      <c r="B54" s="39"/>
      <c r="C54" s="39"/>
      <c r="D54" s="39"/>
      <c r="E54" s="39"/>
      <c r="F54" s="39"/>
      <c r="G54" s="39"/>
      <c r="H54" s="633"/>
    </row>
    <row r="55" spans="1:10" ht="12.75" customHeight="1" thickBot="1" x14ac:dyDescent="0.25">
      <c r="A55" s="40"/>
      <c r="B55" s="91"/>
      <c r="C55" s="91"/>
      <c r="D55" s="39"/>
      <c r="E55" s="425"/>
      <c r="F55" s="425"/>
      <c r="G55" s="6" t="s">
        <v>179</v>
      </c>
      <c r="H55" s="521"/>
      <c r="J55"/>
    </row>
    <row r="56" spans="1:10" ht="47.25" thickTop="1" x14ac:dyDescent="0.2">
      <c r="A56" s="7" t="s">
        <v>1</v>
      </c>
      <c r="B56" s="8" t="s">
        <v>2</v>
      </c>
      <c r="C56" s="9" t="s">
        <v>207</v>
      </c>
      <c r="D56" s="9" t="s">
        <v>501</v>
      </c>
      <c r="E56" s="9" t="s">
        <v>607</v>
      </c>
      <c r="F56" s="9" t="s">
        <v>636</v>
      </c>
      <c r="G56" s="10" t="s">
        <v>586</v>
      </c>
      <c r="H56" s="521"/>
      <c r="J56"/>
    </row>
    <row r="57" spans="1:10" ht="15" customHeight="1" thickBot="1" x14ac:dyDescent="0.25">
      <c r="A57" s="11" t="s">
        <v>3</v>
      </c>
      <c r="B57" s="12" t="s">
        <v>4</v>
      </c>
      <c r="C57" s="13" t="s">
        <v>5</v>
      </c>
      <c r="D57" s="13" t="s">
        <v>6</v>
      </c>
      <c r="E57" s="13" t="s">
        <v>7</v>
      </c>
      <c r="F57" s="13" t="s">
        <v>8</v>
      </c>
      <c r="G57" s="14" t="s">
        <v>9</v>
      </c>
      <c r="H57" s="521"/>
      <c r="J57"/>
    </row>
    <row r="58" spans="1:10" s="221" customFormat="1" ht="15" customHeight="1" thickTop="1" x14ac:dyDescent="0.2">
      <c r="A58" s="382" t="s">
        <v>70</v>
      </c>
      <c r="B58" s="383" t="s">
        <v>38</v>
      </c>
      <c r="C58" s="383" t="s">
        <v>416</v>
      </c>
      <c r="D58" s="384">
        <f>SUM(D59:D60)</f>
        <v>22683903</v>
      </c>
      <c r="E58" s="384">
        <f>SUM(E59:E60)</f>
        <v>22683903</v>
      </c>
      <c r="F58" s="384">
        <f>SUM(F59:F60)</f>
        <v>22683903</v>
      </c>
      <c r="G58" s="117">
        <f>F58/D58</f>
        <v>1</v>
      </c>
      <c r="H58" s="521"/>
    </row>
    <row r="59" spans="1:10" ht="15" customHeight="1" x14ac:dyDescent="0.2">
      <c r="A59" s="349" t="s">
        <v>412</v>
      </c>
      <c r="B59" s="350" t="s">
        <v>413</v>
      </c>
      <c r="C59" s="634" t="s">
        <v>415</v>
      </c>
      <c r="D59" s="487">
        <v>2303903</v>
      </c>
      <c r="E59" s="487">
        <v>2303903</v>
      </c>
      <c r="F59" s="487">
        <v>2303903</v>
      </c>
      <c r="G59" s="118">
        <f>F59/D59</f>
        <v>1</v>
      </c>
      <c r="H59" s="523"/>
      <c r="J59"/>
    </row>
    <row r="60" spans="1:10" ht="15" customHeight="1" thickBot="1" x14ac:dyDescent="0.25">
      <c r="A60" s="204" t="s">
        <v>414</v>
      </c>
      <c r="B60" s="348" t="s">
        <v>373</v>
      </c>
      <c r="C60" s="635" t="s">
        <v>374</v>
      </c>
      <c r="D60" s="145">
        <v>20380000</v>
      </c>
      <c r="E60" s="145">
        <v>20380000</v>
      </c>
      <c r="F60" s="145">
        <v>20380000</v>
      </c>
      <c r="G60" s="118">
        <f>F60/D60</f>
        <v>1</v>
      </c>
      <c r="H60" s="521"/>
      <c r="J60"/>
    </row>
    <row r="61" spans="1:10" ht="15" customHeight="1" thickTop="1" thickBot="1" x14ac:dyDescent="0.25">
      <c r="A61" s="682" t="s">
        <v>113</v>
      </c>
      <c r="B61" s="683"/>
      <c r="C61" s="212"/>
      <c r="D61" s="488">
        <f>D7+D19+D20+D31+D32+D37+D44+D48+D58</f>
        <v>504150000</v>
      </c>
      <c r="E61" s="488">
        <f>E7+E19+E20+E31+E32+E37+E44+E48+E58</f>
        <v>505361000</v>
      </c>
      <c r="F61" s="488">
        <f>F7+F19+F20+F31+F32+F37+F44+F48+F58</f>
        <v>511132000</v>
      </c>
      <c r="G61" s="121">
        <f>F61/D61</f>
        <v>1.0138490528612516</v>
      </c>
      <c r="H61" s="521"/>
      <c r="J61"/>
    </row>
    <row r="62" spans="1:10" ht="13.5" thickTop="1" x14ac:dyDescent="0.2">
      <c r="B62" s="39"/>
      <c r="C62" s="39"/>
      <c r="D62" s="39"/>
      <c r="E62" s="39"/>
      <c r="F62" s="39"/>
      <c r="G62" s="39"/>
      <c r="H62" s="633"/>
    </row>
    <row r="63" spans="1:10" ht="12.75" x14ac:dyDescent="0.2">
      <c r="A63" s="664" t="s">
        <v>584</v>
      </c>
      <c r="B63" s="664"/>
      <c r="C63" s="664"/>
      <c r="D63" s="664"/>
      <c r="E63" s="664"/>
      <c r="F63" s="664"/>
      <c r="G63" s="664"/>
      <c r="H63" s="664"/>
    </row>
    <row r="64" spans="1:10" ht="15" customHeight="1" thickBot="1" x14ac:dyDescent="0.25">
      <c r="A64" s="41"/>
      <c r="B64" s="122"/>
      <c r="C64" s="122"/>
      <c r="D64" s="39"/>
      <c r="E64" s="425"/>
      <c r="F64" s="425"/>
      <c r="G64" s="6" t="s">
        <v>179</v>
      </c>
      <c r="H64" s="521"/>
      <c r="J64"/>
    </row>
    <row r="65" spans="1:10" ht="47.25" thickTop="1" x14ac:dyDescent="0.2">
      <c r="A65" s="7" t="s">
        <v>1</v>
      </c>
      <c r="B65" s="8" t="s">
        <v>2</v>
      </c>
      <c r="C65" s="9" t="s">
        <v>207</v>
      </c>
      <c r="D65" s="9" t="s">
        <v>501</v>
      </c>
      <c r="E65" s="9" t="s">
        <v>607</v>
      </c>
      <c r="F65" s="9" t="s">
        <v>636</v>
      </c>
      <c r="G65" s="10" t="s">
        <v>586</v>
      </c>
      <c r="H65" s="521"/>
      <c r="J65"/>
    </row>
    <row r="66" spans="1:10" ht="15" customHeight="1" thickBot="1" x14ac:dyDescent="0.25">
      <c r="A66" s="11" t="s">
        <v>3</v>
      </c>
      <c r="B66" s="12" t="s">
        <v>4</v>
      </c>
      <c r="C66" s="13" t="s">
        <v>5</v>
      </c>
      <c r="D66" s="13" t="s">
        <v>6</v>
      </c>
      <c r="E66" s="13" t="s">
        <v>7</v>
      </c>
      <c r="F66" s="13" t="s">
        <v>8</v>
      </c>
      <c r="G66" s="14" t="s">
        <v>9</v>
      </c>
      <c r="H66" s="521"/>
      <c r="J66"/>
    </row>
    <row r="67" spans="1:10" ht="15" customHeight="1" thickTop="1" x14ac:dyDescent="0.2">
      <c r="A67" s="114" t="s">
        <v>277</v>
      </c>
      <c r="B67" s="115" t="s">
        <v>278</v>
      </c>
      <c r="C67" s="213" t="s">
        <v>279</v>
      </c>
      <c r="D67" s="168">
        <f>SUM(D68:D69)</f>
        <v>69237657</v>
      </c>
      <c r="E67" s="168">
        <f>SUM(E68:E69)</f>
        <v>69237657</v>
      </c>
      <c r="F67" s="168">
        <f>SUM(F68:F69)</f>
        <v>70526527</v>
      </c>
      <c r="G67" s="29">
        <f t="shared" ref="G67:G101" si="3">F67/D67</f>
        <v>1.0186151590889334</v>
      </c>
      <c r="H67" s="521"/>
      <c r="I67" s="172"/>
      <c r="J67"/>
    </row>
    <row r="68" spans="1:10" ht="15" customHeight="1" x14ac:dyDescent="0.2">
      <c r="A68" s="21" t="s">
        <v>106</v>
      </c>
      <c r="B68" s="18" t="s">
        <v>280</v>
      </c>
      <c r="C68" s="214" t="s">
        <v>281</v>
      </c>
      <c r="D68" s="52">
        <v>62551911</v>
      </c>
      <c r="E68" s="52">
        <v>62551911</v>
      </c>
      <c r="F68" s="52">
        <v>63070071</v>
      </c>
      <c r="G68" s="20">
        <f t="shared" si="3"/>
        <v>1.0082836797743877</v>
      </c>
      <c r="H68" s="521"/>
      <c r="I68" s="172"/>
      <c r="J68"/>
    </row>
    <row r="69" spans="1:10" s="248" customFormat="1" ht="15" customHeight="1" x14ac:dyDescent="0.2">
      <c r="A69" s="21" t="s">
        <v>107</v>
      </c>
      <c r="B69" s="18" t="s">
        <v>283</v>
      </c>
      <c r="C69" s="249" t="s">
        <v>282</v>
      </c>
      <c r="D69" s="162">
        <v>6685746</v>
      </c>
      <c r="E69" s="162">
        <v>6685746</v>
      </c>
      <c r="F69" s="162">
        <v>7456456</v>
      </c>
      <c r="G69" s="20">
        <f t="shared" si="3"/>
        <v>1.1152765899272872</v>
      </c>
      <c r="H69" s="521"/>
    </row>
    <row r="70" spans="1:10" ht="15" customHeight="1" x14ac:dyDescent="0.2">
      <c r="A70" s="27" t="s">
        <v>14</v>
      </c>
      <c r="B70" s="215" t="s">
        <v>284</v>
      </c>
      <c r="C70" s="253" t="s">
        <v>285</v>
      </c>
      <c r="D70" s="165">
        <f>SUM(D71:D72)</f>
        <v>36925688</v>
      </c>
      <c r="E70" s="165">
        <f>SUM(E71:E72)</f>
        <v>36925688</v>
      </c>
      <c r="F70" s="165">
        <f>SUM(F71:F72)</f>
        <v>33612394</v>
      </c>
      <c r="G70" s="29">
        <f t="shared" si="3"/>
        <v>0.91027129948127172</v>
      </c>
      <c r="H70" s="521"/>
      <c r="J70"/>
    </row>
    <row r="71" spans="1:10" ht="15" customHeight="1" x14ac:dyDescent="0.2">
      <c r="A71" s="21" t="s">
        <v>16</v>
      </c>
      <c r="B71" s="18" t="s">
        <v>458</v>
      </c>
      <c r="C71" s="251" t="s">
        <v>332</v>
      </c>
      <c r="D71" s="44">
        <v>0</v>
      </c>
      <c r="E71" s="44">
        <v>0</v>
      </c>
      <c r="F71" s="44">
        <v>0</v>
      </c>
      <c r="G71" s="20"/>
      <c r="H71" s="521"/>
      <c r="J71"/>
    </row>
    <row r="72" spans="1:10" ht="15" customHeight="1" x14ac:dyDescent="0.2">
      <c r="A72" s="21" t="s">
        <v>17</v>
      </c>
      <c r="B72" s="18" t="s">
        <v>286</v>
      </c>
      <c r="C72" s="214" t="s">
        <v>287</v>
      </c>
      <c r="D72" s="19">
        <v>36925688</v>
      </c>
      <c r="E72" s="19">
        <v>36925688</v>
      </c>
      <c r="F72" s="19">
        <v>33612394</v>
      </c>
      <c r="G72" s="20">
        <f t="shared" si="3"/>
        <v>0.91027129948127172</v>
      </c>
      <c r="H72" s="521"/>
      <c r="J72"/>
    </row>
    <row r="73" spans="1:10" ht="15" customHeight="1" x14ac:dyDescent="0.2">
      <c r="A73" s="27" t="s">
        <v>41</v>
      </c>
      <c r="B73" s="120" t="s">
        <v>15</v>
      </c>
      <c r="C73" s="215" t="s">
        <v>290</v>
      </c>
      <c r="D73" s="170">
        <f>D74+D75+D79</f>
        <v>96000000</v>
      </c>
      <c r="E73" s="170">
        <f>E74+E75+E79</f>
        <v>96000000</v>
      </c>
      <c r="F73" s="170">
        <f>F74+F75+F79</f>
        <v>96000000</v>
      </c>
      <c r="G73" s="29">
        <f t="shared" si="3"/>
        <v>1</v>
      </c>
      <c r="H73" s="521"/>
      <c r="J73"/>
    </row>
    <row r="74" spans="1:10" ht="15" customHeight="1" x14ac:dyDescent="0.2">
      <c r="A74" s="21" t="s">
        <v>110</v>
      </c>
      <c r="B74" s="18" t="s">
        <v>288</v>
      </c>
      <c r="C74" s="214" t="s">
        <v>291</v>
      </c>
      <c r="D74" s="19">
        <v>54500000</v>
      </c>
      <c r="E74" s="19">
        <v>54500000</v>
      </c>
      <c r="F74" s="19">
        <v>54500000</v>
      </c>
      <c r="G74" s="20">
        <f t="shared" si="3"/>
        <v>1</v>
      </c>
      <c r="H74" s="521"/>
      <c r="J74"/>
    </row>
    <row r="75" spans="1:10" ht="15" customHeight="1" x14ac:dyDescent="0.2">
      <c r="A75" s="21" t="s">
        <v>112</v>
      </c>
      <c r="B75" s="18" t="s">
        <v>289</v>
      </c>
      <c r="C75" s="214" t="s">
        <v>292</v>
      </c>
      <c r="D75" s="169">
        <f t="shared" ref="D75" si="4">SUM(D76:D78)</f>
        <v>41000000</v>
      </c>
      <c r="E75" s="169">
        <f t="shared" ref="E75:F75" si="5">SUM(E76:E78)</f>
        <v>41000000</v>
      </c>
      <c r="F75" s="169">
        <f t="shared" si="5"/>
        <v>41000000</v>
      </c>
      <c r="G75" s="20">
        <f t="shared" si="3"/>
        <v>1</v>
      </c>
      <c r="H75" s="521"/>
      <c r="J75"/>
    </row>
    <row r="76" spans="1:10" ht="15" customHeight="1" x14ac:dyDescent="0.2">
      <c r="A76" s="36"/>
      <c r="B76" s="22" t="s">
        <v>293</v>
      </c>
      <c r="C76" s="216" t="s">
        <v>294</v>
      </c>
      <c r="D76" s="481">
        <v>17500000</v>
      </c>
      <c r="E76" s="481">
        <v>17500000</v>
      </c>
      <c r="F76" s="481">
        <v>17500000</v>
      </c>
      <c r="G76" s="23">
        <f t="shared" si="3"/>
        <v>1</v>
      </c>
      <c r="H76" s="521"/>
      <c r="J76"/>
    </row>
    <row r="77" spans="1:10" s="221" customFormat="1" ht="15" customHeight="1" x14ac:dyDescent="0.2">
      <c r="A77" s="36"/>
      <c r="B77" s="22" t="s">
        <v>295</v>
      </c>
      <c r="C77" s="216" t="s">
        <v>296</v>
      </c>
      <c r="D77" s="481">
        <v>2000000</v>
      </c>
      <c r="E77" s="481">
        <v>2000000</v>
      </c>
      <c r="F77" s="481">
        <v>2000000</v>
      </c>
      <c r="G77" s="23">
        <f t="shared" si="3"/>
        <v>1</v>
      </c>
      <c r="H77" s="521"/>
    </row>
    <row r="78" spans="1:10" ht="15" customHeight="1" x14ac:dyDescent="0.2">
      <c r="A78" s="36"/>
      <c r="B78" s="22" t="s">
        <v>297</v>
      </c>
      <c r="C78" s="216" t="s">
        <v>298</v>
      </c>
      <c r="D78" s="481">
        <v>21500000</v>
      </c>
      <c r="E78" s="481">
        <v>21500000</v>
      </c>
      <c r="F78" s="481">
        <v>21500000</v>
      </c>
      <c r="G78" s="23">
        <f t="shared" si="3"/>
        <v>1</v>
      </c>
      <c r="H78" s="521"/>
      <c r="J78"/>
    </row>
    <row r="79" spans="1:10" s="221" customFormat="1" ht="15" customHeight="1" x14ac:dyDescent="0.2">
      <c r="A79" s="21" t="s">
        <v>222</v>
      </c>
      <c r="B79" s="18" t="s">
        <v>299</v>
      </c>
      <c r="C79" s="214" t="s">
        <v>300</v>
      </c>
      <c r="D79" s="19">
        <v>500000</v>
      </c>
      <c r="E79" s="19">
        <v>500000</v>
      </c>
      <c r="F79" s="19">
        <v>500000</v>
      </c>
      <c r="G79" s="20">
        <f t="shared" si="3"/>
        <v>1</v>
      </c>
      <c r="H79" s="521"/>
    </row>
    <row r="80" spans="1:10" s="221" customFormat="1" ht="15" customHeight="1" x14ac:dyDescent="0.2">
      <c r="A80" s="27" t="s">
        <v>42</v>
      </c>
      <c r="B80" s="120" t="s">
        <v>12</v>
      </c>
      <c r="C80" s="215" t="s">
        <v>302</v>
      </c>
      <c r="D80" s="170">
        <f>SUM(D81:D89)</f>
        <v>77293814</v>
      </c>
      <c r="E80" s="170">
        <f>SUM(E81:E89)</f>
        <v>77293812</v>
      </c>
      <c r="F80" s="170">
        <f>SUM(F81:F89)</f>
        <v>78849636</v>
      </c>
      <c r="G80" s="29">
        <f t="shared" si="3"/>
        <v>1.020128674204122</v>
      </c>
      <c r="H80" s="521"/>
    </row>
    <row r="81" spans="1:10" s="221" customFormat="1" ht="15" customHeight="1" x14ac:dyDescent="0.2">
      <c r="A81" s="21" t="s">
        <v>198</v>
      </c>
      <c r="B81" s="18" t="s">
        <v>301</v>
      </c>
      <c r="C81" s="214" t="s">
        <v>303</v>
      </c>
      <c r="D81" s="415">
        <v>500000</v>
      </c>
      <c r="E81" s="415">
        <v>500000</v>
      </c>
      <c r="F81" s="415">
        <v>500000</v>
      </c>
      <c r="G81" s="20">
        <f t="shared" si="3"/>
        <v>1</v>
      </c>
      <c r="H81" s="521"/>
    </row>
    <row r="82" spans="1:10" s="221" customFormat="1" ht="15" customHeight="1" x14ac:dyDescent="0.2">
      <c r="A82" s="21" t="s">
        <v>199</v>
      </c>
      <c r="B82" s="18" t="s">
        <v>304</v>
      </c>
      <c r="C82" s="214" t="s">
        <v>305</v>
      </c>
      <c r="D82" s="415">
        <v>48118000</v>
      </c>
      <c r="E82" s="415">
        <v>48118000</v>
      </c>
      <c r="F82" s="415">
        <v>48118000</v>
      </c>
      <c r="G82" s="20">
        <f t="shared" si="3"/>
        <v>1</v>
      </c>
      <c r="H82" s="521"/>
    </row>
    <row r="83" spans="1:10" s="221" customFormat="1" ht="15" customHeight="1" x14ac:dyDescent="0.2">
      <c r="A83" s="21" t="s">
        <v>200</v>
      </c>
      <c r="B83" s="18" t="s">
        <v>307</v>
      </c>
      <c r="C83" s="214" t="s">
        <v>306</v>
      </c>
      <c r="D83" s="415">
        <v>5250000</v>
      </c>
      <c r="E83" s="415">
        <v>5250000</v>
      </c>
      <c r="F83" s="415">
        <v>5250000</v>
      </c>
      <c r="G83" s="20">
        <f t="shared" si="3"/>
        <v>1</v>
      </c>
      <c r="H83" s="521"/>
    </row>
    <row r="84" spans="1:10" s="221" customFormat="1" ht="15" customHeight="1" x14ac:dyDescent="0.2">
      <c r="A84" s="21" t="s">
        <v>309</v>
      </c>
      <c r="B84" s="18" t="s">
        <v>308</v>
      </c>
      <c r="C84" s="214" t="s">
        <v>319</v>
      </c>
      <c r="D84" s="415">
        <v>7000000</v>
      </c>
      <c r="E84" s="415">
        <v>7000000</v>
      </c>
      <c r="F84" s="415">
        <v>7947000</v>
      </c>
      <c r="G84" s="20">
        <f t="shared" si="3"/>
        <v>1.1352857142857142</v>
      </c>
      <c r="H84" s="521"/>
    </row>
    <row r="85" spans="1:10" s="221" customFormat="1" ht="15" customHeight="1" x14ac:dyDescent="0.2">
      <c r="A85" s="21" t="s">
        <v>310</v>
      </c>
      <c r="B85" s="18" t="s">
        <v>312</v>
      </c>
      <c r="C85" s="214" t="s">
        <v>318</v>
      </c>
      <c r="D85" s="415">
        <v>16425000</v>
      </c>
      <c r="E85" s="415">
        <v>16425000</v>
      </c>
      <c r="F85" s="415">
        <v>16680000</v>
      </c>
      <c r="G85" s="20">
        <f t="shared" si="3"/>
        <v>1.015525114155251</v>
      </c>
      <c r="H85" s="521"/>
    </row>
    <row r="86" spans="1:10" s="221" customFormat="1" ht="15" customHeight="1" x14ac:dyDescent="0.2">
      <c r="A86" s="21" t="s">
        <v>311</v>
      </c>
      <c r="B86" s="424" t="s">
        <v>459</v>
      </c>
      <c r="C86" s="214" t="s">
        <v>460</v>
      </c>
      <c r="D86" s="19">
        <v>0</v>
      </c>
      <c r="E86" s="19">
        <v>0</v>
      </c>
      <c r="F86" s="19">
        <v>0</v>
      </c>
      <c r="G86" s="20"/>
      <c r="H86" s="521"/>
    </row>
    <row r="87" spans="1:10" ht="15" customHeight="1" x14ac:dyDescent="0.2">
      <c r="A87" s="21" t="s">
        <v>313</v>
      </c>
      <c r="B87" s="18" t="s">
        <v>314</v>
      </c>
      <c r="C87" s="214" t="s">
        <v>317</v>
      </c>
      <c r="D87" s="19">
        <v>0</v>
      </c>
      <c r="E87" s="19">
        <v>0</v>
      </c>
      <c r="F87" s="19">
        <v>0</v>
      </c>
      <c r="G87" s="20"/>
      <c r="H87" s="521"/>
      <c r="J87"/>
    </row>
    <row r="88" spans="1:10" ht="15" customHeight="1" x14ac:dyDescent="0.2">
      <c r="A88" s="21" t="s">
        <v>315</v>
      </c>
      <c r="B88" s="18" t="s">
        <v>612</v>
      </c>
      <c r="C88" s="214" t="s">
        <v>613</v>
      </c>
      <c r="D88" s="19">
        <v>0</v>
      </c>
      <c r="E88" s="19">
        <v>0</v>
      </c>
      <c r="F88" s="19">
        <v>353000</v>
      </c>
      <c r="G88" s="20"/>
      <c r="H88" s="521"/>
      <c r="J88"/>
    </row>
    <row r="89" spans="1:10" ht="15" customHeight="1" x14ac:dyDescent="0.2">
      <c r="A89" s="21" t="s">
        <v>611</v>
      </c>
      <c r="B89" s="18" t="s">
        <v>316</v>
      </c>
      <c r="C89" s="214" t="s">
        <v>436</v>
      </c>
      <c r="D89" s="19">
        <v>814</v>
      </c>
      <c r="E89" s="19">
        <v>812</v>
      </c>
      <c r="F89" s="19">
        <v>1636</v>
      </c>
      <c r="G89" s="20">
        <f t="shared" si="3"/>
        <v>2.0098280098280097</v>
      </c>
      <c r="H89" s="521"/>
      <c r="J89"/>
    </row>
    <row r="90" spans="1:10" s="227" customFormat="1" ht="15" customHeight="1" x14ac:dyDescent="0.2">
      <c r="A90" s="27" t="s">
        <v>43</v>
      </c>
      <c r="B90" s="120" t="s">
        <v>382</v>
      </c>
      <c r="C90" s="215" t="s">
        <v>383</v>
      </c>
      <c r="D90" s="272">
        <f>SUM(D91:D91)</f>
        <v>0</v>
      </c>
      <c r="E90" s="272">
        <f>SUM(E91:E91)</f>
        <v>0</v>
      </c>
      <c r="F90" s="272">
        <f>SUM(F91:F91)</f>
        <v>0</v>
      </c>
      <c r="G90" s="20"/>
      <c r="H90" s="522"/>
    </row>
    <row r="91" spans="1:10" ht="15" customHeight="1" x14ac:dyDescent="0.2">
      <c r="A91" s="21" t="s">
        <v>202</v>
      </c>
      <c r="B91" s="41" t="s">
        <v>384</v>
      </c>
      <c r="C91" s="214" t="s">
        <v>385</v>
      </c>
      <c r="D91" s="489">
        <v>0</v>
      </c>
      <c r="E91" s="489">
        <v>0</v>
      </c>
      <c r="F91" s="489">
        <v>0</v>
      </c>
      <c r="G91" s="20"/>
      <c r="H91" s="521"/>
      <c r="J91"/>
    </row>
    <row r="92" spans="1:10" ht="12.75" x14ac:dyDescent="0.2">
      <c r="A92" s="27" t="s">
        <v>44</v>
      </c>
      <c r="B92" s="124" t="s">
        <v>320</v>
      </c>
      <c r="C92" s="217" t="s">
        <v>321</v>
      </c>
      <c r="D92" s="170">
        <f>SUM(D93:D93)</f>
        <v>0</v>
      </c>
      <c r="E92" s="170">
        <f>SUM(E93:E93)</f>
        <v>0</v>
      </c>
      <c r="F92" s="170">
        <f>SUM(F93:F93)</f>
        <v>744600</v>
      </c>
      <c r="G92" s="20"/>
      <c r="H92" s="521"/>
      <c r="I92" s="172"/>
      <c r="J92"/>
    </row>
    <row r="93" spans="1:10" ht="15" customHeight="1" x14ac:dyDescent="0.2">
      <c r="A93" s="21" t="s">
        <v>251</v>
      </c>
      <c r="B93" s="47" t="s">
        <v>322</v>
      </c>
      <c r="C93" s="218" t="s">
        <v>323</v>
      </c>
      <c r="D93" s="19">
        <v>0</v>
      </c>
      <c r="E93" s="19">
        <v>0</v>
      </c>
      <c r="F93" s="19">
        <v>744600</v>
      </c>
      <c r="G93" s="20"/>
      <c r="H93" s="521"/>
      <c r="I93" s="172"/>
      <c r="J93"/>
    </row>
    <row r="94" spans="1:10" ht="15" customHeight="1" x14ac:dyDescent="0.2">
      <c r="A94" s="27" t="s">
        <v>45</v>
      </c>
      <c r="B94" s="124" t="s">
        <v>324</v>
      </c>
      <c r="C94" s="217" t="s">
        <v>326</v>
      </c>
      <c r="D94" s="170">
        <f t="shared" ref="D94" si="6">SUM(D95:D96)</f>
        <v>860000</v>
      </c>
      <c r="E94" s="170">
        <f t="shared" ref="E94:F94" si="7">SUM(E95:E96)</f>
        <v>2071000</v>
      </c>
      <c r="F94" s="170">
        <f t="shared" si="7"/>
        <v>7566000</v>
      </c>
      <c r="G94" s="29">
        <f t="shared" si="3"/>
        <v>8.797674418604652</v>
      </c>
      <c r="H94" s="521"/>
      <c r="J94"/>
    </row>
    <row r="95" spans="1:10" ht="24" x14ac:dyDescent="0.2">
      <c r="A95" s="21" t="s">
        <v>268</v>
      </c>
      <c r="B95" s="47" t="s">
        <v>511</v>
      </c>
      <c r="C95" s="218" t="s">
        <v>512</v>
      </c>
      <c r="D95" s="19">
        <v>728000</v>
      </c>
      <c r="E95" s="19">
        <v>728000</v>
      </c>
      <c r="F95" s="19">
        <v>5728000</v>
      </c>
      <c r="G95" s="20">
        <f t="shared" si="3"/>
        <v>7.8681318681318677</v>
      </c>
      <c r="H95" s="521"/>
      <c r="J95"/>
    </row>
    <row r="96" spans="1:10" ht="15" customHeight="1" x14ac:dyDescent="0.2">
      <c r="A96" s="21" t="s">
        <v>271</v>
      </c>
      <c r="B96" s="47" t="s">
        <v>325</v>
      </c>
      <c r="C96" s="218" t="s">
        <v>327</v>
      </c>
      <c r="D96" s="19">
        <v>132000</v>
      </c>
      <c r="E96" s="19">
        <v>1343000</v>
      </c>
      <c r="F96" s="19">
        <v>1838000</v>
      </c>
      <c r="G96" s="20">
        <f t="shared" si="3"/>
        <v>13.924242424242424</v>
      </c>
      <c r="H96" s="521"/>
      <c r="J96"/>
    </row>
    <row r="97" spans="1:10" ht="15" customHeight="1" x14ac:dyDescent="0.2">
      <c r="A97" s="279" t="s">
        <v>63</v>
      </c>
      <c r="B97" s="280" t="s">
        <v>390</v>
      </c>
      <c r="C97" s="281" t="s">
        <v>391</v>
      </c>
      <c r="D97" s="282">
        <f t="shared" ref="D97" si="8">SUM(D98:D100)</f>
        <v>223832841</v>
      </c>
      <c r="E97" s="282">
        <f t="shared" ref="E97:F97" si="9">SUM(E98:E100)</f>
        <v>223832843</v>
      </c>
      <c r="F97" s="282">
        <f t="shared" si="9"/>
        <v>223832843</v>
      </c>
      <c r="G97" s="283">
        <f t="shared" si="3"/>
        <v>1.0000000089352392</v>
      </c>
      <c r="H97" s="521"/>
      <c r="J97"/>
    </row>
    <row r="98" spans="1:10" ht="15" customHeight="1" x14ac:dyDescent="0.2">
      <c r="A98" s="21" t="s">
        <v>275</v>
      </c>
      <c r="B98" s="385" t="s">
        <v>441</v>
      </c>
      <c r="C98" s="386" t="s">
        <v>443</v>
      </c>
      <c r="D98" s="387">
        <v>0</v>
      </c>
      <c r="E98" s="387">
        <v>0</v>
      </c>
      <c r="F98" s="387">
        <v>0</v>
      </c>
      <c r="G98" s="289"/>
      <c r="H98" s="521"/>
      <c r="J98"/>
    </row>
    <row r="99" spans="1:10" ht="15" customHeight="1" x14ac:dyDescent="0.2">
      <c r="A99" s="21" t="s">
        <v>381</v>
      </c>
      <c r="B99" s="286" t="s">
        <v>392</v>
      </c>
      <c r="C99" s="511" t="s">
        <v>334</v>
      </c>
      <c r="D99" s="162">
        <v>223832841</v>
      </c>
      <c r="E99" s="162">
        <v>223832843</v>
      </c>
      <c r="F99" s="490">
        <v>223832843</v>
      </c>
      <c r="G99" s="289">
        <f t="shared" si="3"/>
        <v>1.0000000089352392</v>
      </c>
      <c r="H99" s="521"/>
      <c r="J99"/>
    </row>
    <row r="100" spans="1:10" ht="15" customHeight="1" thickBot="1" x14ac:dyDescent="0.25">
      <c r="A100" s="21" t="s">
        <v>442</v>
      </c>
      <c r="B100" s="285" t="s">
        <v>393</v>
      </c>
      <c r="C100" s="512" t="s">
        <v>394</v>
      </c>
      <c r="D100" s="551">
        <v>0</v>
      </c>
      <c r="E100" s="636">
        <v>0</v>
      </c>
      <c r="F100" s="491">
        <v>0</v>
      </c>
      <c r="G100" s="284"/>
      <c r="H100" s="521"/>
      <c r="J100"/>
    </row>
    <row r="101" spans="1:10" ht="15" customHeight="1" thickTop="1" thickBot="1" x14ac:dyDescent="0.25">
      <c r="A101" s="682" t="s">
        <v>115</v>
      </c>
      <c r="B101" s="683"/>
      <c r="C101" s="219"/>
      <c r="D101" s="171">
        <f>D67+D70+D73+D80+D92+D94+D97+D90</f>
        <v>504150000</v>
      </c>
      <c r="E101" s="171">
        <f>E67+E70+E73+E80+E92+E94+E97+E90</f>
        <v>505361000</v>
      </c>
      <c r="F101" s="171">
        <f>F67+F70+F73+F80+F92+F94+F97+F90</f>
        <v>511132000</v>
      </c>
      <c r="G101" s="121">
        <f t="shared" si="3"/>
        <v>1.0138490528612516</v>
      </c>
      <c r="H101" s="521"/>
      <c r="J101"/>
    </row>
    <row r="102" spans="1:10" ht="15" customHeight="1" thickTop="1" x14ac:dyDescent="0.2"/>
  </sheetData>
  <sheetProtection selectLockedCells="1" selectUnlockedCells="1"/>
  <mergeCells count="4">
    <mergeCell ref="A101:B101"/>
    <mergeCell ref="A61:B61"/>
    <mergeCell ref="A3:H3"/>
    <mergeCell ref="A63:H63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88" firstPageNumber="0" orientation="portrait" r:id="rId1"/>
  <headerFooter alignWithMargins="0"/>
  <rowBreaks count="1" manualBreakCount="1">
    <brk id="5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7"/>
  <sheetViews>
    <sheetView zoomScaleNormal="100" workbookViewId="0"/>
  </sheetViews>
  <sheetFormatPr defaultRowHeight="12.75" x14ac:dyDescent="0.2"/>
  <cols>
    <col min="1" max="1" width="5.7109375" style="177" customWidth="1"/>
    <col min="2" max="2" width="37.7109375" style="177" customWidth="1"/>
    <col min="3" max="6" width="9.7109375" style="177" customWidth="1"/>
    <col min="7" max="7" width="9.7109375" style="176" customWidth="1"/>
    <col min="8" max="16384" width="9.140625" style="176"/>
  </cols>
  <sheetData>
    <row r="1" spans="1:7" ht="15" customHeight="1" x14ac:dyDescent="0.2">
      <c r="B1" s="179"/>
      <c r="C1" s="179"/>
      <c r="D1" s="179"/>
      <c r="E1" s="179"/>
      <c r="F1" s="536" t="s">
        <v>405</v>
      </c>
    </row>
    <row r="2" spans="1:7" ht="15" customHeight="1" x14ac:dyDescent="0.2">
      <c r="B2" s="179"/>
      <c r="C2" s="179"/>
      <c r="D2" s="179"/>
      <c r="E2" s="179"/>
      <c r="F2" s="175" t="str">
        <f>'1.sz. melléklet'!G2</f>
        <v>az 12/2019. (XI.28.) önkormányzati rendelethez</v>
      </c>
    </row>
    <row r="3" spans="1:7" ht="15" customHeight="1" x14ac:dyDescent="0.2">
      <c r="A3" s="191"/>
    </row>
    <row r="4" spans="1:7" ht="15" customHeight="1" x14ac:dyDescent="0.2">
      <c r="A4" s="684" t="s">
        <v>513</v>
      </c>
      <c r="B4" s="684"/>
      <c r="C4" s="684"/>
      <c r="D4" s="684"/>
      <c r="E4" s="684"/>
      <c r="F4" s="684"/>
      <c r="G4" s="588"/>
    </row>
    <row r="5" spans="1:7" ht="15" customHeight="1" x14ac:dyDescent="0.2">
      <c r="A5" s="192"/>
      <c r="B5" s="192"/>
      <c r="C5" s="192"/>
      <c r="D5" s="192"/>
      <c r="E5" s="192"/>
      <c r="F5" s="192"/>
      <c r="G5" s="193"/>
    </row>
    <row r="6" spans="1:7" ht="15" customHeight="1" thickBot="1" x14ac:dyDescent="0.25">
      <c r="A6" s="194"/>
      <c r="B6" s="194"/>
      <c r="C6" s="194"/>
      <c r="D6" s="194"/>
      <c r="E6" s="194"/>
      <c r="F6" s="6" t="s">
        <v>179</v>
      </c>
    </row>
    <row r="7" spans="1:7" ht="47.25" thickTop="1" x14ac:dyDescent="0.2">
      <c r="A7" s="195" t="s">
        <v>61</v>
      </c>
      <c r="B7" s="196" t="s">
        <v>104</v>
      </c>
      <c r="C7" s="9" t="s">
        <v>501</v>
      </c>
      <c r="D7" s="9" t="s">
        <v>607</v>
      </c>
      <c r="E7" s="9" t="s">
        <v>636</v>
      </c>
      <c r="F7" s="10" t="s">
        <v>586</v>
      </c>
    </row>
    <row r="8" spans="1:7" ht="15" customHeight="1" thickBot="1" x14ac:dyDescent="0.25">
      <c r="A8" s="197" t="s">
        <v>3</v>
      </c>
      <c r="B8" s="178" t="s">
        <v>4</v>
      </c>
      <c r="C8" s="13" t="s">
        <v>5</v>
      </c>
      <c r="D8" s="13" t="s">
        <v>6</v>
      </c>
      <c r="E8" s="13" t="s">
        <v>7</v>
      </c>
      <c r="F8" s="14" t="s">
        <v>8</v>
      </c>
    </row>
    <row r="9" spans="1:7" ht="18" customHeight="1" thickTop="1" thickBot="1" x14ac:dyDescent="0.25">
      <c r="A9" s="502" t="s">
        <v>13</v>
      </c>
      <c r="B9" s="503" t="s">
        <v>36</v>
      </c>
      <c r="C9" s="504">
        <f>'1.sz. melléklet'!C38</f>
        <v>60040523</v>
      </c>
      <c r="D9" s="504">
        <f>'1.sz. melléklet'!D38</f>
        <v>38987329</v>
      </c>
      <c r="E9" s="504">
        <f>'1.sz. melléklet'!E38</f>
        <v>50018363</v>
      </c>
      <c r="F9" s="505">
        <f>E9/C9</f>
        <v>0.8330767371896477</v>
      </c>
    </row>
    <row r="10" spans="1:7" ht="18" customHeight="1" thickTop="1" thickBot="1" x14ac:dyDescent="0.25">
      <c r="A10" s="506"/>
      <c r="B10" s="507" t="s">
        <v>173</v>
      </c>
      <c r="C10" s="508">
        <f>SUM(C9)</f>
        <v>60040523</v>
      </c>
      <c r="D10" s="508">
        <f t="shared" ref="D10" si="0">SUM(D9)</f>
        <v>38987329</v>
      </c>
      <c r="E10" s="508">
        <f t="shared" ref="E10" si="1">SUM(E9)</f>
        <v>50018363</v>
      </c>
      <c r="F10" s="509">
        <f>E10/C10</f>
        <v>0.8330767371896477</v>
      </c>
    </row>
    <row r="11" spans="1:7" ht="13.5" thickTop="1" x14ac:dyDescent="0.2"/>
    <row r="17" ht="20.100000000000001" customHeight="1" x14ac:dyDescent="0.2"/>
  </sheetData>
  <mergeCells count="1">
    <mergeCell ref="A4:F4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1"/>
  <sheetViews>
    <sheetView zoomScaleNormal="100" workbookViewId="0"/>
  </sheetViews>
  <sheetFormatPr defaultRowHeight="12.75" x14ac:dyDescent="0.2"/>
  <cols>
    <col min="1" max="1" width="5.7109375" customWidth="1"/>
    <col min="2" max="2" width="5.7109375" style="1" customWidth="1"/>
    <col min="3" max="3" width="39.140625" style="1" bestFit="1" customWidth="1"/>
    <col min="4" max="6" width="10.7109375" style="1" customWidth="1"/>
    <col min="7" max="7" width="5.7109375" style="1" customWidth="1"/>
    <col min="8" max="8" width="10.7109375" style="1" customWidth="1"/>
    <col min="9" max="9" width="10.7109375" customWidth="1"/>
  </cols>
  <sheetData>
    <row r="1" spans="1:9" ht="15" customHeight="1" x14ac:dyDescent="0.2">
      <c r="B1" s="3"/>
      <c r="C1" s="3"/>
      <c r="D1" s="3"/>
      <c r="E1" s="3"/>
      <c r="F1" s="3"/>
      <c r="G1" s="2" t="s">
        <v>406</v>
      </c>
      <c r="H1" s="521"/>
    </row>
    <row r="2" spans="1:9" ht="15" customHeight="1" x14ac:dyDescent="0.2">
      <c r="B2" s="3"/>
      <c r="C2" s="3"/>
      <c r="D2" s="3"/>
      <c r="E2" s="3"/>
      <c r="F2" s="3"/>
      <c r="G2" s="2" t="str">
        <f>'1.sz. melléklet'!G2</f>
        <v>az 12/2019. (XI.28.) önkormányzati rendelethez</v>
      </c>
      <c r="H2" s="521"/>
    </row>
    <row r="4" spans="1:9" ht="15" customHeight="1" x14ac:dyDescent="0.2">
      <c r="A4" s="674" t="s">
        <v>524</v>
      </c>
      <c r="B4" s="674"/>
      <c r="C4" s="674"/>
      <c r="D4" s="674"/>
      <c r="E4" s="674"/>
      <c r="F4" s="674"/>
      <c r="G4" s="674"/>
      <c r="H4" s="372"/>
      <c r="I4" s="372"/>
    </row>
    <row r="5" spans="1:9" ht="9.75" customHeight="1" x14ac:dyDescent="0.2">
      <c r="A5" s="365"/>
      <c r="B5" s="365"/>
      <c r="C5" s="365"/>
      <c r="D5" s="365"/>
      <c r="E5" s="365"/>
      <c r="F5" s="365"/>
      <c r="G5" s="365"/>
      <c r="H5" s="372"/>
      <c r="I5" s="372"/>
    </row>
    <row r="6" spans="1:9" ht="14.25" customHeight="1" thickBot="1" x14ac:dyDescent="0.25">
      <c r="D6" s="6"/>
      <c r="E6" s="6" t="s">
        <v>179</v>
      </c>
      <c r="F6" s="6" t="s">
        <v>179</v>
      </c>
      <c r="H6" s="521"/>
    </row>
    <row r="7" spans="1:9" s="38" customFormat="1" ht="36" thickTop="1" x14ac:dyDescent="0.2">
      <c r="B7" s="126" t="s">
        <v>117</v>
      </c>
      <c r="C7" s="127" t="s">
        <v>118</v>
      </c>
      <c r="D7" s="542" t="s">
        <v>501</v>
      </c>
      <c r="E7" s="9" t="s">
        <v>607</v>
      </c>
      <c r="F7" s="10" t="s">
        <v>636</v>
      </c>
      <c r="H7" s="566"/>
    </row>
    <row r="8" spans="1:9" s="38" customFormat="1" ht="14.25" customHeight="1" thickBot="1" x14ac:dyDescent="0.25">
      <c r="B8" s="128" t="s">
        <v>3</v>
      </c>
      <c r="C8" s="129" t="s">
        <v>4</v>
      </c>
      <c r="D8" s="543" t="s">
        <v>5</v>
      </c>
      <c r="E8" s="589" t="s">
        <v>6</v>
      </c>
      <c r="F8" s="95" t="s">
        <v>7</v>
      </c>
      <c r="H8" s="566"/>
    </row>
    <row r="9" spans="1:9" s="38" customFormat="1" ht="14.25" customHeight="1" thickTop="1" x14ac:dyDescent="0.2">
      <c r="B9" s="132" t="s">
        <v>11</v>
      </c>
      <c r="C9" s="133" t="s">
        <v>65</v>
      </c>
      <c r="D9" s="553">
        <f>SUM(D10:D15)</f>
        <v>12815000</v>
      </c>
      <c r="E9" s="553">
        <f>SUM(E10:E15)</f>
        <v>12815000</v>
      </c>
      <c r="F9" s="552">
        <f>SUM(F10:F15)</f>
        <v>9965000</v>
      </c>
      <c r="H9" s="566"/>
    </row>
    <row r="10" spans="1:9" s="38" customFormat="1" ht="14.25" customHeight="1" x14ac:dyDescent="0.2">
      <c r="B10" s="17" t="s">
        <v>13</v>
      </c>
      <c r="C10" s="18" t="s">
        <v>537</v>
      </c>
      <c r="D10" s="554">
        <v>3400000</v>
      </c>
      <c r="E10" s="590">
        <v>3400000</v>
      </c>
      <c r="F10" s="529">
        <v>0</v>
      </c>
      <c r="H10" s="566"/>
    </row>
    <row r="11" spans="1:9" s="38" customFormat="1" ht="14.25" customHeight="1" x14ac:dyDescent="0.2">
      <c r="B11" s="17" t="s">
        <v>14</v>
      </c>
      <c r="C11" s="18" t="s">
        <v>538</v>
      </c>
      <c r="D11" s="554">
        <v>890000</v>
      </c>
      <c r="E11" s="590">
        <v>890000</v>
      </c>
      <c r="F11" s="529">
        <v>890000</v>
      </c>
      <c r="H11" s="566"/>
    </row>
    <row r="12" spans="1:9" s="38" customFormat="1" ht="14.25" customHeight="1" x14ac:dyDescent="0.2">
      <c r="B12" s="17" t="s">
        <v>41</v>
      </c>
      <c r="C12" s="18" t="s">
        <v>463</v>
      </c>
      <c r="D12" s="554">
        <v>3225000</v>
      </c>
      <c r="E12" s="590">
        <v>3225000</v>
      </c>
      <c r="F12" s="529">
        <v>3225000</v>
      </c>
      <c r="H12" s="566"/>
    </row>
    <row r="13" spans="1:9" s="38" customFormat="1" ht="14.25" customHeight="1" x14ac:dyDescent="0.2">
      <c r="B13" s="17" t="s">
        <v>42</v>
      </c>
      <c r="C13" s="71" t="s">
        <v>557</v>
      </c>
      <c r="D13" s="554">
        <v>5000000</v>
      </c>
      <c r="E13" s="590">
        <v>5000000</v>
      </c>
      <c r="F13" s="529">
        <v>5000000</v>
      </c>
      <c r="H13" s="566"/>
    </row>
    <row r="14" spans="1:9" s="38" customFormat="1" ht="14.25" customHeight="1" x14ac:dyDescent="0.2">
      <c r="B14" s="32" t="s">
        <v>43</v>
      </c>
      <c r="C14" s="254" t="s">
        <v>565</v>
      </c>
      <c r="D14" s="556">
        <v>300000</v>
      </c>
      <c r="E14" s="590">
        <v>300000</v>
      </c>
      <c r="F14" s="529">
        <v>300000</v>
      </c>
      <c r="H14" s="566"/>
    </row>
    <row r="15" spans="1:9" s="38" customFormat="1" ht="14.25" customHeight="1" x14ac:dyDescent="0.2">
      <c r="B15" s="17" t="s">
        <v>44</v>
      </c>
      <c r="C15" s="539" t="s">
        <v>616</v>
      </c>
      <c r="D15" s="554">
        <v>0</v>
      </c>
      <c r="E15" s="556">
        <v>0</v>
      </c>
      <c r="F15" s="529">
        <v>550000</v>
      </c>
      <c r="H15" s="566"/>
    </row>
    <row r="16" spans="1:9" s="38" customFormat="1" ht="14.25" customHeight="1" x14ac:dyDescent="0.2">
      <c r="B16" s="132" t="s">
        <v>18</v>
      </c>
      <c r="C16" s="133" t="s">
        <v>66</v>
      </c>
      <c r="D16" s="555">
        <f>SUM(D17:D86)</f>
        <v>170635892</v>
      </c>
      <c r="E16" s="555">
        <f>SUM(E17:E86)</f>
        <v>176403892</v>
      </c>
      <c r="F16" s="552">
        <f>SUM(F17:F86)</f>
        <v>169599350</v>
      </c>
      <c r="H16" s="566"/>
    </row>
    <row r="17" spans="2:9" s="38" customFormat="1" ht="14.25" customHeight="1" x14ac:dyDescent="0.2">
      <c r="B17" s="17" t="s">
        <v>13</v>
      </c>
      <c r="C17" s="18" t="s">
        <v>534</v>
      </c>
      <c r="D17" s="554">
        <v>190500</v>
      </c>
      <c r="E17" s="590">
        <v>190500</v>
      </c>
      <c r="F17" s="529">
        <v>190500</v>
      </c>
      <c r="H17" s="566"/>
    </row>
    <row r="18" spans="2:9" s="38" customFormat="1" ht="14.25" customHeight="1" x14ac:dyDescent="0.2">
      <c r="B18" s="17" t="s">
        <v>14</v>
      </c>
      <c r="C18" s="18" t="s">
        <v>535</v>
      </c>
      <c r="D18" s="554">
        <v>63500</v>
      </c>
      <c r="E18" s="590">
        <v>63500</v>
      </c>
      <c r="F18" s="529">
        <v>63500</v>
      </c>
      <c r="G18" s="155"/>
      <c r="H18" s="566"/>
    </row>
    <row r="19" spans="2:9" s="38" customFormat="1" ht="14.25" customHeight="1" x14ac:dyDescent="0.2">
      <c r="B19" s="17" t="s">
        <v>41</v>
      </c>
      <c r="C19" s="71" t="s">
        <v>536</v>
      </c>
      <c r="D19" s="554">
        <v>63500</v>
      </c>
      <c r="E19" s="590">
        <v>63500</v>
      </c>
      <c r="F19" s="529">
        <v>63500</v>
      </c>
      <c r="G19" s="155"/>
      <c r="H19" s="567"/>
    </row>
    <row r="20" spans="2:9" s="38" customFormat="1" ht="14.25" customHeight="1" x14ac:dyDescent="0.2">
      <c r="B20" s="32" t="s">
        <v>42</v>
      </c>
      <c r="C20" s="254" t="s">
        <v>539</v>
      </c>
      <c r="D20" s="556">
        <v>10100000</v>
      </c>
      <c r="E20" s="590">
        <v>7947000</v>
      </c>
      <c r="F20" s="529">
        <v>7947000</v>
      </c>
      <c r="G20" s="155"/>
      <c r="H20" s="567"/>
    </row>
    <row r="21" spans="2:9" s="38" customFormat="1" ht="14.25" customHeight="1" x14ac:dyDescent="0.2">
      <c r="B21" s="32" t="s">
        <v>43</v>
      </c>
      <c r="C21" s="254" t="s">
        <v>462</v>
      </c>
      <c r="D21" s="556">
        <v>5046000</v>
      </c>
      <c r="E21" s="590">
        <v>5046000</v>
      </c>
      <c r="F21" s="529">
        <v>5046000</v>
      </c>
      <c r="H21" s="566"/>
    </row>
    <row r="22" spans="2:9" s="38" customFormat="1" ht="14.25" customHeight="1" x14ac:dyDescent="0.2">
      <c r="B22" s="32" t="s">
        <v>44</v>
      </c>
      <c r="C22" s="254" t="s">
        <v>540</v>
      </c>
      <c r="D22" s="556">
        <v>1700000</v>
      </c>
      <c r="E22" s="590">
        <v>1328000</v>
      </c>
      <c r="F22" s="529">
        <v>1328000</v>
      </c>
      <c r="G22" s="155"/>
      <c r="H22" s="566"/>
    </row>
    <row r="23" spans="2:9" s="125" customFormat="1" ht="14.25" customHeight="1" x14ac:dyDescent="0.2">
      <c r="B23" s="32" t="s">
        <v>45</v>
      </c>
      <c r="C23" s="254" t="s">
        <v>541</v>
      </c>
      <c r="D23" s="556">
        <v>10000000</v>
      </c>
      <c r="E23" s="590">
        <v>10000000</v>
      </c>
      <c r="F23" s="529">
        <v>6549000</v>
      </c>
      <c r="G23" s="483"/>
      <c r="H23" s="41"/>
    </row>
    <row r="24" spans="2:9" s="125" customFormat="1" ht="14.25" customHeight="1" x14ac:dyDescent="0.2">
      <c r="B24" s="32" t="s">
        <v>63</v>
      </c>
      <c r="C24" s="254" t="s">
        <v>548</v>
      </c>
      <c r="D24" s="556">
        <v>1100000</v>
      </c>
      <c r="E24" s="590">
        <v>1047000</v>
      </c>
      <c r="F24" s="529">
        <v>1047000</v>
      </c>
      <c r="H24" s="41"/>
    </row>
    <row r="25" spans="2:9" s="38" customFormat="1" ht="14.25" customHeight="1" x14ac:dyDescent="0.2">
      <c r="B25" s="32" t="s">
        <v>70</v>
      </c>
      <c r="C25" s="530" t="s">
        <v>542</v>
      </c>
      <c r="D25" s="556">
        <v>1900000</v>
      </c>
      <c r="E25" s="590">
        <v>1900000</v>
      </c>
      <c r="F25" s="529">
        <v>1900000</v>
      </c>
      <c r="H25" s="566"/>
    </row>
    <row r="26" spans="2:9" s="38" customFormat="1" ht="14.25" customHeight="1" x14ac:dyDescent="0.2">
      <c r="B26" s="32" t="s">
        <v>71</v>
      </c>
      <c r="C26" s="254" t="s">
        <v>543</v>
      </c>
      <c r="D26" s="556">
        <v>500000</v>
      </c>
      <c r="E26" s="590">
        <v>500000</v>
      </c>
      <c r="F26" s="529">
        <v>500000</v>
      </c>
      <c r="H26" s="566"/>
    </row>
    <row r="27" spans="2:9" s="38" customFormat="1" ht="14.25" customHeight="1" x14ac:dyDescent="0.2">
      <c r="B27" s="32" t="s">
        <v>72</v>
      </c>
      <c r="C27" s="254" t="s">
        <v>544</v>
      </c>
      <c r="D27" s="556">
        <v>2000000</v>
      </c>
      <c r="E27" s="590">
        <v>1545000</v>
      </c>
      <c r="F27" s="529">
        <v>1545000</v>
      </c>
      <c r="H27" s="566"/>
    </row>
    <row r="28" spans="2:9" s="38" customFormat="1" ht="24" x14ac:dyDescent="0.2">
      <c r="B28" s="32" t="s">
        <v>73</v>
      </c>
      <c r="C28" s="531" t="s">
        <v>545</v>
      </c>
      <c r="D28" s="556">
        <v>450000</v>
      </c>
      <c r="E28" s="590">
        <v>450000</v>
      </c>
      <c r="F28" s="529">
        <v>450000</v>
      </c>
      <c r="G28" s="155"/>
      <c r="H28" s="566"/>
    </row>
    <row r="29" spans="2:9" s="38" customFormat="1" ht="14.25" customHeight="1" x14ac:dyDescent="0.2">
      <c r="B29" s="32" t="s">
        <v>74</v>
      </c>
      <c r="C29" s="254" t="s">
        <v>546</v>
      </c>
      <c r="D29" s="556">
        <v>380000</v>
      </c>
      <c r="E29" s="590">
        <v>380000</v>
      </c>
      <c r="F29" s="529">
        <v>380000</v>
      </c>
      <c r="H29" s="566"/>
    </row>
    <row r="30" spans="2:9" s="38" customFormat="1" ht="14.25" customHeight="1" x14ac:dyDescent="0.2">
      <c r="B30" s="32" t="s">
        <v>75</v>
      </c>
      <c r="C30" s="254" t="s">
        <v>547</v>
      </c>
      <c r="D30" s="556">
        <v>700000</v>
      </c>
      <c r="E30" s="590">
        <v>620000</v>
      </c>
      <c r="F30" s="529">
        <v>576000</v>
      </c>
      <c r="G30" s="155"/>
      <c r="H30" s="567"/>
      <c r="I30" s="155"/>
    </row>
    <row r="31" spans="2:9" s="38" customFormat="1" ht="14.25" customHeight="1" x14ac:dyDescent="0.2">
      <c r="B31" s="17" t="s">
        <v>76</v>
      </c>
      <c r="C31" s="43" t="s">
        <v>549</v>
      </c>
      <c r="D31" s="554">
        <v>31805042</v>
      </c>
      <c r="E31" s="590">
        <v>31805042</v>
      </c>
      <c r="F31" s="529">
        <v>29138000</v>
      </c>
      <c r="H31" s="567"/>
    </row>
    <row r="32" spans="2:9" s="38" customFormat="1" ht="14.25" customHeight="1" x14ac:dyDescent="0.2">
      <c r="B32" s="17" t="s">
        <v>77</v>
      </c>
      <c r="C32" s="71" t="s">
        <v>550</v>
      </c>
      <c r="D32" s="554">
        <v>32000000</v>
      </c>
      <c r="E32" s="590">
        <v>32000000</v>
      </c>
      <c r="F32" s="529">
        <v>23599000</v>
      </c>
      <c r="H32" s="566"/>
    </row>
    <row r="33" spans="2:8" s="38" customFormat="1" ht="14.25" customHeight="1" x14ac:dyDescent="0.2">
      <c r="B33" s="32" t="s">
        <v>78</v>
      </c>
      <c r="C33" s="254" t="s">
        <v>551</v>
      </c>
      <c r="D33" s="556">
        <v>1000000</v>
      </c>
      <c r="E33" s="590">
        <v>1000000</v>
      </c>
      <c r="F33" s="529">
        <v>1000000</v>
      </c>
      <c r="H33" s="566"/>
    </row>
    <row r="34" spans="2:8" s="38" customFormat="1" ht="14.25" customHeight="1" x14ac:dyDescent="0.2">
      <c r="B34" s="32" t="s">
        <v>79</v>
      </c>
      <c r="C34" s="254" t="s">
        <v>552</v>
      </c>
      <c r="D34" s="556">
        <v>2000000</v>
      </c>
      <c r="E34" s="590">
        <v>2000000</v>
      </c>
      <c r="F34" s="529">
        <v>2000000</v>
      </c>
      <c r="H34" s="566"/>
    </row>
    <row r="35" spans="2:8" s="38" customFormat="1" ht="14.25" customHeight="1" x14ac:dyDescent="0.2">
      <c r="B35" s="32" t="s">
        <v>80</v>
      </c>
      <c r="C35" s="254" t="s">
        <v>553</v>
      </c>
      <c r="D35" s="556">
        <v>4600000</v>
      </c>
      <c r="E35" s="590">
        <v>4570000</v>
      </c>
      <c r="F35" s="529">
        <v>4570000</v>
      </c>
      <c r="H35" s="566"/>
    </row>
    <row r="36" spans="2:8" s="38" customFormat="1" ht="14.25" customHeight="1" x14ac:dyDescent="0.2">
      <c r="B36" s="32" t="s">
        <v>81</v>
      </c>
      <c r="C36" s="254" t="s">
        <v>555</v>
      </c>
      <c r="D36" s="556">
        <v>5700000</v>
      </c>
      <c r="E36" s="590">
        <v>5700000</v>
      </c>
      <c r="F36" s="529">
        <v>5700000</v>
      </c>
      <c r="H36" s="566"/>
    </row>
    <row r="37" spans="2:8" s="38" customFormat="1" ht="14.25" customHeight="1" x14ac:dyDescent="0.2">
      <c r="B37" s="32" t="s">
        <v>82</v>
      </c>
      <c r="C37" s="254" t="s">
        <v>554</v>
      </c>
      <c r="D37" s="556">
        <v>8763000</v>
      </c>
      <c r="E37" s="590">
        <v>8763000</v>
      </c>
      <c r="F37" s="529">
        <v>8763000</v>
      </c>
      <c r="G37" s="155"/>
      <c r="H37" s="567"/>
    </row>
    <row r="38" spans="2:8" s="38" customFormat="1" ht="14.25" customHeight="1" x14ac:dyDescent="0.2">
      <c r="B38" s="17" t="s">
        <v>83</v>
      </c>
      <c r="C38" s="43" t="s">
        <v>556</v>
      </c>
      <c r="D38" s="554">
        <v>28009850</v>
      </c>
      <c r="E38" s="590">
        <v>28009850</v>
      </c>
      <c r="F38" s="529">
        <v>28009850</v>
      </c>
      <c r="H38" s="567"/>
    </row>
    <row r="39" spans="2:8" s="38" customFormat="1" ht="14.25" customHeight="1" x14ac:dyDescent="0.2">
      <c r="B39" s="17" t="s">
        <v>84</v>
      </c>
      <c r="C39" s="18" t="s">
        <v>558</v>
      </c>
      <c r="D39" s="554">
        <v>12000000</v>
      </c>
      <c r="E39" s="590">
        <v>15240000</v>
      </c>
      <c r="F39" s="529">
        <v>15240000</v>
      </c>
      <c r="H39" s="566"/>
    </row>
    <row r="40" spans="2:8" s="38" customFormat="1" ht="14.25" customHeight="1" x14ac:dyDescent="0.2">
      <c r="B40" s="17" t="s">
        <v>85</v>
      </c>
      <c r="C40" s="18" t="s">
        <v>559</v>
      </c>
      <c r="D40" s="554">
        <v>500000</v>
      </c>
      <c r="E40" s="590">
        <v>0</v>
      </c>
      <c r="F40" s="529">
        <v>0</v>
      </c>
      <c r="H40" s="566"/>
    </row>
    <row r="41" spans="2:8" s="38" customFormat="1" ht="14.25" customHeight="1" x14ac:dyDescent="0.2">
      <c r="B41" s="17" t="s">
        <v>86</v>
      </c>
      <c r="C41" s="18" t="s">
        <v>560</v>
      </c>
      <c r="D41" s="554">
        <v>273000</v>
      </c>
      <c r="E41" s="590">
        <v>273000</v>
      </c>
      <c r="F41" s="529">
        <v>273000</v>
      </c>
      <c r="H41" s="566"/>
    </row>
    <row r="42" spans="2:8" s="38" customFormat="1" ht="14.25" customHeight="1" x14ac:dyDescent="0.2">
      <c r="B42" s="17" t="s">
        <v>87</v>
      </c>
      <c r="C42" s="18" t="s">
        <v>464</v>
      </c>
      <c r="D42" s="554">
        <v>2000000</v>
      </c>
      <c r="E42" s="590">
        <v>2000000</v>
      </c>
      <c r="F42" s="529">
        <v>2000000</v>
      </c>
      <c r="H42" s="566"/>
    </row>
    <row r="43" spans="2:8" s="38" customFormat="1" ht="14.25" customHeight="1" x14ac:dyDescent="0.2">
      <c r="B43" s="17" t="s">
        <v>88</v>
      </c>
      <c r="C43" s="18" t="s">
        <v>561</v>
      </c>
      <c r="D43" s="554">
        <v>2305000</v>
      </c>
      <c r="E43" s="590">
        <v>2305000</v>
      </c>
      <c r="F43" s="529">
        <v>2305000</v>
      </c>
      <c r="H43" s="566"/>
    </row>
    <row r="44" spans="2:8" s="38" customFormat="1" ht="14.25" customHeight="1" x14ac:dyDescent="0.2">
      <c r="B44" s="17" t="s">
        <v>89</v>
      </c>
      <c r="C44" s="18" t="s">
        <v>440</v>
      </c>
      <c r="D44" s="554">
        <v>268000</v>
      </c>
      <c r="E44" s="590">
        <v>268000</v>
      </c>
      <c r="F44" s="529">
        <v>268000</v>
      </c>
      <c r="H44" s="567"/>
    </row>
    <row r="45" spans="2:8" s="38" customFormat="1" ht="14.25" customHeight="1" x14ac:dyDescent="0.2">
      <c r="B45" s="17" t="s">
        <v>90</v>
      </c>
      <c r="C45" s="18" t="s">
        <v>562</v>
      </c>
      <c r="D45" s="554">
        <v>500000</v>
      </c>
      <c r="E45" s="590">
        <v>500000</v>
      </c>
      <c r="F45" s="529">
        <v>500000</v>
      </c>
      <c r="H45" s="566"/>
    </row>
    <row r="46" spans="2:8" s="38" customFormat="1" ht="14.25" customHeight="1" x14ac:dyDescent="0.2">
      <c r="B46" s="17" t="s">
        <v>91</v>
      </c>
      <c r="C46" s="18" t="s">
        <v>563</v>
      </c>
      <c r="D46" s="554">
        <v>450000</v>
      </c>
      <c r="E46" s="590">
        <v>450000</v>
      </c>
      <c r="F46" s="529">
        <v>450000</v>
      </c>
      <c r="H46" s="566"/>
    </row>
    <row r="47" spans="2:8" s="38" customFormat="1" ht="14.25" customHeight="1" x14ac:dyDescent="0.2">
      <c r="B47" s="17" t="s">
        <v>92</v>
      </c>
      <c r="C47" s="18" t="s">
        <v>564</v>
      </c>
      <c r="D47" s="554">
        <v>96000</v>
      </c>
      <c r="E47" s="590">
        <v>96000</v>
      </c>
      <c r="F47" s="529">
        <v>96000</v>
      </c>
      <c r="H47" s="566"/>
    </row>
    <row r="48" spans="2:8" s="38" customFormat="1" ht="14.25" customHeight="1" x14ac:dyDescent="0.2">
      <c r="B48" s="17" t="s">
        <v>93</v>
      </c>
      <c r="C48" s="18" t="s">
        <v>438</v>
      </c>
      <c r="D48" s="554">
        <v>102000</v>
      </c>
      <c r="E48" s="590">
        <v>102000</v>
      </c>
      <c r="F48" s="529">
        <v>102000</v>
      </c>
      <c r="G48" s="155"/>
      <c r="H48" s="567"/>
    </row>
    <row r="49" spans="1:8" s="38" customFormat="1" ht="14.25" customHeight="1" thickBot="1" x14ac:dyDescent="0.25">
      <c r="B49" s="598" t="s">
        <v>94</v>
      </c>
      <c r="C49" s="54" t="s">
        <v>439</v>
      </c>
      <c r="D49" s="599">
        <v>76000</v>
      </c>
      <c r="E49" s="600">
        <v>76000</v>
      </c>
      <c r="F49" s="601">
        <v>76000</v>
      </c>
      <c r="G49" s="155"/>
      <c r="H49" s="566"/>
    </row>
    <row r="50" spans="1:8" s="38" customFormat="1" ht="5.25" customHeight="1" thickTop="1" x14ac:dyDescent="0.2">
      <c r="B50" s="513"/>
      <c r="C50" s="515"/>
      <c r="D50" s="353"/>
      <c r="E50" s="353"/>
      <c r="F50" s="353"/>
      <c r="H50" s="566"/>
    </row>
    <row r="51" spans="1:8" s="38" customFormat="1" ht="5.25" customHeight="1" x14ac:dyDescent="0.2">
      <c r="B51" s="513"/>
      <c r="C51" s="515"/>
      <c r="D51" s="353"/>
      <c r="E51" s="353"/>
      <c r="F51" s="353"/>
      <c r="H51" s="566"/>
    </row>
    <row r="52" spans="1:8" s="38" customFormat="1" ht="14.25" customHeight="1" x14ac:dyDescent="0.2">
      <c r="A52"/>
      <c r="B52" s="3"/>
      <c r="C52" s="3"/>
      <c r="D52" s="3"/>
      <c r="E52" s="3"/>
      <c r="F52" s="3"/>
      <c r="G52" s="516" t="s">
        <v>633</v>
      </c>
      <c r="H52" s="566"/>
    </row>
    <row r="53" spans="1:8" s="38" customFormat="1" ht="14.25" customHeight="1" x14ac:dyDescent="0.2">
      <c r="A53"/>
      <c r="B53" s="3"/>
      <c r="C53" s="3"/>
      <c r="D53" s="3"/>
      <c r="E53" s="3"/>
      <c r="F53" s="3"/>
      <c r="G53" s="516" t="str">
        <f>G2</f>
        <v>az 12/2019. (XI.28.) önkormányzati rendelethez</v>
      </c>
      <c r="H53" s="566"/>
    </row>
    <row r="54" spans="1:8" s="38" customFormat="1" ht="14.25" customHeight="1" x14ac:dyDescent="0.2">
      <c r="A54"/>
      <c r="B54" s="1"/>
      <c r="C54" s="1"/>
      <c r="D54" s="1"/>
      <c r="E54" s="1"/>
      <c r="F54" s="1"/>
      <c r="G54" s="1"/>
      <c r="H54" s="566"/>
    </row>
    <row r="55" spans="1:8" s="38" customFormat="1" ht="14.25" customHeight="1" x14ac:dyDescent="0.2">
      <c r="A55" s="674" t="s">
        <v>524</v>
      </c>
      <c r="B55" s="674"/>
      <c r="C55" s="674"/>
      <c r="D55" s="674"/>
      <c r="E55" s="674"/>
      <c r="F55" s="674"/>
      <c r="G55" s="674"/>
      <c r="H55" s="566"/>
    </row>
    <row r="56" spans="1:8" s="38" customFormat="1" ht="9.75" customHeight="1" x14ac:dyDescent="0.2">
      <c r="A56" s="365"/>
      <c r="B56" s="365"/>
      <c r="C56" s="365"/>
      <c r="D56" s="365"/>
      <c r="E56" s="365"/>
      <c r="F56" s="365"/>
      <c r="G56" s="365"/>
      <c r="H56" s="566"/>
    </row>
    <row r="57" spans="1:8" s="38" customFormat="1" ht="14.25" customHeight="1" thickBot="1" x14ac:dyDescent="0.25">
      <c r="A57"/>
      <c r="B57" s="1"/>
      <c r="C57" s="1"/>
      <c r="D57" s="6"/>
      <c r="E57" s="6" t="s">
        <v>179</v>
      </c>
      <c r="F57" s="6" t="s">
        <v>179</v>
      </c>
      <c r="G57" s="1"/>
      <c r="H57" s="566"/>
    </row>
    <row r="58" spans="1:8" s="38" customFormat="1" ht="36" thickTop="1" x14ac:dyDescent="0.2">
      <c r="B58" s="126" t="s">
        <v>117</v>
      </c>
      <c r="C58" s="127" t="s">
        <v>118</v>
      </c>
      <c r="D58" s="542" t="s">
        <v>501</v>
      </c>
      <c r="E58" s="592" t="s">
        <v>607</v>
      </c>
      <c r="F58" s="591" t="s">
        <v>636</v>
      </c>
      <c r="H58" s="566"/>
    </row>
    <row r="59" spans="1:8" s="38" customFormat="1" ht="14.25" customHeight="1" thickBot="1" x14ac:dyDescent="0.25">
      <c r="B59" s="128" t="s">
        <v>3</v>
      </c>
      <c r="C59" s="129" t="s">
        <v>4</v>
      </c>
      <c r="D59" s="543" t="s">
        <v>5</v>
      </c>
      <c r="E59" s="589" t="s">
        <v>6</v>
      </c>
      <c r="F59" s="95" t="s">
        <v>7</v>
      </c>
      <c r="H59" s="566"/>
    </row>
    <row r="60" spans="1:8" s="38" customFormat="1" ht="14.25" customHeight="1" thickTop="1" x14ac:dyDescent="0.2">
      <c r="B60" s="603" t="s">
        <v>95</v>
      </c>
      <c r="C60" s="376" t="s">
        <v>465</v>
      </c>
      <c r="D60" s="548">
        <v>317500</v>
      </c>
      <c r="E60" s="604">
        <v>317500</v>
      </c>
      <c r="F60" s="550">
        <v>0</v>
      </c>
      <c r="H60" s="566"/>
    </row>
    <row r="61" spans="1:8" s="38" customFormat="1" ht="14.25" customHeight="1" x14ac:dyDescent="0.2">
      <c r="B61" s="42" t="s">
        <v>96</v>
      </c>
      <c r="C61" s="532" t="s">
        <v>566</v>
      </c>
      <c r="D61" s="602">
        <v>100000</v>
      </c>
      <c r="E61" s="593">
        <v>100000</v>
      </c>
      <c r="F61" s="533">
        <v>100000</v>
      </c>
      <c r="H61" s="566"/>
    </row>
    <row r="62" spans="1:8" s="38" customFormat="1" ht="14.25" customHeight="1" x14ac:dyDescent="0.2">
      <c r="B62" s="17" t="s">
        <v>97</v>
      </c>
      <c r="C62" s="254" t="s">
        <v>567</v>
      </c>
      <c r="D62" s="556">
        <v>534000</v>
      </c>
      <c r="E62" s="590">
        <v>534000</v>
      </c>
      <c r="F62" s="529">
        <v>570000</v>
      </c>
      <c r="H62" s="566"/>
    </row>
    <row r="63" spans="1:8" s="38" customFormat="1" ht="14.25" customHeight="1" x14ac:dyDescent="0.2">
      <c r="B63" s="17" t="s">
        <v>98</v>
      </c>
      <c r="C63" s="254" t="s">
        <v>594</v>
      </c>
      <c r="D63" s="556">
        <v>657000</v>
      </c>
      <c r="E63" s="590">
        <v>586000</v>
      </c>
      <c r="F63" s="529">
        <v>556000</v>
      </c>
      <c r="H63" s="566"/>
    </row>
    <row r="64" spans="1:8" s="38" customFormat="1" ht="14.25" customHeight="1" x14ac:dyDescent="0.2">
      <c r="B64" s="17" t="s">
        <v>99</v>
      </c>
      <c r="C64" s="254" t="s">
        <v>568</v>
      </c>
      <c r="D64" s="556">
        <v>700000</v>
      </c>
      <c r="E64" s="590">
        <v>783000</v>
      </c>
      <c r="F64" s="529">
        <v>783000</v>
      </c>
      <c r="H64" s="567"/>
    </row>
    <row r="65" spans="2:8" s="38" customFormat="1" ht="14.25" customHeight="1" x14ac:dyDescent="0.2">
      <c r="B65" s="17" t="s">
        <v>100</v>
      </c>
      <c r="C65" s="254" t="s">
        <v>569</v>
      </c>
      <c r="D65" s="556">
        <v>370000</v>
      </c>
      <c r="E65" s="590">
        <v>370000</v>
      </c>
      <c r="F65" s="529">
        <v>368000</v>
      </c>
      <c r="G65" s="155"/>
      <c r="H65" s="567"/>
    </row>
    <row r="66" spans="2:8" s="38" customFormat="1" ht="14.25" customHeight="1" x14ac:dyDescent="0.2">
      <c r="B66" s="17" t="s">
        <v>473</v>
      </c>
      <c r="C66" s="43" t="s">
        <v>466</v>
      </c>
      <c r="D66" s="554">
        <v>300000</v>
      </c>
      <c r="E66" s="590">
        <v>300000</v>
      </c>
      <c r="F66" s="529">
        <v>300000</v>
      </c>
      <c r="H66" s="566"/>
    </row>
    <row r="67" spans="2:8" s="38" customFormat="1" ht="14.25" customHeight="1" x14ac:dyDescent="0.2">
      <c r="B67" s="17" t="s">
        <v>494</v>
      </c>
      <c r="C67" s="71" t="s">
        <v>474</v>
      </c>
      <c r="D67" s="554">
        <v>229000</v>
      </c>
      <c r="E67" s="590">
        <v>229000</v>
      </c>
      <c r="F67" s="529">
        <v>229000</v>
      </c>
      <c r="H67" s="566"/>
    </row>
    <row r="68" spans="2:8" s="38" customFormat="1" ht="14.25" customHeight="1" x14ac:dyDescent="0.2">
      <c r="B68" s="17" t="s">
        <v>575</v>
      </c>
      <c r="C68" s="254" t="s">
        <v>570</v>
      </c>
      <c r="D68" s="556">
        <v>127000</v>
      </c>
      <c r="E68" s="590">
        <v>127000</v>
      </c>
      <c r="F68" s="529">
        <v>127000</v>
      </c>
      <c r="H68" s="566"/>
    </row>
    <row r="69" spans="2:8" s="38" customFormat="1" ht="14.25" customHeight="1" x14ac:dyDescent="0.2">
      <c r="B69" s="17" t="s">
        <v>576</v>
      </c>
      <c r="C69" s="254" t="s">
        <v>571</v>
      </c>
      <c r="D69" s="556">
        <v>60000</v>
      </c>
      <c r="E69" s="590">
        <v>60000</v>
      </c>
      <c r="F69" s="529">
        <v>60000</v>
      </c>
      <c r="H69" s="566"/>
    </row>
    <row r="70" spans="2:8" s="38" customFormat="1" ht="14.25" customHeight="1" x14ac:dyDescent="0.2">
      <c r="B70" s="17" t="s">
        <v>577</v>
      </c>
      <c r="C70" s="254" t="s">
        <v>572</v>
      </c>
      <c r="D70" s="556">
        <v>100000</v>
      </c>
      <c r="E70" s="590">
        <v>100000</v>
      </c>
      <c r="F70" s="529">
        <v>100000</v>
      </c>
      <c r="G70" s="155"/>
      <c r="H70" s="566"/>
    </row>
    <row r="71" spans="2:8" s="38" customFormat="1" ht="14.25" customHeight="1" x14ac:dyDescent="0.2">
      <c r="B71" s="17" t="s">
        <v>578</v>
      </c>
      <c r="C71" s="254" t="s">
        <v>573</v>
      </c>
      <c r="D71" s="556">
        <v>300000</v>
      </c>
      <c r="E71" s="590">
        <v>300000</v>
      </c>
      <c r="F71" s="529">
        <v>300000</v>
      </c>
      <c r="G71" s="155"/>
      <c r="H71" s="566"/>
    </row>
    <row r="72" spans="2:8" s="38" customFormat="1" ht="14.25" customHeight="1" x14ac:dyDescent="0.2">
      <c r="B72" s="17" t="s">
        <v>579</v>
      </c>
      <c r="C72" s="254" t="s">
        <v>574</v>
      </c>
      <c r="D72" s="556">
        <v>200000</v>
      </c>
      <c r="E72" s="590">
        <v>200000</v>
      </c>
      <c r="F72" s="529">
        <v>200000</v>
      </c>
      <c r="G72" s="155"/>
      <c r="H72" s="567"/>
    </row>
    <row r="73" spans="2:8" s="38" customFormat="1" ht="14.25" customHeight="1" x14ac:dyDescent="0.2">
      <c r="B73" s="17" t="s">
        <v>598</v>
      </c>
      <c r="C73" s="254" t="s">
        <v>589</v>
      </c>
      <c r="D73" s="556">
        <v>0</v>
      </c>
      <c r="E73" s="590">
        <v>170000</v>
      </c>
      <c r="F73" s="529">
        <v>170000</v>
      </c>
      <c r="G73" s="155"/>
      <c r="H73" s="566"/>
    </row>
    <row r="74" spans="2:8" s="38" customFormat="1" ht="14.25" customHeight="1" x14ac:dyDescent="0.2">
      <c r="B74" s="17" t="s">
        <v>599</v>
      </c>
      <c r="C74" s="254" t="s">
        <v>590</v>
      </c>
      <c r="D74" s="556">
        <v>0</v>
      </c>
      <c r="E74" s="590">
        <v>605000</v>
      </c>
      <c r="F74" s="529">
        <v>605000</v>
      </c>
      <c r="G74" s="155"/>
      <c r="H74" s="566"/>
    </row>
    <row r="75" spans="2:8" s="38" customFormat="1" ht="14.25" customHeight="1" x14ac:dyDescent="0.2">
      <c r="B75" s="17" t="s">
        <v>600</v>
      </c>
      <c r="C75" s="254" t="s">
        <v>591</v>
      </c>
      <c r="D75" s="556">
        <v>0</v>
      </c>
      <c r="E75" s="590">
        <v>2423000</v>
      </c>
      <c r="F75" s="529">
        <v>2423000</v>
      </c>
      <c r="G75" s="155"/>
      <c r="H75" s="566"/>
    </row>
    <row r="76" spans="2:8" s="38" customFormat="1" ht="14.25" customHeight="1" x14ac:dyDescent="0.2">
      <c r="B76" s="17" t="s">
        <v>601</v>
      </c>
      <c r="C76" s="254" t="s">
        <v>592</v>
      </c>
      <c r="D76" s="556">
        <v>0</v>
      </c>
      <c r="E76" s="590">
        <v>2473000</v>
      </c>
      <c r="F76" s="529">
        <v>2473000</v>
      </c>
      <c r="G76" s="155"/>
      <c r="H76" s="566"/>
    </row>
    <row r="77" spans="2:8" s="38" customFormat="1" ht="14.25" customHeight="1" x14ac:dyDescent="0.2">
      <c r="B77" s="17" t="s">
        <v>602</v>
      </c>
      <c r="C77" s="254" t="s">
        <v>593</v>
      </c>
      <c r="D77" s="556">
        <v>0</v>
      </c>
      <c r="E77" s="590">
        <v>119000</v>
      </c>
      <c r="F77" s="529">
        <v>119000</v>
      </c>
      <c r="G77" s="155"/>
      <c r="H77" s="566"/>
    </row>
    <row r="78" spans="2:8" s="38" customFormat="1" ht="14.25" customHeight="1" x14ac:dyDescent="0.2">
      <c r="B78" s="17" t="s">
        <v>603</v>
      </c>
      <c r="C78" s="254" t="s">
        <v>595</v>
      </c>
      <c r="D78" s="556">
        <v>0</v>
      </c>
      <c r="E78" s="590">
        <v>152000</v>
      </c>
      <c r="F78" s="529">
        <v>152000</v>
      </c>
      <c r="G78" s="155"/>
      <c r="H78" s="566"/>
    </row>
    <row r="79" spans="2:8" s="38" customFormat="1" ht="14.25" customHeight="1" x14ac:dyDescent="0.2">
      <c r="B79" s="17" t="s">
        <v>604</v>
      </c>
      <c r="C79" s="254" t="s">
        <v>596</v>
      </c>
      <c r="D79" s="556">
        <v>0</v>
      </c>
      <c r="E79" s="590">
        <v>153000</v>
      </c>
      <c r="F79" s="529">
        <v>153000</v>
      </c>
      <c r="G79" s="155"/>
      <c r="H79" s="566"/>
    </row>
    <row r="80" spans="2:8" s="38" customFormat="1" ht="14.25" customHeight="1" x14ac:dyDescent="0.2">
      <c r="B80" s="17" t="s">
        <v>605</v>
      </c>
      <c r="C80" s="254" t="s">
        <v>597</v>
      </c>
      <c r="D80" s="556">
        <v>0</v>
      </c>
      <c r="E80" s="590">
        <v>64000</v>
      </c>
      <c r="F80" s="529">
        <v>70000</v>
      </c>
      <c r="G80" s="155"/>
      <c r="H80" s="566"/>
    </row>
    <row r="81" spans="2:8" s="38" customFormat="1" ht="14.25" customHeight="1" x14ac:dyDescent="0.2">
      <c r="B81" s="17" t="s">
        <v>615</v>
      </c>
      <c r="C81" s="71" t="s">
        <v>537</v>
      </c>
      <c r="D81" s="554">
        <v>0</v>
      </c>
      <c r="E81" s="590">
        <v>0</v>
      </c>
      <c r="F81" s="529">
        <v>3400000</v>
      </c>
      <c r="G81" s="155"/>
      <c r="H81" s="566"/>
    </row>
    <row r="82" spans="2:8" s="38" customFormat="1" ht="14.25" customHeight="1" x14ac:dyDescent="0.2">
      <c r="B82" s="17" t="s">
        <v>620</v>
      </c>
      <c r="C82" s="254" t="s">
        <v>617</v>
      </c>
      <c r="D82" s="556">
        <v>0</v>
      </c>
      <c r="E82" s="590">
        <v>0</v>
      </c>
      <c r="F82" s="529">
        <v>343000</v>
      </c>
      <c r="G82" s="155"/>
      <c r="H82" s="566"/>
    </row>
    <row r="83" spans="2:8" s="38" customFormat="1" ht="14.25" customHeight="1" x14ac:dyDescent="0.2">
      <c r="B83" s="17" t="s">
        <v>621</v>
      </c>
      <c r="C83" s="254" t="s">
        <v>618</v>
      </c>
      <c r="D83" s="556">
        <v>0</v>
      </c>
      <c r="E83" s="590">
        <v>0</v>
      </c>
      <c r="F83" s="529">
        <v>423000</v>
      </c>
      <c r="G83" s="155"/>
      <c r="H83" s="566"/>
    </row>
    <row r="84" spans="2:8" s="38" customFormat="1" ht="14.25" customHeight="1" x14ac:dyDescent="0.2">
      <c r="B84" s="17" t="s">
        <v>622</v>
      </c>
      <c r="C84" s="254" t="s">
        <v>619</v>
      </c>
      <c r="D84" s="556">
        <v>0</v>
      </c>
      <c r="E84" s="590">
        <v>0</v>
      </c>
      <c r="F84" s="529">
        <v>24000</v>
      </c>
      <c r="G84" s="155"/>
      <c r="H84" s="566"/>
    </row>
    <row r="85" spans="2:8" s="38" customFormat="1" ht="14.25" customHeight="1" x14ac:dyDescent="0.2">
      <c r="B85" s="17" t="s">
        <v>623</v>
      </c>
      <c r="C85" s="254" t="s">
        <v>624</v>
      </c>
      <c r="D85" s="556">
        <v>0</v>
      </c>
      <c r="E85" s="590">
        <v>0</v>
      </c>
      <c r="F85" s="529">
        <v>3806000</v>
      </c>
      <c r="G85" s="155"/>
      <c r="H85" s="566"/>
    </row>
    <row r="86" spans="2:8" s="38" customFormat="1" ht="14.25" customHeight="1" x14ac:dyDescent="0.2">
      <c r="B86" s="17" t="s">
        <v>626</v>
      </c>
      <c r="C86" s="254" t="s">
        <v>625</v>
      </c>
      <c r="D86" s="556">
        <v>0</v>
      </c>
      <c r="E86" s="590">
        <v>0</v>
      </c>
      <c r="F86" s="529">
        <v>70000</v>
      </c>
      <c r="G86" s="155"/>
      <c r="H86" s="566"/>
    </row>
    <row r="87" spans="2:8" s="38" customFormat="1" ht="14.25" customHeight="1" x14ac:dyDescent="0.2">
      <c r="B87" s="132" t="s">
        <v>19</v>
      </c>
      <c r="C87" s="565" t="s">
        <v>119</v>
      </c>
      <c r="D87" s="561">
        <f>SUM(D88)</f>
        <v>14220000</v>
      </c>
      <c r="E87" s="594">
        <f>SUM(E88)</f>
        <v>14220000</v>
      </c>
      <c r="F87" s="557">
        <f>SUM(F88)</f>
        <v>0</v>
      </c>
      <c r="G87" s="155"/>
      <c r="H87" s="566"/>
    </row>
    <row r="88" spans="2:8" s="38" customFormat="1" ht="14.25" customHeight="1" x14ac:dyDescent="0.2">
      <c r="B88" s="130" t="s">
        <v>13</v>
      </c>
      <c r="C88" s="131" t="s">
        <v>120</v>
      </c>
      <c r="D88" s="562">
        <v>14220000</v>
      </c>
      <c r="E88" s="595">
        <v>14220000</v>
      </c>
      <c r="F88" s="558">
        <v>0</v>
      </c>
      <c r="H88" s="566"/>
    </row>
    <row r="89" spans="2:8" s="38" customFormat="1" ht="14.25" customHeight="1" thickBot="1" x14ac:dyDescent="0.25">
      <c r="B89" s="270" t="s">
        <v>20</v>
      </c>
      <c r="C89" s="296" t="s">
        <v>121</v>
      </c>
      <c r="D89" s="563">
        <v>2500000</v>
      </c>
      <c r="E89" s="596">
        <v>2500000</v>
      </c>
      <c r="F89" s="559">
        <v>8674000</v>
      </c>
      <c r="H89" s="566"/>
    </row>
    <row r="90" spans="2:8" s="38" customFormat="1" ht="14.25" customHeight="1" thickTop="1" thickBot="1" x14ac:dyDescent="0.25">
      <c r="B90" s="199" t="s">
        <v>122</v>
      </c>
      <c r="C90" s="199"/>
      <c r="D90" s="564">
        <f>D9+D16+D87+D89</f>
        <v>200170892</v>
      </c>
      <c r="E90" s="597">
        <f>E9+E16+E87+E89</f>
        <v>205938892</v>
      </c>
      <c r="F90" s="560">
        <f>F9+F16+F87+F89</f>
        <v>188238350</v>
      </c>
      <c r="H90" s="566"/>
    </row>
    <row r="91" spans="2:8" s="38" customFormat="1" ht="14.25" customHeight="1" thickTop="1" x14ac:dyDescent="0.2">
      <c r="B91" s="1"/>
      <c r="C91" s="1"/>
      <c r="D91" s="1"/>
      <c r="E91" s="1"/>
      <c r="F91" s="1"/>
      <c r="H91" s="566"/>
    </row>
  </sheetData>
  <sheetProtection selectLockedCells="1" selectUnlockedCells="1"/>
  <mergeCells count="2">
    <mergeCell ref="A4:G4"/>
    <mergeCell ref="A55:G55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5</vt:i4>
      </vt:variant>
    </vt:vector>
  </HeadingPairs>
  <TitlesOfParts>
    <vt:vector size="19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 melléklet</vt:lpstr>
      <vt:lpstr>14.sz. melléklet</vt:lpstr>
      <vt:lpstr>'1.sz. melléklet'!Nyomtatási_terület</vt:lpstr>
      <vt:lpstr>'10.sz. melléklet'!Nyomtatási_terület</vt:lpstr>
      <vt:lpstr>'14.sz. melléklet'!Nyomtatási_terület</vt:lpstr>
      <vt:lpstr>'6. sz. melléklet '!Nyomtatási_terület</vt:lpstr>
      <vt:lpstr>'8.sz.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2019-11-06T09:53:02Z</cp:lastPrinted>
  <dcterms:created xsi:type="dcterms:W3CDTF">2014-02-03T15:00:44Z</dcterms:created>
  <dcterms:modified xsi:type="dcterms:W3CDTF">2019-11-27T13:49:54Z</dcterms:modified>
</cp:coreProperties>
</file>