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\Desktop\2019\Költségvetés módosítás\2019_12_31\Mellékletek\"/>
    </mc:Choice>
  </mc:AlternateContent>
  <xr:revisionPtr revIDLastSave="0" documentId="8_{A49FEDB8-400F-4352-B809-565B21628E93}" xr6:coauthVersionLast="45" xr6:coauthVersionMax="45" xr10:uidLastSave="{00000000-0000-0000-0000-000000000000}"/>
  <bookViews>
    <workbookView xWindow="-120" yWindow="-120" windowWidth="21840" windowHeight="13140" tabRatio="596" xr2:uid="{00000000-000D-0000-FFFF-FFFF00000000}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" sheetId="11" r:id="rId12"/>
    <sheet name="13.sz. melléklet" sheetId="34" r:id="rId13"/>
    <sheet name="14.sz. melléklet" sheetId="31" r:id="rId14"/>
    <sheet name="15.sz melléklet" sheetId="13" r:id="rId15"/>
    <sheet name="16.sz. melléklet" sheetId="14" r:id="rId16"/>
    <sheet name="17.sz. melléklet" sheetId="25" r:id="rId17"/>
  </sheets>
  <definedNames>
    <definedName name="_xlnm.Print_Area" localSheetId="0">'1.sz. melléklet'!$A$1:$G$41</definedName>
    <definedName name="_xlnm.Print_Area" localSheetId="10">'11.sz. melléklet'!$A$1:$I$43</definedName>
    <definedName name="_xlnm.Print_Area" localSheetId="15">'16.sz. melléklet'!$A$1:$O$26</definedName>
    <definedName name="_xlnm.Print_Area" localSheetId="5">'6. sz. melléklet '!$A$1:$N$54</definedName>
    <definedName name="_xlnm.Print_Area" localSheetId="8">'9.sz. melléklet'!$A$1:$G$10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6" i="7" l="1"/>
  <c r="F2" i="31"/>
  <c r="G54" i="30"/>
  <c r="G53" i="30"/>
  <c r="G52" i="30"/>
  <c r="L54" i="30"/>
  <c r="L53" i="30"/>
  <c r="L52" i="30"/>
  <c r="L49" i="30"/>
  <c r="L48" i="30"/>
  <c r="L47" i="30"/>
  <c r="L46" i="30"/>
  <c r="L45" i="30"/>
  <c r="L44" i="30"/>
  <c r="L43" i="30"/>
  <c r="L42" i="30"/>
  <c r="L40" i="30"/>
  <c r="L39" i="30"/>
  <c r="L38" i="30"/>
  <c r="L37" i="30"/>
  <c r="L36" i="30"/>
  <c r="L35" i="30"/>
  <c r="L34" i="30"/>
  <c r="L33" i="30"/>
  <c r="L32" i="30"/>
  <c r="L31" i="30"/>
  <c r="L30" i="30"/>
  <c r="L27" i="30"/>
  <c r="L26" i="30"/>
  <c r="L25" i="30"/>
  <c r="L24" i="30"/>
  <c r="L23" i="30"/>
  <c r="L20" i="30"/>
  <c r="L18" i="30"/>
  <c r="L16" i="30"/>
  <c r="L15" i="30"/>
  <c r="L14" i="30"/>
  <c r="L13" i="30"/>
  <c r="L12" i="30"/>
  <c r="L11" i="30"/>
  <c r="L10" i="30"/>
  <c r="L9" i="30"/>
  <c r="L8" i="30"/>
  <c r="G8" i="30"/>
  <c r="G50" i="30"/>
  <c r="G44" i="30"/>
  <c r="G40" i="30"/>
  <c r="G39" i="30"/>
  <c r="G38" i="30"/>
  <c r="G36" i="30"/>
  <c r="G35" i="30"/>
  <c r="G34" i="30"/>
  <c r="G21" i="30"/>
  <c r="G18" i="30"/>
  <c r="G16" i="30"/>
  <c r="G12" i="30"/>
  <c r="G11" i="30"/>
  <c r="G10" i="30"/>
  <c r="G9" i="30"/>
  <c r="K52" i="30" l="1"/>
  <c r="K53" i="30"/>
  <c r="F52" i="30"/>
  <c r="F54" i="30" s="1"/>
  <c r="F53" i="30"/>
  <c r="E24" i="31"/>
  <c r="E30" i="31" s="1"/>
  <c r="E32" i="31" s="1"/>
  <c r="E20" i="31"/>
  <c r="K54" i="30" l="1"/>
  <c r="F16" i="13"/>
  <c r="F19" i="13" s="1"/>
  <c r="F21" i="13"/>
  <c r="F22" i="13"/>
  <c r="F23" i="13"/>
  <c r="F24" i="13"/>
  <c r="F25" i="13"/>
  <c r="F10" i="13"/>
  <c r="F11" i="13"/>
  <c r="F12" i="13"/>
  <c r="F13" i="13"/>
  <c r="F14" i="13"/>
  <c r="F15" i="13"/>
  <c r="F17" i="13"/>
  <c r="F9" i="34"/>
  <c r="E15" i="34"/>
  <c r="E11" i="34"/>
  <c r="F11" i="34" s="1"/>
  <c r="F33" i="11"/>
  <c r="F32" i="11"/>
  <c r="F31" i="11"/>
  <c r="F30" i="11"/>
  <c r="F29" i="11"/>
  <c r="F28" i="11"/>
  <c r="F27" i="11"/>
  <c r="F26" i="11"/>
  <c r="F25" i="11"/>
  <c r="F24" i="11"/>
  <c r="F23" i="11"/>
  <c r="F22" i="11"/>
  <c r="F18" i="11"/>
  <c r="F17" i="11"/>
  <c r="F16" i="11"/>
  <c r="F15" i="11"/>
  <c r="F14" i="11"/>
  <c r="F13" i="11"/>
  <c r="F12" i="11"/>
  <c r="F11" i="11"/>
  <c r="F10" i="11"/>
  <c r="F9" i="11"/>
  <c r="E38" i="11"/>
  <c r="E34" i="11"/>
  <c r="E19" i="11"/>
  <c r="I35" i="10"/>
  <c r="I22" i="10"/>
  <c r="I28" i="10"/>
  <c r="I41" i="10"/>
  <c r="H16" i="10"/>
  <c r="H11" i="10"/>
  <c r="H41" i="10"/>
  <c r="H28" i="10"/>
  <c r="H25" i="10"/>
  <c r="H38" i="10" l="1"/>
  <c r="H22" i="10"/>
  <c r="G98" i="9"/>
  <c r="G9" i="9"/>
  <c r="G16" i="9"/>
  <c r="G101" i="9" s="1"/>
  <c r="G10" i="18"/>
  <c r="G9" i="18"/>
  <c r="F9" i="18"/>
  <c r="F10" i="18" s="1"/>
  <c r="H42" i="10" l="1"/>
  <c r="F27" i="2" l="1"/>
  <c r="F29" i="2" s="1"/>
  <c r="F35" i="1"/>
  <c r="F36" i="1"/>
  <c r="F38" i="1"/>
  <c r="F37" i="1" s="1"/>
  <c r="F40" i="1"/>
  <c r="F26" i="1"/>
  <c r="F29" i="1"/>
  <c r="F27" i="1" s="1"/>
  <c r="F24" i="1"/>
  <c r="F10" i="1"/>
  <c r="F9" i="1" s="1"/>
  <c r="F11" i="1"/>
  <c r="F12" i="1"/>
  <c r="F13" i="1"/>
  <c r="F14" i="1"/>
  <c r="F16" i="1"/>
  <c r="F15" i="1" s="1"/>
  <c r="F23" i="1" s="1"/>
  <c r="F17" i="1"/>
  <c r="F18" i="1"/>
  <c r="F19" i="1"/>
  <c r="F20" i="1"/>
  <c r="F21" i="1"/>
  <c r="F22" i="1"/>
  <c r="F20" i="2"/>
  <c r="F21" i="2"/>
  <c r="F22" i="2"/>
  <c r="F23" i="2"/>
  <c r="F24" i="2" s="1"/>
  <c r="F26" i="2" s="1"/>
  <c r="L26" i="2"/>
  <c r="L27" i="2"/>
  <c r="L19" i="2"/>
  <c r="L20" i="2"/>
  <c r="L21" i="2"/>
  <c r="L22" i="2"/>
  <c r="L9" i="2"/>
  <c r="L10" i="2"/>
  <c r="L11" i="2"/>
  <c r="L12" i="2"/>
  <c r="L13" i="2"/>
  <c r="L14" i="2"/>
  <c r="L15" i="2"/>
  <c r="L16" i="2"/>
  <c r="F9" i="2"/>
  <c r="F10" i="2"/>
  <c r="F11" i="2"/>
  <c r="F12" i="2"/>
  <c r="F13" i="2"/>
  <c r="F14" i="2"/>
  <c r="F15" i="2"/>
  <c r="F27" i="3"/>
  <c r="F29" i="3"/>
  <c r="F28" i="3" s="1"/>
  <c r="F30" i="3"/>
  <c r="F31" i="3"/>
  <c r="F32" i="3"/>
  <c r="F33" i="3"/>
  <c r="G19" i="4"/>
  <c r="G11" i="4"/>
  <c r="G12" i="4"/>
  <c r="G13" i="4"/>
  <c r="G14" i="4"/>
  <c r="G15" i="4"/>
  <c r="G16" i="4"/>
  <c r="G17" i="4"/>
  <c r="G18" i="4"/>
  <c r="G9" i="5"/>
  <c r="G10" i="5"/>
  <c r="G11" i="5"/>
  <c r="G12" i="5"/>
  <c r="G40" i="8"/>
  <c r="G39" i="8"/>
  <c r="G38" i="8"/>
  <c r="G36" i="8"/>
  <c r="G28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0" i="8"/>
  <c r="G9" i="8"/>
  <c r="G8" i="8"/>
  <c r="F35" i="8"/>
  <c r="F41" i="8" s="1"/>
  <c r="F9" i="8"/>
  <c r="F15" i="8"/>
  <c r="F19" i="8"/>
  <c r="F24" i="8"/>
  <c r="H94" i="7"/>
  <c r="H91" i="7"/>
  <c r="H90" i="7"/>
  <c r="H84" i="7"/>
  <c r="H80" i="7"/>
  <c r="H79" i="7"/>
  <c r="H78" i="7"/>
  <c r="H77" i="7"/>
  <c r="H76" i="7"/>
  <c r="H75" i="7"/>
  <c r="H74" i="7"/>
  <c r="H73" i="7"/>
  <c r="H72" i="7"/>
  <c r="H71" i="7"/>
  <c r="H69" i="7"/>
  <c r="H67" i="7"/>
  <c r="H64" i="7"/>
  <c r="H63" i="7"/>
  <c r="H54" i="7"/>
  <c r="H53" i="7"/>
  <c r="H51" i="7"/>
  <c r="H47" i="7"/>
  <c r="H45" i="7"/>
  <c r="H44" i="7"/>
  <c r="H43" i="7"/>
  <c r="H42" i="7"/>
  <c r="H41" i="7"/>
  <c r="H40" i="7"/>
  <c r="H39" i="7"/>
  <c r="H36" i="7"/>
  <c r="H35" i="7"/>
  <c r="H34" i="7"/>
  <c r="H33" i="7"/>
  <c r="H31" i="7"/>
  <c r="H30" i="7"/>
  <c r="H28" i="7"/>
  <c r="H27" i="7"/>
  <c r="H26" i="7"/>
  <c r="H24" i="7"/>
  <c r="H23" i="7"/>
  <c r="H22" i="7"/>
  <c r="H21" i="7"/>
  <c r="H19" i="7"/>
  <c r="H18" i="7"/>
  <c r="H17" i="7"/>
  <c r="H16" i="7"/>
  <c r="H14" i="7"/>
  <c r="H13" i="7"/>
  <c r="H12" i="7"/>
  <c r="H11" i="7"/>
  <c r="H9" i="7"/>
  <c r="G62" i="7"/>
  <c r="H62" i="7" s="1"/>
  <c r="G65" i="7"/>
  <c r="H65" i="7" s="1"/>
  <c r="G70" i="7"/>
  <c r="G68" i="7" s="1"/>
  <c r="H68" i="7" s="1"/>
  <c r="G75" i="7"/>
  <c r="G85" i="7"/>
  <c r="G87" i="7"/>
  <c r="G89" i="7"/>
  <c r="H89" i="7" s="1"/>
  <c r="G92" i="7"/>
  <c r="H92" i="7" s="1"/>
  <c r="G8" i="7"/>
  <c r="G15" i="7"/>
  <c r="H15" i="7" s="1"/>
  <c r="G20" i="7"/>
  <c r="H20" i="7" s="1"/>
  <c r="G25" i="7"/>
  <c r="H25" i="7" s="1"/>
  <c r="G32" i="7"/>
  <c r="H32" i="7" s="1"/>
  <c r="G37" i="7"/>
  <c r="H37" i="7" s="1"/>
  <c r="G44" i="7"/>
  <c r="G48" i="7"/>
  <c r="H48" i="7" s="1"/>
  <c r="G52" i="7"/>
  <c r="H52" i="7" s="1"/>
  <c r="F11" i="3"/>
  <c r="F36" i="3"/>
  <c r="F35" i="3" s="1"/>
  <c r="G25" i="1"/>
  <c r="F39" i="1" l="1"/>
  <c r="F41" i="1" s="1"/>
  <c r="F31" i="1"/>
  <c r="F32" i="1" s="1"/>
  <c r="F8" i="8"/>
  <c r="F28" i="8" s="1"/>
  <c r="H70" i="7"/>
  <c r="G96" i="7"/>
  <c r="G7" i="7"/>
  <c r="G55" i="7" s="1"/>
  <c r="H55" i="7" s="1"/>
  <c r="H8" i="7"/>
  <c r="H7" i="7" l="1"/>
  <c r="E17" i="13"/>
  <c r="D11" i="34"/>
  <c r="D15" i="34"/>
  <c r="C15" i="34"/>
  <c r="D19" i="11"/>
  <c r="C38" i="11"/>
  <c r="G41" i="10"/>
  <c r="I16" i="10" l="1"/>
  <c r="I11" i="10"/>
  <c r="F16" i="9"/>
  <c r="F9" i="9"/>
  <c r="E9" i="9"/>
  <c r="D9" i="9"/>
  <c r="E16" i="9"/>
  <c r="D16" i="9"/>
  <c r="J53" i="30"/>
  <c r="E53" i="30"/>
  <c r="E24" i="1"/>
  <c r="E38" i="1"/>
  <c r="E9" i="18" s="1"/>
  <c r="E10" i="18" s="1"/>
  <c r="E40" i="1"/>
  <c r="E10" i="1"/>
  <c r="E11" i="1"/>
  <c r="E13" i="1"/>
  <c r="E14" i="1"/>
  <c r="E16" i="1"/>
  <c r="E18" i="1"/>
  <c r="E29" i="1"/>
  <c r="E27" i="1" s="1"/>
  <c r="K10" i="2"/>
  <c r="K27" i="2"/>
  <c r="K12" i="2"/>
  <c r="K13" i="2"/>
  <c r="K14" i="2"/>
  <c r="K15" i="2"/>
  <c r="K16" i="2"/>
  <c r="E20" i="2"/>
  <c r="E21" i="2"/>
  <c r="E10" i="2"/>
  <c r="E12" i="2"/>
  <c r="E13" i="2"/>
  <c r="E14" i="2"/>
  <c r="E29" i="3"/>
  <c r="E31" i="3"/>
  <c r="E27" i="3"/>
  <c r="F12" i="4"/>
  <c r="F14" i="4"/>
  <c r="F15" i="4"/>
  <c r="F16" i="4"/>
  <c r="F17" i="4"/>
  <c r="F19" i="4"/>
  <c r="E12" i="4"/>
  <c r="E14" i="4"/>
  <c r="E24" i="13"/>
  <c r="E23" i="13"/>
  <c r="E10" i="13"/>
  <c r="I25" i="10"/>
  <c r="F98" i="9"/>
  <c r="F10" i="3" l="1"/>
  <c r="L29" i="2"/>
  <c r="E12" i="1"/>
  <c r="E31" i="1"/>
  <c r="E9" i="1"/>
  <c r="F101" i="9"/>
  <c r="E37" i="1"/>
  <c r="F92" i="7"/>
  <c r="F89" i="7"/>
  <c r="F87" i="7"/>
  <c r="F85" i="7"/>
  <c r="F75" i="7"/>
  <c r="F70" i="7"/>
  <c r="F65" i="7"/>
  <c r="F62" i="7"/>
  <c r="F52" i="7"/>
  <c r="F48" i="7"/>
  <c r="F44" i="7"/>
  <c r="F37" i="7"/>
  <c r="F32" i="7"/>
  <c r="F25" i="7"/>
  <c r="F15" i="7"/>
  <c r="F8" i="7"/>
  <c r="J52" i="30"/>
  <c r="E52" i="30"/>
  <c r="E36" i="3"/>
  <c r="E11" i="3"/>
  <c r="E22" i="1" l="1"/>
  <c r="E23" i="2"/>
  <c r="E22" i="13"/>
  <c r="K20" i="2"/>
  <c r="F9" i="5"/>
  <c r="E36" i="1"/>
  <c r="E35" i="3"/>
  <c r="K21" i="2"/>
  <c r="F10" i="5"/>
  <c r="E14" i="13"/>
  <c r="E20" i="1"/>
  <c r="E22" i="2"/>
  <c r="E24" i="2" s="1"/>
  <c r="E17" i="1"/>
  <c r="E11" i="2"/>
  <c r="E30" i="3"/>
  <c r="K22" i="2"/>
  <c r="F11" i="5"/>
  <c r="F68" i="7"/>
  <c r="F96" i="7" s="1"/>
  <c r="E11" i="13"/>
  <c r="E33" i="3"/>
  <c r="E15" i="2"/>
  <c r="E21" i="1"/>
  <c r="F20" i="7"/>
  <c r="E12" i="13"/>
  <c r="E15" i="13"/>
  <c r="F7" i="7"/>
  <c r="E27" i="2"/>
  <c r="E29" i="2" s="1"/>
  <c r="F12" i="5" l="1"/>
  <c r="E15" i="1"/>
  <c r="F55" i="7"/>
  <c r="C10" i="13"/>
  <c r="C16" i="13"/>
  <c r="C17" i="13"/>
  <c r="C18" i="13"/>
  <c r="E98" i="9"/>
  <c r="E101" i="9" s="1"/>
  <c r="D36" i="3" l="1"/>
  <c r="C11" i="3"/>
  <c r="G11" i="3" s="1"/>
  <c r="C27" i="3"/>
  <c r="G27" i="3" s="1"/>
  <c r="C29" i="3"/>
  <c r="C31" i="3"/>
  <c r="C52" i="30" l="1"/>
  <c r="C53" i="30"/>
  <c r="H52" i="30"/>
  <c r="H53" i="30"/>
  <c r="C54" i="30" l="1"/>
  <c r="H54" i="30"/>
  <c r="J27" i="2" l="1"/>
  <c r="J10" i="2"/>
  <c r="J12" i="2"/>
  <c r="J13" i="2"/>
  <c r="J14" i="2"/>
  <c r="J15" i="2"/>
  <c r="J16" i="2"/>
  <c r="D27" i="2"/>
  <c r="D20" i="2"/>
  <c r="D21" i="2"/>
  <c r="D10" i="2"/>
  <c r="D12" i="2"/>
  <c r="D13" i="2"/>
  <c r="D14" i="2"/>
  <c r="D35" i="8"/>
  <c r="D24" i="8"/>
  <c r="D19" i="8" s="1"/>
  <c r="D15" i="8"/>
  <c r="D9" i="8"/>
  <c r="D92" i="7"/>
  <c r="D89" i="7"/>
  <c r="D87" i="7"/>
  <c r="D85" i="7"/>
  <c r="C14" i="13" s="1"/>
  <c r="D75" i="7"/>
  <c r="D70" i="7"/>
  <c r="D65" i="7"/>
  <c r="D62" i="7"/>
  <c r="D52" i="7"/>
  <c r="D48" i="7"/>
  <c r="D44" i="7"/>
  <c r="D37" i="7"/>
  <c r="D32" i="7"/>
  <c r="D25" i="7"/>
  <c r="D15" i="7"/>
  <c r="D8" i="7"/>
  <c r="D41" i="8" l="1"/>
  <c r="G41" i="8" s="1"/>
  <c r="G35" i="8"/>
  <c r="D9" i="5"/>
  <c r="D10" i="5"/>
  <c r="C30" i="3"/>
  <c r="D20" i="7"/>
  <c r="D68" i="7"/>
  <c r="D96" i="7" s="1"/>
  <c r="C15" i="13"/>
  <c r="C11" i="13"/>
  <c r="C33" i="3"/>
  <c r="C13" i="13"/>
  <c r="C32" i="3"/>
  <c r="D8" i="8"/>
  <c r="D28" i="8" s="1"/>
  <c r="D7" i="7"/>
  <c r="C40" i="1"/>
  <c r="G40" i="1" s="1"/>
  <c r="C38" i="1"/>
  <c r="G38" i="1" s="1"/>
  <c r="C36" i="1"/>
  <c r="C29" i="1"/>
  <c r="C27" i="1" s="1"/>
  <c r="C24" i="1"/>
  <c r="C22" i="1"/>
  <c r="C21" i="1"/>
  <c r="C20" i="1"/>
  <c r="C19" i="1"/>
  <c r="C18" i="1"/>
  <c r="G18" i="1" s="1"/>
  <c r="C17" i="1"/>
  <c r="C16" i="1"/>
  <c r="G16" i="1" s="1"/>
  <c r="C14" i="1"/>
  <c r="G14" i="1" s="1"/>
  <c r="C13" i="1"/>
  <c r="C11" i="1"/>
  <c r="G11" i="1" s="1"/>
  <c r="C10" i="1"/>
  <c r="G10" i="1" s="1"/>
  <c r="G22" i="1" l="1"/>
  <c r="H10" i="5"/>
  <c r="G36" i="1"/>
  <c r="C37" i="1"/>
  <c r="G37" i="1" s="1"/>
  <c r="D55" i="7"/>
  <c r="C12" i="13"/>
  <c r="C9" i="1"/>
  <c r="G9" i="1" s="1"/>
  <c r="C12" i="1"/>
  <c r="G12" i="1" s="1"/>
  <c r="C31" i="1"/>
  <c r="C15" i="1"/>
  <c r="G15" i="1" l="1"/>
  <c r="G17" i="1"/>
  <c r="H9" i="5"/>
  <c r="C23" i="1"/>
  <c r="C11" i="34"/>
  <c r="F2" i="34"/>
  <c r="C32" i="1" l="1"/>
  <c r="C19" i="11"/>
  <c r="F19" i="11" s="1"/>
  <c r="I27" i="2" l="1"/>
  <c r="D40" i="1"/>
  <c r="E89" i="7" l="1"/>
  <c r="D23" i="2" s="1"/>
  <c r="E48" i="7"/>
  <c r="J22" i="2" s="1"/>
  <c r="I19" i="13" l="1"/>
  <c r="H19" i="13"/>
  <c r="I53" i="30" l="1"/>
  <c r="D53" i="30" l="1"/>
  <c r="D11" i="3" l="1"/>
  <c r="E37" i="7" l="1"/>
  <c r="J20" i="2" l="1"/>
  <c r="E9" i="5"/>
  <c r="H25" i="13"/>
  <c r="G19" i="13"/>
  <c r="O14" i="14" l="1"/>
  <c r="D20" i="31" l="1"/>
  <c r="C34" i="11"/>
  <c r="F34" i="11" s="1"/>
  <c r="D38" i="11"/>
  <c r="I52" i="30"/>
  <c r="D52" i="30"/>
  <c r="J29" i="2" l="1"/>
  <c r="I29" i="2"/>
  <c r="C27" i="2"/>
  <c r="D29" i="2" l="1"/>
  <c r="C29" i="2" l="1"/>
  <c r="D29" i="1" l="1"/>
  <c r="D27" i="1" s="1"/>
  <c r="D38" i="1"/>
  <c r="E15" i="8"/>
  <c r="E92" i="7" l="1"/>
  <c r="E70" i="7" l="1"/>
  <c r="D11" i="2" s="1"/>
  <c r="E52" i="7"/>
  <c r="E35" i="8"/>
  <c r="E24" i="8"/>
  <c r="E19" i="1" l="1"/>
  <c r="E32" i="3"/>
  <c r="E13" i="13"/>
  <c r="E19" i="13" s="1"/>
  <c r="E9" i="2"/>
  <c r="E17" i="2" s="1"/>
  <c r="D10" i="13"/>
  <c r="D34" i="11"/>
  <c r="E23" i="1" l="1"/>
  <c r="D23" i="31"/>
  <c r="E32" i="1" l="1"/>
  <c r="D24" i="1"/>
  <c r="D31" i="1" s="1"/>
  <c r="D9" i="18"/>
  <c r="D10" i="18" s="1"/>
  <c r="D16" i="1"/>
  <c r="D18" i="1"/>
  <c r="D10" i="1"/>
  <c r="D13" i="1"/>
  <c r="D11" i="1"/>
  <c r="D14" i="1"/>
  <c r="D9" i="1" l="1"/>
  <c r="D12" i="1"/>
  <c r="D37" i="1"/>
  <c r="E9" i="8"/>
  <c r="E65" i="7"/>
  <c r="E85" i="7"/>
  <c r="D22" i="2" s="1"/>
  <c r="D24" i="2" s="1"/>
  <c r="D98" i="9"/>
  <c r="D101" i="9" s="1"/>
  <c r="D27" i="3"/>
  <c r="E19" i="8"/>
  <c r="E44" i="7"/>
  <c r="E11" i="5"/>
  <c r="E8" i="7"/>
  <c r="E15" i="7"/>
  <c r="E25" i="7"/>
  <c r="E20" i="7" s="1"/>
  <c r="E15" i="4"/>
  <c r="E16" i="4"/>
  <c r="E17" i="4"/>
  <c r="E19" i="4"/>
  <c r="E75" i="7"/>
  <c r="D9" i="2" s="1"/>
  <c r="D29" i="3"/>
  <c r="D19" i="31"/>
  <c r="D31" i="3"/>
  <c r="E87" i="7"/>
  <c r="D15" i="2" s="1"/>
  <c r="E62" i="7"/>
  <c r="E54" i="30"/>
  <c r="E32" i="7"/>
  <c r="I20" i="2"/>
  <c r="I21" i="2"/>
  <c r="K29" i="2"/>
  <c r="D12" i="4"/>
  <c r="D14" i="4"/>
  <c r="H14" i="4" s="1"/>
  <c r="D15" i="4"/>
  <c r="H15" i="4" s="1"/>
  <c r="D16" i="4"/>
  <c r="H16" i="4" s="1"/>
  <c r="D17" i="4"/>
  <c r="H17" i="4" s="1"/>
  <c r="D23" i="13"/>
  <c r="D24" i="13"/>
  <c r="D17" i="13"/>
  <c r="D19" i="4"/>
  <c r="H19" i="4" s="1"/>
  <c r="I10" i="2"/>
  <c r="I12" i="2"/>
  <c r="I13" i="2"/>
  <c r="I14" i="2"/>
  <c r="I15" i="2"/>
  <c r="I16" i="2"/>
  <c r="C10" i="2"/>
  <c r="C12" i="2"/>
  <c r="C13" i="2"/>
  <c r="C14" i="2"/>
  <c r="G11" i="10"/>
  <c r="G16" i="10"/>
  <c r="H2" i="9"/>
  <c r="H53" i="9" s="1"/>
  <c r="O22" i="14"/>
  <c r="C23" i="13"/>
  <c r="E34" i="10"/>
  <c r="F34" i="10"/>
  <c r="N2" i="30"/>
  <c r="C24" i="13"/>
  <c r="C21" i="2"/>
  <c r="C20" i="2"/>
  <c r="D34" i="10"/>
  <c r="G25" i="10"/>
  <c r="O13" i="14"/>
  <c r="O10" i="14"/>
  <c r="G28" i="10"/>
  <c r="L2" i="2"/>
  <c r="G2" i="3"/>
  <c r="H2" i="4"/>
  <c r="H2" i="5"/>
  <c r="H57" i="7"/>
  <c r="H2" i="7"/>
  <c r="H2" i="8"/>
  <c r="G2" i="18"/>
  <c r="I2" i="10"/>
  <c r="F2" i="11"/>
  <c r="O19" i="14"/>
  <c r="O20" i="14"/>
  <c r="O21" i="14"/>
  <c r="O23" i="14"/>
  <c r="O18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I2" i="13"/>
  <c r="G25" i="13"/>
  <c r="I25" i="13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I29" i="10" l="1"/>
  <c r="I38" i="10" s="1"/>
  <c r="I42" i="10" s="1"/>
  <c r="G31" i="1"/>
  <c r="G24" i="1"/>
  <c r="H12" i="4"/>
  <c r="J11" i="2"/>
  <c r="E13" i="4"/>
  <c r="J21" i="2"/>
  <c r="J26" i="2" s="1"/>
  <c r="E10" i="5"/>
  <c r="F13" i="4"/>
  <c r="K11" i="2"/>
  <c r="J54" i="30"/>
  <c r="E10" i="3"/>
  <c r="D20" i="1"/>
  <c r="I11" i="2"/>
  <c r="M24" i="25"/>
  <c r="J24" i="25"/>
  <c r="I24" i="25"/>
  <c r="F24" i="25"/>
  <c r="E24" i="25"/>
  <c r="N25" i="14"/>
  <c r="D19" i="1"/>
  <c r="J25" i="14"/>
  <c r="E25" i="14"/>
  <c r="I25" i="14"/>
  <c r="F25" i="14"/>
  <c r="K25" i="14"/>
  <c r="H25" i="14"/>
  <c r="G25" i="14"/>
  <c r="M25" i="14"/>
  <c r="G24" i="25"/>
  <c r="K24" i="25"/>
  <c r="C10" i="3"/>
  <c r="G10" i="3" s="1"/>
  <c r="O24" i="14"/>
  <c r="L25" i="14"/>
  <c r="D24" i="25"/>
  <c r="H24" i="25"/>
  <c r="L24" i="25"/>
  <c r="N24" i="25"/>
  <c r="O23" i="25"/>
  <c r="C24" i="25"/>
  <c r="O16" i="25"/>
  <c r="D15" i="13"/>
  <c r="E26" i="2"/>
  <c r="C22" i="2"/>
  <c r="C23" i="2"/>
  <c r="D11" i="5"/>
  <c r="H11" i="5" s="1"/>
  <c r="I22" i="2"/>
  <c r="I26" i="2" s="1"/>
  <c r="D21" i="1"/>
  <c r="C9" i="2"/>
  <c r="D11" i="13"/>
  <c r="D30" i="3"/>
  <c r="D28" i="3" s="1"/>
  <c r="D24" i="31"/>
  <c r="D30" i="31" s="1"/>
  <c r="D32" i="31" s="1"/>
  <c r="D17" i="1"/>
  <c r="D54" i="30"/>
  <c r="D13" i="4"/>
  <c r="D33" i="3"/>
  <c r="D22" i="1"/>
  <c r="D36" i="1"/>
  <c r="I54" i="30"/>
  <c r="G22" i="10"/>
  <c r="G38" i="10"/>
  <c r="D32" i="3"/>
  <c r="E41" i="8"/>
  <c r="E8" i="8"/>
  <c r="E68" i="7"/>
  <c r="E7" i="7"/>
  <c r="C9" i="18"/>
  <c r="C28" i="3"/>
  <c r="G28" i="3" s="1"/>
  <c r="C22" i="13"/>
  <c r="C15" i="2"/>
  <c r="C11" i="2"/>
  <c r="D14" i="13"/>
  <c r="D13" i="13"/>
  <c r="D10" i="3"/>
  <c r="D22" i="13"/>
  <c r="G42" i="10" l="1"/>
  <c r="F17" i="2"/>
  <c r="F19" i="2" s="1"/>
  <c r="F30" i="2" s="1"/>
  <c r="H13" i="4"/>
  <c r="E11" i="4"/>
  <c r="F11" i="4"/>
  <c r="F18" i="4" s="1"/>
  <c r="K9" i="2"/>
  <c r="C10" i="18"/>
  <c r="E55" i="7"/>
  <c r="J9" i="2"/>
  <c r="J19" i="2" s="1"/>
  <c r="J30" i="2" s="1"/>
  <c r="E28" i="3"/>
  <c r="D12" i="13"/>
  <c r="D19" i="13" s="1"/>
  <c r="C24" i="2"/>
  <c r="E12" i="5"/>
  <c r="D11" i="4"/>
  <c r="I9" i="2"/>
  <c r="I19" i="2" s="1"/>
  <c r="I30" i="2" s="1"/>
  <c r="O24" i="25"/>
  <c r="D12" i="5"/>
  <c r="H12" i="5" s="1"/>
  <c r="E28" i="8"/>
  <c r="D15" i="1"/>
  <c r="D23" i="1" s="1"/>
  <c r="C16" i="14"/>
  <c r="C25" i="14" s="1"/>
  <c r="E96" i="7"/>
  <c r="D17" i="2"/>
  <c r="C34" i="3"/>
  <c r="C17" i="2"/>
  <c r="C19" i="13"/>
  <c r="D34" i="3"/>
  <c r="G19" i="1" l="1"/>
  <c r="L30" i="2"/>
  <c r="G21" i="4"/>
  <c r="G32" i="3"/>
  <c r="F34" i="3"/>
  <c r="F37" i="3" s="1"/>
  <c r="D18" i="4"/>
  <c r="D21" i="4" s="1"/>
  <c r="H11" i="4"/>
  <c r="F21" i="4"/>
  <c r="E35" i="1"/>
  <c r="E34" i="3"/>
  <c r="E37" i="3" s="1"/>
  <c r="E19" i="2"/>
  <c r="E30" i="2" s="1"/>
  <c r="K19" i="2"/>
  <c r="K26" i="2"/>
  <c r="C18" i="2"/>
  <c r="C36" i="3" s="1"/>
  <c r="G36" i="3" s="1"/>
  <c r="C26" i="2"/>
  <c r="D26" i="2"/>
  <c r="E18" i="4"/>
  <c r="E21" i="4" s="1"/>
  <c r="G34" i="3" l="1"/>
  <c r="H21" i="4"/>
  <c r="G32" i="1"/>
  <c r="G23" i="1"/>
  <c r="C35" i="1"/>
  <c r="H18" i="4"/>
  <c r="C35" i="3"/>
  <c r="G35" i="3" s="1"/>
  <c r="E21" i="13"/>
  <c r="E25" i="13" s="1"/>
  <c r="E39" i="1"/>
  <c r="K30" i="2"/>
  <c r="C19" i="2"/>
  <c r="C30" i="2" s="1"/>
  <c r="D19" i="2"/>
  <c r="D30" i="2" s="1"/>
  <c r="D35" i="1"/>
  <c r="D21" i="13" s="1"/>
  <c r="C39" i="1" l="1"/>
  <c r="C41" i="1" s="1"/>
  <c r="C21" i="13"/>
  <c r="C25" i="13" s="1"/>
  <c r="G35" i="1"/>
  <c r="E41" i="1"/>
  <c r="C37" i="3"/>
  <c r="G37" i="3" s="1"/>
  <c r="D25" i="13"/>
  <c r="D39" i="1"/>
  <c r="D35" i="3"/>
  <c r="G41" i="1" l="1"/>
  <c r="G39" i="1"/>
  <c r="D41" i="1"/>
  <c r="D37" i="3"/>
  <c r="D32" i="1" l="1"/>
  <c r="O15" i="14"/>
  <c r="O16" i="14" s="1"/>
  <c r="D16" i="14"/>
  <c r="D25" i="14"/>
  <c r="O25" i="14" s="1"/>
</calcChain>
</file>

<file path=xl/sharedStrings.xml><?xml version="1.0" encoding="utf-8"?>
<sst xmlns="http://schemas.openxmlformats.org/spreadsheetml/2006/main" count="1423" uniqueCount="700">
  <si>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</si>
  <si>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</si>
  <si>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</si>
  <si>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</si>
  <si>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</si>
  <si>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</si>
  <si>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</si>
  <si>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</si>
  <si>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</si>
  <si>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</si>
  <si>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</si>
  <si>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</si>
  <si>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</si>
  <si>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</si>
  <si>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</si>
  <si>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</si>
  <si>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</si>
  <si>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</si>
  <si>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</si>
  <si>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</si>
  <si>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</si>
  <si>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</si>
  <si>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</si>
  <si>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</si>
  <si>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</si>
  <si>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</si>
  <si>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</si>
  <si>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</si>
  <si>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</si>
  <si>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</si>
  <si>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</si>
  <si>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</si>
  <si>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</si>
  <si>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</si>
  <si>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</si>
  <si>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</si>
  <si>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</si>
  <si>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</si>
  <si>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</si>
  <si>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</si>
  <si>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</si>
  <si>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</si>
  <si>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</si>
  <si>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</si>
  <si>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</si>
  <si>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</si>
  <si>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</si>
  <si>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</si>
  <si>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</si>
  <si>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</si>
  <si>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</si>
  <si>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</si>
  <si>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</si>
  <si>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</si>
  <si>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</si>
  <si>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</si>
  <si>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</si>
  <si>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</si>
  <si>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</si>
  <si>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</si>
  <si>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</si>
  <si>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</si>
  <si>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</si>
  <si>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</si>
  <si>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</si>
  <si>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</si>
  <si>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</si>
  <si>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</si>
  <si>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</si>
  <si>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</si>
  <si>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</si>
  <si>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</si>
  <si>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</si>
  <si>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</si>
  <si>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</si>
  <si>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</si>
  <si>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</si>
  <si>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</si>
  <si>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</si>
  <si>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</si>
  <si>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</si>
  <si>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</si>
  <si>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</si>
  <si>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</si>
  <si>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</si>
  <si>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</si>
  <si>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</si>
  <si>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</si>
  <si>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</si>
  <si>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</si>
  <si>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</si>
  <si>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</si>
  <si>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</si>
  <si>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</si>
  <si>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</si>
  <si>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</si>
  <si>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</si>
  <si>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</si>
  <si>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</si>
  <si>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</si>
  <si>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</si>
  <si>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</si>
  <si>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</si>
  <si>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</si>
  <si>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</si>
  <si>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</si>
  <si>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</si>
  <si>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</si>
  <si>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</si>
  <si>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</si>
  <si>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</si>
  <si>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</si>
  <si>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</si>
  <si>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</si>
  <si>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</si>
  <si>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</si>
  <si>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</si>
  <si>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</si>
  <si>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</si>
  <si>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</si>
  <si>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</si>
  <si>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</si>
  <si>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</si>
  <si>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</si>
  <si>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</si>
  <si>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</si>
  <si>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</si>
  <si>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</si>
  <si>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</si>
  <si>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</si>
  <si>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</si>
  <si>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</si>
  <si>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</si>
  <si>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</si>
  <si>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</si>
  <si>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</si>
  <si>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</si>
  <si>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</si>
  <si>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</si>
  <si>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</si>
  <si>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</si>
  <si>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</si>
  <si>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</si>
  <si>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</si>
  <si>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</si>
  <si>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</si>
  <si>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</si>
  <si>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</si>
  <si>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</si>
  <si>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</si>
  <si>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</si>
  <si>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</si>
  <si>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</si>
  <si>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</si>
  <si>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</si>
  <si>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</si>
  <si>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</si>
  <si>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</si>
  <si>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</si>
  <si>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</si>
  <si>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</si>
  <si>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</si>
  <si>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</si>
  <si>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</si>
  <si>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</si>
  <si>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</si>
  <si>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</si>
  <si>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</si>
  <si>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</si>
  <si>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</si>
  <si>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</si>
  <si>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</si>
  <si>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</si>
  <si>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</si>
  <si>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</si>
  <si>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</si>
  <si>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</si>
  <si>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</si>
  <si>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</si>
  <si>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</si>
  <si>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</si>
  <si>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</si>
  <si>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</si>
  <si>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</si>
  <si>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</si>
  <si>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</si>
  <si>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</si>
  <si>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</si>
  <si>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</si>
  <si>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</si>
  <si>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</si>
  <si>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</si>
  <si>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</si>
  <si>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</si>
  <si>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</si>
  <si>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</si>
  <si>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</si>
  <si>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</si>
  <si>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</si>
  <si>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</si>
  <si>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</si>
  <si>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</si>
  <si>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</si>
  <si>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</si>
  <si>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</si>
  <si>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</si>
  <si>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</si>
  <si>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</si>
  <si>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</si>
  <si>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</si>
  <si>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</si>
  <si>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</si>
  <si>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</si>
  <si>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</si>
  <si>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</si>
  <si>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</si>
  <si>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</si>
  <si>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</si>
  <si>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</si>
  <si>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</si>
  <si>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</si>
  <si>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</si>
  <si>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</si>
  <si>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</si>
  <si>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</si>
  <si>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</si>
  <si>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</si>
  <si>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</si>
  <si>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</si>
  <si>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</si>
  <si>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</si>
  <si>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</si>
  <si>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</si>
  <si>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</si>
  <si>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</si>
  <si>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</si>
  <si>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</si>
  <si>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</si>
  <si>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</si>
  <si>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</si>
  <si>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</si>
  <si>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</si>
  <si>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</si>
  <si>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</si>
  <si>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</si>
  <si>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</si>
  <si>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</si>
  <si>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</si>
  <si>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</si>
  <si>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</si>
  <si>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</si>
  <si>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</si>
  <si>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</si>
  <si>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</si>
  <si>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</si>
  <si>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</si>
  <si>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</si>
  <si>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</si>
  <si>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</si>
  <si>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</si>
  <si>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</si>
  <si>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</si>
  <si>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</si>
  <si>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</si>
  <si>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</si>
  <si>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</si>
  <si>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</si>
  <si>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</si>
  <si>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</si>
  <si>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</si>
  <si>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</si>
  <si>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</si>
  <si>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</si>
  <si>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</si>
  <si>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</si>
  <si>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</si>
  <si>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</si>
  <si>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</si>
  <si>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</si>
  <si>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</si>
  <si>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</si>
  <si>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</si>
  <si>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</si>
  <si>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</si>
  <si>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</si>
  <si>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</si>
  <si>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</si>
  <si>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</si>
  <si>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</si>
  <si>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</si>
  <si>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</si>
  <si>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</si>
  <si>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</si>
  <si>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</si>
  <si>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</si>
  <si>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</si>
  <si>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</si>
  <si>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</si>
  <si>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</si>
  <si>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</si>
  <si>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</si>
  <si>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</si>
  <si>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</si>
  <si>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</si>
  <si>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</si>
  <si>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</si>
  <si>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</si>
  <si>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</si>
  <si>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</si>
  <si>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</si>
  <si>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</si>
  <si>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</si>
  <si>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</si>
  <si>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</si>
  <si>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</si>
  <si>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</si>
  <si>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</si>
  <si>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</si>
  <si>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</si>
  <si>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</si>
  <si>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</si>
  <si>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</si>
  <si>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</si>
  <si>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</si>
  <si>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</si>
  <si>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</si>
  <si>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</si>
  <si>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</si>
  <si>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</si>
  <si>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</si>
  <si>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</si>
  <si>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</si>
  <si>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</si>
  <si>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</si>
  <si>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</si>
  <si>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</si>
  <si>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</si>
  <si>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</si>
  <si>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</si>
  <si>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</si>
  <si>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</si>
  <si>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</si>
  <si>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</si>
  <si>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</si>
  <si>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</si>
  <si>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</si>
  <si>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</si>
  <si>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</si>
  <si>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</si>
  <si>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</si>
  <si>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</si>
  <si>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</si>
  <si>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</si>
  <si>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</si>
  <si>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</si>
  <si>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</si>
  <si>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</si>
  <si>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</si>
  <si>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</si>
  <si>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</si>
  <si>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</si>
  <si>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</si>
  <si>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</si>
  <si>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</si>
  <si>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</si>
  <si>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</si>
  <si>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</si>
  <si>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</si>
  <si>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</si>
  <si>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</si>
  <si>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</si>
  <si>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</si>
  <si>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</si>
  <si>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</si>
  <si>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</si>
  <si>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</si>
  <si>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</si>
  <si>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</si>
  <si>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</si>
  <si>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</si>
  <si>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</si>
  <si>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</si>
  <si>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</si>
  <si>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</si>
  <si>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</si>
  <si>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</si>
  <si>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</si>
  <si>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</si>
  <si>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</si>
  <si>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</si>
  <si>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</si>
  <si>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</si>
  <si>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</si>
  <si>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</si>
  <si>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</si>
  <si>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</si>
  <si>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</si>
  <si>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</si>
  <si>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</si>
  <si>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</si>
  <si>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</si>
  <si>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</si>
  <si>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</si>
  <si>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</si>
  <si>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</si>
  <si>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</si>
  <si>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</si>
  <si>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</si>
  <si>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</si>
  <si>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</si>
  <si>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</si>
  <si>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</si>
  <si>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</si>
  <si>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</si>
  <si>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</si>
  <si>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</si>
  <si>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</si>
  <si>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</si>
  <si>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</si>
  <si>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</si>
  <si>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</si>
  <si>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</si>
  <si>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</si>
  <si>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</si>
  <si>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</si>
  <si>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</si>
  <si>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</si>
  <si>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</si>
  <si>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</si>
  <si>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</si>
  <si>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</si>
  <si>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</si>
  <si>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</si>
  <si>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</si>
  <si>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</si>
  <si>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</si>
  <si>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</si>
  <si>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</si>
  <si>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</si>
  <si>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</si>
  <si>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</si>
  <si>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</si>
  <si>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</si>
  <si>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</si>
  <si>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</si>
  <si>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</si>
  <si>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</si>
  <si>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</si>
  <si>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</si>
  <si>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</si>
  <si>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</si>
  <si>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</si>
  <si>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</si>
  <si>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</si>
  <si>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</si>
  <si>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</si>
  <si>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</si>
  <si>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</si>
  <si>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</si>
  <si>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</si>
  <si>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</si>
  <si>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</si>
  <si>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</si>
  <si>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szeméttároló csikktartós 2 db</t>
  </si>
  <si>
    <t xml:space="preserve">Forgószék 2 db </t>
  </si>
  <si>
    <t>Mandulás gondozása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</si>
  <si>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</si>
  <si>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</si>
  <si>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</si>
  <si>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</si>
  <si>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</si>
  <si>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</si>
  <si>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</si>
  <si>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</si>
  <si>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</si>
  <si>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</si>
  <si>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17. melléklet</t>
  </si>
  <si>
    <t>1.1.2. Normatív jutalmak</t>
  </si>
  <si>
    <t>K1102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</si>
  <si>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</si>
  <si>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</si>
  <si>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</si>
  <si>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</si>
  <si>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</si>
  <si>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</si>
  <si>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</si>
  <si>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Polgármesteri illetmény támogatása</t>
  </si>
  <si>
    <t>Nagymező u. 1607. szennyvíz gerincvezeték kiépítése</t>
  </si>
  <si>
    <t>Szennyvízakna rekonstrukció 5 db</t>
  </si>
  <si>
    <t>Mandula telepítés 088/1 hrsz</t>
  </si>
  <si>
    <t>Térburkolat - strand</t>
  </si>
  <si>
    <t>Wifi - Forrás park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</si>
  <si>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</si>
  <si>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</si>
  <si>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</si>
  <si>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</si>
  <si>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</si>
  <si>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</si>
  <si>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</si>
  <si>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</si>
  <si>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</si>
  <si>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</si>
  <si>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</si>
  <si>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</si>
  <si>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</si>
  <si>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</si>
  <si>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</si>
  <si>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</si>
  <si>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</si>
  <si>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</si>
  <si>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</si>
  <si>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</si>
  <si>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</si>
  <si>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</si>
  <si>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</si>
  <si>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</si>
  <si>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</si>
  <si>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</si>
  <si>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</si>
  <si>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</si>
  <si>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</si>
  <si>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</si>
  <si>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</si>
  <si>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</si>
  <si>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</si>
  <si>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</si>
  <si>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2019. évi előirányzat</t>
  </si>
  <si>
    <t>1.1.3 Készenléti, ügyeleti, helyettesítési díj</t>
  </si>
  <si>
    <t>K354</t>
  </si>
  <si>
    <t>3.5.4 Egyéb pénzügyi műveletek kiadásai</t>
  </si>
  <si>
    <t>3.5.5 Egyéb dologi kiadások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</si>
  <si>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</si>
  <si>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</si>
  <si>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</si>
  <si>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</si>
  <si>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</si>
  <si>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</si>
  <si>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</si>
  <si>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</si>
  <si>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</si>
  <si>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Balatonakali Önkormányzat 2019. évi tartaléka</t>
  </si>
  <si>
    <t>Balatonakali Önkormányzat 2019. évi összesített konszolidált működési kiadásai,</t>
  </si>
  <si>
    <t>Balatonakali Önkormányzat 2019. évi összesített konszolidált működési bevételei</t>
  </si>
  <si>
    <t>Balatonakali Önkormányzat 2019. évi felhalmozási kiadásai feladatonként/célonként</t>
  </si>
  <si>
    <t>2019. évi támogatása</t>
  </si>
  <si>
    <t>2019. évi eredeti előirányzat</t>
  </si>
  <si>
    <t xml:space="preserve">2020. évi eredeti előirányzat </t>
  </si>
  <si>
    <t>2022. évi eredeti előirányzat</t>
  </si>
  <si>
    <t>Bevétel 2019. évi előirányzat</t>
  </si>
  <si>
    <t>Kiadás    2019. évi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</si>
  <si>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</si>
  <si>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</si>
  <si>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</si>
  <si>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Balatonakali Óvoda 2019. évi előirányzat-felhasználási ütemterve</t>
  </si>
  <si>
    <t>Számítógép PH</t>
  </si>
  <si>
    <t>Mikrohullámú sütő, vízforraló PH</t>
  </si>
  <si>
    <t>Polc PH</t>
  </si>
  <si>
    <t>Temető lépcső</t>
  </si>
  <si>
    <t xml:space="preserve">Temető kerítés </t>
  </si>
  <si>
    <t>Üdülő utca ivóvíz- szennyvíz</t>
  </si>
  <si>
    <t>Óvodai kiülő</t>
  </si>
  <si>
    <t>239/2 hrsz. megvásárlása</t>
  </si>
  <si>
    <t>MAG-TÁR feljáró fedés</t>
  </si>
  <si>
    <t>Kempingeknél lévő területeink kerítése (2 helyszín)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</si>
  <si>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</si>
  <si>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</si>
  <si>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</si>
  <si>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</si>
  <si>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MAG-TÁR kiülők alá térburkolat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</si>
  <si>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</si>
  <si>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</si>
  <si>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</si>
  <si>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</si>
  <si>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Berkenye köz járda</t>
  </si>
  <si>
    <t>Petőfi utca járda</t>
  </si>
  <si>
    <t>Pacsirta utca járda</t>
  </si>
  <si>
    <t>Traktor + munkagépek VP6-7.2.1-7.4.1.2-16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</si>
  <si>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</si>
  <si>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</si>
  <si>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</si>
  <si>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</si>
  <si>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</si>
  <si>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</si>
  <si>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</si>
  <si>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Kőszórás javítása, pótlása</t>
  </si>
  <si>
    <t>Palack formájú szelektív gyüjtő+ tömörítő</t>
  </si>
  <si>
    <t>12 db fa szemetes, fém betéttel</t>
  </si>
  <si>
    <t>Zárható tároló nagy szemetesekhez</t>
  </si>
  <si>
    <t xml:space="preserve">Bejáró-lépcső 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</si>
  <si>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</si>
  <si>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</si>
  <si>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</si>
  <si>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</si>
  <si>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</si>
  <si>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>42.</t>
  </si>
  <si>
    <t>43.</t>
  </si>
  <si>
    <t>44.</t>
  </si>
  <si>
    <t>45.</t>
  </si>
  <si>
    <t>46.</t>
  </si>
  <si>
    <t>Balatonakali Önkormányzat 2019. évi költségvetési összesített konszolidált főösszesítő</t>
  </si>
  <si>
    <t>Balatonakali Önkormányzat 2019. évi felhalmozási kiadásai</t>
  </si>
  <si>
    <t>Balatonakali Önkormányzat 2019. évi összesített konszolidált költségvetés kormányzati funkciónként</t>
  </si>
  <si>
    <t>Balatonakali Önkormányzat 2019. évi kiadásai</t>
  </si>
  <si>
    <t>Balatonakali Önkormányzat 2019. évi bevételei</t>
  </si>
  <si>
    <t>Napközi otthonos Óvoda 2019. évi kiadásai</t>
  </si>
  <si>
    <t>Napközi otthonos Óvoda 2019. évi bevételei</t>
  </si>
  <si>
    <t>Balatonakali Önkormányzat 2019. évi előirányzat felhasználási (likviditási) ütemterve</t>
  </si>
  <si>
    <t>mód./eredeti előirány. (%)</t>
  </si>
  <si>
    <t>Bevétel 2019. évi mód. előir.</t>
  </si>
  <si>
    <t>Kiadás 2019. évi mód. előir.</t>
  </si>
  <si>
    <t xml:space="preserve">Térbeton - Sportpálya </t>
  </si>
  <si>
    <t>Fedett mozdony, vagon ülőpadokkal</t>
  </si>
  <si>
    <t>Okos Zebra - 71-es Balaton utca</t>
  </si>
  <si>
    <t>Okos Zebra - 71-es Pacsirta utca</t>
  </si>
  <si>
    <t>Pedrollo csőszivattyú</t>
  </si>
  <si>
    <t>6 db pad (Alex bútor, Hargita pad)</t>
  </si>
  <si>
    <t>Castone végerősítő</t>
  </si>
  <si>
    <t>Cashcube Light pénztárgép</t>
  </si>
  <si>
    <t>Íróasztal - strand pénztár</t>
  </si>
  <si>
    <t>47.</t>
  </si>
  <si>
    <t>48.</t>
  </si>
  <si>
    <t>49.</t>
  </si>
  <si>
    <t>50.</t>
  </si>
  <si>
    <t>51.</t>
  </si>
  <si>
    <t>52.</t>
  </si>
  <si>
    <t>53.</t>
  </si>
  <si>
    <t>54.</t>
  </si>
  <si>
    <r>
      <t xml:space="preserve">2019. évi mód.előir. </t>
    </r>
    <r>
      <rPr>
        <sz val="8"/>
        <rFont val="Times New Roman"/>
        <family val="1"/>
        <charset val="238"/>
      </rPr>
      <t>(2019.IX.03)</t>
    </r>
  </si>
  <si>
    <t>Egyéb tárgyi eszközök felújítása</t>
  </si>
  <si>
    <t>7.3</t>
  </si>
  <si>
    <t>K73</t>
  </si>
  <si>
    <t>4.9</t>
  </si>
  <si>
    <t>Biztosító által fizetett kártérítés</t>
  </si>
  <si>
    <t>B410</t>
  </si>
  <si>
    <t>1.1.6. Foglalkoztatottak egyéb személyi juttatásai</t>
  </si>
  <si>
    <t>55.</t>
  </si>
  <si>
    <t>Világháborús emlékmű felújítása</t>
  </si>
  <si>
    <t>MAG-TÁR-HÁZA kerítés</t>
  </si>
  <si>
    <t>Cserepad, eredményjelző</t>
  </si>
  <si>
    <t>Irodai forgószék</t>
  </si>
  <si>
    <t>56.</t>
  </si>
  <si>
    <t>57.</t>
  </si>
  <si>
    <t>58.</t>
  </si>
  <si>
    <t>59.</t>
  </si>
  <si>
    <t>60/2 hrsz ingatlan visszavásárlása</t>
  </si>
  <si>
    <t>Makita ütvefúró</t>
  </si>
  <si>
    <t>60.</t>
  </si>
  <si>
    <t>Működési célú költségvetési támogatások és kiegészítő támogatások</t>
  </si>
  <si>
    <t>Szociális célú tűzifa</t>
  </si>
  <si>
    <t>Felhalmozási célú visszatérítendő támogatások, kölcsönök visszatérülése államháztartáson kívülről</t>
  </si>
  <si>
    <t>Felhalmozási célú visszatérítendő támogatások, kölcsönök nyújtása államháztartáson kívülre</t>
  </si>
  <si>
    <t>Balatonakaliért Támogatási Közalapítvány</t>
  </si>
  <si>
    <r>
      <t xml:space="preserve">2019. évi mód.előir. </t>
    </r>
    <r>
      <rPr>
        <sz val="8"/>
        <rFont val="Times New Roman"/>
        <family val="1"/>
        <charset val="238"/>
      </rPr>
      <t>(2019.XI.28)</t>
    </r>
  </si>
  <si>
    <r>
      <t xml:space="preserve">2019. évi mód.előir. </t>
    </r>
    <r>
      <rPr>
        <sz val="8"/>
        <rFont val="Times New Roman"/>
        <family val="1"/>
        <charset val="238"/>
      </rPr>
      <t>(2020.IV.)</t>
    </r>
  </si>
  <si>
    <t>Ellátási díjak</t>
  </si>
  <si>
    <t>B405</t>
  </si>
  <si>
    <t>1.7 Helyi önkormányzatok kiegészítő támogatásai (bérkompenzáció)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</si>
  <si>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</si>
  <si>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</si>
  <si>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1.10 Önkormányzat egyes köznevelési feladatainak támogatása - minimálbér emelés hatásának kompenzációja</t>
  </si>
  <si>
    <t>1.11 Gyermekétkeztetés támogatása</t>
  </si>
  <si>
    <t>1.12 Hozzájárulás a pénzbeli szociális ellátáshoz</t>
  </si>
  <si>
    <t>1.13 Könyvtári,közművelődési feladatok támogatása</t>
  </si>
  <si>
    <t>1.14 Helyi önkormányzatok kiegészítő támogatásai (szociális tüzelőanyag)</t>
  </si>
  <si>
    <t>1.15 Lakossági víz- és csatornaszolgáltatás támogatása</t>
  </si>
  <si>
    <t>APC BX700-GR szünetmentes táp</t>
  </si>
  <si>
    <t>APC BX700U-GR szünetmentes táp</t>
  </si>
  <si>
    <t xml:space="preserve">ASUS X712FA-AU389 17,3" notebook, Microsoft Windows 10 Home </t>
  </si>
  <si>
    <t>villanypásztor - temető</t>
  </si>
  <si>
    <t>vákuum csomagoló</t>
  </si>
  <si>
    <t>Motolux Cargoo 8800F elektromos tricikli alvázszám: SA204400</t>
  </si>
  <si>
    <t>Rakásolható szék - strand könyvtár</t>
  </si>
  <si>
    <t>Löwe ágvágó, metszőolló</t>
  </si>
  <si>
    <t>Balatonakali strand átemelő - vegyszeradagolás kiépítése</t>
  </si>
  <si>
    <t>Dörgicsei út monolit szegély 44 fm; Pántlika utca kiemelt sz</t>
  </si>
  <si>
    <t>MAG-TÁR-HÁZA csőkorlát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</si>
  <si>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</si>
  <si>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</si>
  <si>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</si>
  <si>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</si>
  <si>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</si>
  <si>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</si>
  <si>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</si>
  <si>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</si>
  <si>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</si>
  <si>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</si>
  <si>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</si>
  <si>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r>
      <t xml:space="preserve">2019. évi mód.előir. </t>
    </r>
    <r>
      <rPr>
        <sz val="8"/>
        <rFont val="Times New Roman"/>
        <family val="1"/>
        <charset val="238"/>
      </rPr>
      <t>(2019.XI.03)</t>
    </r>
  </si>
  <si>
    <t>Lakossági víz és csatornaszolgáltatás támogatása</t>
  </si>
  <si>
    <t>Kulturális illetménypótlék</t>
  </si>
  <si>
    <t>1.7</t>
  </si>
  <si>
    <t>Helyi önkormányzatok kiegészítő támogatásai (bérkompenzáció)</t>
  </si>
  <si>
    <t>Minimálbér és garantált bérminimum emelésének kompenzációja</t>
  </si>
  <si>
    <t>Finanszírozási bevétel</t>
  </si>
  <si>
    <t>062020 Településfejlesztési projektek és támogatásuk</t>
  </si>
  <si>
    <t>7. melléklet folytatása</t>
  </si>
  <si>
    <t>10. melléklet folytatása</t>
  </si>
  <si>
    <t>az 5/2020. (IV.23.) önkormányzati rendelethez</t>
  </si>
  <si>
    <r>
      <t xml:space="preserve">2020. évi mód.előir. </t>
    </r>
    <r>
      <rPr>
        <sz val="8"/>
        <rFont val="Times New Roman"/>
        <family val="1"/>
        <charset val="238"/>
      </rPr>
      <t>(2020.IV.23)</t>
    </r>
  </si>
  <si>
    <r>
      <t xml:space="preserve">2019. évi mód.előir. </t>
    </r>
    <r>
      <rPr>
        <sz val="8"/>
        <rFont val="Times New Roman"/>
        <family val="1"/>
        <charset val="238"/>
      </rPr>
      <t>(2020.IV.23)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</si>
</sst>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2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5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8"/>
      </bottom>
      <diagonal/>
    </border>
    <border diagonalUp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/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84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7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78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7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63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4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2" xfId="0" applyNumberFormat="1" applyFont="1" applyBorder="1" applyAlignment="1">
      <alignment horizontal="center" vertical="center"/>
    </xf>
    <xf numFmtId="49" fontId="2" fillId="0" borderId="92" xfId="0" applyNumberFormat="1" applyFont="1" applyBorder="1" applyAlignment="1">
      <alignment horizontal="center" vertical="center"/>
    </xf>
    <xf numFmtId="9" fontId="5" fillId="0" borderId="95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7" xfId="0" applyNumberFormat="1" applyFont="1" applyFill="1" applyBorder="1" applyAlignment="1">
      <alignment vertical="center"/>
    </xf>
    <xf numFmtId="9" fontId="7" fillId="2" borderId="98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1" xfId="0" applyNumberFormat="1" applyFont="1" applyBorder="1" applyAlignment="1">
      <alignment horizontal="center" vertical="center"/>
    </xf>
    <xf numFmtId="49" fontId="7" fillId="0" borderId="101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2" xfId="0" applyFont="1" applyBorder="1" applyAlignment="1">
      <alignment vertical="center"/>
    </xf>
    <xf numFmtId="0" fontId="5" fillId="0" borderId="99" xfId="0" applyFont="1" applyBorder="1" applyAlignment="1">
      <alignment horizontal="center" vertical="center" wrapText="1"/>
    </xf>
    <xf numFmtId="0" fontId="5" fillId="0" borderId="103" xfId="0" applyFont="1" applyBorder="1" applyAlignment="1">
      <alignment vertical="center"/>
    </xf>
    <xf numFmtId="3" fontId="5" fillId="0" borderId="103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104" xfId="0" applyFont="1" applyBorder="1"/>
    <xf numFmtId="3" fontId="6" fillId="0" borderId="104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vertical="center"/>
    </xf>
    <xf numFmtId="3" fontId="5" fillId="0" borderId="106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horizontal="center" vertical="center"/>
    </xf>
    <xf numFmtId="0" fontId="6" fillId="0" borderId="97" xfId="0" applyFont="1" applyBorder="1" applyAlignment="1">
      <alignment vertical="center"/>
    </xf>
    <xf numFmtId="3" fontId="6" fillId="0" borderId="97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08" xfId="0" applyFont="1" applyBorder="1" applyAlignment="1">
      <alignment vertical="center"/>
    </xf>
    <xf numFmtId="3" fontId="2" fillId="0" borderId="109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1" xfId="0" applyNumberFormat="1" applyFont="1" applyFill="1" applyBorder="1" applyAlignment="1">
      <alignment horizontal="right" vertical="center"/>
    </xf>
    <xf numFmtId="9" fontId="7" fillId="2" borderId="112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3" xfId="0" applyFont="1" applyBorder="1" applyAlignment="1">
      <alignment vertical="center"/>
    </xf>
    <xf numFmtId="3" fontId="2" fillId="0" borderId="103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3" xfId="0" applyNumberFormat="1" applyFont="1" applyBorder="1" applyAlignment="1">
      <alignment vertical="center"/>
    </xf>
    <xf numFmtId="0" fontId="5" fillId="0" borderId="114" xfId="0" applyFont="1" applyBorder="1" applyAlignment="1">
      <alignment horizontal="center" vertical="center"/>
    </xf>
    <xf numFmtId="3" fontId="5" fillId="0" borderId="115" xfId="0" applyNumberFormat="1" applyFont="1" applyBorder="1" applyAlignment="1">
      <alignment vertical="center"/>
    </xf>
    <xf numFmtId="3" fontId="7" fillId="0" borderId="116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4" xfId="0" applyNumberFormat="1" applyFont="1" applyBorder="1" applyAlignment="1">
      <alignment horizontal="center" vertical="center"/>
    </xf>
    <xf numFmtId="0" fontId="13" fillId="2" borderId="118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9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4" xfId="0" applyFont="1" applyBorder="1" applyAlignment="1">
      <alignment horizontal="center" vertical="center"/>
    </xf>
    <xf numFmtId="0" fontId="7" fillId="0" borderId="103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3" fontId="7" fillId="0" borderId="103" xfId="0" applyNumberFormat="1" applyFont="1" applyBorder="1" applyAlignment="1">
      <alignment horizontal="right" vertical="center"/>
    </xf>
    <xf numFmtId="9" fontId="7" fillId="0" borderId="96" xfId="0" applyNumberFormat="1" applyFont="1" applyBorder="1" applyAlignment="1">
      <alignment horizontal="right" vertical="center"/>
    </xf>
    <xf numFmtId="9" fontId="2" fillId="0" borderId="12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2" xfId="0" applyFont="1" applyBorder="1" applyAlignment="1">
      <alignment vertical="center" wrapText="1"/>
    </xf>
    <xf numFmtId="0" fontId="5" fillId="0" borderId="101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6" xfId="0" applyNumberFormat="1" applyFont="1" applyBorder="1" applyAlignment="1">
      <alignment horizontal="right" vertical="center"/>
    </xf>
    <xf numFmtId="0" fontId="2" fillId="0" borderId="79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7" xfId="0" applyNumberFormat="1" applyFont="1" applyBorder="1" applyAlignment="1">
      <alignment horizontal="right" vertical="center"/>
    </xf>
    <xf numFmtId="0" fontId="13" fillId="2" borderId="10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30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justify" vertical="center" wrapText="1"/>
    </xf>
    <xf numFmtId="9" fontId="2" fillId="0" borderId="132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3" xfId="0" applyNumberFormat="1" applyFont="1" applyBorder="1" applyAlignment="1">
      <alignment horizontal="right" vertical="center" wrapText="1"/>
    </xf>
    <xf numFmtId="9" fontId="2" fillId="0" borderId="134" xfId="0" applyNumberFormat="1" applyFont="1" applyBorder="1" applyAlignment="1">
      <alignment horizontal="center" vertical="center" wrapText="1"/>
    </xf>
    <xf numFmtId="0" fontId="3" fillId="0" borderId="124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35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6" xfId="0" applyNumberFormat="1" applyFont="1" applyBorder="1" applyAlignment="1">
      <alignment vertical="center"/>
    </xf>
    <xf numFmtId="3" fontId="2" fillId="0" borderId="137" xfId="0" applyNumberFormat="1" applyFont="1" applyBorder="1" applyAlignment="1">
      <alignment horizontal="right" vertical="center"/>
    </xf>
    <xf numFmtId="3" fontId="7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140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146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7" xfId="0" applyNumberFormat="1" applyFont="1" applyBorder="1" applyAlignment="1">
      <alignment horizontal="center" vertical="center"/>
    </xf>
    <xf numFmtId="0" fontId="2" fillId="0" borderId="141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49" xfId="0" applyBorder="1" applyAlignment="1">
      <alignment vertical="center"/>
    </xf>
    <xf numFmtId="0" fontId="2" fillId="0" borderId="100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0" xfId="0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8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1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18" xfId="0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1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vertical="center"/>
    </xf>
    <xf numFmtId="0" fontId="10" fillId="0" borderId="0" xfId="0" applyFont="1" applyBorder="1" applyAlignment="1"/>
    <xf numFmtId="3" fontId="2" fillId="0" borderId="15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2" fillId="0" borderId="154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7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7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74" xfId="0" applyFont="1" applyBorder="1" applyAlignment="1">
      <alignment vertical="center"/>
    </xf>
    <xf numFmtId="3" fontId="7" fillId="0" borderId="175" xfId="0" applyNumberFormat="1" applyFont="1" applyBorder="1" applyAlignment="1">
      <alignment horizontal="right" vertical="center"/>
    </xf>
    <xf numFmtId="0" fontId="7" fillId="2" borderId="100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6" fillId="0" borderId="10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7" xfId="0" applyNumberFormat="1" applyFont="1" applyBorder="1" applyAlignment="1">
      <alignment horizontal="center" vertical="center"/>
    </xf>
    <xf numFmtId="0" fontId="7" fillId="0" borderId="141" xfId="0" applyFont="1" applyBorder="1" applyAlignment="1">
      <alignment vertical="center"/>
    </xf>
    <xf numFmtId="3" fontId="7" fillId="0" borderId="122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vertical="center" wrapText="1"/>
    </xf>
    <xf numFmtId="0" fontId="2" fillId="0" borderId="79" xfId="0" applyFont="1" applyBorder="1" applyAlignment="1">
      <alignment vertical="center" wrapText="1"/>
    </xf>
    <xf numFmtId="3" fontId="2" fillId="0" borderId="14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7" xfId="0" applyNumberFormat="1" applyFont="1" applyBorder="1" applyAlignment="1">
      <alignment horizontal="right" vertical="center"/>
    </xf>
    <xf numFmtId="3" fontId="2" fillId="0" borderId="178" xfId="0" applyNumberFormat="1" applyFont="1" applyBorder="1" applyAlignment="1">
      <alignment vertical="center"/>
    </xf>
    <xf numFmtId="3" fontId="7" fillId="2" borderId="151" xfId="0" applyNumberFormat="1" applyFont="1" applyFill="1" applyBorder="1" applyAlignment="1">
      <alignment horizontal="right" vertical="center"/>
    </xf>
    <xf numFmtId="3" fontId="7" fillId="2" borderId="179" xfId="0" applyNumberFormat="1" applyFont="1" applyFill="1" applyBorder="1" applyAlignment="1">
      <alignment vertical="center"/>
    </xf>
    <xf numFmtId="3" fontId="2" fillId="0" borderId="176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9" fontId="2" fillId="0" borderId="180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3" fontId="2" fillId="0" borderId="185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right" vertical="center" wrapText="1"/>
    </xf>
    <xf numFmtId="3" fontId="2" fillId="0" borderId="187" xfId="0" applyNumberFormat="1" applyFont="1" applyBorder="1" applyAlignment="1">
      <alignment horizontal="right" vertical="center" wrapText="1"/>
    </xf>
    <xf numFmtId="9" fontId="2" fillId="0" borderId="186" xfId="0" applyNumberFormat="1" applyFont="1" applyBorder="1" applyAlignment="1">
      <alignment horizontal="right" vertical="center" wrapText="1"/>
    </xf>
    <xf numFmtId="3" fontId="2" fillId="0" borderId="188" xfId="0" applyNumberFormat="1" applyFont="1" applyBorder="1" applyAlignment="1">
      <alignment horizontal="right" vertical="center" wrapText="1"/>
    </xf>
    <xf numFmtId="9" fontId="2" fillId="0" borderId="189" xfId="0" applyNumberFormat="1" applyFont="1" applyBorder="1" applyAlignment="1">
      <alignment horizontal="right" vertical="center" wrapText="1"/>
    </xf>
    <xf numFmtId="0" fontId="2" fillId="0" borderId="181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73" xfId="0" applyFont="1" applyBorder="1" applyAlignment="1">
      <alignment horizontal="center" vertical="center"/>
    </xf>
    <xf numFmtId="0" fontId="3" fillId="0" borderId="103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90" xfId="0" applyNumberFormat="1" applyFont="1" applyBorder="1" applyAlignment="1">
      <alignment horizontal="right" vertical="center" wrapText="1"/>
    </xf>
    <xf numFmtId="9" fontId="2" fillId="0" borderId="191" xfId="0" applyNumberFormat="1" applyFont="1" applyBorder="1" applyAlignment="1">
      <alignment horizontal="center" vertical="center" wrapText="1"/>
    </xf>
    <xf numFmtId="9" fontId="2" fillId="0" borderId="117" xfId="0" applyNumberFormat="1" applyFont="1" applyBorder="1" applyAlignment="1">
      <alignment vertical="center"/>
    </xf>
    <xf numFmtId="0" fontId="2" fillId="0" borderId="56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19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7" fillId="0" borderId="18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/>
    </xf>
    <xf numFmtId="0" fontId="2" fillId="0" borderId="83" xfId="0" applyFont="1" applyBorder="1" applyAlignment="1">
      <alignment vertical="center"/>
    </xf>
    <xf numFmtId="49" fontId="2" fillId="0" borderId="91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3" fontId="2" fillId="0" borderId="169" xfId="0" applyNumberFormat="1" applyFont="1" applyBorder="1" applyAlignment="1">
      <alignment horizontal="right" vertical="center"/>
    </xf>
    <xf numFmtId="0" fontId="2" fillId="0" borderId="8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79" xfId="0" applyNumberFormat="1" applyFont="1" applyBorder="1" applyAlignment="1">
      <alignment horizontal="right" vertical="center"/>
    </xf>
    <xf numFmtId="3" fontId="3" fillId="0" borderId="81" xfId="0" applyNumberFormat="1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3" fontId="16" fillId="0" borderId="79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83" xfId="0" applyFont="1" applyFill="1" applyBorder="1" applyAlignment="1">
      <alignment vertical="center"/>
    </xf>
    <xf numFmtId="0" fontId="2" fillId="0" borderId="121" xfId="0" applyFont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0" fontId="2" fillId="0" borderId="14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5" xfId="0" applyFont="1" applyFill="1" applyBorder="1" applyAlignment="1">
      <alignment vertical="center"/>
    </xf>
    <xf numFmtId="0" fontId="6" fillId="3" borderId="85" xfId="0" applyFont="1" applyFill="1" applyBorder="1" applyAlignment="1">
      <alignment vertical="center"/>
    </xf>
    <xf numFmtId="3" fontId="16" fillId="3" borderId="85" xfId="0" applyNumberFormat="1" applyFont="1" applyFill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171" xfId="0" applyNumberFormat="1" applyFont="1" applyFill="1" applyBorder="1" applyAlignment="1">
      <alignment vertical="center"/>
    </xf>
    <xf numFmtId="49" fontId="2" fillId="0" borderId="119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85" xfId="0" applyFont="1" applyFill="1" applyBorder="1" applyAlignment="1">
      <alignment vertical="center"/>
    </xf>
    <xf numFmtId="3" fontId="2" fillId="3" borderId="171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87" xfId="0" applyFont="1" applyBorder="1" applyAlignment="1">
      <alignment vertical="center"/>
    </xf>
    <xf numFmtId="3" fontId="16" fillId="0" borderId="89" xfId="0" applyNumberFormat="1" applyFont="1" applyBorder="1" applyAlignment="1">
      <alignment vertical="center"/>
    </xf>
    <xf numFmtId="3" fontId="16" fillId="0" borderId="83" xfId="0" applyNumberFormat="1" applyFont="1" applyBorder="1" applyAlignment="1">
      <alignment horizontal="right" vertical="center"/>
    </xf>
    <xf numFmtId="3" fontId="16" fillId="0" borderId="121" xfId="0" applyNumberFormat="1" applyFont="1" applyBorder="1" applyAlignment="1">
      <alignment horizontal="right" vertical="center"/>
    </xf>
    <xf numFmtId="0" fontId="16" fillId="0" borderId="79" xfId="0" applyFont="1" applyBorder="1" applyAlignment="1">
      <alignment vertical="center"/>
    </xf>
    <xf numFmtId="0" fontId="2" fillId="3" borderId="85" xfId="0" applyFont="1" applyFill="1" applyBorder="1" applyAlignment="1">
      <alignment vertical="center"/>
    </xf>
    <xf numFmtId="0" fontId="2" fillId="0" borderId="142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vertical="center"/>
    </xf>
    <xf numFmtId="0" fontId="20" fillId="0" borderId="0" xfId="0" applyFont="1" applyAlignment="1">
      <alignment vertical="center"/>
    </xf>
    <xf numFmtId="3" fontId="2" fillId="0" borderId="154" xfId="0" applyNumberFormat="1" applyFont="1" applyBorder="1" applyAlignment="1">
      <alignment horizontal="right" vertical="center"/>
    </xf>
    <xf numFmtId="9" fontId="2" fillId="0" borderId="16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1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6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9" fontId="2" fillId="0" borderId="168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96" xfId="1" applyFont="1" applyBorder="1" applyAlignment="1">
      <alignment horizontal="center" vertical="center"/>
    </xf>
    <xf numFmtId="0" fontId="8" fillId="0" borderId="197" xfId="1" applyFont="1" applyBorder="1" applyAlignment="1">
      <alignment vertical="center"/>
    </xf>
    <xf numFmtId="3" fontId="8" fillId="0" borderId="74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76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6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7" fillId="0" borderId="198" xfId="0" applyFont="1" applyBorder="1" applyAlignment="1">
      <alignment horizontal="center" vertical="center"/>
    </xf>
    <xf numFmtId="0" fontId="7" fillId="0" borderId="199" xfId="0" applyFont="1" applyBorder="1" applyAlignment="1">
      <alignment vertical="center"/>
    </xf>
    <xf numFmtId="3" fontId="7" fillId="0" borderId="20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6" fillId="0" borderId="0" xfId="0" applyNumberFormat="1" applyFont="1" applyBorder="1"/>
    <xf numFmtId="3" fontId="16" fillId="0" borderId="87" xfId="0" applyNumberFormat="1" applyFont="1" applyBorder="1"/>
    <xf numFmtId="0" fontId="16" fillId="0" borderId="87" xfId="0" applyFont="1" applyBorder="1"/>
    <xf numFmtId="9" fontId="2" fillId="0" borderId="201" xfId="0" applyNumberFormat="1" applyFont="1" applyBorder="1" applyAlignment="1">
      <alignment horizontal="right" vertical="center"/>
    </xf>
    <xf numFmtId="0" fontId="4" fillId="0" borderId="0" xfId="0" applyFont="1"/>
    <xf numFmtId="0" fontId="21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56" xfId="0" applyFont="1" applyFill="1" applyBorder="1"/>
    <xf numFmtId="9" fontId="2" fillId="0" borderId="112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horizontal="right" vertical="center"/>
    </xf>
    <xf numFmtId="3" fontId="2" fillId="0" borderId="202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0" fontId="22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0" fontId="2" fillId="0" borderId="65" xfId="0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6" fillId="0" borderId="203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6" fillId="0" borderId="137" xfId="0" applyFont="1" applyBorder="1" applyAlignment="1">
      <alignment vertical="center"/>
    </xf>
    <xf numFmtId="0" fontId="7" fillId="0" borderId="204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right" vertical="center"/>
    </xf>
    <xf numFmtId="3" fontId="7" fillId="0" borderId="154" xfId="0" applyNumberFormat="1" applyFont="1" applyBorder="1" applyAlignment="1">
      <alignment horizontal="right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7" fillId="0" borderId="136" xfId="0" applyFont="1" applyBorder="1" applyAlignment="1">
      <alignment vertical="center" wrapText="1"/>
    </xf>
    <xf numFmtId="0" fontId="7" fillId="0" borderId="205" xfId="0" applyFont="1" applyBorder="1" applyAlignment="1">
      <alignment vertical="center"/>
    </xf>
    <xf numFmtId="0" fontId="2" fillId="0" borderId="109" xfId="0" applyFont="1" applyBorder="1" applyAlignment="1">
      <alignment horizontal="center" vertical="center"/>
    </xf>
    <xf numFmtId="0" fontId="2" fillId="0" borderId="206" xfId="0" applyFont="1" applyBorder="1" applyAlignment="1">
      <alignment horizontal="center" vertical="center"/>
    </xf>
    <xf numFmtId="0" fontId="2" fillId="0" borderId="207" xfId="0" applyFont="1" applyBorder="1" applyAlignment="1">
      <alignment horizontal="center" vertical="center" wrapText="1"/>
    </xf>
    <xf numFmtId="3" fontId="2" fillId="0" borderId="88" xfId="0" applyNumberFormat="1" applyFont="1" applyBorder="1" applyAlignment="1">
      <alignment vertical="center"/>
    </xf>
    <xf numFmtId="3" fontId="2" fillId="0" borderId="208" xfId="0" applyNumberFormat="1" applyFont="1" applyBorder="1" applyAlignment="1">
      <alignment vertical="center"/>
    </xf>
    <xf numFmtId="3" fontId="2" fillId="0" borderId="104" xfId="0" applyNumberFormat="1" applyFont="1" applyBorder="1" applyAlignment="1">
      <alignment vertical="center"/>
    </xf>
    <xf numFmtId="3" fontId="2" fillId="0" borderId="158" xfId="0" applyNumberFormat="1" applyFont="1" applyBorder="1" applyAlignment="1">
      <alignment vertical="center"/>
    </xf>
    <xf numFmtId="3" fontId="2" fillId="0" borderId="209" xfId="0" applyNumberFormat="1" applyFont="1" applyBorder="1" applyAlignment="1">
      <alignment horizontal="right" vertical="center"/>
    </xf>
    <xf numFmtId="3" fontId="13" fillId="2" borderId="14" xfId="0" applyNumberFormat="1" applyFont="1" applyFill="1" applyBorder="1" applyAlignment="1">
      <alignment horizontal="right" vertical="center"/>
    </xf>
    <xf numFmtId="3" fontId="13" fillId="2" borderId="51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13" fillId="2" borderId="52" xfId="0" applyNumberFormat="1" applyFont="1" applyFill="1" applyBorder="1" applyAlignment="1">
      <alignment horizontal="right" vertical="center"/>
    </xf>
    <xf numFmtId="3" fontId="2" fillId="0" borderId="213" xfId="0" applyNumberFormat="1" applyFont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3" fillId="2" borderId="212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3" fontId="13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3" fillId="2" borderId="204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13" fillId="2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214" xfId="0" applyFont="1" applyBorder="1" applyAlignment="1">
      <alignment horizontal="center" vertical="center" wrapText="1"/>
    </xf>
    <xf numFmtId="3" fontId="2" fillId="0" borderId="215" xfId="0" applyNumberFormat="1" applyFont="1" applyBorder="1" applyAlignment="1">
      <alignment horizontal="right" vertical="center"/>
    </xf>
    <xf numFmtId="0" fontId="2" fillId="0" borderId="146" xfId="0" applyFont="1" applyBorder="1" applyAlignment="1">
      <alignment vertical="center"/>
    </xf>
    <xf numFmtId="3" fontId="2" fillId="0" borderId="216" xfId="0" applyNumberFormat="1" applyFont="1" applyBorder="1" applyAlignment="1">
      <alignment vertical="center"/>
    </xf>
    <xf numFmtId="3" fontId="7" fillId="2" borderId="138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9" fontId="2" fillId="0" borderId="217" xfId="0" applyNumberFormat="1" applyFont="1" applyBorder="1" applyAlignment="1">
      <alignment horizontal="right" vertical="center" wrapText="1"/>
    </xf>
    <xf numFmtId="9" fontId="2" fillId="0" borderId="218" xfId="0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vertical="center"/>
    </xf>
    <xf numFmtId="0" fontId="2" fillId="0" borderId="55" xfId="0" applyFont="1" applyBorder="1" applyAlignment="1">
      <alignment horizontal="center" vertical="center" wrapText="1"/>
    </xf>
    <xf numFmtId="3" fontId="2" fillId="0" borderId="220" xfId="0" applyNumberFormat="1" applyFont="1" applyBorder="1" applyAlignment="1">
      <alignment vertical="center"/>
    </xf>
    <xf numFmtId="3" fontId="13" fillId="2" borderId="50" xfId="0" applyNumberFormat="1" applyFont="1" applyFill="1" applyBorder="1" applyAlignment="1">
      <alignment vertical="center"/>
    </xf>
    <xf numFmtId="3" fontId="8" fillId="0" borderId="50" xfId="0" applyNumberFormat="1" applyFont="1" applyBorder="1" applyAlignment="1">
      <alignment horizontal="right" vertical="center"/>
    </xf>
    <xf numFmtId="3" fontId="13" fillId="2" borderId="219" xfId="0" applyNumberFormat="1" applyFont="1" applyFill="1" applyBorder="1" applyAlignment="1">
      <alignment horizontal="right" vertical="center"/>
    </xf>
    <xf numFmtId="3" fontId="9" fillId="4" borderId="56" xfId="0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3" fontId="2" fillId="0" borderId="139" xfId="0" applyNumberFormat="1" applyFont="1" applyBorder="1" applyAlignment="1">
      <alignment vertical="center"/>
    </xf>
    <xf numFmtId="3" fontId="2" fillId="0" borderId="221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3" fontId="2" fillId="0" borderId="222" xfId="0" applyNumberFormat="1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3" fontId="2" fillId="0" borderId="223" xfId="0" applyNumberFormat="1" applyFont="1" applyBorder="1" applyAlignment="1">
      <alignment vertical="center"/>
    </xf>
    <xf numFmtId="0" fontId="8" fillId="0" borderId="142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121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3" borderId="90" xfId="0" applyNumberFormat="1" applyFont="1" applyFill="1" applyBorder="1" applyAlignment="1">
      <alignment vertical="center"/>
    </xf>
    <xf numFmtId="3" fontId="2" fillId="3" borderId="90" xfId="0" applyNumberFormat="1" applyFont="1" applyFill="1" applyBorder="1" applyAlignment="1">
      <alignment horizontal="right" vertical="center"/>
    </xf>
    <xf numFmtId="3" fontId="2" fillId="0" borderId="87" xfId="0" applyNumberFormat="1" applyFont="1" applyFill="1" applyBorder="1" applyAlignment="1">
      <alignment horizontal="right" vertical="center"/>
    </xf>
    <xf numFmtId="0" fontId="2" fillId="0" borderId="144" xfId="0" applyFont="1" applyBorder="1" applyAlignment="1">
      <alignment horizontal="right" vertical="center"/>
    </xf>
    <xf numFmtId="0" fontId="2" fillId="0" borderId="148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horizontal="right" vertical="center"/>
    </xf>
    <xf numFmtId="49" fontId="7" fillId="2" borderId="84" xfId="0" applyNumberFormat="1" applyFont="1" applyFill="1" applyBorder="1" applyAlignment="1">
      <alignment horizontal="center" vertical="center"/>
    </xf>
    <xf numFmtId="3" fontId="2" fillId="3" borderId="225" xfId="0" applyNumberFormat="1" applyFont="1" applyFill="1" applyBorder="1" applyAlignment="1">
      <alignment horizontal="right" vertical="center"/>
    </xf>
    <xf numFmtId="3" fontId="2" fillId="0" borderId="174" xfId="0" applyNumberFormat="1" applyFont="1" applyBorder="1" applyAlignment="1">
      <alignment horizontal="right"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27" xfId="0" applyNumberFormat="1" applyFont="1" applyBorder="1" applyAlignment="1">
      <alignment horizontal="right" vertical="center"/>
    </xf>
    <xf numFmtId="9" fontId="2" fillId="0" borderId="226" xfId="0" applyNumberFormat="1" applyFont="1" applyBorder="1" applyAlignment="1">
      <alignment horizontal="right" vertical="center"/>
    </xf>
    <xf numFmtId="0" fontId="2" fillId="0" borderId="206" xfId="0" applyFont="1" applyBorder="1" applyAlignment="1">
      <alignment horizontal="justify" vertical="center"/>
    </xf>
    <xf numFmtId="9" fontId="2" fillId="0" borderId="158" xfId="0" applyNumberFormat="1" applyFont="1" applyBorder="1" applyAlignment="1">
      <alignment horizontal="right" vertical="center"/>
    </xf>
    <xf numFmtId="0" fontId="2" fillId="0" borderId="198" xfId="0" applyFont="1" applyBorder="1" applyAlignment="1">
      <alignment horizontal="center" vertical="center"/>
    </xf>
    <xf numFmtId="0" fontId="2" fillId="0" borderId="200" xfId="0" applyFont="1" applyBorder="1" applyAlignment="1">
      <alignment horizontal="justify" vertical="center"/>
    </xf>
    <xf numFmtId="3" fontId="2" fillId="0" borderId="200" xfId="0" applyNumberFormat="1" applyFont="1" applyBorder="1" applyAlignment="1">
      <alignment horizontal="right" vertical="center"/>
    </xf>
    <xf numFmtId="9" fontId="2" fillId="0" borderId="22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49" xfId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2" fillId="0" borderId="116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2" fillId="0" borderId="230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3" fontId="7" fillId="2" borderId="151" xfId="0" applyNumberFormat="1" applyFont="1" applyFill="1" applyBorder="1" applyAlignment="1">
      <alignment vertical="center"/>
    </xf>
    <xf numFmtId="3" fontId="2" fillId="0" borderId="231" xfId="0" applyNumberFormat="1" applyFont="1" applyBorder="1" applyAlignment="1">
      <alignment horizontal="right" vertical="center"/>
    </xf>
    <xf numFmtId="0" fontId="2" fillId="0" borderId="229" xfId="0" applyFont="1" applyBorder="1" applyAlignment="1">
      <alignment vertical="center"/>
    </xf>
    <xf numFmtId="0" fontId="2" fillId="0" borderId="232" xfId="0" applyFont="1" applyBorder="1" applyAlignment="1">
      <alignment vertical="center"/>
    </xf>
    <xf numFmtId="3" fontId="2" fillId="0" borderId="234" xfId="0" applyNumberFormat="1" applyFont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3" fontId="7" fillId="0" borderId="235" xfId="0" applyNumberFormat="1" applyFont="1" applyBorder="1" applyAlignment="1">
      <alignment horizontal="right" vertical="center"/>
    </xf>
    <xf numFmtId="3" fontId="2" fillId="0" borderId="236" xfId="0" applyNumberFormat="1" applyFont="1" applyBorder="1" applyAlignment="1">
      <alignment horizontal="right" vertical="center"/>
    </xf>
    <xf numFmtId="3" fontId="2" fillId="0" borderId="95" xfId="0" applyNumberFormat="1" applyFont="1" applyBorder="1" applyAlignment="1">
      <alignment horizontal="right" vertical="center"/>
    </xf>
    <xf numFmtId="3" fontId="2" fillId="0" borderId="237" xfId="0" applyNumberFormat="1" applyFont="1" applyBorder="1" applyAlignment="1">
      <alignment horizontal="right" vertical="center"/>
    </xf>
    <xf numFmtId="3" fontId="2" fillId="0" borderId="238" xfId="0" applyNumberFormat="1" applyFont="1" applyBorder="1" applyAlignment="1">
      <alignment vertical="center"/>
    </xf>
    <xf numFmtId="3" fontId="7" fillId="0" borderId="233" xfId="0" applyNumberFormat="1" applyFont="1" applyBorder="1" applyAlignment="1">
      <alignment horizontal="right" vertical="center"/>
    </xf>
    <xf numFmtId="3" fontId="7" fillId="2" borderId="233" xfId="0" applyNumberFormat="1" applyFont="1" applyFill="1" applyBorder="1" applyAlignment="1">
      <alignment vertical="center"/>
    </xf>
    <xf numFmtId="164" fontId="6" fillId="0" borderId="31" xfId="0" applyNumberFormat="1" applyFont="1" applyBorder="1" applyAlignment="1">
      <alignment horizontal="left" vertical="center" wrapText="1"/>
    </xf>
    <xf numFmtId="3" fontId="13" fillId="2" borderId="213" xfId="0" applyNumberFormat="1" applyFont="1" applyFill="1" applyBorder="1" applyAlignment="1">
      <alignment horizontal="right" vertical="center"/>
    </xf>
    <xf numFmtId="3" fontId="2" fillId="0" borderId="239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8" fillId="0" borderId="62" xfId="0" applyFont="1" applyBorder="1" applyAlignment="1">
      <alignment horizontal="center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3" fontId="2" fillId="3" borderId="225" xfId="0" applyNumberFormat="1" applyFont="1" applyFill="1" applyBorder="1" applyAlignment="1">
      <alignment vertical="center"/>
    </xf>
    <xf numFmtId="3" fontId="2" fillId="0" borderId="54" xfId="0" applyNumberFormat="1" applyFont="1" applyFill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3" fontId="2" fillId="3" borderId="24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2" fillId="0" borderId="241" xfId="0" applyFont="1" applyBorder="1" applyAlignment="1">
      <alignment vertical="center"/>
    </xf>
    <xf numFmtId="3" fontId="2" fillId="0" borderId="241" xfId="0" applyNumberFormat="1" applyFont="1" applyBorder="1" applyAlignment="1">
      <alignment vertical="center"/>
    </xf>
    <xf numFmtId="0" fontId="16" fillId="0" borderId="242" xfId="0" applyFont="1" applyFill="1" applyBorder="1" applyAlignment="1">
      <alignment vertical="center"/>
    </xf>
    <xf numFmtId="0" fontId="2" fillId="0" borderId="243" xfId="0" applyFont="1" applyFill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3" fontId="2" fillId="0" borderId="244" xfId="0" applyNumberFormat="1" applyFont="1" applyBorder="1" applyAlignment="1">
      <alignment horizontal="right" vertical="center"/>
    </xf>
    <xf numFmtId="3" fontId="2" fillId="2" borderId="53" xfId="0" applyNumberFormat="1" applyFont="1" applyFill="1" applyBorder="1" applyAlignment="1">
      <alignment horizontal="right" vertical="center"/>
    </xf>
    <xf numFmtId="3" fontId="2" fillId="0" borderId="211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139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0" fontId="2" fillId="0" borderId="233" xfId="0" applyFont="1" applyBorder="1" applyAlignment="1">
      <alignment horizontal="center" vertical="center" wrapText="1"/>
    </xf>
    <xf numFmtId="0" fontId="2" fillId="0" borderId="13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245" xfId="0" applyNumberFormat="1" applyFont="1" applyBorder="1" applyAlignment="1">
      <alignment horizontal="right" vertical="center" wrapText="1"/>
    </xf>
    <xf numFmtId="3" fontId="2" fillId="0" borderId="246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center" wrapText="1"/>
    </xf>
    <xf numFmtId="3" fontId="2" fillId="0" borderId="247" xfId="0" applyNumberFormat="1" applyFont="1" applyBorder="1" applyAlignment="1">
      <alignment horizontal="right" vertical="center" wrapText="1"/>
    </xf>
    <xf numFmtId="3" fontId="2" fillId="0" borderId="248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2" fillId="0" borderId="159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7" fillId="2" borderId="11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56" xfId="0" applyFont="1" applyBorder="1" applyAlignment="1">
      <alignment horizontal="right" vertical="center"/>
    </xf>
    <xf numFmtId="0" fontId="7" fillId="0" borderId="175" xfId="0" applyFont="1" applyBorder="1" applyAlignment="1">
      <alignment horizontal="right" vertical="center"/>
    </xf>
    <xf numFmtId="0" fontId="7" fillId="0" borderId="100" xfId="0" applyFont="1" applyBorder="1" applyAlignment="1">
      <alignment horizontal="right" vertical="center"/>
    </xf>
    <xf numFmtId="0" fontId="7" fillId="2" borderId="156" xfId="0" applyFont="1" applyFill="1" applyBorder="1" applyAlignment="1">
      <alignment horizontal="right" vertical="center"/>
    </xf>
    <xf numFmtId="0" fontId="2" fillId="0" borderId="101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56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210" xfId="0" applyFont="1" applyBorder="1" applyAlignment="1">
      <alignment horizontal="center" vertical="center"/>
    </xf>
    <xf numFmtId="0" fontId="7" fillId="0" borderId="2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6" xfId="0" applyFont="1" applyFill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210" xfId="0" applyFont="1" applyBorder="1" applyAlignment="1">
      <alignment horizontal="center" vertical="center"/>
    </xf>
    <xf numFmtId="0" fontId="2" fillId="0" borderId="211" xfId="0" applyFont="1" applyBorder="1" applyAlignment="1">
      <alignment horizontal="center" vertical="center"/>
    </xf>
    <xf numFmtId="0" fontId="5" fillId="0" borderId="15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94" xfId="0" applyFont="1" applyFill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62" xfId="0" applyFont="1" applyBorder="1" applyAlignment="1">
      <alignment horizontal="left" vertical="center"/>
    </xf>
    <xf numFmtId="0" fontId="5" fillId="0" borderId="94" xfId="0" applyFont="1" applyBorder="1" applyAlignment="1">
      <alignment horizontal="left" vertical="center"/>
    </xf>
    <xf numFmtId="0" fontId="5" fillId="0" borderId="120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2" borderId="15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63" xfId="0" applyFont="1" applyBorder="1" applyAlignment="1">
      <alignment horizontal="center" vertical="center"/>
    </xf>
    <xf numFmtId="0" fontId="7" fillId="0" borderId="19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4" xfId="0" applyFont="1" applyBorder="1" applyAlignment="1">
      <alignment horizontal="center" vertical="center"/>
    </xf>
    <xf numFmtId="0" fontId="7" fillId="0" borderId="16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3" fillId="0" borderId="117" xfId="1" applyFont="1" applyBorder="1" applyAlignment="1">
      <alignment horizontal="right"/>
    </xf>
    <xf numFmtId="0" fontId="2" fillId="0" borderId="249" xfId="0" applyFont="1" applyBorder="1" applyAlignment="1">
      <alignment horizontal="center" vertical="center" wrapText="1"/>
    </xf>
    <xf numFmtId="0" fontId="2" fillId="0" borderId="250" xfId="0" applyFont="1" applyBorder="1" applyAlignment="1">
      <alignment horizontal="center" vertical="center" wrapText="1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7" width="9.7109375" style="1" customWidth="1"/>
    <col min="9" max="9" width="11.140625" bestFit="1" customWidth="1"/>
  </cols>
  <sheetData>
    <row r="1" spans="1:8" s="1" customFormat="1" ht="15" customHeight="1" x14ac:dyDescent="0.2">
      <c r="B1" s="2"/>
      <c r="C1" s="2"/>
      <c r="D1" s="2"/>
      <c r="E1" s="611"/>
      <c r="F1" s="708"/>
      <c r="G1" s="2" t="s">
        <v>420</v>
      </c>
    </row>
    <row r="2" spans="1:8" s="1" customFormat="1" ht="15" customHeight="1" x14ac:dyDescent="0.2">
      <c r="A2" s="3"/>
      <c r="B2" s="3"/>
      <c r="C2" s="3"/>
      <c r="D2" s="3"/>
      <c r="E2" s="3"/>
      <c r="F2" s="3"/>
      <c r="G2" s="439" t="s">
        <v>697</v>
      </c>
    </row>
    <row r="3" spans="1:8" s="1" customFormat="1" ht="15" customHeight="1" x14ac:dyDescent="0.2">
      <c r="A3" s="4"/>
    </row>
    <row r="4" spans="1:8" s="1" customFormat="1" ht="15" customHeight="1" x14ac:dyDescent="0.2">
      <c r="A4" s="766" t="s">
        <v>599</v>
      </c>
      <c r="B4" s="766"/>
      <c r="C4" s="766"/>
      <c r="D4" s="766"/>
      <c r="E4" s="766"/>
      <c r="F4" s="766"/>
      <c r="G4" s="766"/>
    </row>
    <row r="5" spans="1:8" s="1" customFormat="1" ht="15" customHeight="1" thickBot="1" x14ac:dyDescent="0.25">
      <c r="A5" s="5"/>
      <c r="B5" s="5"/>
      <c r="C5" s="5"/>
      <c r="D5" s="5"/>
      <c r="E5" s="608"/>
      <c r="F5" s="703"/>
      <c r="G5" s="383" t="s">
        <v>197</v>
      </c>
    </row>
    <row r="6" spans="1:8" ht="47.25" thickTop="1" x14ac:dyDescent="0.2">
      <c r="A6" s="7" t="s">
        <v>1</v>
      </c>
      <c r="B6" s="8" t="s">
        <v>2</v>
      </c>
      <c r="C6" s="9" t="s">
        <v>526</v>
      </c>
      <c r="D6" s="9" t="s">
        <v>627</v>
      </c>
      <c r="E6" s="9" t="s">
        <v>652</v>
      </c>
      <c r="F6" s="9" t="s">
        <v>698</v>
      </c>
      <c r="G6" s="10" t="s">
        <v>607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653" t="s">
        <v>7</v>
      </c>
      <c r="F7" s="653" t="s">
        <v>8</v>
      </c>
      <c r="G7" s="14" t="s">
        <v>9</v>
      </c>
      <c r="H7" s="15"/>
    </row>
    <row r="8" spans="1:8" ht="15" customHeight="1" thickTop="1" x14ac:dyDescent="0.2">
      <c r="A8" s="769" t="s">
        <v>10</v>
      </c>
      <c r="B8" s="770"/>
      <c r="C8" s="770"/>
      <c r="D8" s="770"/>
      <c r="E8" s="770"/>
      <c r="F8" s="770"/>
      <c r="G8" s="771"/>
      <c r="H8" s="15"/>
    </row>
    <row r="9" spans="1:8" ht="15" customHeight="1" x14ac:dyDescent="0.2">
      <c r="A9" s="24" t="s">
        <v>11</v>
      </c>
      <c r="B9" s="25" t="s">
        <v>503</v>
      </c>
      <c r="C9" s="26">
        <f t="shared" ref="C9" si="0">SUM(C10:C11)</f>
        <v>69237657</v>
      </c>
      <c r="D9" s="26">
        <f t="shared" ref="D9:E9" si="1">SUM(D10:D11)</f>
        <v>69237657</v>
      </c>
      <c r="E9" s="26">
        <f t="shared" si="1"/>
        <v>70526527</v>
      </c>
      <c r="F9" s="26">
        <f t="shared" ref="F9" si="2">SUM(F10:F11)</f>
        <v>81113094</v>
      </c>
      <c r="G9" s="79">
        <f>F9/C9</f>
        <v>1.1715170257711061</v>
      </c>
      <c r="H9" s="15"/>
    </row>
    <row r="10" spans="1:8" ht="15" customHeight="1" x14ac:dyDescent="0.2">
      <c r="A10" s="17" t="s">
        <v>13</v>
      </c>
      <c r="B10" s="18" t="s">
        <v>298</v>
      </c>
      <c r="C10" s="19">
        <f>'7.sz. melléklet'!D63</f>
        <v>62551911</v>
      </c>
      <c r="D10" s="19">
        <f>'7.sz. melléklet'!E63</f>
        <v>62551911</v>
      </c>
      <c r="E10" s="19">
        <f>'7.sz. melléklet'!F63</f>
        <v>63070071</v>
      </c>
      <c r="F10" s="19">
        <f>'7.sz. melléklet'!G63</f>
        <v>73656638</v>
      </c>
      <c r="G10" s="120">
        <f t="shared" ref="G10:G12" si="3">F10/C10</f>
        <v>1.1775281813532443</v>
      </c>
      <c r="H10" s="15"/>
    </row>
    <row r="11" spans="1:8" ht="24" x14ac:dyDescent="0.2">
      <c r="A11" s="17" t="s">
        <v>14</v>
      </c>
      <c r="B11" s="47" t="s">
        <v>505</v>
      </c>
      <c r="C11" s="19">
        <f>'7.sz. melléklet'!D64</f>
        <v>6685746</v>
      </c>
      <c r="D11" s="19">
        <f>'7.sz. melléklet'!E64</f>
        <v>6685746</v>
      </c>
      <c r="E11" s="19">
        <f>'7.sz. melléklet'!F64</f>
        <v>7456456</v>
      </c>
      <c r="F11" s="19">
        <f>'7.sz. melléklet'!G64</f>
        <v>7456456</v>
      </c>
      <c r="G11" s="120">
        <f t="shared" si="3"/>
        <v>1.1152765899272872</v>
      </c>
      <c r="H11" s="15"/>
    </row>
    <row r="12" spans="1:8" ht="24" x14ac:dyDescent="0.2">
      <c r="A12" s="24" t="s">
        <v>19</v>
      </c>
      <c r="B12" s="560" t="s">
        <v>504</v>
      </c>
      <c r="C12" s="26">
        <f t="shared" ref="C12" si="4">SUM(C13:C14)</f>
        <v>36925688</v>
      </c>
      <c r="D12" s="26">
        <f t="shared" ref="D12:E12" si="5">SUM(D13:D14)</f>
        <v>36925688</v>
      </c>
      <c r="E12" s="26">
        <f t="shared" si="5"/>
        <v>33612394</v>
      </c>
      <c r="F12" s="26">
        <f t="shared" ref="F12" si="6">SUM(F13:F14)</f>
        <v>58289252</v>
      </c>
      <c r="G12" s="79">
        <f t="shared" si="3"/>
        <v>1.5785556114756751</v>
      </c>
      <c r="H12" s="15"/>
    </row>
    <row r="13" spans="1:8" ht="15" customHeight="1" x14ac:dyDescent="0.2">
      <c r="A13" s="17" t="s">
        <v>13</v>
      </c>
      <c r="B13" s="18" t="s">
        <v>483</v>
      </c>
      <c r="C13" s="19">
        <f>'7.sz. melléklet'!D66</f>
        <v>0</v>
      </c>
      <c r="D13" s="19">
        <f>'7.sz. melléklet'!E66</f>
        <v>0</v>
      </c>
      <c r="E13" s="19">
        <f>'7.sz. melléklet'!F66</f>
        <v>0</v>
      </c>
      <c r="F13" s="19">
        <f>'7.sz. melléklet'!G66</f>
        <v>0</v>
      </c>
      <c r="G13" s="79"/>
      <c r="H13" s="15"/>
    </row>
    <row r="14" spans="1:8" ht="24" x14ac:dyDescent="0.2">
      <c r="A14" s="17" t="s">
        <v>14</v>
      </c>
      <c r="B14" s="47" t="s">
        <v>506</v>
      </c>
      <c r="C14" s="19">
        <f>'7.sz. melléklet'!D67</f>
        <v>36925688</v>
      </c>
      <c r="D14" s="19">
        <f>'7.sz. melléklet'!E67</f>
        <v>36925688</v>
      </c>
      <c r="E14" s="19">
        <f>'7.sz. melléklet'!F67</f>
        <v>33612394</v>
      </c>
      <c r="F14" s="19">
        <f>'7.sz. melléklet'!G67</f>
        <v>58289252</v>
      </c>
      <c r="G14" s="120">
        <f t="shared" ref="G14:G19" si="7">F14/C14</f>
        <v>1.5785556114756751</v>
      </c>
      <c r="H14" s="15"/>
    </row>
    <row r="15" spans="1:8" ht="15" customHeight="1" x14ac:dyDescent="0.2">
      <c r="A15" s="24" t="s">
        <v>20</v>
      </c>
      <c r="B15" s="67" t="s">
        <v>15</v>
      </c>
      <c r="C15" s="68">
        <f t="shared" ref="C15" si="8">SUM(C16:C18)</f>
        <v>96000000</v>
      </c>
      <c r="D15" s="68">
        <f t="shared" ref="D15:E15" si="9">SUM(D16:D18)</f>
        <v>96000000</v>
      </c>
      <c r="E15" s="68">
        <f t="shared" si="9"/>
        <v>96000000</v>
      </c>
      <c r="F15" s="68">
        <f t="shared" ref="F15" si="10">SUM(F16:F18)</f>
        <v>96000000</v>
      </c>
      <c r="G15" s="79">
        <f t="shared" si="7"/>
        <v>1</v>
      </c>
      <c r="H15" s="15"/>
    </row>
    <row r="16" spans="1:8" ht="15" customHeight="1" x14ac:dyDescent="0.2">
      <c r="A16" s="280" t="s">
        <v>13</v>
      </c>
      <c r="B16" s="281" t="s">
        <v>306</v>
      </c>
      <c r="C16" s="175">
        <f>'7.sz. melléklet'!D69</f>
        <v>54500000</v>
      </c>
      <c r="D16" s="175">
        <f>'7.sz. melléklet'!E69</f>
        <v>54500000</v>
      </c>
      <c r="E16" s="175">
        <f>'7.sz. melléklet'!F69</f>
        <v>54500000</v>
      </c>
      <c r="F16" s="175">
        <f>'7.sz. melléklet'!G69</f>
        <v>50000000</v>
      </c>
      <c r="G16" s="87">
        <f t="shared" si="7"/>
        <v>0.91743119266055051</v>
      </c>
      <c r="H16" s="15"/>
    </row>
    <row r="17" spans="1:8" ht="15" customHeight="1" x14ac:dyDescent="0.2">
      <c r="A17" s="280" t="s">
        <v>14</v>
      </c>
      <c r="B17" s="281" t="s">
        <v>307</v>
      </c>
      <c r="C17" s="175">
        <f>'7.sz. melléklet'!D70</f>
        <v>41000000</v>
      </c>
      <c r="D17" s="175">
        <f>'7.sz. melléklet'!E70</f>
        <v>41000000</v>
      </c>
      <c r="E17" s="175">
        <f>'7.sz. melléklet'!F70</f>
        <v>41000000</v>
      </c>
      <c r="F17" s="175">
        <f>'7.sz. melléklet'!G70</f>
        <v>45650000</v>
      </c>
      <c r="G17" s="87">
        <f t="shared" si="7"/>
        <v>1.1134146341463416</v>
      </c>
      <c r="H17" s="15"/>
    </row>
    <row r="18" spans="1:8" ht="15" customHeight="1" x14ac:dyDescent="0.2">
      <c r="A18" s="280" t="s">
        <v>42</v>
      </c>
      <c r="B18" s="281" t="s">
        <v>317</v>
      </c>
      <c r="C18" s="175">
        <f>'7.sz. melléklet'!D74</f>
        <v>500000</v>
      </c>
      <c r="D18" s="175">
        <f>'7.sz. melléklet'!E74</f>
        <v>500000</v>
      </c>
      <c r="E18" s="175">
        <f>'7.sz. melléklet'!F74</f>
        <v>500000</v>
      </c>
      <c r="F18" s="175">
        <f>'7.sz. melléklet'!G74</f>
        <v>350000</v>
      </c>
      <c r="G18" s="87">
        <f t="shared" si="7"/>
        <v>0.7</v>
      </c>
      <c r="H18" s="15"/>
    </row>
    <row r="19" spans="1:8" ht="15" customHeight="1" x14ac:dyDescent="0.2">
      <c r="A19" s="24" t="s">
        <v>21</v>
      </c>
      <c r="B19" s="16" t="s">
        <v>12</v>
      </c>
      <c r="C19" s="26">
        <f>'7.sz. melléklet'!D75+'8.sz. melléklet'!D35</f>
        <v>78494085</v>
      </c>
      <c r="D19" s="26">
        <f>'7.sz. melléklet'!E75+'8.sz. melléklet'!E35</f>
        <v>78494090</v>
      </c>
      <c r="E19" s="26">
        <f>'7.sz. melléklet'!F75+'8.sz. melléklet'!E35</f>
        <v>80049914</v>
      </c>
      <c r="F19" s="26">
        <f>'7.sz. melléklet'!G75+'8.sz. melléklet'!F35</f>
        <v>80069848</v>
      </c>
      <c r="G19" s="79">
        <f t="shared" si="7"/>
        <v>1.0200749266648563</v>
      </c>
      <c r="H19" s="15"/>
    </row>
    <row r="20" spans="1:8" ht="15" customHeight="1" x14ac:dyDescent="0.2">
      <c r="A20" s="24" t="s">
        <v>22</v>
      </c>
      <c r="B20" s="25" t="s">
        <v>402</v>
      </c>
      <c r="C20" s="26">
        <f>'7.sz. melléklet'!D85</f>
        <v>0</v>
      </c>
      <c r="D20" s="26">
        <f>'7.sz. melléklet'!E85</f>
        <v>0</v>
      </c>
      <c r="E20" s="26">
        <f>'7.sz. melléklet'!F85</f>
        <v>0</v>
      </c>
      <c r="F20" s="26">
        <f>'7.sz. melléklet'!G85</f>
        <v>6000000</v>
      </c>
      <c r="G20" s="79"/>
      <c r="H20" s="15"/>
    </row>
    <row r="21" spans="1:8" ht="15" customHeight="1" x14ac:dyDescent="0.2">
      <c r="A21" s="542" t="s">
        <v>507</v>
      </c>
      <c r="B21" s="25" t="s">
        <v>23</v>
      </c>
      <c r="C21" s="26">
        <f>'7.sz. melléklet'!D87</f>
        <v>0</v>
      </c>
      <c r="D21" s="26">
        <f>'7.sz. melléklet'!E87</f>
        <v>0</v>
      </c>
      <c r="E21" s="26">
        <f>'7.sz. melléklet'!F87</f>
        <v>744600</v>
      </c>
      <c r="F21" s="26">
        <f>'7.sz. melléklet'!G87</f>
        <v>744600</v>
      </c>
      <c r="G21" s="79"/>
      <c r="H21" s="15"/>
    </row>
    <row r="22" spans="1:8" ht="15" customHeight="1" x14ac:dyDescent="0.2">
      <c r="A22" s="542" t="s">
        <v>27</v>
      </c>
      <c r="B22" s="25" t="s">
        <v>24</v>
      </c>
      <c r="C22" s="26">
        <f>'7.sz. melléklet'!D89</f>
        <v>860000</v>
      </c>
      <c r="D22" s="26">
        <f>'7.sz. melléklet'!E89</f>
        <v>2071000</v>
      </c>
      <c r="E22" s="26">
        <f>'7.sz. melléklet'!F89</f>
        <v>7566000</v>
      </c>
      <c r="F22" s="26">
        <f>'7.sz. melléklet'!G89</f>
        <v>2500000</v>
      </c>
      <c r="G22" s="79">
        <f t="shared" ref="G22:G25" si="11">F22/C22</f>
        <v>2.9069767441860463</v>
      </c>
      <c r="H22" s="15"/>
    </row>
    <row r="23" spans="1:8" ht="15" customHeight="1" x14ac:dyDescent="0.2">
      <c r="A23" s="767" t="s">
        <v>26</v>
      </c>
      <c r="B23" s="767"/>
      <c r="C23" s="28">
        <f t="shared" ref="C23" si="12">C19+C15+C9+C20+C12+C21+C22</f>
        <v>281517430</v>
      </c>
      <c r="D23" s="28">
        <f t="shared" ref="D23:E23" si="13">D19+D15+D9+D20+D12+D21+D22</f>
        <v>282728435</v>
      </c>
      <c r="E23" s="28">
        <f t="shared" si="13"/>
        <v>288499435</v>
      </c>
      <c r="F23" s="28">
        <f t="shared" ref="F23" si="14">F19+F15+F9+F20+F12+F21+F22</f>
        <v>324716794</v>
      </c>
      <c r="G23" s="119">
        <f t="shared" si="11"/>
        <v>1.1534518271213261</v>
      </c>
      <c r="H23" s="15"/>
    </row>
    <row r="24" spans="1:8" ht="15" customHeight="1" x14ac:dyDescent="0.2">
      <c r="A24" s="768" t="s">
        <v>27</v>
      </c>
      <c r="B24" s="25" t="s">
        <v>28</v>
      </c>
      <c r="C24" s="772">
        <f>'7.sz. melléklet'!D94+'8.sz. melléklet'!D39</f>
        <v>224720570</v>
      </c>
      <c r="D24" s="772">
        <f>'7.sz. melléklet'!E94+'8.sz. melléklet'!E39</f>
        <v>224720565</v>
      </c>
      <c r="E24" s="772">
        <f>'7.sz. melléklet'!F94+'8.sz. melléklet'!E39</f>
        <v>224720565</v>
      </c>
      <c r="F24" s="772">
        <f>'7.sz. melléklet'!G94+'8.sz. melléklet'!F39</f>
        <v>224720565</v>
      </c>
      <c r="G24" s="774">
        <f t="shared" si="11"/>
        <v>0.99999997775014549</v>
      </c>
      <c r="H24" s="773"/>
    </row>
    <row r="25" spans="1:8" ht="15" customHeight="1" x14ac:dyDescent="0.2">
      <c r="A25" s="768"/>
      <c r="B25" s="25" t="s">
        <v>29</v>
      </c>
      <c r="C25" s="772"/>
      <c r="D25" s="772"/>
      <c r="E25" s="772"/>
      <c r="F25" s="772"/>
      <c r="G25" s="774" t="e">
        <f t="shared" si="11"/>
        <v>#DIV/0!</v>
      </c>
      <c r="H25" s="773"/>
    </row>
    <row r="26" spans="1:8" ht="15" customHeight="1" x14ac:dyDescent="0.2">
      <c r="A26" s="331" t="s">
        <v>357</v>
      </c>
      <c r="B26" s="25" t="s">
        <v>417</v>
      </c>
      <c r="C26" s="605">
        <v>0</v>
      </c>
      <c r="D26" s="176">
        <v>0</v>
      </c>
      <c r="E26" s="607">
        <v>0</v>
      </c>
      <c r="F26" s="704">
        <f>'7.sz. melléklet'!G95</f>
        <v>2732179</v>
      </c>
      <c r="G26" s="332"/>
      <c r="H26" s="313"/>
    </row>
    <row r="27" spans="1:8" ht="15" customHeight="1" x14ac:dyDescent="0.2">
      <c r="A27" s="304" t="s">
        <v>30</v>
      </c>
      <c r="B27" s="25" t="s">
        <v>521</v>
      </c>
      <c r="C27" s="173">
        <f>SUM(C28:C30)</f>
        <v>0</v>
      </c>
      <c r="D27" s="173">
        <f>SUM(D28:D30)</f>
        <v>0</v>
      </c>
      <c r="E27" s="173">
        <f>SUM(E28:E30)</f>
        <v>0</v>
      </c>
      <c r="F27" s="173">
        <f>SUM(F28:F30)</f>
        <v>0</v>
      </c>
      <c r="G27" s="305"/>
      <c r="H27" s="773"/>
    </row>
    <row r="28" spans="1:8" ht="15" customHeight="1" x14ac:dyDescent="0.2">
      <c r="A28" s="42" t="s">
        <v>13</v>
      </c>
      <c r="B28" s="18" t="s">
        <v>522</v>
      </c>
      <c r="C28" s="459"/>
      <c r="D28" s="459"/>
      <c r="E28" s="459"/>
      <c r="F28" s="459"/>
      <c r="G28" s="303"/>
      <c r="H28" s="773"/>
    </row>
    <row r="29" spans="1:8" ht="15" customHeight="1" x14ac:dyDescent="0.2">
      <c r="A29" s="17" t="s">
        <v>14</v>
      </c>
      <c r="B29" s="18" t="s">
        <v>358</v>
      </c>
      <c r="C29" s="174">
        <f>'7.sz. melléklet'!D93</f>
        <v>0</v>
      </c>
      <c r="D29" s="174">
        <f>'7.sz. melléklet'!E93</f>
        <v>0</v>
      </c>
      <c r="E29" s="174">
        <f>'7.sz. melléklet'!F93</f>
        <v>0</v>
      </c>
      <c r="F29" s="174">
        <f>'7.sz. melléklet'!G93</f>
        <v>0</v>
      </c>
      <c r="G29" s="46"/>
      <c r="H29" s="15"/>
    </row>
    <row r="30" spans="1:8" ht="15" customHeight="1" x14ac:dyDescent="0.2">
      <c r="A30" s="17" t="s">
        <v>42</v>
      </c>
      <c r="B30" s="18" t="s">
        <v>359</v>
      </c>
      <c r="C30" s="458"/>
      <c r="D30" s="458"/>
      <c r="E30" s="458"/>
      <c r="F30" s="458"/>
      <c r="G30" s="423"/>
      <c r="H30" s="15"/>
    </row>
    <row r="31" spans="1:8" ht="15" customHeight="1" x14ac:dyDescent="0.2">
      <c r="A31" s="767" t="s">
        <v>31</v>
      </c>
      <c r="B31" s="767"/>
      <c r="C31" s="28">
        <f t="shared" ref="C31" si="15">SUM(C24:C27)</f>
        <v>224720570</v>
      </c>
      <c r="D31" s="28">
        <f t="shared" ref="D31:E31" si="16">SUM(D24:D27)</f>
        <v>224720565</v>
      </c>
      <c r="E31" s="28">
        <f t="shared" si="16"/>
        <v>224720565</v>
      </c>
      <c r="F31" s="28">
        <f t="shared" ref="F31" si="17">SUM(F24:F27)</f>
        <v>227452744</v>
      </c>
      <c r="G31" s="83">
        <f t="shared" ref="G31:G32" si="18">F31/C31</f>
        <v>1.0121580948286131</v>
      </c>
      <c r="H31" s="15"/>
    </row>
    <row r="32" spans="1:8" ht="15" customHeight="1" x14ac:dyDescent="0.2">
      <c r="A32" s="779" t="s">
        <v>32</v>
      </c>
      <c r="B32" s="779"/>
      <c r="C32" s="31">
        <f>C31+C23</f>
        <v>506238000</v>
      </c>
      <c r="D32" s="31">
        <f>D31+D23</f>
        <v>507449000</v>
      </c>
      <c r="E32" s="31">
        <f>E31+E23</f>
        <v>513220000</v>
      </c>
      <c r="F32" s="31">
        <f>F31+F23</f>
        <v>552169538</v>
      </c>
      <c r="G32" s="172">
        <f t="shared" si="18"/>
        <v>1.0907311146140748</v>
      </c>
      <c r="H32" s="15"/>
    </row>
    <row r="33" spans="1:9" ht="15" customHeight="1" x14ac:dyDescent="0.2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">
      <c r="A34" s="775" t="s">
        <v>33</v>
      </c>
      <c r="B34" s="776"/>
      <c r="C34" s="776"/>
      <c r="D34" s="776"/>
      <c r="E34" s="776"/>
      <c r="F34" s="776"/>
      <c r="G34" s="777"/>
      <c r="H34" s="15"/>
    </row>
    <row r="35" spans="1:9" ht="15" customHeight="1" x14ac:dyDescent="0.2">
      <c r="A35" s="35" t="s">
        <v>11</v>
      </c>
      <c r="B35" s="16" t="s">
        <v>34</v>
      </c>
      <c r="C35" s="381">
        <f>'4.sz. melléklet'!D18</f>
        <v>243722682</v>
      </c>
      <c r="D35" s="381">
        <f>'4.sz. melléklet'!E18</f>
        <v>260218876</v>
      </c>
      <c r="E35" s="381">
        <f>'4.sz. melléklet'!F18</f>
        <v>272659384</v>
      </c>
      <c r="F35" s="381">
        <f>'4.sz. melléklet'!G18</f>
        <v>284565995</v>
      </c>
      <c r="G35" s="79">
        <f t="shared" ref="G35:G41" si="19">F35/C35</f>
        <v>1.1675810912010234</v>
      </c>
      <c r="H35" s="15"/>
      <c r="I35" s="185"/>
    </row>
    <row r="36" spans="1:9" ht="15" customHeight="1" x14ac:dyDescent="0.2">
      <c r="A36" s="24" t="s">
        <v>19</v>
      </c>
      <c r="B36" s="25" t="s">
        <v>35</v>
      </c>
      <c r="C36" s="26">
        <f>'7.sz. melléklet'!D37+'7.sz. melléklet'!D44+'7.sz. melléklet'!D48+'8.sz. melléklet'!D27</f>
        <v>200170892</v>
      </c>
      <c r="D36" s="26">
        <f>'7.sz. melléklet'!E37+'7.sz. melléklet'!E44+'7.sz. melléklet'!E48+'8.sz. melléklet'!E27</f>
        <v>205938892</v>
      </c>
      <c r="E36" s="26">
        <f>'7.sz. melléklet'!F37+'7.sz. melléklet'!F44+'7.sz. melléklet'!F48+'8.sz. melléklet'!G27</f>
        <v>188238350</v>
      </c>
      <c r="F36" s="26">
        <f>'7.sz. melléklet'!G37+'7.sz. melléklet'!G44+'7.sz. melléklet'!G48+'8.sz. melléklet'!H27</f>
        <v>188574350</v>
      </c>
      <c r="G36" s="79">
        <f t="shared" si="19"/>
        <v>0.94206679160924156</v>
      </c>
      <c r="H36" s="15"/>
    </row>
    <row r="37" spans="1:9" ht="15" customHeight="1" x14ac:dyDescent="0.2">
      <c r="A37" s="24" t="s">
        <v>20</v>
      </c>
      <c r="B37" s="25" t="s">
        <v>36</v>
      </c>
      <c r="C37" s="173">
        <f t="shared" ref="C37:F37" si="20">SUM(C38:C38)</f>
        <v>60040523</v>
      </c>
      <c r="D37" s="173">
        <f t="shared" si="20"/>
        <v>38987329</v>
      </c>
      <c r="E37" s="173">
        <f t="shared" si="20"/>
        <v>50018363</v>
      </c>
      <c r="F37" s="173">
        <f t="shared" si="20"/>
        <v>76725290</v>
      </c>
      <c r="G37" s="79">
        <f t="shared" si="19"/>
        <v>1.2778917665324134</v>
      </c>
      <c r="H37" s="15"/>
    </row>
    <row r="38" spans="1:9" ht="15" customHeight="1" x14ac:dyDescent="0.2">
      <c r="A38" s="17" t="s">
        <v>13</v>
      </c>
      <c r="B38" s="18" t="s">
        <v>37</v>
      </c>
      <c r="C38" s="19">
        <f>'7.sz. melléklet'!D36</f>
        <v>60040523</v>
      </c>
      <c r="D38" s="19">
        <f>'7.sz. melléklet'!E36</f>
        <v>38987329</v>
      </c>
      <c r="E38" s="19">
        <f>'7.sz. melléklet'!F36</f>
        <v>50018363</v>
      </c>
      <c r="F38" s="19">
        <f>'7.sz. melléklet'!G36</f>
        <v>76725290</v>
      </c>
      <c r="G38" s="120">
        <f t="shared" si="19"/>
        <v>1.2778917665324134</v>
      </c>
      <c r="H38" s="15"/>
    </row>
    <row r="39" spans="1:9" ht="15" customHeight="1" x14ac:dyDescent="0.2">
      <c r="A39" s="767" t="s">
        <v>38</v>
      </c>
      <c r="B39" s="767"/>
      <c r="C39" s="306">
        <f t="shared" ref="C39" si="21">C35+C36+C37</f>
        <v>503934097</v>
      </c>
      <c r="D39" s="306">
        <f t="shared" ref="D39:E39" si="22">D35+D36+D37</f>
        <v>505145097</v>
      </c>
      <c r="E39" s="306">
        <f t="shared" si="22"/>
        <v>510916097</v>
      </c>
      <c r="F39" s="306">
        <f t="shared" ref="F39" si="23">F35+F36+F37</f>
        <v>549865635</v>
      </c>
      <c r="G39" s="79">
        <f t="shared" si="19"/>
        <v>1.0911459222018072</v>
      </c>
      <c r="H39" s="15"/>
    </row>
    <row r="40" spans="1:9" ht="15" customHeight="1" x14ac:dyDescent="0.2">
      <c r="A40" s="331" t="s">
        <v>56</v>
      </c>
      <c r="B40" s="25" t="s">
        <v>39</v>
      </c>
      <c r="C40" s="400">
        <f>'7.sz. melléklet'!D53</f>
        <v>2303903</v>
      </c>
      <c r="D40" s="400">
        <f>'7.sz. melléklet'!E53</f>
        <v>2303903</v>
      </c>
      <c r="E40" s="400">
        <f>'7.sz. melléklet'!F53</f>
        <v>2303903</v>
      </c>
      <c r="F40" s="400">
        <f>'7.sz. melléklet'!G53</f>
        <v>2303903</v>
      </c>
      <c r="G40" s="79">
        <f t="shared" si="19"/>
        <v>1</v>
      </c>
      <c r="H40" s="313"/>
    </row>
    <row r="41" spans="1:9" s="38" customFormat="1" ht="15" customHeight="1" thickBot="1" x14ac:dyDescent="0.25">
      <c r="A41" s="778" t="s">
        <v>40</v>
      </c>
      <c r="B41" s="778"/>
      <c r="C41" s="249">
        <f t="shared" ref="C41" si="24">C39+C40</f>
        <v>506238000</v>
      </c>
      <c r="D41" s="249">
        <f t="shared" ref="D41:E41" si="25">D39+D40</f>
        <v>507449000</v>
      </c>
      <c r="E41" s="249">
        <f t="shared" si="25"/>
        <v>513220000</v>
      </c>
      <c r="F41" s="249">
        <f t="shared" ref="F41" si="26">F39+F40</f>
        <v>552169538</v>
      </c>
      <c r="G41" s="250">
        <f t="shared" si="19"/>
        <v>1.0907311146140748</v>
      </c>
      <c r="H41" s="37"/>
    </row>
    <row r="42" spans="1:9" ht="13.5" thickTop="1" x14ac:dyDescent="0.2"/>
  </sheetData>
  <sheetProtection selectLockedCells="1" selectUnlockedCells="1"/>
  <mergeCells count="16">
    <mergeCell ref="H24:H25"/>
    <mergeCell ref="H27:H28"/>
    <mergeCell ref="G24:G25"/>
    <mergeCell ref="A34:G34"/>
    <mergeCell ref="A41:B41"/>
    <mergeCell ref="A31:B31"/>
    <mergeCell ref="A32:B32"/>
    <mergeCell ref="A39:B39"/>
    <mergeCell ref="D24:D25"/>
    <mergeCell ref="E24:E25"/>
    <mergeCell ref="A4:G4"/>
    <mergeCell ref="A23:B23"/>
    <mergeCell ref="A24:A25"/>
    <mergeCell ref="A8:G8"/>
    <mergeCell ref="C24:C25"/>
    <mergeCell ref="F24:F25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2"/>
  <sheetViews>
    <sheetView zoomScaleNormal="100" workbookViewId="0"/>
  </sheetViews>
  <sheetFormatPr defaultRowHeight="12.75" x14ac:dyDescent="0.2"/>
  <cols>
    <col min="1" max="1" width="2.7109375" customWidth="1"/>
    <col min="2" max="2" width="5.7109375" style="1" customWidth="1"/>
    <col min="3" max="3" width="39.140625" style="1" bestFit="1" customWidth="1"/>
    <col min="4" max="7" width="10.7109375" style="1" customWidth="1"/>
    <col min="8" max="8" width="2.7109375" style="1" customWidth="1"/>
    <col min="9" max="9" width="10.7109375" style="1" customWidth="1"/>
    <col min="10" max="10" width="10.7109375" customWidth="1"/>
  </cols>
  <sheetData>
    <row r="1" spans="1:10" ht="15" customHeight="1" x14ac:dyDescent="0.2">
      <c r="B1" s="3"/>
      <c r="C1" s="3"/>
      <c r="D1" s="3"/>
      <c r="E1" s="3"/>
      <c r="F1" s="3"/>
      <c r="G1" s="3"/>
      <c r="H1" s="2" t="s">
        <v>429</v>
      </c>
      <c r="I1" s="592"/>
    </row>
    <row r="2" spans="1:10" ht="15" customHeight="1" x14ac:dyDescent="0.2">
      <c r="B2" s="3"/>
      <c r="C2" s="3"/>
      <c r="D2" s="3"/>
      <c r="E2" s="3"/>
      <c r="F2" s="3"/>
      <c r="G2" s="3"/>
      <c r="H2" s="2" t="str">
        <f>'1.sz. melléklet'!G2</f>
        <v>az 5/2020. (IV.23.) önkormányzati rendelethez</v>
      </c>
      <c r="I2" s="592"/>
    </row>
    <row r="4" spans="1:10" ht="15" customHeight="1" x14ac:dyDescent="0.2">
      <c r="A4" s="796" t="s">
        <v>543</v>
      </c>
      <c r="B4" s="796"/>
      <c r="C4" s="796"/>
      <c r="D4" s="796"/>
      <c r="E4" s="796"/>
      <c r="F4" s="796"/>
      <c r="G4" s="796"/>
      <c r="H4" s="796"/>
      <c r="I4" s="436"/>
      <c r="J4" s="436"/>
    </row>
    <row r="5" spans="1:10" ht="9.75" customHeight="1" x14ac:dyDescent="0.2">
      <c r="A5" s="429"/>
      <c r="B5" s="429"/>
      <c r="C5" s="429"/>
      <c r="D5" s="429"/>
      <c r="E5" s="429"/>
      <c r="F5" s="429"/>
      <c r="G5" s="429"/>
      <c r="H5" s="429"/>
      <c r="I5" s="436"/>
      <c r="J5" s="436"/>
    </row>
    <row r="6" spans="1:10" ht="14.25" customHeight="1" thickBot="1" x14ac:dyDescent="0.25">
      <c r="D6" s="6"/>
      <c r="E6" s="6"/>
      <c r="F6" s="6"/>
      <c r="G6" s="6" t="s">
        <v>197</v>
      </c>
      <c r="I6" s="592"/>
    </row>
    <row r="7" spans="1:10" s="38" customFormat="1" ht="36" thickTop="1" x14ac:dyDescent="0.2">
      <c r="B7" s="137" t="s">
        <v>118</v>
      </c>
      <c r="C7" s="138" t="s">
        <v>119</v>
      </c>
      <c r="D7" s="625" t="s">
        <v>526</v>
      </c>
      <c r="E7" s="9" t="s">
        <v>627</v>
      </c>
      <c r="F7" s="9" t="s">
        <v>652</v>
      </c>
      <c r="G7" s="10" t="s">
        <v>698</v>
      </c>
      <c r="I7" s="651"/>
    </row>
    <row r="8" spans="1:10" s="38" customFormat="1" ht="14.25" customHeight="1" thickBot="1" x14ac:dyDescent="0.25">
      <c r="B8" s="139" t="s">
        <v>3</v>
      </c>
      <c r="C8" s="140" t="s">
        <v>4</v>
      </c>
      <c r="D8" s="626" t="s">
        <v>5</v>
      </c>
      <c r="E8" s="662" t="s">
        <v>6</v>
      </c>
      <c r="F8" s="396" t="s">
        <v>7</v>
      </c>
      <c r="G8" s="96" t="s">
        <v>8</v>
      </c>
      <c r="I8" s="651"/>
    </row>
    <row r="9" spans="1:10" s="38" customFormat="1" ht="14.25" customHeight="1" thickTop="1" x14ac:dyDescent="0.2">
      <c r="B9" s="143" t="s">
        <v>11</v>
      </c>
      <c r="C9" s="144" t="s">
        <v>66</v>
      </c>
      <c r="D9" s="638">
        <f>SUM(D10:D15)</f>
        <v>12815000</v>
      </c>
      <c r="E9" s="638">
        <f>SUM(E10:E15)</f>
        <v>12815000</v>
      </c>
      <c r="F9" s="730">
        <f>SUM(F10:F15)</f>
        <v>9965000</v>
      </c>
      <c r="G9" s="637">
        <f>SUM(G10:G15)</f>
        <v>9965000</v>
      </c>
      <c r="I9" s="651"/>
    </row>
    <row r="10" spans="1:10" s="38" customFormat="1" ht="14.25" customHeight="1" x14ac:dyDescent="0.2">
      <c r="B10" s="17" t="s">
        <v>13</v>
      </c>
      <c r="C10" s="18" t="s">
        <v>557</v>
      </c>
      <c r="D10" s="639">
        <v>3400000</v>
      </c>
      <c r="E10" s="663">
        <v>3400000</v>
      </c>
      <c r="F10" s="641">
        <v>0</v>
      </c>
      <c r="G10" s="600">
        <v>0</v>
      </c>
      <c r="I10" s="651"/>
    </row>
    <row r="11" spans="1:10" s="38" customFormat="1" ht="14.25" customHeight="1" x14ac:dyDescent="0.2">
      <c r="B11" s="17" t="s">
        <v>14</v>
      </c>
      <c r="C11" s="18" t="s">
        <v>558</v>
      </c>
      <c r="D11" s="639">
        <v>890000</v>
      </c>
      <c r="E11" s="663">
        <v>890000</v>
      </c>
      <c r="F11" s="641">
        <v>890000</v>
      </c>
      <c r="G11" s="600">
        <v>890000</v>
      </c>
      <c r="I11" s="651"/>
    </row>
    <row r="12" spans="1:10" s="38" customFormat="1" ht="14.25" customHeight="1" x14ac:dyDescent="0.2">
      <c r="B12" s="17" t="s">
        <v>42</v>
      </c>
      <c r="C12" s="18" t="s">
        <v>488</v>
      </c>
      <c r="D12" s="639">
        <v>3225000</v>
      </c>
      <c r="E12" s="663">
        <v>3225000</v>
      </c>
      <c r="F12" s="641">
        <v>3225000</v>
      </c>
      <c r="G12" s="600">
        <v>3225000</v>
      </c>
      <c r="I12" s="651"/>
    </row>
    <row r="13" spans="1:10" s="38" customFormat="1" ht="14.25" customHeight="1" x14ac:dyDescent="0.2">
      <c r="B13" s="17" t="s">
        <v>43</v>
      </c>
      <c r="C13" s="71" t="s">
        <v>573</v>
      </c>
      <c r="D13" s="639">
        <v>5000000</v>
      </c>
      <c r="E13" s="663">
        <v>5000000</v>
      </c>
      <c r="F13" s="641">
        <v>5000000</v>
      </c>
      <c r="G13" s="600">
        <v>5000000</v>
      </c>
      <c r="I13" s="651"/>
    </row>
    <row r="14" spans="1:10" s="38" customFormat="1" ht="14.25" customHeight="1" x14ac:dyDescent="0.2">
      <c r="B14" s="32" t="s">
        <v>44</v>
      </c>
      <c r="C14" s="295" t="s">
        <v>584</v>
      </c>
      <c r="D14" s="641">
        <v>300000</v>
      </c>
      <c r="E14" s="663">
        <v>300000</v>
      </c>
      <c r="F14" s="641">
        <v>300000</v>
      </c>
      <c r="G14" s="600">
        <v>300000</v>
      </c>
      <c r="I14" s="651"/>
    </row>
    <row r="15" spans="1:10" s="38" customFormat="1" ht="14.25" customHeight="1" x14ac:dyDescent="0.2">
      <c r="B15" s="17" t="s">
        <v>45</v>
      </c>
      <c r="C15" s="609" t="s">
        <v>636</v>
      </c>
      <c r="D15" s="639">
        <v>0</v>
      </c>
      <c r="E15" s="641">
        <v>0</v>
      </c>
      <c r="F15" s="641">
        <v>550000</v>
      </c>
      <c r="G15" s="600">
        <v>550000</v>
      </c>
      <c r="I15" s="651"/>
    </row>
    <row r="16" spans="1:10" s="38" customFormat="1" ht="14.25" customHeight="1" x14ac:dyDescent="0.2">
      <c r="B16" s="143" t="s">
        <v>19</v>
      </c>
      <c r="C16" s="144" t="s">
        <v>67</v>
      </c>
      <c r="D16" s="640">
        <f>SUM(D17:D97)</f>
        <v>170635892</v>
      </c>
      <c r="E16" s="640">
        <f>SUM(E17:E97)</f>
        <v>176403892</v>
      </c>
      <c r="F16" s="730">
        <f>SUM(F17:F97)</f>
        <v>169599350</v>
      </c>
      <c r="G16" s="637">
        <f>SUM(G17:G97)</f>
        <v>169935350</v>
      </c>
      <c r="I16" s="651"/>
    </row>
    <row r="17" spans="2:10" s="38" customFormat="1" ht="14.25" customHeight="1" x14ac:dyDescent="0.2">
      <c r="B17" s="17" t="s">
        <v>13</v>
      </c>
      <c r="C17" s="18" t="s">
        <v>554</v>
      </c>
      <c r="D17" s="639">
        <v>190500</v>
      </c>
      <c r="E17" s="663">
        <v>190500</v>
      </c>
      <c r="F17" s="641">
        <v>190500</v>
      </c>
      <c r="G17" s="600">
        <v>190500</v>
      </c>
      <c r="I17" s="651"/>
    </row>
    <row r="18" spans="2:10" s="38" customFormat="1" ht="14.25" customHeight="1" x14ac:dyDescent="0.2">
      <c r="B18" s="17" t="s">
        <v>14</v>
      </c>
      <c r="C18" s="18" t="s">
        <v>555</v>
      </c>
      <c r="D18" s="639">
        <v>63500</v>
      </c>
      <c r="E18" s="663">
        <v>63500</v>
      </c>
      <c r="F18" s="641">
        <v>63500</v>
      </c>
      <c r="G18" s="600">
        <v>63500</v>
      </c>
      <c r="H18" s="167"/>
      <c r="I18" s="651"/>
    </row>
    <row r="19" spans="2:10" s="38" customFormat="1" ht="14.25" customHeight="1" x14ac:dyDescent="0.2">
      <c r="B19" s="17" t="s">
        <v>42</v>
      </c>
      <c r="C19" s="71" t="s">
        <v>556</v>
      </c>
      <c r="D19" s="639">
        <v>63500</v>
      </c>
      <c r="E19" s="663">
        <v>63500</v>
      </c>
      <c r="F19" s="641">
        <v>63500</v>
      </c>
      <c r="G19" s="600">
        <v>63500</v>
      </c>
      <c r="H19" s="167"/>
      <c r="I19" s="652"/>
    </row>
    <row r="20" spans="2:10" s="38" customFormat="1" ht="14.25" customHeight="1" x14ac:dyDescent="0.2">
      <c r="B20" s="32" t="s">
        <v>43</v>
      </c>
      <c r="C20" s="295" t="s">
        <v>559</v>
      </c>
      <c r="D20" s="641">
        <v>10100000</v>
      </c>
      <c r="E20" s="663">
        <v>7947000</v>
      </c>
      <c r="F20" s="641">
        <v>7947000</v>
      </c>
      <c r="G20" s="600">
        <v>7947000</v>
      </c>
      <c r="H20" s="167"/>
      <c r="I20" s="652"/>
    </row>
    <row r="21" spans="2:10" s="38" customFormat="1" ht="14.25" customHeight="1" x14ac:dyDescent="0.2">
      <c r="B21" s="32" t="s">
        <v>44</v>
      </c>
      <c r="C21" s="295" t="s">
        <v>487</v>
      </c>
      <c r="D21" s="641">
        <v>5046000</v>
      </c>
      <c r="E21" s="663">
        <v>5046000</v>
      </c>
      <c r="F21" s="641">
        <v>5046000</v>
      </c>
      <c r="G21" s="600">
        <v>5046000</v>
      </c>
      <c r="I21" s="651"/>
    </row>
    <row r="22" spans="2:10" s="38" customFormat="1" ht="14.25" customHeight="1" x14ac:dyDescent="0.2">
      <c r="B22" s="32" t="s">
        <v>45</v>
      </c>
      <c r="C22" s="295" t="s">
        <v>560</v>
      </c>
      <c r="D22" s="641">
        <v>1700000</v>
      </c>
      <c r="E22" s="663">
        <v>1328000</v>
      </c>
      <c r="F22" s="641">
        <v>1328000</v>
      </c>
      <c r="G22" s="600">
        <v>1700000</v>
      </c>
      <c r="H22" s="167"/>
      <c r="I22" s="651"/>
    </row>
    <row r="23" spans="2:10" s="134" customFormat="1" ht="14.25" customHeight="1" x14ac:dyDescent="0.2">
      <c r="B23" s="32" t="s">
        <v>46</v>
      </c>
      <c r="C23" s="295" t="s">
        <v>561</v>
      </c>
      <c r="D23" s="641">
        <v>10000000</v>
      </c>
      <c r="E23" s="663">
        <v>10000000</v>
      </c>
      <c r="F23" s="641">
        <v>6549000</v>
      </c>
      <c r="G23" s="600">
        <v>6200500</v>
      </c>
      <c r="H23" s="549"/>
      <c r="I23" s="41"/>
    </row>
    <row r="24" spans="2:10" s="134" customFormat="1" ht="14.25" customHeight="1" x14ac:dyDescent="0.2">
      <c r="B24" s="32" t="s">
        <v>64</v>
      </c>
      <c r="C24" s="295" t="s">
        <v>568</v>
      </c>
      <c r="D24" s="641">
        <v>1100000</v>
      </c>
      <c r="E24" s="663">
        <v>1047000</v>
      </c>
      <c r="F24" s="641">
        <v>1047000</v>
      </c>
      <c r="G24" s="600">
        <v>1047000</v>
      </c>
      <c r="I24" s="41"/>
    </row>
    <row r="25" spans="2:10" s="38" customFormat="1" ht="14.25" customHeight="1" x14ac:dyDescent="0.2">
      <c r="B25" s="32" t="s">
        <v>71</v>
      </c>
      <c r="C25" s="601" t="s">
        <v>562</v>
      </c>
      <c r="D25" s="641">
        <v>1900000</v>
      </c>
      <c r="E25" s="663">
        <v>1900000</v>
      </c>
      <c r="F25" s="641">
        <v>1900000</v>
      </c>
      <c r="G25" s="600">
        <v>1900000</v>
      </c>
      <c r="I25" s="651"/>
    </row>
    <row r="26" spans="2:10" s="38" customFormat="1" ht="14.25" customHeight="1" x14ac:dyDescent="0.2">
      <c r="B26" s="32" t="s">
        <v>72</v>
      </c>
      <c r="C26" s="295" t="s">
        <v>563</v>
      </c>
      <c r="D26" s="641">
        <v>500000</v>
      </c>
      <c r="E26" s="663">
        <v>500000</v>
      </c>
      <c r="F26" s="641">
        <v>500000</v>
      </c>
      <c r="G26" s="600">
        <v>500000</v>
      </c>
      <c r="I26" s="651"/>
    </row>
    <row r="27" spans="2:10" s="38" customFormat="1" ht="14.25" customHeight="1" x14ac:dyDescent="0.2">
      <c r="B27" s="32" t="s">
        <v>73</v>
      </c>
      <c r="C27" s="295" t="s">
        <v>564</v>
      </c>
      <c r="D27" s="641">
        <v>2000000</v>
      </c>
      <c r="E27" s="663">
        <v>1545000</v>
      </c>
      <c r="F27" s="641">
        <v>1545000</v>
      </c>
      <c r="G27" s="600">
        <v>1545000</v>
      </c>
      <c r="I27" s="651"/>
    </row>
    <row r="28" spans="2:10" s="38" customFormat="1" ht="24" x14ac:dyDescent="0.2">
      <c r="B28" s="32" t="s">
        <v>74</v>
      </c>
      <c r="C28" s="602" t="s">
        <v>565</v>
      </c>
      <c r="D28" s="641">
        <v>450000</v>
      </c>
      <c r="E28" s="663">
        <v>450000</v>
      </c>
      <c r="F28" s="641">
        <v>450000</v>
      </c>
      <c r="G28" s="600">
        <v>450000</v>
      </c>
      <c r="H28" s="167"/>
      <c r="I28" s="651"/>
    </row>
    <row r="29" spans="2:10" s="38" customFormat="1" ht="14.25" customHeight="1" x14ac:dyDescent="0.2">
      <c r="B29" s="32" t="s">
        <v>75</v>
      </c>
      <c r="C29" s="295" t="s">
        <v>566</v>
      </c>
      <c r="D29" s="641">
        <v>380000</v>
      </c>
      <c r="E29" s="663">
        <v>380000</v>
      </c>
      <c r="F29" s="641">
        <v>380000</v>
      </c>
      <c r="G29" s="600">
        <v>380000</v>
      </c>
      <c r="I29" s="651"/>
    </row>
    <row r="30" spans="2:10" s="38" customFormat="1" ht="14.25" customHeight="1" x14ac:dyDescent="0.2">
      <c r="B30" s="32" t="s">
        <v>76</v>
      </c>
      <c r="C30" s="295" t="s">
        <v>567</v>
      </c>
      <c r="D30" s="641">
        <v>700000</v>
      </c>
      <c r="E30" s="663">
        <v>620000</v>
      </c>
      <c r="F30" s="641">
        <v>576000</v>
      </c>
      <c r="G30" s="600">
        <v>555500</v>
      </c>
      <c r="H30" s="167"/>
      <c r="I30" s="652"/>
      <c r="J30" s="167"/>
    </row>
    <row r="31" spans="2:10" s="38" customFormat="1" ht="14.25" customHeight="1" x14ac:dyDescent="0.2">
      <c r="B31" s="17" t="s">
        <v>77</v>
      </c>
      <c r="C31" s="43" t="s">
        <v>569</v>
      </c>
      <c r="D31" s="639">
        <v>31805042</v>
      </c>
      <c r="E31" s="663">
        <v>31805042</v>
      </c>
      <c r="F31" s="641">
        <v>29138000</v>
      </c>
      <c r="G31" s="600">
        <v>29138000</v>
      </c>
      <c r="I31" s="652"/>
    </row>
    <row r="32" spans="2:10" s="38" customFormat="1" ht="14.25" customHeight="1" x14ac:dyDescent="0.2">
      <c r="B32" s="17" t="s">
        <v>78</v>
      </c>
      <c r="C32" s="71" t="s">
        <v>570</v>
      </c>
      <c r="D32" s="639">
        <v>32000000</v>
      </c>
      <c r="E32" s="663">
        <v>32000000</v>
      </c>
      <c r="F32" s="641">
        <v>23599000</v>
      </c>
      <c r="G32" s="600">
        <v>22000000</v>
      </c>
      <c r="I32" s="651"/>
    </row>
    <row r="33" spans="2:9" s="38" customFormat="1" ht="14.25" customHeight="1" x14ac:dyDescent="0.2">
      <c r="B33" s="32" t="s">
        <v>79</v>
      </c>
      <c r="C33" s="295" t="s">
        <v>571</v>
      </c>
      <c r="D33" s="641">
        <v>1000000</v>
      </c>
      <c r="E33" s="663">
        <v>1000000</v>
      </c>
      <c r="F33" s="641">
        <v>1000000</v>
      </c>
      <c r="G33" s="600">
        <v>1000000</v>
      </c>
      <c r="I33" s="651"/>
    </row>
    <row r="34" spans="2:9" s="38" customFormat="1" ht="14.25" customHeight="1" x14ac:dyDescent="0.2">
      <c r="B34" s="32" t="s">
        <v>80</v>
      </c>
      <c r="C34" s="295" t="s">
        <v>572</v>
      </c>
      <c r="D34" s="641">
        <v>2000000</v>
      </c>
      <c r="E34" s="663">
        <v>2000000</v>
      </c>
      <c r="F34" s="641">
        <v>2000000</v>
      </c>
      <c r="G34" s="600">
        <v>0</v>
      </c>
      <c r="I34" s="651"/>
    </row>
    <row r="35" spans="2:9" s="38" customFormat="1" ht="14.25" customHeight="1" x14ac:dyDescent="0.2">
      <c r="B35" s="32" t="s">
        <v>81</v>
      </c>
      <c r="C35" s="295" t="s">
        <v>573</v>
      </c>
      <c r="D35" s="641">
        <v>4600000</v>
      </c>
      <c r="E35" s="663">
        <v>4570000</v>
      </c>
      <c r="F35" s="641">
        <v>4570000</v>
      </c>
      <c r="G35" s="600">
        <v>0</v>
      </c>
      <c r="I35" s="651"/>
    </row>
    <row r="36" spans="2:9" s="38" customFormat="1" ht="14.25" customHeight="1" x14ac:dyDescent="0.2">
      <c r="B36" s="32" t="s">
        <v>82</v>
      </c>
      <c r="C36" s="295" t="s">
        <v>575</v>
      </c>
      <c r="D36" s="641">
        <v>5700000</v>
      </c>
      <c r="E36" s="663">
        <v>5700000</v>
      </c>
      <c r="F36" s="641">
        <v>5700000</v>
      </c>
      <c r="G36" s="600">
        <v>5700000</v>
      </c>
      <c r="I36" s="651"/>
    </row>
    <row r="37" spans="2:9" s="38" customFormat="1" ht="14.25" customHeight="1" x14ac:dyDescent="0.2">
      <c r="B37" s="32" t="s">
        <v>83</v>
      </c>
      <c r="C37" s="295" t="s">
        <v>574</v>
      </c>
      <c r="D37" s="641">
        <v>8763000</v>
      </c>
      <c r="E37" s="663">
        <v>8763000</v>
      </c>
      <c r="F37" s="641">
        <v>8763000</v>
      </c>
      <c r="G37" s="600">
        <v>8763000</v>
      </c>
      <c r="H37" s="167"/>
      <c r="I37" s="652"/>
    </row>
    <row r="38" spans="2:9" s="38" customFormat="1" ht="14.25" customHeight="1" x14ac:dyDescent="0.2">
      <c r="B38" s="17" t="s">
        <v>84</v>
      </c>
      <c r="C38" s="43" t="s">
        <v>576</v>
      </c>
      <c r="D38" s="639">
        <v>28009850</v>
      </c>
      <c r="E38" s="663">
        <v>28009850</v>
      </c>
      <c r="F38" s="641">
        <v>28009850</v>
      </c>
      <c r="G38" s="600">
        <v>28009850</v>
      </c>
      <c r="I38" s="652"/>
    </row>
    <row r="39" spans="2:9" s="38" customFormat="1" ht="14.25" customHeight="1" x14ac:dyDescent="0.2">
      <c r="B39" s="17" t="s">
        <v>85</v>
      </c>
      <c r="C39" s="18" t="s">
        <v>577</v>
      </c>
      <c r="D39" s="639">
        <v>12000000</v>
      </c>
      <c r="E39" s="663">
        <v>15240000</v>
      </c>
      <c r="F39" s="641">
        <v>15240000</v>
      </c>
      <c r="G39" s="600">
        <v>15240000</v>
      </c>
      <c r="I39" s="651"/>
    </row>
    <row r="40" spans="2:9" s="38" customFormat="1" ht="14.25" customHeight="1" x14ac:dyDescent="0.2">
      <c r="B40" s="17" t="s">
        <v>86</v>
      </c>
      <c r="C40" s="18" t="s">
        <v>578</v>
      </c>
      <c r="D40" s="639">
        <v>500000</v>
      </c>
      <c r="E40" s="663">
        <v>0</v>
      </c>
      <c r="F40" s="641">
        <v>0</v>
      </c>
      <c r="G40" s="600">
        <v>0</v>
      </c>
      <c r="I40" s="651"/>
    </row>
    <row r="41" spans="2:9" s="38" customFormat="1" ht="14.25" customHeight="1" x14ac:dyDescent="0.2">
      <c r="B41" s="17" t="s">
        <v>87</v>
      </c>
      <c r="C41" s="18" t="s">
        <v>579</v>
      </c>
      <c r="D41" s="639">
        <v>273000</v>
      </c>
      <c r="E41" s="663">
        <v>273000</v>
      </c>
      <c r="F41" s="641">
        <v>273000</v>
      </c>
      <c r="G41" s="600">
        <v>273000</v>
      </c>
      <c r="I41" s="651"/>
    </row>
    <row r="42" spans="2:9" s="38" customFormat="1" ht="14.25" customHeight="1" x14ac:dyDescent="0.2">
      <c r="B42" s="17" t="s">
        <v>88</v>
      </c>
      <c r="C42" s="18" t="s">
        <v>489</v>
      </c>
      <c r="D42" s="639">
        <v>2000000</v>
      </c>
      <c r="E42" s="663">
        <v>2000000</v>
      </c>
      <c r="F42" s="641">
        <v>2000000</v>
      </c>
      <c r="G42" s="600">
        <v>0</v>
      </c>
      <c r="I42" s="651"/>
    </row>
    <row r="43" spans="2:9" s="38" customFormat="1" ht="14.25" customHeight="1" x14ac:dyDescent="0.2">
      <c r="B43" s="17" t="s">
        <v>89</v>
      </c>
      <c r="C43" s="18" t="s">
        <v>580</v>
      </c>
      <c r="D43" s="639">
        <v>2305000</v>
      </c>
      <c r="E43" s="663">
        <v>2305000</v>
      </c>
      <c r="F43" s="641">
        <v>2305000</v>
      </c>
      <c r="G43" s="600">
        <v>2305000</v>
      </c>
      <c r="I43" s="651"/>
    </row>
    <row r="44" spans="2:9" s="38" customFormat="1" ht="14.25" customHeight="1" x14ac:dyDescent="0.2">
      <c r="B44" s="17" t="s">
        <v>90</v>
      </c>
      <c r="C44" s="18" t="s">
        <v>465</v>
      </c>
      <c r="D44" s="639">
        <v>268000</v>
      </c>
      <c r="E44" s="663">
        <v>268000</v>
      </c>
      <c r="F44" s="641">
        <v>268000</v>
      </c>
      <c r="G44" s="600">
        <v>268000</v>
      </c>
      <c r="I44" s="652"/>
    </row>
    <row r="45" spans="2:9" s="38" customFormat="1" ht="14.25" customHeight="1" x14ac:dyDescent="0.2">
      <c r="B45" s="17" t="s">
        <v>91</v>
      </c>
      <c r="C45" s="18" t="s">
        <v>581</v>
      </c>
      <c r="D45" s="639">
        <v>500000</v>
      </c>
      <c r="E45" s="663">
        <v>500000</v>
      </c>
      <c r="F45" s="641">
        <v>500000</v>
      </c>
      <c r="G45" s="600">
        <v>500000</v>
      </c>
      <c r="I45" s="651"/>
    </row>
    <row r="46" spans="2:9" s="38" customFormat="1" ht="14.25" customHeight="1" x14ac:dyDescent="0.2">
      <c r="B46" s="17" t="s">
        <v>92</v>
      </c>
      <c r="C46" s="18" t="s">
        <v>582</v>
      </c>
      <c r="D46" s="639">
        <v>450000</v>
      </c>
      <c r="E46" s="663">
        <v>450000</v>
      </c>
      <c r="F46" s="641">
        <v>450000</v>
      </c>
      <c r="G46" s="600">
        <v>450000</v>
      </c>
      <c r="I46" s="651"/>
    </row>
    <row r="47" spans="2:9" s="38" customFormat="1" ht="14.25" customHeight="1" x14ac:dyDescent="0.2">
      <c r="B47" s="17" t="s">
        <v>93</v>
      </c>
      <c r="C47" s="18" t="s">
        <v>583</v>
      </c>
      <c r="D47" s="639">
        <v>96000</v>
      </c>
      <c r="E47" s="663">
        <v>96000</v>
      </c>
      <c r="F47" s="641">
        <v>96000</v>
      </c>
      <c r="G47" s="600">
        <v>96000</v>
      </c>
      <c r="I47" s="651"/>
    </row>
    <row r="48" spans="2:9" s="38" customFormat="1" ht="14.25" customHeight="1" x14ac:dyDescent="0.2">
      <c r="B48" s="17" t="s">
        <v>94</v>
      </c>
      <c r="C48" s="18" t="s">
        <v>463</v>
      </c>
      <c r="D48" s="639">
        <v>102000</v>
      </c>
      <c r="E48" s="663">
        <v>102000</v>
      </c>
      <c r="F48" s="641">
        <v>102000</v>
      </c>
      <c r="G48" s="600">
        <v>102000</v>
      </c>
      <c r="H48" s="167"/>
      <c r="I48" s="652"/>
    </row>
    <row r="49" spans="1:9" s="38" customFormat="1" ht="14.25" customHeight="1" thickBot="1" x14ac:dyDescent="0.25">
      <c r="B49" s="670" t="s">
        <v>95</v>
      </c>
      <c r="C49" s="54" t="s">
        <v>464</v>
      </c>
      <c r="D49" s="671">
        <v>76000</v>
      </c>
      <c r="E49" s="672">
        <v>76000</v>
      </c>
      <c r="F49" s="731">
        <v>76000</v>
      </c>
      <c r="G49" s="673">
        <v>76000</v>
      </c>
      <c r="H49" s="167"/>
      <c r="I49" s="651"/>
    </row>
    <row r="50" spans="1:9" s="38" customFormat="1" ht="5.25" customHeight="1" thickTop="1" x14ac:dyDescent="0.2">
      <c r="B50" s="584"/>
      <c r="C50" s="586"/>
      <c r="D50" s="402"/>
      <c r="E50" s="402"/>
      <c r="F50" s="402"/>
      <c r="G50" s="402"/>
      <c r="I50" s="651"/>
    </row>
    <row r="51" spans="1:9" s="38" customFormat="1" ht="5.25" customHeight="1" x14ac:dyDescent="0.2">
      <c r="B51" s="584"/>
      <c r="C51" s="586"/>
      <c r="D51" s="402"/>
      <c r="E51" s="402"/>
      <c r="F51" s="402"/>
      <c r="G51" s="402"/>
      <c r="I51" s="651"/>
    </row>
    <row r="52" spans="1:9" s="38" customFormat="1" ht="14.25" customHeight="1" x14ac:dyDescent="0.2">
      <c r="A52"/>
      <c r="B52" s="3"/>
      <c r="C52" s="3"/>
      <c r="D52" s="3"/>
      <c r="E52" s="3"/>
      <c r="F52" s="3"/>
      <c r="G52" s="3"/>
      <c r="H52" s="587" t="s">
        <v>696</v>
      </c>
      <c r="I52" s="651"/>
    </row>
    <row r="53" spans="1:9" s="38" customFormat="1" ht="14.25" customHeight="1" x14ac:dyDescent="0.2">
      <c r="A53"/>
      <c r="B53" s="3"/>
      <c r="C53" s="3"/>
      <c r="D53" s="3"/>
      <c r="E53" s="3"/>
      <c r="F53" s="3"/>
      <c r="G53" s="3"/>
      <c r="H53" s="587" t="str">
        <f>H2</f>
        <v>az 5/2020. (IV.23.) önkormányzati rendelethez</v>
      </c>
      <c r="I53" s="651"/>
    </row>
    <row r="54" spans="1:9" s="38" customFormat="1" ht="9.75" customHeight="1" x14ac:dyDescent="0.2">
      <c r="A54"/>
      <c r="B54" s="1"/>
      <c r="C54" s="1"/>
      <c r="D54" s="1"/>
      <c r="E54" s="1"/>
      <c r="F54" s="1"/>
      <c r="G54" s="1"/>
      <c r="H54" s="1"/>
      <c r="I54" s="651"/>
    </row>
    <row r="55" spans="1:9" s="38" customFormat="1" ht="14.25" customHeight="1" x14ac:dyDescent="0.2">
      <c r="A55" s="796" t="s">
        <v>543</v>
      </c>
      <c r="B55" s="796"/>
      <c r="C55" s="796"/>
      <c r="D55" s="796"/>
      <c r="E55" s="796"/>
      <c r="F55" s="796"/>
      <c r="G55" s="796"/>
      <c r="H55" s="796"/>
      <c r="I55" s="651"/>
    </row>
    <row r="56" spans="1:9" s="38" customFormat="1" ht="9.75" customHeight="1" x14ac:dyDescent="0.2">
      <c r="A56" s="429"/>
      <c r="B56" s="429"/>
      <c r="C56" s="429"/>
      <c r="D56" s="429"/>
      <c r="E56" s="429"/>
      <c r="F56" s="429"/>
      <c r="G56" s="429"/>
      <c r="H56" s="429"/>
      <c r="I56" s="651"/>
    </row>
    <row r="57" spans="1:9" s="38" customFormat="1" ht="14.25" customHeight="1" thickBot="1" x14ac:dyDescent="0.25">
      <c r="A57"/>
      <c r="B57" s="1"/>
      <c r="C57" s="1"/>
      <c r="D57" s="6"/>
      <c r="E57" s="6"/>
      <c r="F57" s="6"/>
      <c r="G57" s="6" t="s">
        <v>197</v>
      </c>
      <c r="H57" s="1"/>
      <c r="I57" s="651"/>
    </row>
    <row r="58" spans="1:9" s="38" customFormat="1" ht="36" thickTop="1" x14ac:dyDescent="0.2">
      <c r="B58" s="137" t="s">
        <v>118</v>
      </c>
      <c r="C58" s="138" t="s">
        <v>119</v>
      </c>
      <c r="D58" s="625" t="s">
        <v>526</v>
      </c>
      <c r="E58" s="9" t="s">
        <v>627</v>
      </c>
      <c r="F58" s="9" t="s">
        <v>652</v>
      </c>
      <c r="G58" s="10" t="s">
        <v>698</v>
      </c>
      <c r="I58" s="651"/>
    </row>
    <row r="59" spans="1:9" s="38" customFormat="1" ht="14.25" customHeight="1" thickBot="1" x14ac:dyDescent="0.25">
      <c r="B59" s="139" t="s">
        <v>3</v>
      </c>
      <c r="C59" s="140" t="s">
        <v>4</v>
      </c>
      <c r="D59" s="626" t="s">
        <v>5</v>
      </c>
      <c r="E59" s="662" t="s">
        <v>6</v>
      </c>
      <c r="F59" s="396" t="s">
        <v>7</v>
      </c>
      <c r="G59" s="96" t="s">
        <v>8</v>
      </c>
      <c r="I59" s="651"/>
    </row>
    <row r="60" spans="1:9" s="38" customFormat="1" ht="14.25" customHeight="1" thickTop="1" x14ac:dyDescent="0.2">
      <c r="B60" s="675" t="s">
        <v>96</v>
      </c>
      <c r="C60" s="440" t="s">
        <v>490</v>
      </c>
      <c r="D60" s="633">
        <v>317500</v>
      </c>
      <c r="E60" s="676">
        <v>317500</v>
      </c>
      <c r="F60" s="676">
        <v>0</v>
      </c>
      <c r="G60" s="635">
        <v>0</v>
      </c>
      <c r="I60" s="651"/>
    </row>
    <row r="61" spans="1:9" s="38" customFormat="1" ht="14.25" customHeight="1" x14ac:dyDescent="0.2">
      <c r="B61" s="42" t="s">
        <v>97</v>
      </c>
      <c r="C61" s="603" t="s">
        <v>585</v>
      </c>
      <c r="D61" s="674">
        <v>100000</v>
      </c>
      <c r="E61" s="665">
        <v>100000</v>
      </c>
      <c r="F61" s="665">
        <v>100000</v>
      </c>
      <c r="G61" s="604">
        <v>100000</v>
      </c>
      <c r="I61" s="651"/>
    </row>
    <row r="62" spans="1:9" s="38" customFormat="1" ht="14.25" customHeight="1" x14ac:dyDescent="0.2">
      <c r="B62" s="17" t="s">
        <v>98</v>
      </c>
      <c r="C62" s="295" t="s">
        <v>586</v>
      </c>
      <c r="D62" s="641">
        <v>534000</v>
      </c>
      <c r="E62" s="663">
        <v>534000</v>
      </c>
      <c r="F62" s="663">
        <v>570000</v>
      </c>
      <c r="G62" s="600">
        <v>570000</v>
      </c>
      <c r="I62" s="651"/>
    </row>
    <row r="63" spans="1:9" s="38" customFormat="1" ht="14.25" customHeight="1" x14ac:dyDescent="0.2">
      <c r="B63" s="17" t="s">
        <v>99</v>
      </c>
      <c r="C63" s="295" t="s">
        <v>615</v>
      </c>
      <c r="D63" s="641">
        <v>657000</v>
      </c>
      <c r="E63" s="663">
        <v>586000</v>
      </c>
      <c r="F63" s="663">
        <v>556000</v>
      </c>
      <c r="G63" s="600">
        <v>556000</v>
      </c>
      <c r="I63" s="651"/>
    </row>
    <row r="64" spans="1:9" s="38" customFormat="1" ht="14.25" customHeight="1" x14ac:dyDescent="0.2">
      <c r="B64" s="17" t="s">
        <v>100</v>
      </c>
      <c r="C64" s="295" t="s">
        <v>587</v>
      </c>
      <c r="D64" s="641">
        <v>700000</v>
      </c>
      <c r="E64" s="663">
        <v>783000</v>
      </c>
      <c r="F64" s="663">
        <v>783000</v>
      </c>
      <c r="G64" s="600">
        <v>783000</v>
      </c>
      <c r="I64" s="652"/>
    </row>
    <row r="65" spans="2:9" s="38" customFormat="1" ht="14.25" customHeight="1" x14ac:dyDescent="0.2">
      <c r="B65" s="17" t="s">
        <v>101</v>
      </c>
      <c r="C65" s="295" t="s">
        <v>588</v>
      </c>
      <c r="D65" s="641">
        <v>370000</v>
      </c>
      <c r="E65" s="663">
        <v>370000</v>
      </c>
      <c r="F65" s="663">
        <v>368000</v>
      </c>
      <c r="G65" s="600">
        <v>368000</v>
      </c>
      <c r="H65" s="167"/>
      <c r="I65" s="652"/>
    </row>
    <row r="66" spans="2:9" s="38" customFormat="1" ht="14.25" customHeight="1" x14ac:dyDescent="0.2">
      <c r="B66" s="17" t="s">
        <v>498</v>
      </c>
      <c r="C66" s="43" t="s">
        <v>491</v>
      </c>
      <c r="D66" s="639">
        <v>300000</v>
      </c>
      <c r="E66" s="663">
        <v>300000</v>
      </c>
      <c r="F66" s="663">
        <v>300000</v>
      </c>
      <c r="G66" s="600">
        <v>362000</v>
      </c>
      <c r="I66" s="651"/>
    </row>
    <row r="67" spans="2:9" s="38" customFormat="1" ht="14.25" customHeight="1" x14ac:dyDescent="0.2">
      <c r="B67" s="17" t="s">
        <v>519</v>
      </c>
      <c r="C67" s="71" t="s">
        <v>499</v>
      </c>
      <c r="D67" s="639">
        <v>229000</v>
      </c>
      <c r="E67" s="663">
        <v>229000</v>
      </c>
      <c r="F67" s="663">
        <v>229000</v>
      </c>
      <c r="G67" s="600">
        <v>229000</v>
      </c>
      <c r="I67" s="651"/>
    </row>
    <row r="68" spans="2:9" s="38" customFormat="1" ht="14.25" customHeight="1" x14ac:dyDescent="0.2">
      <c r="B68" s="17" t="s">
        <v>594</v>
      </c>
      <c r="C68" s="295" t="s">
        <v>589</v>
      </c>
      <c r="D68" s="641">
        <v>127000</v>
      </c>
      <c r="E68" s="663">
        <v>127000</v>
      </c>
      <c r="F68" s="663">
        <v>127000</v>
      </c>
      <c r="G68" s="600">
        <v>127000</v>
      </c>
      <c r="I68" s="651"/>
    </row>
    <row r="69" spans="2:9" s="38" customFormat="1" ht="14.25" customHeight="1" x14ac:dyDescent="0.2">
      <c r="B69" s="17" t="s">
        <v>595</v>
      </c>
      <c r="C69" s="295" t="s">
        <v>590</v>
      </c>
      <c r="D69" s="641">
        <v>60000</v>
      </c>
      <c r="E69" s="663">
        <v>60000</v>
      </c>
      <c r="F69" s="663">
        <v>60000</v>
      </c>
      <c r="G69" s="600">
        <v>60000</v>
      </c>
      <c r="I69" s="651"/>
    </row>
    <row r="70" spans="2:9" s="38" customFormat="1" ht="14.25" customHeight="1" x14ac:dyDescent="0.2">
      <c r="B70" s="17" t="s">
        <v>596</v>
      </c>
      <c r="C70" s="295" t="s">
        <v>591</v>
      </c>
      <c r="D70" s="641">
        <v>100000</v>
      </c>
      <c r="E70" s="663">
        <v>100000</v>
      </c>
      <c r="F70" s="663">
        <v>100000</v>
      </c>
      <c r="G70" s="600">
        <v>100000</v>
      </c>
      <c r="H70" s="167"/>
      <c r="I70" s="651"/>
    </row>
    <row r="71" spans="2:9" s="38" customFormat="1" ht="14.25" customHeight="1" x14ac:dyDescent="0.2">
      <c r="B71" s="17" t="s">
        <v>597</v>
      </c>
      <c r="C71" s="295" t="s">
        <v>592</v>
      </c>
      <c r="D71" s="641">
        <v>300000</v>
      </c>
      <c r="E71" s="663">
        <v>300000</v>
      </c>
      <c r="F71" s="663">
        <v>300000</v>
      </c>
      <c r="G71" s="600">
        <v>300000</v>
      </c>
      <c r="H71" s="167"/>
      <c r="I71" s="651"/>
    </row>
    <row r="72" spans="2:9" s="38" customFormat="1" ht="14.25" customHeight="1" x14ac:dyDescent="0.2">
      <c r="B72" s="17" t="s">
        <v>598</v>
      </c>
      <c r="C72" s="295" t="s">
        <v>593</v>
      </c>
      <c r="D72" s="641">
        <v>200000</v>
      </c>
      <c r="E72" s="663">
        <v>200000</v>
      </c>
      <c r="F72" s="663">
        <v>200000</v>
      </c>
      <c r="G72" s="600">
        <v>200000</v>
      </c>
      <c r="H72" s="167"/>
      <c r="I72" s="652"/>
    </row>
    <row r="73" spans="2:9" s="38" customFormat="1" ht="14.25" customHeight="1" x14ac:dyDescent="0.2">
      <c r="B73" s="17" t="s">
        <v>619</v>
      </c>
      <c r="C73" s="295" t="s">
        <v>610</v>
      </c>
      <c r="D73" s="641">
        <v>0</v>
      </c>
      <c r="E73" s="663">
        <v>170000</v>
      </c>
      <c r="F73" s="663">
        <v>170000</v>
      </c>
      <c r="G73" s="600">
        <v>170000</v>
      </c>
      <c r="H73" s="167"/>
      <c r="I73" s="651"/>
    </row>
    <row r="74" spans="2:9" s="38" customFormat="1" ht="14.25" customHeight="1" x14ac:dyDescent="0.2">
      <c r="B74" s="17" t="s">
        <v>620</v>
      </c>
      <c r="C74" s="295" t="s">
        <v>611</v>
      </c>
      <c r="D74" s="641">
        <v>0</v>
      </c>
      <c r="E74" s="663">
        <v>605000</v>
      </c>
      <c r="F74" s="663">
        <v>605000</v>
      </c>
      <c r="G74" s="600">
        <v>605000</v>
      </c>
      <c r="H74" s="167"/>
      <c r="I74" s="651"/>
    </row>
    <row r="75" spans="2:9" s="38" customFormat="1" ht="14.25" customHeight="1" x14ac:dyDescent="0.2">
      <c r="B75" s="17" t="s">
        <v>621</v>
      </c>
      <c r="C75" s="295" t="s">
        <v>612</v>
      </c>
      <c r="D75" s="641">
        <v>0</v>
      </c>
      <c r="E75" s="663">
        <v>2423000</v>
      </c>
      <c r="F75" s="663">
        <v>2423000</v>
      </c>
      <c r="G75" s="600">
        <v>2423000</v>
      </c>
      <c r="H75" s="167"/>
      <c r="I75" s="651"/>
    </row>
    <row r="76" spans="2:9" s="38" customFormat="1" ht="14.25" customHeight="1" x14ac:dyDescent="0.2">
      <c r="B76" s="17" t="s">
        <v>622</v>
      </c>
      <c r="C76" s="295" t="s">
        <v>613</v>
      </c>
      <c r="D76" s="641">
        <v>0</v>
      </c>
      <c r="E76" s="663">
        <v>2473000</v>
      </c>
      <c r="F76" s="663">
        <v>2473000</v>
      </c>
      <c r="G76" s="600">
        <v>2473000</v>
      </c>
      <c r="H76" s="167"/>
      <c r="I76" s="651"/>
    </row>
    <row r="77" spans="2:9" s="38" customFormat="1" ht="14.25" customHeight="1" x14ac:dyDescent="0.2">
      <c r="B77" s="17" t="s">
        <v>623</v>
      </c>
      <c r="C77" s="295" t="s">
        <v>614</v>
      </c>
      <c r="D77" s="641">
        <v>0</v>
      </c>
      <c r="E77" s="663">
        <v>119000</v>
      </c>
      <c r="F77" s="663">
        <v>119000</v>
      </c>
      <c r="G77" s="600">
        <v>119000</v>
      </c>
      <c r="H77" s="167"/>
      <c r="I77" s="651"/>
    </row>
    <row r="78" spans="2:9" s="38" customFormat="1" ht="14.25" customHeight="1" x14ac:dyDescent="0.2">
      <c r="B78" s="17" t="s">
        <v>624</v>
      </c>
      <c r="C78" s="295" t="s">
        <v>616</v>
      </c>
      <c r="D78" s="641">
        <v>0</v>
      </c>
      <c r="E78" s="663">
        <v>152000</v>
      </c>
      <c r="F78" s="663">
        <v>152000</v>
      </c>
      <c r="G78" s="600">
        <v>152000</v>
      </c>
      <c r="H78" s="167"/>
      <c r="I78" s="651"/>
    </row>
    <row r="79" spans="2:9" s="38" customFormat="1" ht="14.25" customHeight="1" x14ac:dyDescent="0.2">
      <c r="B79" s="17" t="s">
        <v>625</v>
      </c>
      <c r="C79" s="295" t="s">
        <v>617</v>
      </c>
      <c r="D79" s="641">
        <v>0</v>
      </c>
      <c r="E79" s="663">
        <v>153000</v>
      </c>
      <c r="F79" s="663">
        <v>153000</v>
      </c>
      <c r="G79" s="600">
        <v>153000</v>
      </c>
      <c r="H79" s="167"/>
      <c r="I79" s="651"/>
    </row>
    <row r="80" spans="2:9" s="38" customFormat="1" ht="14.25" customHeight="1" x14ac:dyDescent="0.2">
      <c r="B80" s="17" t="s">
        <v>626</v>
      </c>
      <c r="C80" s="295" t="s">
        <v>618</v>
      </c>
      <c r="D80" s="641">
        <v>0</v>
      </c>
      <c r="E80" s="663">
        <v>64000</v>
      </c>
      <c r="F80" s="663">
        <v>70000</v>
      </c>
      <c r="G80" s="600">
        <v>70000</v>
      </c>
      <c r="H80" s="167"/>
      <c r="I80" s="651"/>
    </row>
    <row r="81" spans="2:9" s="38" customFormat="1" ht="14.25" customHeight="1" x14ac:dyDescent="0.2">
      <c r="B81" s="17" t="s">
        <v>635</v>
      </c>
      <c r="C81" s="71" t="s">
        <v>557</v>
      </c>
      <c r="D81" s="639">
        <v>0</v>
      </c>
      <c r="E81" s="663">
        <v>0</v>
      </c>
      <c r="F81" s="663">
        <v>3400000</v>
      </c>
      <c r="G81" s="600">
        <v>3368000</v>
      </c>
      <c r="H81" s="167"/>
      <c r="I81" s="651"/>
    </row>
    <row r="82" spans="2:9" s="38" customFormat="1" ht="14.25" customHeight="1" x14ac:dyDescent="0.2">
      <c r="B82" s="17" t="s">
        <v>640</v>
      </c>
      <c r="C82" s="295" t="s">
        <v>637</v>
      </c>
      <c r="D82" s="641">
        <v>0</v>
      </c>
      <c r="E82" s="663">
        <v>0</v>
      </c>
      <c r="F82" s="663">
        <v>343000</v>
      </c>
      <c r="G82" s="600">
        <v>343000</v>
      </c>
      <c r="H82" s="167"/>
      <c r="I82" s="651"/>
    </row>
    <row r="83" spans="2:9" s="38" customFormat="1" ht="14.25" customHeight="1" x14ac:dyDescent="0.2">
      <c r="B83" s="17" t="s">
        <v>641</v>
      </c>
      <c r="C83" s="295" t="s">
        <v>638</v>
      </c>
      <c r="D83" s="641">
        <v>0</v>
      </c>
      <c r="E83" s="663">
        <v>0</v>
      </c>
      <c r="F83" s="663">
        <v>423000</v>
      </c>
      <c r="G83" s="600">
        <v>423000</v>
      </c>
      <c r="H83" s="167"/>
      <c r="I83" s="651"/>
    </row>
    <row r="84" spans="2:9" s="38" customFormat="1" ht="14.25" customHeight="1" x14ac:dyDescent="0.2">
      <c r="B84" s="17" t="s">
        <v>642</v>
      </c>
      <c r="C84" s="295" t="s">
        <v>639</v>
      </c>
      <c r="D84" s="641">
        <v>0</v>
      </c>
      <c r="E84" s="663">
        <v>0</v>
      </c>
      <c r="F84" s="663">
        <v>24000</v>
      </c>
      <c r="G84" s="600">
        <v>0</v>
      </c>
      <c r="H84" s="167"/>
      <c r="I84" s="651"/>
    </row>
    <row r="85" spans="2:9" s="38" customFormat="1" ht="14.25" customHeight="1" x14ac:dyDescent="0.2">
      <c r="B85" s="17" t="s">
        <v>643</v>
      </c>
      <c r="C85" s="295" t="s">
        <v>644</v>
      </c>
      <c r="D85" s="641">
        <v>0</v>
      </c>
      <c r="E85" s="663">
        <v>0</v>
      </c>
      <c r="F85" s="663">
        <v>3806000</v>
      </c>
      <c r="G85" s="600">
        <v>3806000</v>
      </c>
      <c r="H85" s="167"/>
      <c r="I85" s="651"/>
    </row>
    <row r="86" spans="2:9" s="38" customFormat="1" ht="14.25" customHeight="1" x14ac:dyDescent="0.2">
      <c r="B86" s="17" t="s">
        <v>646</v>
      </c>
      <c r="C86" s="295" t="s">
        <v>645</v>
      </c>
      <c r="D86" s="641">
        <v>0</v>
      </c>
      <c r="E86" s="663">
        <v>0</v>
      </c>
      <c r="F86" s="663">
        <v>70000</v>
      </c>
      <c r="G86" s="600">
        <v>67000</v>
      </c>
      <c r="H86" s="167"/>
      <c r="I86" s="651"/>
    </row>
    <row r="87" spans="2:9" s="38" customFormat="1" ht="14.25" customHeight="1" x14ac:dyDescent="0.2">
      <c r="B87" s="17" t="s">
        <v>676</v>
      </c>
      <c r="C87" s="295" t="s">
        <v>665</v>
      </c>
      <c r="D87" s="641"/>
      <c r="E87" s="663"/>
      <c r="F87" s="663"/>
      <c r="G87" s="600">
        <v>34000</v>
      </c>
      <c r="H87" s="167"/>
      <c r="I87" s="651"/>
    </row>
    <row r="88" spans="2:9" s="38" customFormat="1" ht="14.25" customHeight="1" x14ac:dyDescent="0.2">
      <c r="B88" s="17" t="s">
        <v>677</v>
      </c>
      <c r="C88" s="295" t="s">
        <v>666</v>
      </c>
      <c r="D88" s="641"/>
      <c r="E88" s="663"/>
      <c r="F88" s="663"/>
      <c r="G88" s="600">
        <v>34000</v>
      </c>
      <c r="H88" s="167"/>
      <c r="I88" s="651"/>
    </row>
    <row r="89" spans="2:9" s="38" customFormat="1" ht="24" x14ac:dyDescent="0.2">
      <c r="B89" s="17" t="s">
        <v>678</v>
      </c>
      <c r="C89" s="732" t="s">
        <v>667</v>
      </c>
      <c r="D89" s="641"/>
      <c r="E89" s="663"/>
      <c r="F89" s="663"/>
      <c r="G89" s="600">
        <v>353000</v>
      </c>
      <c r="H89" s="167"/>
      <c r="I89" s="651"/>
    </row>
    <row r="90" spans="2:9" s="38" customFormat="1" ht="14.25" customHeight="1" x14ac:dyDescent="0.2">
      <c r="B90" s="17" t="s">
        <v>679</v>
      </c>
      <c r="C90" s="222" t="s">
        <v>668</v>
      </c>
      <c r="D90" s="641"/>
      <c r="E90" s="663"/>
      <c r="F90" s="663"/>
      <c r="G90" s="600">
        <v>151000</v>
      </c>
      <c r="H90" s="167"/>
      <c r="I90" s="651"/>
    </row>
    <row r="91" spans="2:9" s="38" customFormat="1" ht="14.25" customHeight="1" x14ac:dyDescent="0.2">
      <c r="B91" s="17" t="s">
        <v>680</v>
      </c>
      <c r="C91" s="222" t="s">
        <v>669</v>
      </c>
      <c r="D91" s="641"/>
      <c r="E91" s="663"/>
      <c r="F91" s="663"/>
      <c r="G91" s="600">
        <v>37000</v>
      </c>
      <c r="H91" s="167"/>
      <c r="I91" s="651"/>
    </row>
    <row r="92" spans="2:9" s="38" customFormat="1" ht="24" x14ac:dyDescent="0.2">
      <c r="B92" s="17" t="s">
        <v>681</v>
      </c>
      <c r="C92" s="707" t="s">
        <v>670</v>
      </c>
      <c r="D92" s="641"/>
      <c r="E92" s="663"/>
      <c r="F92" s="663"/>
      <c r="G92" s="600">
        <v>720000</v>
      </c>
      <c r="H92" s="167"/>
      <c r="I92" s="651"/>
    </row>
    <row r="93" spans="2:9" s="38" customFormat="1" ht="14.25" customHeight="1" x14ac:dyDescent="0.2">
      <c r="B93" s="17" t="s">
        <v>682</v>
      </c>
      <c r="C93" s="222" t="s">
        <v>671</v>
      </c>
      <c r="D93" s="641"/>
      <c r="E93" s="663"/>
      <c r="F93" s="663"/>
      <c r="G93" s="600">
        <v>130000</v>
      </c>
      <c r="H93" s="167"/>
      <c r="I93" s="651"/>
    </row>
    <row r="94" spans="2:9" s="38" customFormat="1" ht="14.25" customHeight="1" x14ac:dyDescent="0.2">
      <c r="B94" s="17" t="s">
        <v>683</v>
      </c>
      <c r="C94" s="222" t="s">
        <v>672</v>
      </c>
      <c r="D94" s="641"/>
      <c r="E94" s="663"/>
      <c r="F94" s="663"/>
      <c r="G94" s="600">
        <v>31000</v>
      </c>
      <c r="H94" s="167"/>
      <c r="I94" s="651"/>
    </row>
    <row r="95" spans="2:9" s="38" customFormat="1" ht="24" x14ac:dyDescent="0.2">
      <c r="B95" s="17" t="s">
        <v>684</v>
      </c>
      <c r="C95" s="732" t="s">
        <v>673</v>
      </c>
      <c r="D95" s="641"/>
      <c r="E95" s="663"/>
      <c r="F95" s="663"/>
      <c r="G95" s="600">
        <v>7811000</v>
      </c>
      <c r="H95" s="167"/>
      <c r="I95" s="651"/>
    </row>
    <row r="96" spans="2:9" s="38" customFormat="1" ht="24" x14ac:dyDescent="0.2">
      <c r="B96" s="17" t="s">
        <v>685</v>
      </c>
      <c r="C96" s="732" t="s">
        <v>674</v>
      </c>
      <c r="D96" s="641"/>
      <c r="E96" s="663"/>
      <c r="F96" s="663"/>
      <c r="G96" s="600">
        <v>928000</v>
      </c>
      <c r="H96" s="167"/>
      <c r="I96" s="651"/>
    </row>
    <row r="97" spans="2:9" s="38" customFormat="1" ht="14.25" customHeight="1" x14ac:dyDescent="0.2">
      <c r="B97" s="17" t="s">
        <v>686</v>
      </c>
      <c r="C97" s="222" t="s">
        <v>675</v>
      </c>
      <c r="D97" s="641"/>
      <c r="E97" s="663"/>
      <c r="F97" s="663"/>
      <c r="G97" s="600">
        <v>270000</v>
      </c>
      <c r="H97" s="167"/>
      <c r="I97" s="651"/>
    </row>
    <row r="98" spans="2:9" s="38" customFormat="1" ht="14.25" customHeight="1" x14ac:dyDescent="0.2">
      <c r="B98" s="143" t="s">
        <v>20</v>
      </c>
      <c r="C98" s="650" t="s">
        <v>120</v>
      </c>
      <c r="D98" s="646">
        <f>SUM(D99)</f>
        <v>14220000</v>
      </c>
      <c r="E98" s="666">
        <f>SUM(E99)</f>
        <v>14220000</v>
      </c>
      <c r="F98" s="666">
        <f>SUM(F99)</f>
        <v>0</v>
      </c>
      <c r="G98" s="642">
        <f>SUM(G99)</f>
        <v>0</v>
      </c>
      <c r="H98" s="167"/>
      <c r="I98" s="651"/>
    </row>
    <row r="99" spans="2:9" s="38" customFormat="1" ht="14.25" customHeight="1" x14ac:dyDescent="0.2">
      <c r="B99" s="141" t="s">
        <v>13</v>
      </c>
      <c r="C99" s="142" t="s">
        <v>121</v>
      </c>
      <c r="D99" s="647">
        <v>14220000</v>
      </c>
      <c r="E99" s="667">
        <v>14220000</v>
      </c>
      <c r="F99" s="667">
        <v>0</v>
      </c>
      <c r="G99" s="643">
        <v>0</v>
      </c>
      <c r="I99" s="651"/>
    </row>
    <row r="100" spans="2:9" s="38" customFormat="1" ht="14.25" customHeight="1" thickBot="1" x14ac:dyDescent="0.25">
      <c r="B100" s="312" t="s">
        <v>21</v>
      </c>
      <c r="C100" s="340" t="s">
        <v>122</v>
      </c>
      <c r="D100" s="648">
        <v>2500000</v>
      </c>
      <c r="E100" s="668">
        <v>2500000</v>
      </c>
      <c r="F100" s="668">
        <v>8674000</v>
      </c>
      <c r="G100" s="644">
        <v>8674000</v>
      </c>
      <c r="I100" s="651"/>
    </row>
    <row r="101" spans="2:9" s="38" customFormat="1" ht="14.25" customHeight="1" thickTop="1" thickBot="1" x14ac:dyDescent="0.25">
      <c r="B101" s="239" t="s">
        <v>123</v>
      </c>
      <c r="C101" s="239"/>
      <c r="D101" s="649">
        <f>D9+D16+D98+D100</f>
        <v>200170892</v>
      </c>
      <c r="E101" s="669">
        <f>E9+E16+E98+E100</f>
        <v>205938892</v>
      </c>
      <c r="F101" s="669">
        <f>F9+F16+F98+F100</f>
        <v>188238350</v>
      </c>
      <c r="G101" s="645">
        <f>G9+G16+G98+G100</f>
        <v>188574350</v>
      </c>
      <c r="I101" s="651"/>
    </row>
    <row r="102" spans="2:9" s="38" customFormat="1" ht="14.25" customHeight="1" thickTop="1" x14ac:dyDescent="0.2">
      <c r="B102" s="1"/>
      <c r="C102" s="1"/>
      <c r="D102" s="1"/>
      <c r="E102" s="1"/>
      <c r="F102" s="1"/>
      <c r="G102" s="1"/>
      <c r="I102" s="651"/>
    </row>
  </sheetData>
  <sheetProtection selectLockedCells="1" selectUnlockedCells="1"/>
  <mergeCells count="2">
    <mergeCell ref="A4:H4"/>
    <mergeCell ref="A55:H5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portrait" r:id="rId1"/>
  <headerFooter alignWithMargins="0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4"/>
  <sheetViews>
    <sheetView zoomScaleNormal="100" workbookViewId="0"/>
  </sheetViews>
  <sheetFormatPr defaultRowHeight="12.75" x14ac:dyDescent="0.2"/>
  <cols>
    <col min="1" max="1" width="5" style="1" customWidth="1"/>
    <col min="2" max="2" width="5.7109375" customWidth="1"/>
    <col min="3" max="3" width="30.85546875" style="1" customWidth="1"/>
    <col min="4" max="6" width="9.140625" style="1"/>
    <col min="7" max="8" width="10.28515625" style="1" customWidth="1"/>
    <col min="9" max="9" width="10.28515625" customWidth="1"/>
  </cols>
  <sheetData>
    <row r="1" spans="1:9" ht="15" customHeight="1" x14ac:dyDescent="0.2">
      <c r="C1" s="3"/>
      <c r="D1" s="3"/>
      <c r="E1" s="3"/>
      <c r="F1" s="3"/>
      <c r="G1" s="3"/>
      <c r="H1" s="3"/>
      <c r="I1" s="2" t="s">
        <v>430</v>
      </c>
    </row>
    <row r="2" spans="1:9" ht="15" customHeight="1" x14ac:dyDescent="0.2">
      <c r="C2" s="3"/>
      <c r="D2" s="3"/>
      <c r="E2" s="3"/>
      <c r="F2" s="3"/>
      <c r="G2" s="3"/>
      <c r="H2" s="3"/>
      <c r="I2" s="2" t="str">
        <f>'1.sz. melléklet'!G2</f>
        <v>az 5/2020. (IV.23.) önkormányzati rendelethez</v>
      </c>
    </row>
    <row r="3" spans="1:9" ht="15" customHeight="1" x14ac:dyDescent="0.2">
      <c r="C3" s="4"/>
      <c r="I3" s="1"/>
    </row>
    <row r="4" spans="1:9" ht="15" customHeight="1" x14ac:dyDescent="0.2">
      <c r="A4" s="766" t="s">
        <v>124</v>
      </c>
      <c r="B4" s="766"/>
      <c r="C4" s="766"/>
      <c r="D4" s="766"/>
      <c r="E4" s="766"/>
      <c r="F4" s="766"/>
      <c r="G4" s="766"/>
      <c r="H4" s="766"/>
      <c r="I4" s="766"/>
    </row>
    <row r="5" spans="1:9" ht="15" customHeight="1" x14ac:dyDescent="0.2">
      <c r="A5" s="766" t="s">
        <v>544</v>
      </c>
      <c r="B5" s="766"/>
      <c r="C5" s="766"/>
      <c r="D5" s="766"/>
      <c r="E5" s="766"/>
      <c r="F5" s="766"/>
      <c r="G5" s="766"/>
      <c r="H5" s="766"/>
      <c r="I5" s="766"/>
    </row>
    <row r="6" spans="1:9" ht="15" customHeight="1" x14ac:dyDescent="0.2">
      <c r="B6" s="1"/>
    </row>
    <row r="7" spans="1:9" ht="15" customHeight="1" thickBot="1" x14ac:dyDescent="0.25">
      <c r="B7" s="1"/>
      <c r="I7" s="64" t="s">
        <v>197</v>
      </c>
    </row>
    <row r="8" spans="1:9" ht="36" thickTop="1" x14ac:dyDescent="0.2">
      <c r="A8" s="137" t="s">
        <v>118</v>
      </c>
      <c r="B8" s="819" t="s">
        <v>119</v>
      </c>
      <c r="C8" s="819"/>
      <c r="D8" s="819"/>
      <c r="E8" s="819"/>
      <c r="F8" s="820"/>
      <c r="G8" s="625" t="s">
        <v>526</v>
      </c>
      <c r="H8" s="664" t="s">
        <v>687</v>
      </c>
      <c r="I8" s="484" t="s">
        <v>699</v>
      </c>
    </row>
    <row r="9" spans="1:9" ht="15" customHeight="1" thickBot="1" x14ac:dyDescent="0.25">
      <c r="A9" s="139" t="s">
        <v>3</v>
      </c>
      <c r="B9" s="817" t="s">
        <v>4</v>
      </c>
      <c r="C9" s="817"/>
      <c r="D9" s="817"/>
      <c r="E9" s="817"/>
      <c r="F9" s="818"/>
      <c r="G9" s="678" t="s">
        <v>5</v>
      </c>
      <c r="H9" s="733" t="s">
        <v>6</v>
      </c>
      <c r="I9" s="677" t="s">
        <v>7</v>
      </c>
    </row>
    <row r="10" spans="1:9" ht="15" customHeight="1" thickTop="1" x14ac:dyDescent="0.2">
      <c r="A10" s="496" t="s">
        <v>107</v>
      </c>
      <c r="B10" s="816" t="s">
        <v>198</v>
      </c>
      <c r="C10" s="816"/>
      <c r="D10" s="816"/>
      <c r="E10" s="497"/>
      <c r="F10" s="498"/>
      <c r="G10" s="679"/>
      <c r="H10" s="734"/>
      <c r="I10" s="499"/>
    </row>
    <row r="11" spans="1:9" ht="15" customHeight="1" x14ac:dyDescent="0.2">
      <c r="A11" s="244" t="s">
        <v>108</v>
      </c>
      <c r="B11" s="813" t="s">
        <v>199</v>
      </c>
      <c r="C11" s="813"/>
      <c r="D11" s="813"/>
      <c r="E11" s="813"/>
      <c r="F11" s="500"/>
      <c r="G11" s="680">
        <f>SUM(E12:E15)</f>
        <v>16207515</v>
      </c>
      <c r="H11" s="186">
        <f>SUM(E12:E15)</f>
        <v>16207515</v>
      </c>
      <c r="I11" s="56">
        <f>SUM(E12:E15)</f>
        <v>16207515</v>
      </c>
    </row>
    <row r="12" spans="1:9" ht="15" customHeight="1" x14ac:dyDescent="0.2">
      <c r="A12" s="244"/>
      <c r="B12" s="501" t="s">
        <v>200</v>
      </c>
      <c r="C12" s="502" t="s">
        <v>201</v>
      </c>
      <c r="D12" s="502"/>
      <c r="E12" s="503">
        <v>2932450</v>
      </c>
      <c r="F12" s="500"/>
      <c r="G12" s="610"/>
      <c r="H12" s="715"/>
      <c r="I12" s="58"/>
    </row>
    <row r="13" spans="1:9" ht="15" customHeight="1" x14ac:dyDescent="0.2">
      <c r="A13" s="244"/>
      <c r="B13" s="501" t="s">
        <v>202</v>
      </c>
      <c r="C13" s="502" t="s">
        <v>203</v>
      </c>
      <c r="D13" s="502"/>
      <c r="E13" s="503">
        <v>9792000</v>
      </c>
      <c r="F13" s="500"/>
      <c r="G13" s="610"/>
      <c r="H13" s="715"/>
      <c r="I13" s="58"/>
    </row>
    <row r="14" spans="1:9" ht="15" customHeight="1" x14ac:dyDescent="0.2">
      <c r="A14" s="244"/>
      <c r="B14" s="501" t="s">
        <v>204</v>
      </c>
      <c r="C14" s="502" t="s">
        <v>205</v>
      </c>
      <c r="D14" s="502"/>
      <c r="E14" s="503">
        <v>668265</v>
      </c>
      <c r="F14" s="500"/>
      <c r="G14" s="610"/>
      <c r="H14" s="715"/>
      <c r="I14" s="58"/>
    </row>
    <row r="15" spans="1:9" ht="15" customHeight="1" x14ac:dyDescent="0.2">
      <c r="A15" s="403"/>
      <c r="B15" s="501" t="s">
        <v>206</v>
      </c>
      <c r="C15" s="502" t="s">
        <v>207</v>
      </c>
      <c r="D15" s="502"/>
      <c r="E15" s="504">
        <v>2814800</v>
      </c>
      <c r="F15" s="500"/>
      <c r="G15" s="610"/>
      <c r="H15" s="715"/>
      <c r="I15" s="58"/>
    </row>
    <row r="16" spans="1:9" ht="15" customHeight="1" x14ac:dyDescent="0.2">
      <c r="A16" s="244" t="s">
        <v>109</v>
      </c>
      <c r="B16" s="335" t="s">
        <v>208</v>
      </c>
      <c r="C16" s="335"/>
      <c r="D16" s="335"/>
      <c r="E16" s="505">
        <v>5000000</v>
      </c>
      <c r="F16" s="506"/>
      <c r="G16" s="681">
        <f>SUM(E16:E17)</f>
        <v>3271906</v>
      </c>
      <c r="H16" s="735">
        <f>SUM(E16:E17)</f>
        <v>3271906</v>
      </c>
      <c r="I16" s="336">
        <f>SUM(E16:E17)</f>
        <v>3271906</v>
      </c>
    </row>
    <row r="17" spans="1:9" ht="15" customHeight="1" x14ac:dyDescent="0.2">
      <c r="A17" s="403"/>
      <c r="B17" s="334"/>
      <c r="C17" s="507" t="s">
        <v>215</v>
      </c>
      <c r="D17" s="507"/>
      <c r="E17" s="508">
        <v>-1728094</v>
      </c>
      <c r="F17" s="509"/>
      <c r="G17" s="509"/>
      <c r="H17" s="603"/>
      <c r="I17" s="510"/>
    </row>
    <row r="18" spans="1:9" ht="15" customHeight="1" x14ac:dyDescent="0.2">
      <c r="A18" s="403" t="s">
        <v>443</v>
      </c>
      <c r="B18" s="511" t="s">
        <v>223</v>
      </c>
      <c r="C18" s="495"/>
      <c r="D18" s="495"/>
      <c r="E18" s="495"/>
      <c r="F18" s="512"/>
      <c r="G18" s="682">
        <v>155550</v>
      </c>
      <c r="H18" s="174">
        <v>155550</v>
      </c>
      <c r="I18" s="513">
        <v>155550</v>
      </c>
    </row>
    <row r="19" spans="1:9" ht="15" customHeight="1" x14ac:dyDescent="0.2">
      <c r="A19" s="403" t="s">
        <v>444</v>
      </c>
      <c r="B19" s="514" t="s">
        <v>221</v>
      </c>
      <c r="C19" s="334"/>
      <c r="D19" s="334"/>
      <c r="E19" s="334"/>
      <c r="F19" s="509"/>
      <c r="G19" s="683">
        <v>20677840</v>
      </c>
      <c r="H19" s="689">
        <v>20677840</v>
      </c>
      <c r="I19" s="339">
        <v>20677840</v>
      </c>
    </row>
    <row r="20" spans="1:9" ht="15" customHeight="1" x14ac:dyDescent="0.2">
      <c r="A20" s="403" t="s">
        <v>454</v>
      </c>
      <c r="B20" s="744" t="s">
        <v>486</v>
      </c>
      <c r="C20" s="495"/>
      <c r="D20" s="495"/>
      <c r="E20" s="495"/>
      <c r="F20" s="512"/>
      <c r="G20" s="682">
        <v>1120500</v>
      </c>
      <c r="H20" s="174">
        <v>1120500</v>
      </c>
      <c r="I20" s="513">
        <v>1120500</v>
      </c>
    </row>
    <row r="21" spans="1:9" ht="15" customHeight="1" thickBot="1" x14ac:dyDescent="0.25">
      <c r="A21" s="403" t="s">
        <v>690</v>
      </c>
      <c r="B21" s="515" t="s">
        <v>691</v>
      </c>
      <c r="C21" s="705"/>
      <c r="D21" s="705"/>
      <c r="E21" s="705"/>
      <c r="F21" s="706"/>
      <c r="G21" s="680"/>
      <c r="H21" s="186"/>
      <c r="I21" s="56">
        <v>225699</v>
      </c>
    </row>
    <row r="22" spans="1:9" ht="15" customHeight="1" thickBot="1" x14ac:dyDescent="0.25">
      <c r="A22" s="241" t="s">
        <v>13</v>
      </c>
      <c r="B22" s="516" t="s">
        <v>448</v>
      </c>
      <c r="C22" s="517"/>
      <c r="D22" s="517"/>
      <c r="E22" s="518"/>
      <c r="F22" s="519"/>
      <c r="G22" s="684">
        <f>SUM(G11:G20)</f>
        <v>41433311</v>
      </c>
      <c r="H22" s="736">
        <f>SUM(H11:H20)</f>
        <v>41433311</v>
      </c>
      <c r="I22" s="520">
        <f>SUM(I11:I21)</f>
        <v>41659010</v>
      </c>
    </row>
    <row r="23" spans="1:9" ht="15" customHeight="1" x14ac:dyDescent="0.2">
      <c r="A23" s="521" t="s">
        <v>16</v>
      </c>
      <c r="B23" s="55" t="s">
        <v>453</v>
      </c>
      <c r="C23" s="197"/>
      <c r="D23" s="502"/>
      <c r="E23" s="522"/>
      <c r="F23" s="500"/>
      <c r="G23" s="680">
        <v>4185000</v>
      </c>
      <c r="H23" s="186">
        <v>4185000</v>
      </c>
      <c r="I23" s="56">
        <v>4185000</v>
      </c>
    </row>
    <row r="24" spans="1:9" ht="15" customHeight="1" thickBot="1" x14ac:dyDescent="0.25">
      <c r="A24" s="244" t="s">
        <v>17</v>
      </c>
      <c r="B24" s="55" t="s">
        <v>212</v>
      </c>
      <c r="C24" s="55"/>
      <c r="D24" s="55"/>
      <c r="E24" s="55"/>
      <c r="F24" s="500"/>
      <c r="G24" s="680">
        <v>1064000</v>
      </c>
      <c r="H24" s="186">
        <v>1064000</v>
      </c>
      <c r="I24" s="56">
        <v>1462502</v>
      </c>
    </row>
    <row r="25" spans="1:9" ht="15" customHeight="1" thickBot="1" x14ac:dyDescent="0.25">
      <c r="A25" s="241" t="s">
        <v>14</v>
      </c>
      <c r="B25" s="516" t="s">
        <v>445</v>
      </c>
      <c r="C25" s="523"/>
      <c r="D25" s="523"/>
      <c r="E25" s="518"/>
      <c r="F25" s="519"/>
      <c r="G25" s="685">
        <f>SUM(G23:G24)</f>
        <v>5249000</v>
      </c>
      <c r="H25" s="692">
        <f>SUM(H23:H24)</f>
        <v>5249000</v>
      </c>
      <c r="I25" s="524">
        <f>SUM(I23:I24)</f>
        <v>5647502</v>
      </c>
    </row>
    <row r="26" spans="1:9" s="242" customFormat="1" ht="15" customHeight="1" x14ac:dyDescent="0.2">
      <c r="A26" s="243" t="s">
        <v>111</v>
      </c>
      <c r="B26" s="741" t="s">
        <v>219</v>
      </c>
      <c r="C26" s="742"/>
      <c r="D26" s="743"/>
      <c r="E26" s="525"/>
      <c r="F26" s="526"/>
      <c r="G26" s="686">
        <v>1800000</v>
      </c>
      <c r="H26" s="737">
        <v>1800000</v>
      </c>
      <c r="I26" s="527">
        <v>1800000</v>
      </c>
    </row>
    <row r="27" spans="1:9" s="242" customFormat="1" ht="15" customHeight="1" thickBot="1" x14ac:dyDescent="0.25">
      <c r="A27" s="243" t="s">
        <v>113</v>
      </c>
      <c r="B27" s="705" t="s">
        <v>689</v>
      </c>
      <c r="C27" s="402"/>
      <c r="D27" s="740"/>
      <c r="E27" s="525"/>
      <c r="F27" s="526"/>
      <c r="G27" s="686"/>
      <c r="H27" s="737"/>
      <c r="I27" s="527">
        <v>153433</v>
      </c>
    </row>
    <row r="28" spans="1:9" s="242" customFormat="1" ht="15" customHeight="1" thickBot="1" x14ac:dyDescent="0.25">
      <c r="A28" s="241" t="s">
        <v>42</v>
      </c>
      <c r="B28" s="516" t="s">
        <v>447</v>
      </c>
      <c r="C28" s="523"/>
      <c r="D28" s="523"/>
      <c r="E28" s="518"/>
      <c r="F28" s="519"/>
      <c r="G28" s="685">
        <f>SUM(G26)</f>
        <v>1800000</v>
      </c>
      <c r="H28" s="692">
        <f>SUM(H26)</f>
        <v>1800000</v>
      </c>
      <c r="I28" s="524">
        <f>SUM(I26:I27)</f>
        <v>1953433</v>
      </c>
    </row>
    <row r="29" spans="1:9" ht="15" customHeight="1" x14ac:dyDescent="0.2">
      <c r="A29" s="244" t="s">
        <v>216</v>
      </c>
      <c r="B29" s="813" t="s">
        <v>449</v>
      </c>
      <c r="C29" s="813"/>
      <c r="D29" s="813"/>
      <c r="E29" s="813"/>
      <c r="F29" s="814"/>
      <c r="G29" s="680">
        <v>12219000</v>
      </c>
      <c r="H29" s="186">
        <v>12219000</v>
      </c>
      <c r="I29" s="56">
        <f>SUM(D34:F34)</f>
        <v>12510433</v>
      </c>
    </row>
    <row r="30" spans="1:9" ht="15" customHeight="1" x14ac:dyDescent="0.2">
      <c r="A30" s="244"/>
      <c r="B30" s="55"/>
      <c r="C30" s="528"/>
      <c r="D30" s="529" t="s">
        <v>213</v>
      </c>
      <c r="E30" s="529" t="s">
        <v>214</v>
      </c>
      <c r="F30" s="530"/>
      <c r="G30" s="610"/>
      <c r="H30" s="715"/>
      <c r="I30" s="58"/>
    </row>
    <row r="31" spans="1:9" ht="15" customHeight="1" x14ac:dyDescent="0.2">
      <c r="A31" s="244"/>
      <c r="B31" s="55"/>
      <c r="C31" s="502" t="s">
        <v>209</v>
      </c>
      <c r="D31" s="588">
        <v>6411533</v>
      </c>
      <c r="E31" s="588">
        <v>3205767</v>
      </c>
      <c r="F31" s="589">
        <v>291433</v>
      </c>
      <c r="G31" s="610"/>
      <c r="H31" s="715"/>
      <c r="I31" s="58"/>
    </row>
    <row r="32" spans="1:9" ht="15" customHeight="1" x14ac:dyDescent="0.2">
      <c r="A32" s="244"/>
      <c r="B32" s="55"/>
      <c r="C32" s="502" t="s">
        <v>210</v>
      </c>
      <c r="D32" s="588">
        <v>1470000</v>
      </c>
      <c r="E32" s="588">
        <v>735000</v>
      </c>
      <c r="F32" s="590"/>
      <c r="G32" s="610"/>
      <c r="H32" s="715"/>
      <c r="I32" s="58"/>
    </row>
    <row r="33" spans="1:9" ht="15" customHeight="1" x14ac:dyDescent="0.2">
      <c r="A33" s="244"/>
      <c r="B33" s="55"/>
      <c r="C33" s="502" t="s">
        <v>395</v>
      </c>
      <c r="D33" s="504">
        <v>396700</v>
      </c>
      <c r="E33" s="504"/>
      <c r="F33" s="531"/>
      <c r="G33" s="610"/>
      <c r="H33" s="715"/>
      <c r="I33" s="58"/>
    </row>
    <row r="34" spans="1:9" ht="15" customHeight="1" x14ac:dyDescent="0.2">
      <c r="A34" s="403"/>
      <c r="B34" s="55"/>
      <c r="C34" s="502" t="s">
        <v>211</v>
      </c>
      <c r="D34" s="532">
        <f>SUM(D31:D33)</f>
        <v>8278233</v>
      </c>
      <c r="E34" s="532">
        <f>SUM(E31:E33)</f>
        <v>3940767</v>
      </c>
      <c r="F34" s="533">
        <f>SUM(F31:F33)</f>
        <v>291433</v>
      </c>
      <c r="G34" s="610"/>
      <c r="H34" s="715"/>
      <c r="I34" s="58"/>
    </row>
    <row r="35" spans="1:9" ht="15" customHeight="1" x14ac:dyDescent="0.2">
      <c r="A35" s="244" t="s">
        <v>217</v>
      </c>
      <c r="B35" s="815" t="s">
        <v>450</v>
      </c>
      <c r="C35" s="815"/>
      <c r="D35" s="529" t="s">
        <v>213</v>
      </c>
      <c r="E35" s="529" t="s">
        <v>214</v>
      </c>
      <c r="F35" s="506"/>
      <c r="G35" s="681">
        <v>1850600</v>
      </c>
      <c r="H35" s="735">
        <v>1850600</v>
      </c>
      <c r="I35" s="336">
        <f>SUM(D36:F36)</f>
        <v>1948000</v>
      </c>
    </row>
    <row r="36" spans="1:9" ht="15" customHeight="1" x14ac:dyDescent="0.2">
      <c r="A36" s="403"/>
      <c r="B36" s="334"/>
      <c r="C36" s="534"/>
      <c r="D36" s="504">
        <v>1233733</v>
      </c>
      <c r="E36" s="508">
        <v>616867</v>
      </c>
      <c r="F36" s="531">
        <v>97400</v>
      </c>
      <c r="G36" s="509"/>
      <c r="H36" s="603"/>
      <c r="I36" s="510"/>
    </row>
    <row r="37" spans="1:9" ht="15" customHeight="1" thickBot="1" x14ac:dyDescent="0.25">
      <c r="A37" s="244" t="s">
        <v>218</v>
      </c>
      <c r="B37" s="705" t="s">
        <v>692</v>
      </c>
      <c r="C37" s="502"/>
      <c r="D37" s="503"/>
      <c r="E37" s="522"/>
      <c r="F37" s="706"/>
      <c r="G37" s="706"/>
      <c r="H37" s="715"/>
      <c r="I37" s="745">
        <v>195000</v>
      </c>
    </row>
    <row r="38" spans="1:9" ht="15" customHeight="1" thickBot="1" x14ac:dyDescent="0.25">
      <c r="A38" s="241" t="s">
        <v>43</v>
      </c>
      <c r="B38" s="516" t="s">
        <v>446</v>
      </c>
      <c r="C38" s="535"/>
      <c r="D38" s="535"/>
      <c r="E38" s="535"/>
      <c r="F38" s="519"/>
      <c r="G38" s="685">
        <f>SUM(G29:G36)</f>
        <v>14069600</v>
      </c>
      <c r="H38" s="692">
        <f>SUM(H29:H36)</f>
        <v>14069600</v>
      </c>
      <c r="I38" s="524">
        <f>SUM(I29:I37)</f>
        <v>14653433</v>
      </c>
    </row>
    <row r="39" spans="1:9" ht="15" customHeight="1" x14ac:dyDescent="0.2">
      <c r="A39" s="403" t="s">
        <v>220</v>
      </c>
      <c r="B39" s="688" t="s">
        <v>648</v>
      </c>
      <c r="C39" s="334"/>
      <c r="D39" s="334"/>
      <c r="E39" s="334"/>
      <c r="F39" s="509"/>
      <c r="G39" s="689">
        <v>0</v>
      </c>
      <c r="H39" s="689">
        <v>518160</v>
      </c>
      <c r="I39" s="690">
        <v>518160</v>
      </c>
    </row>
    <row r="40" spans="1:9" ht="15" customHeight="1" thickBot="1" x14ac:dyDescent="0.25">
      <c r="A40" s="244" t="s">
        <v>222</v>
      </c>
      <c r="B40" s="705" t="s">
        <v>688</v>
      </c>
      <c r="C40" s="705"/>
      <c r="D40" s="705"/>
      <c r="E40" s="705"/>
      <c r="F40" s="706"/>
      <c r="G40" s="186"/>
      <c r="H40" s="186"/>
      <c r="I40" s="690">
        <v>9225100</v>
      </c>
    </row>
    <row r="41" spans="1:9" ht="15" customHeight="1" thickBot="1" x14ac:dyDescent="0.25">
      <c r="A41" s="691" t="s">
        <v>44</v>
      </c>
      <c r="B41" s="516" t="s">
        <v>647</v>
      </c>
      <c r="C41" s="535"/>
      <c r="D41" s="535"/>
      <c r="E41" s="535"/>
      <c r="F41" s="519"/>
      <c r="G41" s="692">
        <f>SUM(G39:G39)</f>
        <v>0</v>
      </c>
      <c r="H41" s="692">
        <f>SUM(H39:H39)</f>
        <v>518160</v>
      </c>
      <c r="I41" s="739">
        <f>SUM(I39:I40)</f>
        <v>9743260</v>
      </c>
    </row>
    <row r="42" spans="1:9" ht="15" customHeight="1" x14ac:dyDescent="0.2">
      <c r="A42" s="807" t="s">
        <v>224</v>
      </c>
      <c r="B42" s="808"/>
      <c r="C42" s="808"/>
      <c r="D42" s="808"/>
      <c r="E42" s="808"/>
      <c r="F42" s="809"/>
      <c r="G42" s="680">
        <f>G22+G25+G28+G38+G41</f>
        <v>62551911</v>
      </c>
      <c r="H42" s="186">
        <f>H22+H25+H28+H38+H41</f>
        <v>63070071</v>
      </c>
      <c r="I42" s="56">
        <f>I22+I25+I28+I38+I41</f>
        <v>73656638</v>
      </c>
    </row>
    <row r="43" spans="1:9" ht="15" customHeight="1" thickBot="1" x14ac:dyDescent="0.25">
      <c r="A43" s="810"/>
      <c r="B43" s="811"/>
      <c r="C43" s="811"/>
      <c r="D43" s="811"/>
      <c r="E43" s="811"/>
      <c r="F43" s="812"/>
      <c r="G43" s="687"/>
      <c r="H43" s="738"/>
      <c r="I43" s="536"/>
    </row>
    <row r="44" spans="1:9" ht="13.5" thickTop="1" x14ac:dyDescent="0.2">
      <c r="A44" s="41"/>
      <c r="B44" s="38"/>
      <c r="C44" s="41"/>
      <c r="D44" s="41"/>
      <c r="E44" s="41"/>
      <c r="F44" s="41"/>
      <c r="G44" s="41"/>
      <c r="H44" s="41"/>
    </row>
  </sheetData>
  <sheetProtection selectLockedCells="1" selectUnlockedCells="1"/>
  <mergeCells count="10">
    <mergeCell ref="B10:D10"/>
    <mergeCell ref="B9:F9"/>
    <mergeCell ref="B8:F8"/>
    <mergeCell ref="A4:I4"/>
    <mergeCell ref="A5:I5"/>
    <mergeCell ref="A42:F42"/>
    <mergeCell ref="A43:F43"/>
    <mergeCell ref="B29:F29"/>
    <mergeCell ref="B35:C35"/>
    <mergeCell ref="B11:E1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8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3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10.7109375" customWidth="1"/>
    <col min="9" max="9" width="10.140625" bestFit="1" customWidth="1"/>
  </cols>
  <sheetData>
    <row r="1" spans="1:7" s="38" customFormat="1" ht="15" customHeight="1" x14ac:dyDescent="0.2">
      <c r="B1" s="3"/>
      <c r="C1" s="3"/>
      <c r="D1" s="3"/>
      <c r="E1" s="3"/>
      <c r="F1" s="713" t="s">
        <v>431</v>
      </c>
    </row>
    <row r="2" spans="1:7" s="38" customFormat="1" ht="15" customHeight="1" x14ac:dyDescent="0.2">
      <c r="A2" s="3"/>
      <c r="B2" s="3"/>
      <c r="C2" s="3"/>
      <c r="D2" s="3"/>
      <c r="E2" s="3"/>
      <c r="F2" s="2" t="str">
        <f>'1.sz. melléklet'!G2</f>
        <v>az 5/2020. (IV.23.) önkormányzati rendelethez</v>
      </c>
    </row>
    <row r="3" spans="1:7" s="38" customFormat="1" ht="15" customHeight="1" x14ac:dyDescent="0.2">
      <c r="A3" s="41"/>
      <c r="B3" s="41"/>
    </row>
    <row r="4" spans="1:7" ht="15" customHeight="1" thickBot="1" x14ac:dyDescent="0.25">
      <c r="F4" s="6" t="s">
        <v>197</v>
      </c>
    </row>
    <row r="5" spans="1:7" ht="36" thickTop="1" x14ac:dyDescent="0.2">
      <c r="A5" s="137" t="s">
        <v>62</v>
      </c>
      <c r="B5" s="146" t="s">
        <v>119</v>
      </c>
      <c r="C5" s="9" t="s">
        <v>526</v>
      </c>
      <c r="D5" s="664" t="s">
        <v>687</v>
      </c>
      <c r="E5" s="664" t="s">
        <v>699</v>
      </c>
      <c r="F5" s="484" t="s">
        <v>607</v>
      </c>
      <c r="G5" s="148"/>
    </row>
    <row r="6" spans="1:7" ht="15" customHeight="1" thickBot="1" x14ac:dyDescent="0.25">
      <c r="A6" s="139" t="s">
        <v>3</v>
      </c>
      <c r="B6" s="147" t="s">
        <v>4</v>
      </c>
      <c r="C6" s="13" t="s">
        <v>5</v>
      </c>
      <c r="D6" s="733" t="s">
        <v>6</v>
      </c>
      <c r="E6" s="733" t="s">
        <v>7</v>
      </c>
      <c r="F6" s="96" t="s">
        <v>8</v>
      </c>
      <c r="G6" s="148"/>
    </row>
    <row r="7" spans="1:7" ht="6" customHeight="1" thickTop="1" x14ac:dyDescent="0.2">
      <c r="A7" s="38"/>
      <c r="B7" s="149"/>
      <c r="C7" s="537"/>
      <c r="D7" s="537"/>
      <c r="E7" s="537"/>
      <c r="F7" s="148"/>
      <c r="G7" s="148"/>
    </row>
    <row r="8" spans="1:7" ht="15" customHeight="1" thickBot="1" x14ac:dyDescent="0.25">
      <c r="A8" s="569" t="s">
        <v>551</v>
      </c>
      <c r="B8" s="569"/>
      <c r="C8" s="538"/>
      <c r="D8" s="538"/>
      <c r="E8" s="538"/>
      <c r="F8" s="61"/>
      <c r="G8" s="38"/>
    </row>
    <row r="9" spans="1:7" ht="15" customHeight="1" thickTop="1" x14ac:dyDescent="0.2">
      <c r="A9" s="150" t="s">
        <v>13</v>
      </c>
      <c r="B9" s="151" t="s">
        <v>125</v>
      </c>
      <c r="C9" s="45">
        <v>16821500</v>
      </c>
      <c r="D9" s="45">
        <v>16821500</v>
      </c>
      <c r="E9" s="45">
        <v>16821500</v>
      </c>
      <c r="F9" s="120">
        <f>E9/C9</f>
        <v>1</v>
      </c>
      <c r="G9" s="38"/>
    </row>
    <row r="10" spans="1:7" ht="15" customHeight="1" x14ac:dyDescent="0.2">
      <c r="A10" s="319" t="s">
        <v>14</v>
      </c>
      <c r="B10" s="151" t="s">
        <v>126</v>
      </c>
      <c r="C10" s="45">
        <v>20380000</v>
      </c>
      <c r="D10" s="45">
        <v>20380000</v>
      </c>
      <c r="E10" s="45">
        <v>20375462</v>
      </c>
      <c r="F10" s="120">
        <f t="shared" ref="F10:F19" si="0">E10/C10</f>
        <v>0.99977733071638863</v>
      </c>
      <c r="G10" s="38"/>
    </row>
    <row r="11" spans="1:7" ht="15" customHeight="1" x14ac:dyDescent="0.2">
      <c r="A11" s="320" t="s">
        <v>42</v>
      </c>
      <c r="B11" s="151" t="s">
        <v>409</v>
      </c>
      <c r="C11" s="45">
        <v>80000</v>
      </c>
      <c r="D11" s="45">
        <v>1254000</v>
      </c>
      <c r="E11" s="45">
        <v>1254000</v>
      </c>
      <c r="F11" s="120">
        <f t="shared" si="0"/>
        <v>15.675000000000001</v>
      </c>
      <c r="G11" s="38"/>
    </row>
    <row r="12" spans="1:7" ht="15" customHeight="1" x14ac:dyDescent="0.2">
      <c r="A12" s="321" t="s">
        <v>43</v>
      </c>
      <c r="B12" s="151" t="s">
        <v>410</v>
      </c>
      <c r="C12" s="45">
        <v>900000</v>
      </c>
      <c r="D12" s="45">
        <v>900000</v>
      </c>
      <c r="E12" s="45">
        <v>900000</v>
      </c>
      <c r="F12" s="120">
        <f t="shared" si="0"/>
        <v>1</v>
      </c>
      <c r="G12" s="38"/>
    </row>
    <row r="13" spans="1:7" ht="15" customHeight="1" x14ac:dyDescent="0.2">
      <c r="A13" s="320" t="s">
        <v>44</v>
      </c>
      <c r="B13" s="151" t="s">
        <v>127</v>
      </c>
      <c r="C13" s="45">
        <v>745000</v>
      </c>
      <c r="D13" s="45">
        <v>745000</v>
      </c>
      <c r="E13" s="45">
        <v>745000</v>
      </c>
      <c r="F13" s="120">
        <f t="shared" si="0"/>
        <v>1</v>
      </c>
      <c r="G13" s="38"/>
    </row>
    <row r="14" spans="1:7" ht="15" customHeight="1" x14ac:dyDescent="0.2">
      <c r="A14" s="42" t="s">
        <v>45</v>
      </c>
      <c r="B14" s="151" t="s">
        <v>128</v>
      </c>
      <c r="C14" s="45">
        <v>300000</v>
      </c>
      <c r="D14" s="45">
        <v>300000</v>
      </c>
      <c r="E14" s="45">
        <v>300000</v>
      </c>
      <c r="F14" s="120">
        <f t="shared" si="0"/>
        <v>1</v>
      </c>
      <c r="G14" s="38"/>
    </row>
    <row r="15" spans="1:7" ht="15" customHeight="1" x14ac:dyDescent="0.2">
      <c r="A15" s="424" t="s">
        <v>46</v>
      </c>
      <c r="B15" s="151" t="s">
        <v>456</v>
      </c>
      <c r="C15" s="45">
        <v>450000</v>
      </c>
      <c r="D15" s="45">
        <v>450000</v>
      </c>
      <c r="E15" s="45">
        <v>450000</v>
      </c>
      <c r="F15" s="120">
        <f t="shared" si="0"/>
        <v>1</v>
      </c>
      <c r="G15" s="38"/>
    </row>
    <row r="16" spans="1:7" ht="15" customHeight="1" x14ac:dyDescent="0.2">
      <c r="A16" s="42" t="s">
        <v>64</v>
      </c>
      <c r="B16" s="151" t="s">
        <v>475</v>
      </c>
      <c r="C16" s="45">
        <v>150000</v>
      </c>
      <c r="D16" s="45">
        <v>150000</v>
      </c>
      <c r="E16" s="45">
        <v>150000</v>
      </c>
      <c r="F16" s="120">
        <f t="shared" si="0"/>
        <v>1</v>
      </c>
      <c r="G16" s="38"/>
    </row>
    <row r="17" spans="1:8" ht="15" customHeight="1" x14ac:dyDescent="0.2">
      <c r="A17" s="424" t="s">
        <v>71</v>
      </c>
      <c r="B17" s="152" t="s">
        <v>411</v>
      </c>
      <c r="C17" s="540">
        <v>360000</v>
      </c>
      <c r="D17" s="540">
        <v>360000</v>
      </c>
      <c r="E17" s="540">
        <v>360000</v>
      </c>
      <c r="F17" s="541">
        <f t="shared" si="0"/>
        <v>1</v>
      </c>
      <c r="G17" s="38"/>
    </row>
    <row r="18" spans="1:8" ht="15" customHeight="1" thickBot="1" x14ac:dyDescent="0.25">
      <c r="A18" s="424" t="s">
        <v>72</v>
      </c>
      <c r="B18" s="152" t="s">
        <v>495</v>
      </c>
      <c r="C18" s="695">
        <v>600000</v>
      </c>
      <c r="D18" s="438">
        <v>600000</v>
      </c>
      <c r="E18" s="438">
        <v>600000</v>
      </c>
      <c r="F18" s="696">
        <f t="shared" si="0"/>
        <v>1</v>
      </c>
      <c r="G18" s="38"/>
    </row>
    <row r="19" spans="1:8" ht="15" customHeight="1" thickTop="1" thickBot="1" x14ac:dyDescent="0.25">
      <c r="A19" s="821" t="s">
        <v>102</v>
      </c>
      <c r="B19" s="821"/>
      <c r="C19" s="153">
        <f>SUM(C9:C18)</f>
        <v>40786500</v>
      </c>
      <c r="D19" s="153">
        <f>SUM(D9:D18)</f>
        <v>41960500</v>
      </c>
      <c r="E19" s="153">
        <f>SUM(E9:E18)</f>
        <v>41955962</v>
      </c>
      <c r="F19" s="154">
        <f t="shared" si="0"/>
        <v>1.028672771627867</v>
      </c>
      <c r="G19" s="38"/>
      <c r="H19" s="185"/>
    </row>
    <row r="20" spans="1:8" ht="6" customHeight="1" thickTop="1" x14ac:dyDescent="0.2">
      <c r="A20" s="38"/>
      <c r="B20" s="125"/>
      <c r="C20" s="539"/>
      <c r="D20" s="539"/>
      <c r="E20" s="539"/>
      <c r="F20" s="246"/>
      <c r="G20" s="38"/>
    </row>
    <row r="21" spans="1:8" ht="15" customHeight="1" thickBot="1" x14ac:dyDescent="0.25">
      <c r="A21" s="569" t="s">
        <v>524</v>
      </c>
      <c r="B21" s="569"/>
      <c r="C21" s="538"/>
      <c r="D21" s="538"/>
      <c r="E21" s="538"/>
      <c r="F21" s="247"/>
      <c r="G21" s="38"/>
    </row>
    <row r="22" spans="1:8" ht="15" customHeight="1" thickTop="1" x14ac:dyDescent="0.2">
      <c r="A22" s="150" t="s">
        <v>13</v>
      </c>
      <c r="B22" s="151" t="s">
        <v>129</v>
      </c>
      <c r="C22" s="45">
        <v>100000</v>
      </c>
      <c r="D22" s="45">
        <v>100000</v>
      </c>
      <c r="E22" s="45">
        <v>100000</v>
      </c>
      <c r="F22" s="120">
        <f t="shared" ref="F22:F34" si="1">E22/C22</f>
        <v>1</v>
      </c>
      <c r="G22" s="38"/>
    </row>
    <row r="23" spans="1:8" ht="15" customHeight="1" x14ac:dyDescent="0.2">
      <c r="A23" s="42" t="s">
        <v>14</v>
      </c>
      <c r="B23" s="151" t="s">
        <v>130</v>
      </c>
      <c r="C23" s="45">
        <v>5500000</v>
      </c>
      <c r="D23" s="45">
        <v>6100000</v>
      </c>
      <c r="E23" s="45">
        <v>7351510</v>
      </c>
      <c r="F23" s="120">
        <f t="shared" si="1"/>
        <v>1.3366381818181818</v>
      </c>
      <c r="G23" s="38"/>
    </row>
    <row r="24" spans="1:8" ht="15" customHeight="1" x14ac:dyDescent="0.2">
      <c r="A24" s="42" t="s">
        <v>42</v>
      </c>
      <c r="B24" s="151" t="s">
        <v>131</v>
      </c>
      <c r="C24" s="45">
        <v>290000</v>
      </c>
      <c r="D24" s="45">
        <v>290000</v>
      </c>
      <c r="E24" s="45">
        <v>290000</v>
      </c>
      <c r="F24" s="120">
        <f t="shared" si="1"/>
        <v>1</v>
      </c>
      <c r="G24" s="38"/>
    </row>
    <row r="25" spans="1:8" ht="15" customHeight="1" x14ac:dyDescent="0.2">
      <c r="A25" s="42" t="s">
        <v>43</v>
      </c>
      <c r="B25" s="151" t="s">
        <v>132</v>
      </c>
      <c r="C25" s="45">
        <v>2164000</v>
      </c>
      <c r="D25" s="45">
        <v>2164000</v>
      </c>
      <c r="E25" s="45">
        <v>2164000</v>
      </c>
      <c r="F25" s="120">
        <f t="shared" si="1"/>
        <v>1</v>
      </c>
      <c r="G25" s="38"/>
    </row>
    <row r="26" spans="1:8" ht="15" customHeight="1" x14ac:dyDescent="0.2">
      <c r="A26" s="42" t="s">
        <v>44</v>
      </c>
      <c r="B26" s="151" t="s">
        <v>552</v>
      </c>
      <c r="C26" s="45">
        <v>700000</v>
      </c>
      <c r="D26" s="45">
        <v>700000</v>
      </c>
      <c r="E26" s="45">
        <v>700000</v>
      </c>
      <c r="F26" s="120">
        <f t="shared" si="1"/>
        <v>1</v>
      </c>
      <c r="G26" s="38"/>
    </row>
    <row r="27" spans="1:8" ht="15" customHeight="1" x14ac:dyDescent="0.2">
      <c r="A27" s="42" t="s">
        <v>45</v>
      </c>
      <c r="B27" s="151" t="s">
        <v>133</v>
      </c>
      <c r="C27" s="45">
        <v>200000</v>
      </c>
      <c r="D27" s="45">
        <v>200000</v>
      </c>
      <c r="E27" s="45">
        <v>200000</v>
      </c>
      <c r="F27" s="120">
        <f t="shared" si="1"/>
        <v>1</v>
      </c>
      <c r="G27" s="38"/>
    </row>
    <row r="28" spans="1:8" ht="15" customHeight="1" x14ac:dyDescent="0.2">
      <c r="A28" s="42" t="s">
        <v>46</v>
      </c>
      <c r="B28" s="151" t="s">
        <v>134</v>
      </c>
      <c r="C28" s="45">
        <v>100000</v>
      </c>
      <c r="D28" s="45">
        <v>100000</v>
      </c>
      <c r="E28" s="45">
        <v>100000</v>
      </c>
      <c r="F28" s="120">
        <f t="shared" si="1"/>
        <v>1</v>
      </c>
      <c r="G28" s="38"/>
    </row>
    <row r="29" spans="1:8" ht="15" customHeight="1" x14ac:dyDescent="0.2">
      <c r="A29" s="42" t="s">
        <v>64</v>
      </c>
      <c r="B29" s="151" t="s">
        <v>135</v>
      </c>
      <c r="C29" s="540">
        <v>132000</v>
      </c>
      <c r="D29" s="540">
        <v>132000</v>
      </c>
      <c r="E29" s="540">
        <v>132000</v>
      </c>
      <c r="F29" s="541">
        <f t="shared" si="1"/>
        <v>1</v>
      </c>
      <c r="G29" s="38"/>
    </row>
    <row r="30" spans="1:8" ht="15" customHeight="1" x14ac:dyDescent="0.2">
      <c r="A30" s="42" t="s">
        <v>71</v>
      </c>
      <c r="B30" s="151" t="s">
        <v>492</v>
      </c>
      <c r="C30" s="45">
        <v>100000</v>
      </c>
      <c r="D30" s="45">
        <v>100000</v>
      </c>
      <c r="E30" s="45">
        <v>100000</v>
      </c>
      <c r="F30" s="541">
        <f t="shared" si="1"/>
        <v>1</v>
      </c>
      <c r="G30" s="38"/>
    </row>
    <row r="31" spans="1:8" ht="15" customHeight="1" x14ac:dyDescent="0.2">
      <c r="A31" s="42" t="s">
        <v>72</v>
      </c>
      <c r="B31" s="152" t="s">
        <v>493</v>
      </c>
      <c r="C31" s="492">
        <v>100000</v>
      </c>
      <c r="D31" s="492">
        <v>100000</v>
      </c>
      <c r="E31" s="492">
        <v>100000</v>
      </c>
      <c r="F31" s="541">
        <f t="shared" si="1"/>
        <v>1</v>
      </c>
      <c r="G31" s="38"/>
    </row>
    <row r="32" spans="1:8" ht="15" customHeight="1" x14ac:dyDescent="0.2">
      <c r="A32" s="42" t="s">
        <v>73</v>
      </c>
      <c r="B32" s="152" t="s">
        <v>494</v>
      </c>
      <c r="C32" s="492">
        <v>25000</v>
      </c>
      <c r="D32" s="492">
        <v>25000</v>
      </c>
      <c r="E32" s="492">
        <v>25000</v>
      </c>
      <c r="F32" s="541">
        <f t="shared" si="1"/>
        <v>1</v>
      </c>
      <c r="G32" s="38"/>
    </row>
    <row r="33" spans="1:8" ht="15" customHeight="1" thickBot="1" x14ac:dyDescent="0.25">
      <c r="A33" s="424" t="s">
        <v>74</v>
      </c>
      <c r="B33" s="425" t="s">
        <v>474</v>
      </c>
      <c r="C33" s="438">
        <v>125000</v>
      </c>
      <c r="D33" s="438">
        <v>125000</v>
      </c>
      <c r="E33" s="438">
        <v>125000</v>
      </c>
      <c r="F33" s="591">
        <f t="shared" si="1"/>
        <v>1</v>
      </c>
      <c r="G33" s="38"/>
      <c r="H33" s="185"/>
    </row>
    <row r="34" spans="1:8" ht="15" customHeight="1" thickTop="1" thickBot="1" x14ac:dyDescent="0.25">
      <c r="A34" s="821" t="s">
        <v>102</v>
      </c>
      <c r="B34" s="821"/>
      <c r="C34" s="153">
        <f>SUM(C22:C33)</f>
        <v>9536000</v>
      </c>
      <c r="D34" s="153">
        <f>SUM(D22:D33)</f>
        <v>10136000</v>
      </c>
      <c r="E34" s="153">
        <f>SUM(E22:E33)</f>
        <v>11387510</v>
      </c>
      <c r="F34" s="154">
        <f t="shared" si="1"/>
        <v>1.1941600251677853</v>
      </c>
      <c r="G34" s="38"/>
      <c r="H34" s="185"/>
    </row>
    <row r="35" spans="1:8" ht="6" customHeight="1" thickTop="1" x14ac:dyDescent="0.2">
      <c r="A35" s="38"/>
      <c r="B35" s="125"/>
      <c r="C35" s="41"/>
      <c r="D35" s="41"/>
      <c r="E35" s="41"/>
      <c r="F35" s="246"/>
      <c r="G35" s="38"/>
    </row>
    <row r="36" spans="1:8" ht="15" customHeight="1" thickBot="1" x14ac:dyDescent="0.25">
      <c r="A36" s="822" t="s">
        <v>136</v>
      </c>
      <c r="B36" s="822"/>
      <c r="C36" s="337"/>
      <c r="D36" s="337"/>
      <c r="E36" s="337"/>
      <c r="F36" s="481"/>
      <c r="G36" s="38"/>
    </row>
    <row r="37" spans="1:8" ht="15" customHeight="1" thickTop="1" thickBot="1" x14ac:dyDescent="0.25">
      <c r="A37" s="456" t="s">
        <v>13</v>
      </c>
      <c r="B37" s="155" t="s">
        <v>137</v>
      </c>
      <c r="C37" s="156">
        <v>0</v>
      </c>
      <c r="D37" s="156">
        <v>0</v>
      </c>
      <c r="E37" s="746">
        <v>9225100</v>
      </c>
      <c r="F37" s="248"/>
      <c r="G37" s="38"/>
    </row>
    <row r="38" spans="1:8" ht="15" customHeight="1" thickTop="1" thickBot="1" x14ac:dyDescent="0.25">
      <c r="A38" s="821" t="s">
        <v>102</v>
      </c>
      <c r="B38" s="821"/>
      <c r="C38" s="153">
        <f t="shared" ref="C38" si="2">SUM(C37)</f>
        <v>0</v>
      </c>
      <c r="D38" s="153">
        <f t="shared" ref="D38" si="3">SUM(D37)</f>
        <v>0</v>
      </c>
      <c r="E38" s="747">
        <f>SUM(E37)</f>
        <v>9225100</v>
      </c>
      <c r="F38" s="154"/>
    </row>
    <row r="39" spans="1:8" ht="13.5" thickTop="1" x14ac:dyDescent="0.2"/>
    <row r="40" spans="1:8" ht="14.85" customHeight="1" x14ac:dyDescent="0.2">
      <c r="A40"/>
      <c r="B40"/>
    </row>
    <row r="41" spans="1:8" ht="14.85" customHeight="1" x14ac:dyDescent="0.2">
      <c r="A41"/>
      <c r="B41"/>
    </row>
    <row r="42" spans="1:8" ht="14.85" customHeight="1" x14ac:dyDescent="0.2">
      <c r="A42"/>
      <c r="B42"/>
    </row>
    <row r="43" spans="1:8" ht="14.85" customHeight="1" x14ac:dyDescent="0.2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290B-06C0-4F38-A6D6-C6BCB7C42F6B}">
  <dimension ref="A1:G16"/>
  <sheetViews>
    <sheetView zoomScaleNormal="100" workbookViewId="0"/>
  </sheetViews>
  <sheetFormatPr defaultRowHeight="12.75" x14ac:dyDescent="0.2"/>
  <cols>
    <col min="1" max="1" width="5.7109375" style="1" customWidth="1"/>
    <col min="2" max="2" width="38.7109375" style="1" customWidth="1"/>
    <col min="3" max="6" width="10.7109375" customWidth="1"/>
    <col min="7" max="7" width="10.140625" bestFit="1" customWidth="1"/>
  </cols>
  <sheetData>
    <row r="1" spans="1:7" s="38" customFormat="1" ht="15" customHeight="1" x14ac:dyDescent="0.2">
      <c r="B1" s="3"/>
      <c r="C1" s="3"/>
      <c r="D1" s="3"/>
      <c r="E1" s="3"/>
      <c r="F1" s="713" t="s">
        <v>432</v>
      </c>
    </row>
    <row r="2" spans="1:7" s="38" customFormat="1" ht="15" customHeight="1" x14ac:dyDescent="0.2">
      <c r="A2" s="3"/>
      <c r="B2" s="3"/>
      <c r="C2" s="3"/>
      <c r="D2" s="3"/>
      <c r="E2" s="3"/>
      <c r="F2" s="587" t="str">
        <f>'1.sz. melléklet'!G2</f>
        <v>az 5/2020. (IV.23.) önkormányzati rendelethez</v>
      </c>
    </row>
    <row r="3" spans="1:7" s="38" customFormat="1" ht="15" customHeight="1" x14ac:dyDescent="0.2">
      <c r="A3" s="41"/>
      <c r="B3" s="41"/>
      <c r="C3" s="41"/>
      <c r="D3" s="41"/>
      <c r="E3" s="41"/>
    </row>
    <row r="4" spans="1:7" ht="15" customHeight="1" thickBot="1" x14ac:dyDescent="0.25">
      <c r="F4" s="6" t="s">
        <v>197</v>
      </c>
    </row>
    <row r="5" spans="1:7" ht="36" thickTop="1" x14ac:dyDescent="0.2">
      <c r="A5" s="137" t="s">
        <v>62</v>
      </c>
      <c r="B5" s="585" t="s">
        <v>119</v>
      </c>
      <c r="C5" s="9" t="s">
        <v>526</v>
      </c>
      <c r="D5" s="664" t="s">
        <v>687</v>
      </c>
      <c r="E5" s="664" t="s">
        <v>699</v>
      </c>
      <c r="F5" s="10" t="s">
        <v>607</v>
      </c>
    </row>
    <row r="6" spans="1:7" ht="15" customHeight="1" thickBot="1" x14ac:dyDescent="0.25">
      <c r="A6" s="139" t="s">
        <v>3</v>
      </c>
      <c r="B6" s="147" t="s">
        <v>4</v>
      </c>
      <c r="C6" s="13" t="s">
        <v>5</v>
      </c>
      <c r="D6" s="13" t="s">
        <v>6</v>
      </c>
      <c r="E6" s="653" t="s">
        <v>7</v>
      </c>
      <c r="F6" s="14" t="s">
        <v>8</v>
      </c>
    </row>
    <row r="7" spans="1:7" ht="6" customHeight="1" thickTop="1" x14ac:dyDescent="0.2">
      <c r="A7" s="38"/>
      <c r="B7" s="149"/>
      <c r="C7" s="148"/>
      <c r="D7" s="537"/>
      <c r="E7" s="537"/>
      <c r="F7" s="148"/>
    </row>
    <row r="8" spans="1:7" ht="15" customHeight="1" thickBot="1" x14ac:dyDescent="0.25">
      <c r="A8" s="569" t="s">
        <v>649</v>
      </c>
      <c r="B8" s="569"/>
      <c r="C8" s="61"/>
      <c r="D8" s="538"/>
      <c r="E8" s="538"/>
      <c r="F8" s="61"/>
    </row>
    <row r="9" spans="1:7" ht="15" customHeight="1" thickTop="1" x14ac:dyDescent="0.2">
      <c r="A9" s="675" t="s">
        <v>13</v>
      </c>
      <c r="B9" s="697" t="s">
        <v>552</v>
      </c>
      <c r="C9" s="693">
        <v>728000</v>
      </c>
      <c r="D9" s="694">
        <v>728000</v>
      </c>
      <c r="E9" s="694">
        <v>728000</v>
      </c>
      <c r="F9" s="698">
        <f>E9/C9</f>
        <v>1</v>
      </c>
    </row>
    <row r="10" spans="1:7" ht="15" customHeight="1" thickBot="1" x14ac:dyDescent="0.25">
      <c r="A10" s="699" t="s">
        <v>14</v>
      </c>
      <c r="B10" s="700" t="s">
        <v>651</v>
      </c>
      <c r="C10" s="701">
        <v>0</v>
      </c>
      <c r="D10" s="701">
        <v>5000000</v>
      </c>
      <c r="E10" s="701">
        <v>0</v>
      </c>
      <c r="F10" s="702"/>
    </row>
    <row r="11" spans="1:7" ht="15" customHeight="1" thickTop="1" thickBot="1" x14ac:dyDescent="0.25">
      <c r="A11" s="823" t="s">
        <v>102</v>
      </c>
      <c r="B11" s="823"/>
      <c r="C11" s="153">
        <f>SUM(C9:C9)</f>
        <v>728000</v>
      </c>
      <c r="D11" s="153">
        <f>SUM(D9:D10)</f>
        <v>5728000</v>
      </c>
      <c r="E11" s="153">
        <f>SUM(E9:E10)</f>
        <v>728000</v>
      </c>
      <c r="F11" s="154">
        <f>E11/C11</f>
        <v>1</v>
      </c>
      <c r="G11" s="185"/>
    </row>
    <row r="12" spans="1:7" ht="6" customHeight="1" thickTop="1" x14ac:dyDescent="0.2">
      <c r="A12" s="38"/>
      <c r="B12" s="125"/>
      <c r="C12" s="41"/>
      <c r="D12" s="539"/>
      <c r="E12" s="539"/>
      <c r="F12" s="246"/>
    </row>
    <row r="13" spans="1:7" ht="15" customHeight="1" thickBot="1" x14ac:dyDescent="0.25">
      <c r="A13" s="569" t="s">
        <v>650</v>
      </c>
      <c r="B13" s="569"/>
      <c r="C13" s="61"/>
      <c r="D13" s="538"/>
      <c r="E13" s="538"/>
      <c r="F13" s="61"/>
    </row>
    <row r="14" spans="1:7" ht="15" customHeight="1" thickTop="1" thickBot="1" x14ac:dyDescent="0.25">
      <c r="A14" s="150" t="s">
        <v>13</v>
      </c>
      <c r="B14" s="700" t="s">
        <v>651</v>
      </c>
      <c r="C14" s="598">
        <v>0</v>
      </c>
      <c r="D14" s="599">
        <v>5000000</v>
      </c>
      <c r="E14" s="599">
        <v>3748490</v>
      </c>
      <c r="F14" s="597"/>
    </row>
    <row r="15" spans="1:7" ht="15" customHeight="1" thickTop="1" thickBot="1" x14ac:dyDescent="0.25">
      <c r="A15" s="821" t="s">
        <v>102</v>
      </c>
      <c r="B15" s="821"/>
      <c r="C15" s="153">
        <f>SUM(C14:C14)</f>
        <v>0</v>
      </c>
      <c r="D15" s="153">
        <f>SUM(D14:D14)</f>
        <v>5000000</v>
      </c>
      <c r="E15" s="153">
        <f>SUM(E14:E14)</f>
        <v>3748490</v>
      </c>
      <c r="F15" s="154"/>
      <c r="G15" s="185"/>
    </row>
    <row r="16" spans="1:7" ht="14.85" customHeight="1" thickTop="1" x14ac:dyDescent="0.2">
      <c r="A16"/>
      <c r="B16"/>
    </row>
  </sheetData>
  <sheetProtection selectLockedCells="1" selectUnlockedCells="1"/>
  <mergeCells count="2">
    <mergeCell ref="A11:B11"/>
    <mergeCell ref="A15:B15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"/>
  <sheetViews>
    <sheetView zoomScaleNormal="100" workbookViewId="0"/>
  </sheetViews>
  <sheetFormatPr defaultRowHeight="12.75" x14ac:dyDescent="0.2"/>
  <cols>
    <col min="1" max="1" width="6.7109375" customWidth="1"/>
    <col min="2" max="2" width="5.7109375" style="1" customWidth="1"/>
    <col min="3" max="3" width="40.7109375" style="1" customWidth="1"/>
    <col min="4" max="4" width="10.7109375" style="1" customWidth="1"/>
    <col min="5" max="5" width="11" style="1" customWidth="1"/>
    <col min="6" max="6" width="7" customWidth="1"/>
  </cols>
  <sheetData>
    <row r="1" spans="1:6" s="38" customFormat="1" ht="15" customHeight="1" x14ac:dyDescent="0.2">
      <c r="C1" s="3"/>
      <c r="D1" s="3"/>
      <c r="E1" s="3"/>
      <c r="F1" s="587" t="s">
        <v>433</v>
      </c>
    </row>
    <row r="2" spans="1:6" s="38" customFormat="1" ht="15" customHeight="1" x14ac:dyDescent="0.2">
      <c r="B2" s="3"/>
      <c r="C2" s="3"/>
      <c r="D2" s="3"/>
      <c r="E2" s="3"/>
      <c r="F2" s="2" t="str">
        <f>'1.sz. melléklet'!G2</f>
        <v>az 5/2020. (IV.23.) önkormányzati rendelethez</v>
      </c>
    </row>
    <row r="3" spans="1:6" s="38" customFormat="1" ht="15" customHeight="1" x14ac:dyDescent="0.2">
      <c r="B3" s="41"/>
      <c r="C3" s="41"/>
      <c r="D3" s="41"/>
      <c r="E3" s="41"/>
    </row>
    <row r="4" spans="1:6" s="38" customFormat="1" ht="15" customHeight="1" x14ac:dyDescent="0.2">
      <c r="A4" s="791" t="s">
        <v>138</v>
      </c>
      <c r="B4" s="791"/>
      <c r="C4" s="791"/>
      <c r="D4" s="791"/>
      <c r="E4" s="791"/>
      <c r="F4" s="791"/>
    </row>
    <row r="5" spans="1:6" s="38" customFormat="1" ht="15" customHeight="1" x14ac:dyDescent="0.2">
      <c r="A5" s="791" t="s">
        <v>139</v>
      </c>
      <c r="B5" s="791"/>
      <c r="C5" s="791"/>
      <c r="D5" s="791"/>
      <c r="E5" s="791"/>
      <c r="F5" s="791"/>
    </row>
    <row r="6" spans="1:6" ht="15" customHeight="1" x14ac:dyDescent="0.2"/>
    <row r="7" spans="1:6" s="38" customFormat="1" ht="15" customHeight="1" x14ac:dyDescent="0.2">
      <c r="B7" s="41" t="s">
        <v>140</v>
      </c>
      <c r="C7" s="6"/>
      <c r="E7" s="6" t="s">
        <v>197</v>
      </c>
    </row>
    <row r="8" spans="1:6" s="38" customFormat="1" ht="9" customHeight="1" thickBot="1" x14ac:dyDescent="0.25">
      <c r="B8" s="41"/>
      <c r="C8" s="41"/>
      <c r="D8" s="41"/>
      <c r="E8" s="41"/>
    </row>
    <row r="9" spans="1:6" s="38" customFormat="1" ht="36" thickTop="1" x14ac:dyDescent="0.2">
      <c r="B9" s="137" t="s">
        <v>118</v>
      </c>
      <c r="C9" s="9" t="s">
        <v>2</v>
      </c>
      <c r="D9" s="625" t="s">
        <v>526</v>
      </c>
      <c r="E9" s="484" t="s">
        <v>699</v>
      </c>
    </row>
    <row r="10" spans="1:6" s="38" customFormat="1" ht="15" customHeight="1" thickBot="1" x14ac:dyDescent="0.25">
      <c r="B10" s="404" t="s">
        <v>3</v>
      </c>
      <c r="C10" s="405" t="s">
        <v>4</v>
      </c>
      <c r="D10" s="626" t="s">
        <v>5</v>
      </c>
      <c r="E10" s="96" t="s">
        <v>6</v>
      </c>
    </row>
    <row r="11" spans="1:6" s="38" customFormat="1" ht="15" customHeight="1" thickTop="1" thickBot="1" x14ac:dyDescent="0.25">
      <c r="B11" s="406"/>
      <c r="C11" s="407" t="s">
        <v>141</v>
      </c>
      <c r="D11" s="757">
        <v>0</v>
      </c>
      <c r="E11" s="756">
        <v>0</v>
      </c>
    </row>
    <row r="12" spans="1:6" s="38" customFormat="1" ht="15" customHeight="1" thickTop="1" thickBot="1" x14ac:dyDescent="0.25">
      <c r="B12" s="408"/>
      <c r="C12" s="409" t="s">
        <v>102</v>
      </c>
      <c r="D12" s="626">
        <v>0</v>
      </c>
      <c r="E12" s="96">
        <v>0</v>
      </c>
    </row>
    <row r="13" spans="1:6" s="38" customFormat="1" ht="15" customHeight="1" thickTop="1" x14ac:dyDescent="0.2">
      <c r="B13" s="157"/>
      <c r="C13" s="41"/>
      <c r="D13" s="41"/>
    </row>
    <row r="14" spans="1:6" s="38" customFormat="1" ht="15" customHeight="1" x14ac:dyDescent="0.2">
      <c r="B14" s="41"/>
      <c r="C14" s="41"/>
      <c r="D14" s="41"/>
    </row>
    <row r="15" spans="1:6" s="38" customFormat="1" ht="15" customHeight="1" x14ac:dyDescent="0.2">
      <c r="B15" s="41" t="s">
        <v>142</v>
      </c>
      <c r="C15" s="41"/>
      <c r="D15" s="41"/>
    </row>
    <row r="16" spans="1:6" s="38" customFormat="1" ht="8.25" customHeight="1" thickBot="1" x14ac:dyDescent="0.25">
      <c r="C16" s="41"/>
      <c r="D16" s="41"/>
    </row>
    <row r="17" spans="2:5" s="38" customFormat="1" ht="36" thickTop="1" x14ac:dyDescent="0.2">
      <c r="B17" s="137" t="s">
        <v>118</v>
      </c>
      <c r="C17" s="9" t="s">
        <v>2</v>
      </c>
      <c r="D17" s="625" t="s">
        <v>526</v>
      </c>
      <c r="E17" s="484" t="s">
        <v>699</v>
      </c>
    </row>
    <row r="18" spans="2:5" s="38" customFormat="1" ht="15" customHeight="1" thickBot="1" x14ac:dyDescent="0.25">
      <c r="B18" s="410" t="s">
        <v>3</v>
      </c>
      <c r="C18" s="405" t="s">
        <v>4</v>
      </c>
      <c r="D18" s="626" t="s">
        <v>5</v>
      </c>
      <c r="E18" s="96" t="s">
        <v>6</v>
      </c>
    </row>
    <row r="19" spans="2:5" s="38" customFormat="1" ht="15" customHeight="1" thickTop="1" x14ac:dyDescent="0.2">
      <c r="B19" s="411"/>
      <c r="C19" s="382" t="s">
        <v>18</v>
      </c>
      <c r="D19" s="751">
        <f>'7.sz. melléklet'!E69+'7.sz. melléklet'!E70</f>
        <v>95500000</v>
      </c>
      <c r="E19" s="748">
        <v>95650000</v>
      </c>
    </row>
    <row r="20" spans="2:5" s="38" customFormat="1" ht="24" x14ac:dyDescent="0.2">
      <c r="B20" s="412"/>
      <c r="C20" s="413" t="s">
        <v>143</v>
      </c>
      <c r="D20" s="755">
        <f>'7.sz. melléklet'!E86</f>
        <v>0</v>
      </c>
      <c r="E20" s="754">
        <f>'7.sz. melléklet'!F86</f>
        <v>0</v>
      </c>
    </row>
    <row r="21" spans="2:5" s="38" customFormat="1" ht="15" customHeight="1" x14ac:dyDescent="0.2">
      <c r="B21" s="412"/>
      <c r="C21" s="413" t="s">
        <v>144</v>
      </c>
      <c r="D21" s="755">
        <v>0</v>
      </c>
      <c r="E21" s="754">
        <v>0</v>
      </c>
    </row>
    <row r="22" spans="2:5" s="38" customFormat="1" ht="15" customHeight="1" x14ac:dyDescent="0.2">
      <c r="B22" s="412"/>
      <c r="C22" s="413" t="s">
        <v>145</v>
      </c>
      <c r="D22" s="755">
        <v>0</v>
      </c>
      <c r="E22" s="754">
        <v>0</v>
      </c>
    </row>
    <row r="23" spans="2:5" s="38" customFormat="1" ht="15" customHeight="1" thickBot="1" x14ac:dyDescent="0.25">
      <c r="B23" s="414"/>
      <c r="C23" s="415" t="s">
        <v>146</v>
      </c>
      <c r="D23" s="752">
        <f>'7.sz. melléklet'!E74</f>
        <v>500000</v>
      </c>
      <c r="E23" s="749">
        <v>350000</v>
      </c>
    </row>
    <row r="24" spans="2:5" s="38" customFormat="1" ht="15" customHeight="1" thickTop="1" thickBot="1" x14ac:dyDescent="0.25">
      <c r="B24" s="416"/>
      <c r="C24" s="409" t="s">
        <v>102</v>
      </c>
      <c r="D24" s="753">
        <f>SUM(D19:D23)</f>
        <v>96000000</v>
      </c>
      <c r="E24" s="750">
        <f>SUM(E19:E23)</f>
        <v>96000000</v>
      </c>
    </row>
    <row r="25" spans="2:5" s="38" customFormat="1" ht="15" customHeight="1" thickTop="1" x14ac:dyDescent="0.2">
      <c r="B25" s="125"/>
      <c r="C25" s="41"/>
      <c r="D25" s="41"/>
    </row>
    <row r="26" spans="2:5" s="38" customFormat="1" ht="15" customHeight="1" x14ac:dyDescent="0.2">
      <c r="B26" s="41" t="s">
        <v>147</v>
      </c>
      <c r="C26" s="41"/>
      <c r="D26" s="41"/>
    </row>
    <row r="27" spans="2:5" s="38" customFormat="1" ht="9" customHeight="1" thickBot="1" x14ac:dyDescent="0.25">
      <c r="C27" s="41"/>
      <c r="D27" s="41"/>
    </row>
    <row r="28" spans="2:5" s="38" customFormat="1" ht="36" thickTop="1" x14ac:dyDescent="0.2">
      <c r="B28" s="137" t="s">
        <v>118</v>
      </c>
      <c r="C28" s="9" t="s">
        <v>2</v>
      </c>
      <c r="D28" s="625" t="s">
        <v>526</v>
      </c>
      <c r="E28" s="484" t="s">
        <v>699</v>
      </c>
    </row>
    <row r="29" spans="2:5" s="38" customFormat="1" ht="15" customHeight="1" thickBot="1" x14ac:dyDescent="0.25">
      <c r="B29" s="404" t="s">
        <v>3</v>
      </c>
      <c r="C29" s="405" t="s">
        <v>4</v>
      </c>
      <c r="D29" s="626" t="s">
        <v>5</v>
      </c>
      <c r="E29" s="96" t="s">
        <v>6</v>
      </c>
    </row>
    <row r="30" spans="2:5" s="38" customFormat="1" ht="15" customHeight="1" thickTop="1" x14ac:dyDescent="0.2">
      <c r="B30" s="417"/>
      <c r="C30" s="382" t="s">
        <v>148</v>
      </c>
      <c r="D30" s="751">
        <f>D24*0.5</f>
        <v>48000000</v>
      </c>
      <c r="E30" s="748">
        <f>E24*0.5</f>
        <v>48000000</v>
      </c>
    </row>
    <row r="31" spans="2:5" s="38" customFormat="1" ht="24.75" thickBot="1" x14ac:dyDescent="0.25">
      <c r="B31" s="418"/>
      <c r="C31" s="415" t="s">
        <v>149</v>
      </c>
      <c r="D31" s="752">
        <v>0</v>
      </c>
      <c r="E31" s="749">
        <v>0</v>
      </c>
    </row>
    <row r="32" spans="2:5" s="38" customFormat="1" ht="25.5" thickTop="1" thickBot="1" x14ac:dyDescent="0.25">
      <c r="B32" s="408"/>
      <c r="C32" s="409" t="s">
        <v>150</v>
      </c>
      <c r="D32" s="753">
        <f>SUM(D30:D31)</f>
        <v>48000000</v>
      </c>
      <c r="E32" s="750">
        <f>SUM(E30:E31)</f>
        <v>48000000</v>
      </c>
    </row>
    <row r="33" ht="13.5" thickTop="1" x14ac:dyDescent="0.2"/>
  </sheetData>
  <sheetProtection selectLockedCells="1" selectUnlockedCells="1"/>
  <mergeCells count="2">
    <mergeCell ref="A4:F4"/>
    <mergeCell ref="A5:F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6"/>
  <sheetViews>
    <sheetView zoomScaleNormal="100" workbookViewId="0"/>
  </sheetViews>
  <sheetFormatPr defaultRowHeight="12.75" x14ac:dyDescent="0.2"/>
  <cols>
    <col min="1" max="1" width="5" style="1" customWidth="1"/>
    <col min="2" max="2" width="22.5703125" style="1" customWidth="1"/>
    <col min="3" max="12" width="9.7109375" style="1" customWidth="1"/>
    <col min="13" max="16" width="9.140625" style="1"/>
  </cols>
  <sheetData>
    <row r="1" spans="1:16" ht="15" customHeight="1" x14ac:dyDescent="0.2">
      <c r="B1" s="3"/>
      <c r="C1" s="3"/>
      <c r="D1" s="3"/>
      <c r="E1" s="3"/>
      <c r="F1" s="3"/>
      <c r="G1" s="3"/>
      <c r="H1" s="3"/>
      <c r="I1" s="454" t="s">
        <v>434</v>
      </c>
      <c r="J1" s="3"/>
      <c r="O1"/>
      <c r="P1"/>
    </row>
    <row r="2" spans="1:16" ht="15" customHeight="1" x14ac:dyDescent="0.2">
      <c r="A2" s="3"/>
      <c r="B2" s="3"/>
      <c r="C2" s="3"/>
      <c r="D2" s="3"/>
      <c r="E2" s="3"/>
      <c r="F2" s="3"/>
      <c r="G2" s="3"/>
      <c r="H2" s="3"/>
      <c r="I2" s="2" t="str">
        <f>'1.sz. melléklet'!G2</f>
        <v>az 5/2020. (IV.23.) önkormányzati rendelethez</v>
      </c>
      <c r="K2" s="145"/>
      <c r="L2" s="145"/>
      <c r="M2" s="145"/>
      <c r="N2" s="145"/>
      <c r="O2"/>
      <c r="P2"/>
    </row>
    <row r="3" spans="1:16" ht="15" customHeight="1" x14ac:dyDescent="0.2">
      <c r="A3" s="64"/>
      <c r="O3"/>
      <c r="P3"/>
    </row>
    <row r="4" spans="1:16" ht="15" customHeight="1" x14ac:dyDescent="0.2">
      <c r="A4" s="766" t="s">
        <v>151</v>
      </c>
      <c r="B4" s="766"/>
      <c r="C4" s="766"/>
      <c r="D4" s="766"/>
      <c r="E4" s="766"/>
      <c r="F4" s="766"/>
      <c r="G4" s="766"/>
      <c r="H4" s="766"/>
      <c r="I4" s="766"/>
      <c r="J4" s="3"/>
      <c r="K4" s="3"/>
      <c r="L4" s="3"/>
    </row>
    <row r="5" spans="1:16" ht="15" customHeight="1" x14ac:dyDescent="0.2"/>
    <row r="6" spans="1:16" ht="15" customHeight="1" thickBot="1" x14ac:dyDescent="0.25">
      <c r="A6" s="240"/>
      <c r="I6" s="6" t="s">
        <v>197</v>
      </c>
      <c r="N6"/>
      <c r="O6"/>
      <c r="P6"/>
    </row>
    <row r="7" spans="1:16" s="38" customFormat="1" ht="47.25" thickTop="1" x14ac:dyDescent="0.2">
      <c r="A7" s="137" t="s">
        <v>118</v>
      </c>
      <c r="B7" s="9" t="s">
        <v>2</v>
      </c>
      <c r="C7" s="9" t="s">
        <v>545</v>
      </c>
      <c r="D7" s="9" t="s">
        <v>627</v>
      </c>
      <c r="E7" s="9" t="s">
        <v>652</v>
      </c>
      <c r="F7" s="9" t="s">
        <v>698</v>
      </c>
      <c r="G7" s="126" t="s">
        <v>546</v>
      </c>
      <c r="H7" s="9" t="s">
        <v>479</v>
      </c>
      <c r="I7" s="484" t="s">
        <v>547</v>
      </c>
      <c r="J7" s="41"/>
      <c r="K7" s="41"/>
      <c r="L7" s="41"/>
      <c r="M7" s="41"/>
    </row>
    <row r="8" spans="1:16" s="38" customFormat="1" ht="15" customHeight="1" x14ac:dyDescent="0.2">
      <c r="A8" s="426" t="s">
        <v>3</v>
      </c>
      <c r="B8" s="158" t="s">
        <v>4</v>
      </c>
      <c r="C8" s="159" t="s">
        <v>5</v>
      </c>
      <c r="D8" s="159" t="s">
        <v>6</v>
      </c>
      <c r="E8" s="159" t="s">
        <v>7</v>
      </c>
      <c r="F8" s="159" t="s">
        <v>8</v>
      </c>
      <c r="G8" s="159" t="s">
        <v>9</v>
      </c>
      <c r="H8" s="486" t="s">
        <v>53</v>
      </c>
      <c r="I8" s="485" t="s">
        <v>11</v>
      </c>
      <c r="J8" s="41"/>
      <c r="K8" s="41"/>
      <c r="L8" s="41"/>
      <c r="M8" s="41"/>
    </row>
    <row r="9" spans="1:16" s="38" customFormat="1" ht="15" customHeight="1" x14ac:dyDescent="0.2">
      <c r="A9" s="828" t="s">
        <v>10</v>
      </c>
      <c r="B9" s="829"/>
      <c r="C9" s="829"/>
      <c r="D9" s="829"/>
      <c r="E9" s="829"/>
      <c r="F9" s="829"/>
      <c r="G9" s="829"/>
      <c r="H9" s="829"/>
      <c r="I9" s="830"/>
      <c r="J9" s="41"/>
      <c r="K9" s="41"/>
      <c r="L9" s="41"/>
      <c r="M9" s="41"/>
    </row>
    <row r="10" spans="1:16" s="38" customFormat="1" ht="24" x14ac:dyDescent="0.2">
      <c r="A10" s="427" t="s">
        <v>11</v>
      </c>
      <c r="B10" s="160" t="s">
        <v>351</v>
      </c>
      <c r="C10" s="102">
        <f>'7.sz. melléklet'!D63</f>
        <v>62551911</v>
      </c>
      <c r="D10" s="102">
        <f>'7.sz. melléklet'!E63</f>
        <v>62551911</v>
      </c>
      <c r="E10" s="102">
        <f>'7.sz. melléklet'!F63</f>
        <v>63070071</v>
      </c>
      <c r="F10" s="102">
        <f>'7.sz. melléklet'!G63</f>
        <v>73656638</v>
      </c>
      <c r="G10" s="102">
        <v>60000000</v>
      </c>
      <c r="H10" s="102">
        <v>60000000</v>
      </c>
      <c r="I10" s="487">
        <v>60000000</v>
      </c>
      <c r="J10" s="41"/>
      <c r="K10" s="41"/>
      <c r="L10" s="41"/>
      <c r="M10" s="41"/>
    </row>
    <row r="11" spans="1:16" s="38" customFormat="1" ht="15" customHeight="1" x14ac:dyDescent="0.2">
      <c r="A11" s="427" t="s">
        <v>19</v>
      </c>
      <c r="B11" s="160" t="s">
        <v>349</v>
      </c>
      <c r="C11" s="102">
        <f>'7.sz. melléklet'!D64+'7.sz. melléklet'!D87</f>
        <v>6685746</v>
      </c>
      <c r="D11" s="102">
        <f>'7.sz. melléklet'!E64+'7.sz. melléklet'!E87</f>
        <v>6685746</v>
      </c>
      <c r="E11" s="102">
        <f>'7.sz. melléklet'!F64+'7.sz. melléklet'!F87</f>
        <v>8201056</v>
      </c>
      <c r="F11" s="102">
        <f>'7.sz. melléklet'!G64+'7.sz. melléklet'!G87</f>
        <v>8201056</v>
      </c>
      <c r="G11" s="102">
        <v>2500000</v>
      </c>
      <c r="H11" s="102">
        <v>2500000</v>
      </c>
      <c r="I11" s="487">
        <v>2500000</v>
      </c>
      <c r="J11" s="41"/>
      <c r="K11" s="41"/>
      <c r="L11" s="41"/>
      <c r="M11" s="41"/>
    </row>
    <row r="12" spans="1:16" s="38" customFormat="1" ht="15" customHeight="1" x14ac:dyDescent="0.2">
      <c r="A12" s="427" t="s">
        <v>20</v>
      </c>
      <c r="B12" s="160" t="s">
        <v>15</v>
      </c>
      <c r="C12" s="102">
        <f>'7.sz. melléklet'!D68</f>
        <v>96000000</v>
      </c>
      <c r="D12" s="102">
        <f>'7.sz. melléklet'!E68</f>
        <v>96000000</v>
      </c>
      <c r="E12" s="102">
        <f>'7.sz. melléklet'!F68</f>
        <v>96000000</v>
      </c>
      <c r="F12" s="102">
        <f>'7.sz. melléklet'!G68</f>
        <v>96000000</v>
      </c>
      <c r="G12" s="102">
        <v>84000000</v>
      </c>
      <c r="H12" s="102">
        <v>84000000</v>
      </c>
      <c r="I12" s="487">
        <v>86000000</v>
      </c>
      <c r="J12" s="41"/>
      <c r="K12" s="41"/>
      <c r="L12" s="41"/>
      <c r="M12" s="41"/>
    </row>
    <row r="13" spans="1:16" s="38" customFormat="1" ht="15" customHeight="1" x14ac:dyDescent="0.2">
      <c r="A13" s="427" t="s">
        <v>21</v>
      </c>
      <c r="B13" s="160" t="s">
        <v>12</v>
      </c>
      <c r="C13" s="102">
        <f>'7.sz. melléklet'!D75+'8.sz. melléklet'!D35</f>
        <v>78494085</v>
      </c>
      <c r="D13" s="102">
        <f>'7.sz. melléklet'!E75+'8.sz. melléklet'!E35</f>
        <v>78494090</v>
      </c>
      <c r="E13" s="102">
        <f>'7.sz. melléklet'!F75+'8.sz. melléklet'!E35</f>
        <v>80049914</v>
      </c>
      <c r="F13" s="102">
        <f>'7.sz. melléklet'!G75+'8.sz. melléklet'!F35</f>
        <v>80069848</v>
      </c>
      <c r="G13" s="102">
        <v>66500000</v>
      </c>
      <c r="H13" s="102">
        <v>68000000</v>
      </c>
      <c r="I13" s="487">
        <v>75000000</v>
      </c>
      <c r="J13" s="41"/>
      <c r="K13" s="41"/>
      <c r="L13" s="41"/>
      <c r="M13" s="41"/>
    </row>
    <row r="14" spans="1:16" s="38" customFormat="1" ht="15" customHeight="1" x14ac:dyDescent="0.2">
      <c r="A14" s="427" t="s">
        <v>22</v>
      </c>
      <c r="B14" s="160" t="s">
        <v>402</v>
      </c>
      <c r="C14" s="102">
        <f>'7.sz. melléklet'!D85</f>
        <v>0</v>
      </c>
      <c r="D14" s="102">
        <f>'7.sz. melléklet'!E85</f>
        <v>0</v>
      </c>
      <c r="E14" s="102">
        <f>'7.sz. melléklet'!F85</f>
        <v>0</v>
      </c>
      <c r="F14" s="102">
        <f>'7.sz. melléklet'!G85</f>
        <v>6000000</v>
      </c>
      <c r="G14" s="102">
        <v>3000000</v>
      </c>
      <c r="H14" s="102">
        <v>3500000</v>
      </c>
      <c r="I14" s="487">
        <v>3500000</v>
      </c>
      <c r="J14" s="41"/>
      <c r="K14" s="41"/>
      <c r="L14" s="41"/>
      <c r="M14" s="41"/>
    </row>
    <row r="15" spans="1:16" s="38" customFormat="1" ht="15" customHeight="1" x14ac:dyDescent="0.2">
      <c r="A15" s="427" t="s">
        <v>25</v>
      </c>
      <c r="B15" s="160" t="s">
        <v>360</v>
      </c>
      <c r="C15" s="102">
        <f>'7.sz. melléklet'!D65+'7.sz. melléklet'!D89</f>
        <v>37785688</v>
      </c>
      <c r="D15" s="102">
        <f>'7.sz. melléklet'!E65+'7.sz. melléklet'!E89</f>
        <v>38996688</v>
      </c>
      <c r="E15" s="102">
        <f>'7.sz. melléklet'!F65+'7.sz. melléklet'!F89</f>
        <v>41178394</v>
      </c>
      <c r="F15" s="102">
        <f>'7.sz. melléklet'!G65+'7.sz. melléklet'!G89</f>
        <v>60789252</v>
      </c>
      <c r="G15" s="102">
        <v>0</v>
      </c>
      <c r="H15" s="102">
        <v>0</v>
      </c>
      <c r="I15" s="487">
        <v>0</v>
      </c>
      <c r="J15" s="41"/>
      <c r="K15" s="41"/>
      <c r="L15" s="41"/>
      <c r="M15" s="41"/>
    </row>
    <row r="16" spans="1:16" s="38" customFormat="1" ht="15" customHeight="1" x14ac:dyDescent="0.2">
      <c r="A16" s="427" t="s">
        <v>27</v>
      </c>
      <c r="B16" s="160" t="s">
        <v>415</v>
      </c>
      <c r="C16" s="102">
        <f>'7.sz. melléklet'!D95</f>
        <v>0</v>
      </c>
      <c r="D16" s="102">
        <v>0</v>
      </c>
      <c r="E16" s="102">
        <v>0</v>
      </c>
      <c r="F16" s="102">
        <f>'7.sz. melléklet'!G95</f>
        <v>2732179</v>
      </c>
      <c r="G16" s="102">
        <v>0</v>
      </c>
      <c r="H16" s="102">
        <v>0</v>
      </c>
      <c r="I16" s="487">
        <v>0</v>
      </c>
      <c r="J16" s="41"/>
      <c r="K16" s="41"/>
      <c r="L16" s="41"/>
      <c r="M16" s="41"/>
    </row>
    <row r="17" spans="1:13" s="38" customFormat="1" ht="24" x14ac:dyDescent="0.2">
      <c r="A17" s="427" t="s">
        <v>357</v>
      </c>
      <c r="B17" s="160" t="s">
        <v>115</v>
      </c>
      <c r="C17" s="102">
        <f>'7.sz. melléklet'!D94+'8.sz. melléklet'!D39</f>
        <v>224720570</v>
      </c>
      <c r="D17" s="102">
        <f>'7.sz. melléklet'!E94+'8.sz. melléklet'!E39</f>
        <v>224720565</v>
      </c>
      <c r="E17" s="102">
        <f>'7.sz. melléklet'!F94+'8.sz. melléklet'!E39</f>
        <v>224720565</v>
      </c>
      <c r="F17" s="102">
        <f>'7.sz. melléklet'!G94+'8.sz. melléklet'!F39</f>
        <v>224720565</v>
      </c>
      <c r="G17" s="102">
        <v>90000000</v>
      </c>
      <c r="H17" s="102">
        <v>90000000</v>
      </c>
      <c r="I17" s="487">
        <v>90000000</v>
      </c>
      <c r="J17" s="41"/>
      <c r="K17" s="41"/>
      <c r="L17" s="41"/>
      <c r="M17" s="41"/>
    </row>
    <row r="18" spans="1:13" s="38" customFormat="1" ht="15" customHeight="1" x14ac:dyDescent="0.2">
      <c r="A18" s="427" t="s">
        <v>30</v>
      </c>
      <c r="B18" s="160" t="s">
        <v>358</v>
      </c>
      <c r="C18" s="102">
        <f>'7.sz. melléklet'!D93</f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487">
        <v>0</v>
      </c>
      <c r="J18" s="41"/>
      <c r="K18" s="41"/>
      <c r="L18" s="41"/>
      <c r="M18" s="41"/>
    </row>
    <row r="19" spans="1:13" s="38" customFormat="1" ht="15" customHeight="1" x14ac:dyDescent="0.2">
      <c r="A19" s="824" t="s">
        <v>152</v>
      </c>
      <c r="B19" s="825"/>
      <c r="C19" s="161">
        <f>SUM(C10:C18)</f>
        <v>506238000</v>
      </c>
      <c r="D19" s="161">
        <f t="shared" ref="D19:G19" si="0">SUM(D10:D18)</f>
        <v>507449000</v>
      </c>
      <c r="E19" s="161">
        <f t="shared" ref="E19:F19" si="1">SUM(E10:E18)</f>
        <v>513220000</v>
      </c>
      <c r="F19" s="161">
        <f t="shared" si="1"/>
        <v>552169538</v>
      </c>
      <c r="G19" s="161">
        <f t="shared" si="0"/>
        <v>306000000</v>
      </c>
      <c r="H19" s="161">
        <f>SUM(H10:H18)</f>
        <v>308000000</v>
      </c>
      <c r="I19" s="488">
        <f>SUM(I10:I18)</f>
        <v>317000000</v>
      </c>
      <c r="J19" s="41"/>
      <c r="K19" s="41"/>
      <c r="L19" s="41"/>
      <c r="M19" s="41"/>
    </row>
    <row r="20" spans="1:13" s="38" customFormat="1" ht="15" customHeight="1" x14ac:dyDescent="0.2">
      <c r="A20" s="828" t="s">
        <v>33</v>
      </c>
      <c r="B20" s="829"/>
      <c r="C20" s="829"/>
      <c r="D20" s="829"/>
      <c r="E20" s="829"/>
      <c r="F20" s="829"/>
      <c r="G20" s="829"/>
      <c r="H20" s="829"/>
      <c r="I20" s="830"/>
      <c r="J20" s="41"/>
      <c r="K20" s="41"/>
      <c r="L20" s="41"/>
      <c r="M20" s="41"/>
    </row>
    <row r="21" spans="1:13" s="38" customFormat="1" ht="15" customHeight="1" x14ac:dyDescent="0.2">
      <c r="A21" s="427" t="s">
        <v>11</v>
      </c>
      <c r="B21" s="160" t="s">
        <v>34</v>
      </c>
      <c r="C21" s="102">
        <f>'1.sz. melléklet'!C35</f>
        <v>243722682</v>
      </c>
      <c r="D21" s="102">
        <f>'1.sz. melléklet'!D35</f>
        <v>260218876</v>
      </c>
      <c r="E21" s="102">
        <f>'1.sz. melléklet'!E35</f>
        <v>272659384</v>
      </c>
      <c r="F21" s="102">
        <f>'1.sz. melléklet'!F35</f>
        <v>284565995</v>
      </c>
      <c r="G21" s="102">
        <v>205500000</v>
      </c>
      <c r="H21" s="102">
        <v>207500000</v>
      </c>
      <c r="I21" s="487">
        <v>216500000</v>
      </c>
      <c r="J21" s="41"/>
      <c r="K21" s="41"/>
      <c r="L21" s="41"/>
      <c r="M21" s="41"/>
    </row>
    <row r="22" spans="1:13" s="38" customFormat="1" ht="15" customHeight="1" x14ac:dyDescent="0.2">
      <c r="A22" s="427" t="s">
        <v>19</v>
      </c>
      <c r="B22" s="160" t="s">
        <v>35</v>
      </c>
      <c r="C22" s="102">
        <f>'7.sz. melléklet'!D37+'7.sz. melléklet'!D44+'7.sz. melléklet'!D48+'8.sz. melléklet'!D27</f>
        <v>200170892</v>
      </c>
      <c r="D22" s="102">
        <f>'7.sz. melléklet'!E37+'7.sz. melléklet'!E44+'7.sz. melléklet'!E48+'8.sz. melléklet'!E27</f>
        <v>205938892</v>
      </c>
      <c r="E22" s="102">
        <f>'7.sz. melléklet'!F37+'7.sz. melléklet'!F44+'7.sz. melléklet'!F48+'8.sz. melléklet'!E27</f>
        <v>188238350</v>
      </c>
      <c r="F22" s="102">
        <f>'7.sz. melléklet'!G37+'7.sz. melléklet'!G44+'7.sz. melléklet'!G48+'8.sz. melléklet'!F27</f>
        <v>188574350</v>
      </c>
      <c r="G22" s="102">
        <v>65000000</v>
      </c>
      <c r="H22" s="102">
        <v>65000000</v>
      </c>
      <c r="I22" s="487">
        <v>65000000</v>
      </c>
      <c r="J22" s="41"/>
      <c r="K22" s="41"/>
      <c r="L22" s="41"/>
      <c r="M22" s="41"/>
    </row>
    <row r="23" spans="1:13" s="38" customFormat="1" ht="15" customHeight="1" x14ac:dyDescent="0.2">
      <c r="A23" s="427" t="s">
        <v>441</v>
      </c>
      <c r="B23" s="160" t="s">
        <v>39</v>
      </c>
      <c r="C23" s="102">
        <f>'7.sz. melléklet'!D53</f>
        <v>2303903</v>
      </c>
      <c r="D23" s="102">
        <f>'7.sz. melléklet'!E53</f>
        <v>2303903</v>
      </c>
      <c r="E23" s="102">
        <f>'7.sz. melléklet'!F53</f>
        <v>2303903</v>
      </c>
      <c r="F23" s="102">
        <f>'7.sz. melléklet'!G53</f>
        <v>2303903</v>
      </c>
      <c r="G23" s="102">
        <v>0</v>
      </c>
      <c r="H23" s="102">
        <v>0</v>
      </c>
      <c r="I23" s="487">
        <v>0</v>
      </c>
      <c r="J23" s="41"/>
      <c r="K23" s="41"/>
      <c r="L23" s="41"/>
      <c r="M23" s="41"/>
    </row>
    <row r="24" spans="1:13" s="38" customFormat="1" ht="15" customHeight="1" x14ac:dyDescent="0.2">
      <c r="A24" s="427" t="s">
        <v>21</v>
      </c>
      <c r="B24" s="160" t="s">
        <v>153</v>
      </c>
      <c r="C24" s="102">
        <f>'7.sz. melléklet'!D36</f>
        <v>60040523</v>
      </c>
      <c r="D24" s="102">
        <f>'7.sz. melléklet'!E36</f>
        <v>38987329</v>
      </c>
      <c r="E24" s="102">
        <f>'7.sz. melléklet'!F36</f>
        <v>50018363</v>
      </c>
      <c r="F24" s="102">
        <f>'7.sz. melléklet'!G36</f>
        <v>76725290</v>
      </c>
      <c r="G24" s="102">
        <v>35500000</v>
      </c>
      <c r="H24" s="102">
        <v>35500000</v>
      </c>
      <c r="I24" s="487">
        <v>35500000</v>
      </c>
      <c r="J24" s="41"/>
      <c r="K24" s="41"/>
      <c r="L24" s="41"/>
      <c r="M24" s="41"/>
    </row>
    <row r="25" spans="1:13" s="38" customFormat="1" ht="15" customHeight="1" thickBot="1" x14ac:dyDescent="0.25">
      <c r="A25" s="826" t="s">
        <v>154</v>
      </c>
      <c r="B25" s="827"/>
      <c r="C25" s="428">
        <f t="shared" ref="C25:I25" si="2">SUM(C21:C24)</f>
        <v>506238000</v>
      </c>
      <c r="D25" s="428">
        <f t="shared" si="2"/>
        <v>507449000</v>
      </c>
      <c r="E25" s="428">
        <f t="shared" ref="E25:F25" si="3">SUM(E21:E24)</f>
        <v>513220000</v>
      </c>
      <c r="F25" s="428">
        <f t="shared" si="3"/>
        <v>552169538</v>
      </c>
      <c r="G25" s="428">
        <f t="shared" si="2"/>
        <v>306000000</v>
      </c>
      <c r="H25" s="428">
        <f t="shared" si="2"/>
        <v>308000000</v>
      </c>
      <c r="I25" s="489">
        <f t="shared" si="2"/>
        <v>317000000</v>
      </c>
      <c r="J25" s="41"/>
      <c r="K25" s="41"/>
      <c r="L25" s="41"/>
      <c r="M25" s="41"/>
    </row>
    <row r="26" spans="1:13" ht="13.5" thickTop="1" x14ac:dyDescent="0.2"/>
  </sheetData>
  <sheetProtection selectLockedCells="1" selectUnlockedCells="1"/>
  <mergeCells count="5">
    <mergeCell ref="A19:B19"/>
    <mergeCell ref="A25:B25"/>
    <mergeCell ref="A9:I9"/>
    <mergeCell ref="A20:I20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833" t="s">
        <v>435</v>
      </c>
      <c r="B1" s="833"/>
      <c r="C1" s="833"/>
      <c r="D1" s="833"/>
      <c r="E1" s="833"/>
      <c r="F1" s="833"/>
      <c r="G1" s="833"/>
      <c r="H1" s="833"/>
      <c r="I1" s="833"/>
      <c r="J1" s="833"/>
      <c r="K1" s="833"/>
      <c r="L1" s="833"/>
      <c r="M1" s="833"/>
      <c r="N1" s="833"/>
      <c r="O1" s="833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5/2020. (IV.23.) önkormányzati rendelethez</v>
      </c>
      <c r="Q2" s="145"/>
      <c r="R2" s="145"/>
      <c r="S2" s="145"/>
      <c r="T2" s="145"/>
      <c r="U2" s="145"/>
      <c r="V2" s="145"/>
    </row>
    <row r="3" spans="1:22" ht="15" customHeight="1" x14ac:dyDescent="0.2">
      <c r="A3" s="4"/>
    </row>
    <row r="4" spans="1:22" ht="15" customHeight="1" x14ac:dyDescent="0.2">
      <c r="A4" s="766" t="s">
        <v>606</v>
      </c>
      <c r="B4" s="766"/>
      <c r="C4" s="766"/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162"/>
    </row>
    <row r="5" spans="1:22" ht="15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"/>
    </row>
    <row r="6" spans="1:22" ht="15" customHeight="1" x14ac:dyDescent="0.2">
      <c r="M6" s="834" t="s">
        <v>0</v>
      </c>
      <c r="N6" s="834"/>
      <c r="O6" s="834"/>
      <c r="P6" s="15"/>
    </row>
    <row r="7" spans="1:22" s="38" customFormat="1" ht="15" customHeight="1" x14ac:dyDescent="0.2">
      <c r="A7" s="93" t="s">
        <v>117</v>
      </c>
      <c r="B7" s="8" t="s">
        <v>2</v>
      </c>
      <c r="C7" s="8" t="s">
        <v>155</v>
      </c>
      <c r="D7" s="8" t="s">
        <v>156</v>
      </c>
      <c r="E7" s="8" t="s">
        <v>157</v>
      </c>
      <c r="F7" s="8" t="s">
        <v>158</v>
      </c>
      <c r="G7" s="8" t="s">
        <v>159</v>
      </c>
      <c r="H7" s="8" t="s">
        <v>160</v>
      </c>
      <c r="I7" s="8" t="s">
        <v>161</v>
      </c>
      <c r="J7" s="8" t="s">
        <v>162</v>
      </c>
      <c r="K7" s="8" t="s">
        <v>163</v>
      </c>
      <c r="L7" s="8" t="s">
        <v>164</v>
      </c>
      <c r="M7" s="8" t="s">
        <v>165</v>
      </c>
      <c r="N7" s="8" t="s">
        <v>166</v>
      </c>
      <c r="O7" s="164" t="s">
        <v>167</v>
      </c>
      <c r="P7" s="165"/>
    </row>
    <row r="8" spans="1:22" s="38" customFormat="1" ht="15" customHeight="1" x14ac:dyDescent="0.2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168</v>
      </c>
      <c r="K8" s="12" t="s">
        <v>169</v>
      </c>
      <c r="L8" s="12" t="s">
        <v>170</v>
      </c>
      <c r="M8" s="12" t="s">
        <v>171</v>
      </c>
      <c r="N8" s="12" t="s">
        <v>172</v>
      </c>
      <c r="O8" s="166" t="s">
        <v>173</v>
      </c>
      <c r="P8" s="165"/>
    </row>
    <row r="9" spans="1:22" s="38" customFormat="1" ht="15" customHeight="1" x14ac:dyDescent="0.2">
      <c r="A9" s="835" t="s">
        <v>174</v>
      </c>
      <c r="B9" s="835"/>
      <c r="C9" s="835"/>
      <c r="D9" s="835"/>
      <c r="E9" s="835"/>
      <c r="F9" s="835"/>
      <c r="G9" s="835"/>
      <c r="H9" s="835"/>
      <c r="I9" s="835"/>
      <c r="J9" s="835"/>
      <c r="K9" s="835"/>
      <c r="L9" s="835"/>
      <c r="M9" s="835"/>
      <c r="N9" s="835"/>
      <c r="O9" s="835"/>
      <c r="P9" s="37"/>
    </row>
    <row r="10" spans="1:22" s="38" customFormat="1" ht="15" customHeight="1" x14ac:dyDescent="0.2">
      <c r="A10" s="17" t="s">
        <v>13</v>
      </c>
      <c r="B10" s="18" t="s">
        <v>175</v>
      </c>
      <c r="C10" s="19">
        <v>2500</v>
      </c>
      <c r="D10" s="19">
        <v>2500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25000</v>
      </c>
      <c r="J10" s="19">
        <v>25000</v>
      </c>
      <c r="K10" s="19">
        <v>12556</v>
      </c>
      <c r="L10" s="19">
        <v>17000</v>
      </c>
      <c r="M10" s="19">
        <v>8500</v>
      </c>
      <c r="N10" s="19">
        <v>8832</v>
      </c>
      <c r="O10" s="30">
        <f t="shared" ref="O10:O15" si="0">SUM(C10:N10)</f>
        <v>174888</v>
      </c>
      <c r="P10" s="37"/>
      <c r="Q10" s="167"/>
      <c r="R10" s="167"/>
      <c r="S10" s="167"/>
      <c r="T10" s="167"/>
      <c r="U10" s="167"/>
    </row>
    <row r="11" spans="1:22" s="38" customFormat="1" ht="15" customHeight="1" x14ac:dyDescent="0.2">
      <c r="A11" s="17" t="s">
        <v>14</v>
      </c>
      <c r="B11" s="18" t="s">
        <v>176</v>
      </c>
      <c r="C11" s="19">
        <v>11</v>
      </c>
      <c r="D11" s="19">
        <v>11</v>
      </c>
      <c r="E11" s="19">
        <v>739</v>
      </c>
      <c r="F11" s="19">
        <v>11</v>
      </c>
      <c r="G11" s="19">
        <v>11</v>
      </c>
      <c r="H11" s="19">
        <v>1222</v>
      </c>
      <c r="I11" s="19">
        <v>11</v>
      </c>
      <c r="J11" s="19">
        <v>11</v>
      </c>
      <c r="K11" s="19">
        <v>1185</v>
      </c>
      <c r="L11" s="19">
        <v>11</v>
      </c>
      <c r="M11" s="19">
        <v>11</v>
      </c>
      <c r="N11" s="19">
        <v>11</v>
      </c>
      <c r="O11" s="30">
        <f t="shared" si="0"/>
        <v>3245</v>
      </c>
      <c r="P11" s="37"/>
      <c r="Q11" s="167"/>
      <c r="R11" s="167"/>
      <c r="S11" s="167"/>
      <c r="T11" s="167"/>
      <c r="U11" s="167"/>
    </row>
    <row r="12" spans="1:22" s="38" customFormat="1" ht="15" customHeight="1" x14ac:dyDescent="0.2">
      <c r="A12" s="17" t="s">
        <v>42</v>
      </c>
      <c r="B12" s="18" t="s">
        <v>177</v>
      </c>
      <c r="C12" s="19">
        <v>5212</v>
      </c>
      <c r="D12" s="19">
        <v>5213</v>
      </c>
      <c r="E12" s="19">
        <v>23090</v>
      </c>
      <c r="F12" s="19">
        <v>6212</v>
      </c>
      <c r="G12" s="19">
        <v>5213</v>
      </c>
      <c r="H12" s="19">
        <v>25261</v>
      </c>
      <c r="I12" s="19">
        <v>5212</v>
      </c>
      <c r="J12" s="19">
        <v>5213</v>
      </c>
      <c r="K12" s="19">
        <v>5213</v>
      </c>
      <c r="L12" s="19">
        <v>5212</v>
      </c>
      <c r="M12" s="19">
        <v>5213</v>
      </c>
      <c r="N12" s="19">
        <v>43138</v>
      </c>
      <c r="O12" s="30">
        <f t="shared" si="0"/>
        <v>139402</v>
      </c>
      <c r="P12" s="37"/>
      <c r="Q12" s="167"/>
      <c r="R12" s="167"/>
      <c r="S12" s="167"/>
      <c r="T12" s="167"/>
      <c r="U12" s="167"/>
    </row>
    <row r="13" spans="1:22" s="38" customFormat="1" ht="15" customHeight="1" x14ac:dyDescent="0.2">
      <c r="A13" s="17" t="s">
        <v>43</v>
      </c>
      <c r="B13" s="18" t="s">
        <v>178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v>6000</v>
      </c>
      <c r="O13" s="30">
        <f t="shared" si="0"/>
        <v>6000</v>
      </c>
      <c r="P13" s="37"/>
      <c r="Q13" s="167"/>
      <c r="R13" s="167"/>
      <c r="S13" s="167"/>
      <c r="T13" s="167"/>
      <c r="U13" s="167"/>
    </row>
    <row r="14" spans="1:22" s="38" customFormat="1" ht="15" customHeight="1" x14ac:dyDescent="0.2">
      <c r="A14" s="17" t="s">
        <v>44</v>
      </c>
      <c r="B14" s="18" t="s">
        <v>693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v>2732</v>
      </c>
      <c r="O14" s="30">
        <f t="shared" si="0"/>
        <v>2732</v>
      </c>
      <c r="P14" s="37"/>
      <c r="Q14" s="167"/>
      <c r="R14" s="167"/>
      <c r="S14" s="167"/>
      <c r="T14" s="167"/>
      <c r="U14" s="167"/>
    </row>
    <row r="15" spans="1:22" s="38" customFormat="1" ht="15" customHeight="1" x14ac:dyDescent="0.2">
      <c r="A15" s="17" t="s">
        <v>45</v>
      </c>
      <c r="B15" s="18" t="s">
        <v>179</v>
      </c>
      <c r="C15" s="19">
        <v>223833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223833</v>
      </c>
      <c r="P15" s="37"/>
      <c r="Q15" s="167"/>
      <c r="R15" s="167"/>
      <c r="S15" s="167"/>
      <c r="T15" s="167"/>
      <c r="U15" s="167"/>
    </row>
    <row r="16" spans="1:22" s="38" customFormat="1" ht="15" customHeight="1" x14ac:dyDescent="0.2">
      <c r="A16" s="463" t="s">
        <v>46</v>
      </c>
      <c r="B16" s="168" t="s">
        <v>180</v>
      </c>
      <c r="C16" s="31">
        <f t="shared" ref="C16:N16" si="1">SUM(C10:C15)</f>
        <v>231556</v>
      </c>
      <c r="D16" s="31">
        <f t="shared" si="1"/>
        <v>7724</v>
      </c>
      <c r="E16" s="31">
        <f t="shared" si="1"/>
        <v>43829</v>
      </c>
      <c r="F16" s="31">
        <f t="shared" si="1"/>
        <v>23223</v>
      </c>
      <c r="G16" s="31">
        <f t="shared" si="1"/>
        <v>21224</v>
      </c>
      <c r="H16" s="31">
        <f t="shared" si="1"/>
        <v>46483</v>
      </c>
      <c r="I16" s="31">
        <f t="shared" si="1"/>
        <v>30223</v>
      </c>
      <c r="J16" s="31">
        <f t="shared" si="1"/>
        <v>30224</v>
      </c>
      <c r="K16" s="31">
        <f t="shared" si="1"/>
        <v>18954</v>
      </c>
      <c r="L16" s="31">
        <f t="shared" si="1"/>
        <v>22223</v>
      </c>
      <c r="M16" s="31">
        <f t="shared" si="1"/>
        <v>13724</v>
      </c>
      <c r="N16" s="31">
        <f t="shared" si="1"/>
        <v>60713</v>
      </c>
      <c r="O16" s="238">
        <f>SUM(O10:O15)</f>
        <v>550100</v>
      </c>
      <c r="P16" s="37"/>
      <c r="Q16" s="167"/>
      <c r="R16" s="167"/>
      <c r="S16" s="167"/>
      <c r="T16" s="167"/>
      <c r="U16" s="167"/>
    </row>
    <row r="17" spans="1:21" s="38" customFormat="1" ht="15" customHeight="1" x14ac:dyDescent="0.2">
      <c r="A17" s="831" t="s">
        <v>181</v>
      </c>
      <c r="B17" s="831"/>
      <c r="C17" s="832"/>
      <c r="D17" s="832"/>
      <c r="E17" s="832"/>
      <c r="F17" s="832"/>
      <c r="G17" s="832"/>
      <c r="H17" s="832"/>
      <c r="I17" s="832"/>
      <c r="J17" s="832"/>
      <c r="K17" s="832"/>
      <c r="L17" s="832"/>
      <c r="M17" s="832"/>
      <c r="N17" s="832"/>
      <c r="O17" s="831"/>
      <c r="P17" s="37"/>
      <c r="Q17" s="167"/>
      <c r="R17" s="167"/>
      <c r="S17" s="167"/>
      <c r="T17" s="167"/>
      <c r="U17" s="167"/>
    </row>
    <row r="18" spans="1:21" s="38" customFormat="1" ht="15" customHeight="1" x14ac:dyDescent="0.2">
      <c r="A18" s="17" t="s">
        <v>64</v>
      </c>
      <c r="B18" s="254" t="s">
        <v>34</v>
      </c>
      <c r="C18" s="483">
        <v>12850</v>
      </c>
      <c r="D18" s="483">
        <v>15850</v>
      </c>
      <c r="E18" s="483">
        <v>14250</v>
      </c>
      <c r="F18" s="483">
        <v>14850</v>
      </c>
      <c r="G18" s="483">
        <v>19750</v>
      </c>
      <c r="H18" s="483">
        <v>37246</v>
      </c>
      <c r="I18" s="483">
        <v>20750</v>
      </c>
      <c r="J18" s="483">
        <v>20750</v>
      </c>
      <c r="K18" s="483">
        <v>19700</v>
      </c>
      <c r="L18" s="483">
        <v>15380</v>
      </c>
      <c r="M18" s="483">
        <v>15380</v>
      </c>
      <c r="N18" s="483">
        <v>15597</v>
      </c>
      <c r="O18" s="46">
        <f>SUM(C18:N18)</f>
        <v>222353</v>
      </c>
      <c r="P18" s="37"/>
      <c r="Q18" s="167"/>
      <c r="R18" s="167"/>
      <c r="S18" s="167"/>
      <c r="T18" s="167"/>
      <c r="U18" s="167"/>
    </row>
    <row r="19" spans="1:21" s="38" customFormat="1" ht="15" customHeight="1" x14ac:dyDescent="0.2">
      <c r="A19" s="17" t="s">
        <v>71</v>
      </c>
      <c r="B19" s="18" t="s">
        <v>189</v>
      </c>
      <c r="C19" s="44">
        <v>1837</v>
      </c>
      <c r="D19" s="44">
        <v>1837</v>
      </c>
      <c r="E19" s="44">
        <v>3337</v>
      </c>
      <c r="F19" s="44">
        <v>2837</v>
      </c>
      <c r="G19" s="44">
        <v>3337</v>
      </c>
      <c r="H19" s="44">
        <v>1837</v>
      </c>
      <c r="I19" s="44">
        <v>3337</v>
      </c>
      <c r="J19" s="44">
        <v>3336</v>
      </c>
      <c r="K19" s="44">
        <v>5570</v>
      </c>
      <c r="L19" s="44">
        <v>1837</v>
      </c>
      <c r="M19" s="44">
        <v>3336</v>
      </c>
      <c r="N19" s="44">
        <v>16003</v>
      </c>
      <c r="O19" s="30">
        <f t="shared" ref="O19:O25" si="2">SUM(C19:N19)</f>
        <v>48441</v>
      </c>
      <c r="P19" s="37"/>
      <c r="Q19" s="167"/>
      <c r="R19" s="167"/>
      <c r="S19" s="167"/>
      <c r="T19" s="167"/>
      <c r="U19" s="167"/>
    </row>
    <row r="20" spans="1:21" s="38" customFormat="1" ht="15" customHeight="1" x14ac:dyDescent="0.2">
      <c r="A20" s="17" t="s">
        <v>72</v>
      </c>
      <c r="B20" s="18" t="s">
        <v>183</v>
      </c>
      <c r="C20" s="19"/>
      <c r="D20" s="19"/>
      <c r="E20" s="19"/>
      <c r="F20" s="19"/>
      <c r="G20" s="19">
        <v>4590</v>
      </c>
      <c r="H20" s="19"/>
      <c r="I20" s="19"/>
      <c r="J20" s="19"/>
      <c r="K20" s="19">
        <v>462</v>
      </c>
      <c r="L20" s="19">
        <v>4913</v>
      </c>
      <c r="M20" s="19">
        <v>0</v>
      </c>
      <c r="N20" s="19"/>
      <c r="O20" s="30">
        <f t="shared" si="2"/>
        <v>9965</v>
      </c>
      <c r="P20" s="37"/>
      <c r="Q20" s="167"/>
      <c r="R20" s="167"/>
      <c r="S20" s="167"/>
      <c r="T20" s="167"/>
      <c r="U20" s="167"/>
    </row>
    <row r="21" spans="1:21" s="38" customFormat="1" ht="15" customHeight="1" x14ac:dyDescent="0.2">
      <c r="A21" s="17" t="s">
        <v>73</v>
      </c>
      <c r="B21" s="18" t="s">
        <v>355</v>
      </c>
      <c r="C21" s="19">
        <v>1500</v>
      </c>
      <c r="D21" s="19">
        <v>5500</v>
      </c>
      <c r="E21" s="19">
        <v>20000</v>
      </c>
      <c r="F21" s="19">
        <v>15000</v>
      </c>
      <c r="G21" s="19">
        <v>20000</v>
      </c>
      <c r="H21" s="19">
        <v>49769</v>
      </c>
      <c r="I21" s="19">
        <v>12000</v>
      </c>
      <c r="J21" s="19">
        <v>11043</v>
      </c>
      <c r="K21" s="19">
        <v>0</v>
      </c>
      <c r="L21" s="19">
        <v>15000</v>
      </c>
      <c r="M21" s="19">
        <v>10000</v>
      </c>
      <c r="N21" s="19">
        <v>10123</v>
      </c>
      <c r="O21" s="30">
        <f t="shared" si="2"/>
        <v>169935</v>
      </c>
      <c r="P21" s="37"/>
      <c r="Q21" s="167"/>
      <c r="R21" s="167"/>
      <c r="S21" s="167"/>
      <c r="T21" s="167"/>
      <c r="U21" s="167"/>
    </row>
    <row r="22" spans="1:21" s="38" customFormat="1" ht="15" customHeight="1" x14ac:dyDescent="0.2">
      <c r="A22" s="17" t="s">
        <v>74</v>
      </c>
      <c r="B22" s="18" t="s">
        <v>39</v>
      </c>
      <c r="C22" s="19">
        <v>4003</v>
      </c>
      <c r="D22" s="19">
        <v>1698</v>
      </c>
      <c r="E22" s="19">
        <v>1698</v>
      </c>
      <c r="F22" s="19">
        <v>1699</v>
      </c>
      <c r="G22" s="19">
        <v>1698</v>
      </c>
      <c r="H22" s="19">
        <v>1698</v>
      </c>
      <c r="I22" s="19">
        <v>1699</v>
      </c>
      <c r="J22" s="19">
        <v>1698</v>
      </c>
      <c r="K22" s="19">
        <v>1698</v>
      </c>
      <c r="L22" s="19">
        <v>1699</v>
      </c>
      <c r="M22" s="19">
        <v>1698</v>
      </c>
      <c r="N22" s="19">
        <v>1693</v>
      </c>
      <c r="O22" s="30">
        <f>SUM(C22:N22)</f>
        <v>22679</v>
      </c>
      <c r="P22" s="37"/>
      <c r="Q22" s="167"/>
      <c r="R22" s="167"/>
      <c r="S22" s="167"/>
      <c r="T22" s="167"/>
      <c r="U22" s="167"/>
    </row>
    <row r="23" spans="1:21" s="38" customFormat="1" ht="15" customHeight="1" x14ac:dyDescent="0.2">
      <c r="A23" s="17" t="s">
        <v>75</v>
      </c>
      <c r="B23" s="18" t="s">
        <v>185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7"/>
      <c r="R23" s="167"/>
      <c r="S23" s="167"/>
      <c r="T23" s="167"/>
      <c r="U23" s="167"/>
    </row>
    <row r="24" spans="1:21" s="38" customFormat="1" ht="15" customHeight="1" x14ac:dyDescent="0.2">
      <c r="A24" s="463" t="s">
        <v>76</v>
      </c>
      <c r="B24" s="168" t="s">
        <v>186</v>
      </c>
      <c r="C24" s="31">
        <f t="shared" ref="C24:N24" si="3">SUM(C18:C23)</f>
        <v>20190</v>
      </c>
      <c r="D24" s="31">
        <f t="shared" si="3"/>
        <v>24885</v>
      </c>
      <c r="E24" s="31">
        <f t="shared" si="3"/>
        <v>39285</v>
      </c>
      <c r="F24" s="31">
        <f t="shared" si="3"/>
        <v>34386</v>
      </c>
      <c r="G24" s="31">
        <f t="shared" si="3"/>
        <v>49375</v>
      </c>
      <c r="H24" s="31">
        <f t="shared" si="3"/>
        <v>90550</v>
      </c>
      <c r="I24" s="31">
        <f t="shared" si="3"/>
        <v>37786</v>
      </c>
      <c r="J24" s="31">
        <f t="shared" si="3"/>
        <v>36827</v>
      </c>
      <c r="K24" s="31">
        <f t="shared" si="3"/>
        <v>27430</v>
      </c>
      <c r="L24" s="31">
        <f t="shared" si="3"/>
        <v>38829</v>
      </c>
      <c r="M24" s="31">
        <f t="shared" si="3"/>
        <v>30414</v>
      </c>
      <c r="N24" s="31">
        <f t="shared" si="3"/>
        <v>43416</v>
      </c>
      <c r="O24" s="238">
        <f t="shared" si="2"/>
        <v>473373</v>
      </c>
      <c r="P24" s="37"/>
      <c r="Q24" s="167"/>
      <c r="R24" s="167"/>
      <c r="S24" s="167"/>
      <c r="T24" s="167"/>
      <c r="U24" s="167"/>
    </row>
    <row r="25" spans="1:21" s="38" customFormat="1" ht="15" customHeight="1" x14ac:dyDescent="0.2">
      <c r="A25" s="17" t="s">
        <v>77</v>
      </c>
      <c r="B25" s="18" t="s">
        <v>187</v>
      </c>
      <c r="C25" s="19">
        <f t="shared" ref="C25:N25" si="4">C16-C24</f>
        <v>211366</v>
      </c>
      <c r="D25" s="19">
        <f>D16-D24</f>
        <v>-17161</v>
      </c>
      <c r="E25" s="19">
        <f t="shared" si="4"/>
        <v>4544</v>
      </c>
      <c r="F25" s="19">
        <f t="shared" si="4"/>
        <v>-11163</v>
      </c>
      <c r="G25" s="19">
        <f t="shared" si="4"/>
        <v>-28151</v>
      </c>
      <c r="H25" s="19">
        <f t="shared" si="4"/>
        <v>-44067</v>
      </c>
      <c r="I25" s="19">
        <f t="shared" si="4"/>
        <v>-7563</v>
      </c>
      <c r="J25" s="19">
        <f t="shared" si="4"/>
        <v>-6603</v>
      </c>
      <c r="K25" s="19">
        <f t="shared" si="4"/>
        <v>-8476</v>
      </c>
      <c r="L25" s="19">
        <f t="shared" si="4"/>
        <v>-16606</v>
      </c>
      <c r="M25" s="19">
        <f t="shared" si="4"/>
        <v>-16690</v>
      </c>
      <c r="N25" s="19">
        <f t="shared" si="4"/>
        <v>17297</v>
      </c>
      <c r="O25" s="30">
        <f t="shared" si="2"/>
        <v>76727</v>
      </c>
      <c r="P25" s="37"/>
      <c r="Q25" s="167"/>
      <c r="R25" s="167"/>
      <c r="S25" s="167"/>
      <c r="T25" s="167"/>
      <c r="U25" s="167"/>
    </row>
    <row r="26" spans="1:21" s="38" customFormat="1" ht="15" customHeight="1" x14ac:dyDescent="0.2">
      <c r="A26" s="169"/>
      <c r="B26" s="54" t="s">
        <v>442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70"/>
      <c r="P26" s="37"/>
    </row>
    <row r="28" spans="1:21" x14ac:dyDescent="0.2">
      <c r="N28" s="171"/>
    </row>
    <row r="29" spans="1:21" x14ac:dyDescent="0.2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21" x14ac:dyDescent="0.2">
      <c r="D30" s="171"/>
      <c r="F30" s="171"/>
      <c r="I30" s="171"/>
      <c r="L30" s="171"/>
    </row>
    <row r="32" spans="1:21" x14ac:dyDescent="0.2"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90" customWidth="1"/>
    <col min="2" max="2" width="24.7109375" style="190" customWidth="1"/>
    <col min="3" max="15" width="7.7109375" style="190" customWidth="1"/>
    <col min="16" max="16384" width="9.140625" style="189"/>
  </cols>
  <sheetData>
    <row r="1" spans="1:15" s="192" customFormat="1" ht="15" customHeight="1" x14ac:dyDescent="0.2">
      <c r="A1" s="839" t="s">
        <v>476</v>
      </c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  <c r="M1" s="839"/>
      <c r="N1" s="839"/>
      <c r="O1" s="839"/>
    </row>
    <row r="2" spans="1:15" s="192" customFormat="1" ht="15" customHeight="1" x14ac:dyDescent="0.2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88" t="str">
        <f>'1.sz. melléklet'!G2</f>
        <v>az 5/2020. (IV.23.) önkormányzati rendelethez</v>
      </c>
    </row>
    <row r="3" spans="1:15" s="192" customFormat="1" ht="15" customHeight="1" x14ac:dyDescent="0.2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5" s="192" customFormat="1" ht="15" customHeight="1" x14ac:dyDescent="0.2">
      <c r="A4" s="191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s="192" customFormat="1" ht="15" customHeight="1" x14ac:dyDescent="0.2">
      <c r="A5" s="840" t="s">
        <v>553</v>
      </c>
      <c r="B5" s="840"/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840"/>
      <c r="O5" s="840"/>
    </row>
    <row r="6" spans="1:15" s="192" customFormat="1" ht="15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</row>
    <row r="7" spans="1:15" s="192" customFormat="1" ht="15" customHeight="1" thickBot="1" x14ac:dyDescent="0.25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841" t="s">
        <v>0</v>
      </c>
      <c r="N7" s="841"/>
      <c r="O7" s="841"/>
    </row>
    <row r="8" spans="1:15" s="192" customFormat="1" ht="15" customHeight="1" thickTop="1" x14ac:dyDescent="0.2">
      <c r="A8" s="216" t="s">
        <v>117</v>
      </c>
      <c r="B8" s="217" t="s">
        <v>2</v>
      </c>
      <c r="C8" s="217" t="s">
        <v>155</v>
      </c>
      <c r="D8" s="217" t="s">
        <v>156</v>
      </c>
      <c r="E8" s="217" t="s">
        <v>157</v>
      </c>
      <c r="F8" s="217" t="s">
        <v>158</v>
      </c>
      <c r="G8" s="217" t="s">
        <v>159</v>
      </c>
      <c r="H8" s="217" t="s">
        <v>160</v>
      </c>
      <c r="I8" s="217" t="s">
        <v>161</v>
      </c>
      <c r="J8" s="217" t="s">
        <v>162</v>
      </c>
      <c r="K8" s="217" t="s">
        <v>163</v>
      </c>
      <c r="L8" s="217" t="s">
        <v>164</v>
      </c>
      <c r="M8" s="217" t="s">
        <v>165</v>
      </c>
      <c r="N8" s="217" t="s">
        <v>166</v>
      </c>
      <c r="O8" s="218" t="s">
        <v>190</v>
      </c>
    </row>
    <row r="9" spans="1:15" s="192" customFormat="1" ht="15" customHeight="1" thickBot="1" x14ac:dyDescent="0.25">
      <c r="A9" s="194" t="s">
        <v>3</v>
      </c>
      <c r="B9" s="219" t="s">
        <v>4</v>
      </c>
      <c r="C9" s="219" t="s">
        <v>5</v>
      </c>
      <c r="D9" s="219" t="s">
        <v>6</v>
      </c>
      <c r="E9" s="219" t="s">
        <v>7</v>
      </c>
      <c r="F9" s="219" t="s">
        <v>8</v>
      </c>
      <c r="G9" s="219" t="s">
        <v>9</v>
      </c>
      <c r="H9" s="219" t="s">
        <v>53</v>
      </c>
      <c r="I9" s="219" t="s">
        <v>11</v>
      </c>
      <c r="J9" s="219" t="s">
        <v>168</v>
      </c>
      <c r="K9" s="219" t="s">
        <v>169</v>
      </c>
      <c r="L9" s="219" t="s">
        <v>170</v>
      </c>
      <c r="M9" s="219" t="s">
        <v>171</v>
      </c>
      <c r="N9" s="219" t="s">
        <v>172</v>
      </c>
      <c r="O9" s="220" t="s">
        <v>173</v>
      </c>
    </row>
    <row r="10" spans="1:15" s="192" customFormat="1" ht="15" customHeight="1" thickTop="1" x14ac:dyDescent="0.2">
      <c r="A10" s="836" t="s">
        <v>174</v>
      </c>
      <c r="B10" s="837"/>
      <c r="C10" s="837"/>
      <c r="D10" s="837"/>
      <c r="E10" s="837"/>
      <c r="F10" s="837"/>
      <c r="G10" s="837"/>
      <c r="H10" s="837"/>
      <c r="I10" s="837"/>
      <c r="J10" s="837"/>
      <c r="K10" s="837"/>
      <c r="L10" s="837"/>
      <c r="M10" s="837"/>
      <c r="N10" s="837"/>
      <c r="O10" s="838"/>
    </row>
    <row r="11" spans="1:15" s="192" customFormat="1" ht="15" customHeight="1" x14ac:dyDescent="0.2">
      <c r="A11" s="221" t="s">
        <v>13</v>
      </c>
      <c r="B11" s="222" t="s">
        <v>175</v>
      </c>
      <c r="C11" s="223">
        <v>100</v>
      </c>
      <c r="D11" s="223">
        <v>100</v>
      </c>
      <c r="E11" s="223">
        <v>100</v>
      </c>
      <c r="F11" s="223">
        <v>100</v>
      </c>
      <c r="G11" s="223">
        <v>100</v>
      </c>
      <c r="H11" s="223">
        <v>100</v>
      </c>
      <c r="I11" s="223">
        <v>100</v>
      </c>
      <c r="J11" s="223">
        <v>100</v>
      </c>
      <c r="K11" s="223">
        <v>100</v>
      </c>
      <c r="L11" s="223">
        <v>100</v>
      </c>
      <c r="M11" s="223">
        <v>100</v>
      </c>
      <c r="N11" s="223">
        <v>82</v>
      </c>
      <c r="O11" s="224">
        <f>SUM(C11:N11)</f>
        <v>1182</v>
      </c>
    </row>
    <row r="12" spans="1:15" s="192" customFormat="1" ht="15" customHeight="1" x14ac:dyDescent="0.2">
      <c r="A12" s="221" t="s">
        <v>14</v>
      </c>
      <c r="B12" s="222" t="s">
        <v>176</v>
      </c>
      <c r="C12" s="223">
        <v>1698</v>
      </c>
      <c r="D12" s="223">
        <v>1698</v>
      </c>
      <c r="E12" s="223">
        <v>1699</v>
      </c>
      <c r="F12" s="223">
        <v>1698</v>
      </c>
      <c r="G12" s="223">
        <v>1698</v>
      </c>
      <c r="H12" s="223">
        <v>1699</v>
      </c>
      <c r="I12" s="223">
        <v>1698</v>
      </c>
      <c r="J12" s="223">
        <v>1698</v>
      </c>
      <c r="K12" s="223">
        <v>1699</v>
      </c>
      <c r="L12" s="223">
        <v>1698</v>
      </c>
      <c r="M12" s="223">
        <v>1698</v>
      </c>
      <c r="N12" s="223">
        <v>1694</v>
      </c>
      <c r="O12" s="224">
        <f>SUM(C12:N12)</f>
        <v>20375</v>
      </c>
    </row>
    <row r="13" spans="1:15" s="192" customFormat="1" ht="15" customHeight="1" x14ac:dyDescent="0.2">
      <c r="A13" s="221" t="s">
        <v>42</v>
      </c>
      <c r="B13" s="222" t="s">
        <v>177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4"/>
    </row>
    <row r="14" spans="1:15" s="192" customFormat="1" ht="15" customHeight="1" x14ac:dyDescent="0.2">
      <c r="A14" s="221" t="s">
        <v>43</v>
      </c>
      <c r="B14" s="222" t="s">
        <v>178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4"/>
    </row>
    <row r="15" spans="1:15" s="192" customFormat="1" ht="15" customHeight="1" x14ac:dyDescent="0.2">
      <c r="A15" s="221" t="s">
        <v>44</v>
      </c>
      <c r="B15" s="222" t="s">
        <v>179</v>
      </c>
      <c r="C15" s="223">
        <v>888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4">
        <f>SUM(C15:N15)</f>
        <v>888</v>
      </c>
    </row>
    <row r="16" spans="1:15" s="192" customFormat="1" ht="15" customHeight="1" x14ac:dyDescent="0.2">
      <c r="A16" s="225" t="s">
        <v>45</v>
      </c>
      <c r="B16" s="226" t="s">
        <v>180</v>
      </c>
      <c r="C16" s="227">
        <f>SUM(C11:C15)</f>
        <v>2686</v>
      </c>
      <c r="D16" s="227">
        <f t="shared" ref="D16:O16" si="0">SUM(D11:D15)</f>
        <v>1798</v>
      </c>
      <c r="E16" s="227">
        <f t="shared" si="0"/>
        <v>1799</v>
      </c>
      <c r="F16" s="227">
        <f t="shared" si="0"/>
        <v>1798</v>
      </c>
      <c r="G16" s="227">
        <f t="shared" si="0"/>
        <v>1798</v>
      </c>
      <c r="H16" s="227">
        <f t="shared" si="0"/>
        <v>1799</v>
      </c>
      <c r="I16" s="227">
        <f t="shared" si="0"/>
        <v>1798</v>
      </c>
      <c r="J16" s="227">
        <f t="shared" si="0"/>
        <v>1798</v>
      </c>
      <c r="K16" s="227">
        <f t="shared" si="0"/>
        <v>1799</v>
      </c>
      <c r="L16" s="227">
        <f t="shared" si="0"/>
        <v>1798</v>
      </c>
      <c r="M16" s="227">
        <f t="shared" si="0"/>
        <v>1798</v>
      </c>
      <c r="N16" s="227">
        <f t="shared" si="0"/>
        <v>1776</v>
      </c>
      <c r="O16" s="228">
        <f t="shared" si="0"/>
        <v>22445</v>
      </c>
    </row>
    <row r="17" spans="1:15" s="192" customFormat="1" ht="15" customHeight="1" x14ac:dyDescent="0.2">
      <c r="A17" s="836" t="s">
        <v>181</v>
      </c>
      <c r="B17" s="837"/>
      <c r="C17" s="837"/>
      <c r="D17" s="837"/>
      <c r="E17" s="837"/>
      <c r="F17" s="837"/>
      <c r="G17" s="837"/>
      <c r="H17" s="837"/>
      <c r="I17" s="837"/>
      <c r="J17" s="837"/>
      <c r="K17" s="837"/>
      <c r="L17" s="837"/>
      <c r="M17" s="837"/>
      <c r="N17" s="837"/>
      <c r="O17" s="838"/>
    </row>
    <row r="18" spans="1:15" s="192" customFormat="1" ht="15" customHeight="1" x14ac:dyDescent="0.2">
      <c r="A18" s="221" t="s">
        <v>46</v>
      </c>
      <c r="B18" s="222" t="s">
        <v>34</v>
      </c>
      <c r="C18" s="223">
        <v>1872</v>
      </c>
      <c r="D18" s="223">
        <v>1872</v>
      </c>
      <c r="E18" s="223">
        <v>1873</v>
      </c>
      <c r="F18" s="223">
        <v>1872</v>
      </c>
      <c r="G18" s="223">
        <v>1872</v>
      </c>
      <c r="H18" s="223">
        <v>1873</v>
      </c>
      <c r="I18" s="223">
        <v>1872</v>
      </c>
      <c r="J18" s="223">
        <v>1872</v>
      </c>
      <c r="K18" s="223">
        <v>1873</v>
      </c>
      <c r="L18" s="223">
        <v>1872</v>
      </c>
      <c r="M18" s="223">
        <v>1872</v>
      </c>
      <c r="N18" s="223">
        <v>1850</v>
      </c>
      <c r="O18" s="224">
        <f>SUM(C18:N18)</f>
        <v>22445</v>
      </c>
    </row>
    <row r="19" spans="1:15" s="192" customFormat="1" ht="15" customHeight="1" x14ac:dyDescent="0.2">
      <c r="A19" s="221" t="s">
        <v>64</v>
      </c>
      <c r="B19" s="222" t="s">
        <v>182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4"/>
    </row>
    <row r="20" spans="1:15" s="192" customFormat="1" ht="15" customHeight="1" x14ac:dyDescent="0.2">
      <c r="A20" s="221" t="s">
        <v>71</v>
      </c>
      <c r="B20" s="222" t="s">
        <v>183</v>
      </c>
      <c r="C20" s="223"/>
      <c r="D20" s="223"/>
      <c r="E20" s="223"/>
      <c r="F20" s="223"/>
      <c r="G20" s="223"/>
      <c r="H20" s="229"/>
      <c r="I20" s="223"/>
      <c r="J20" s="223"/>
      <c r="K20" s="223"/>
      <c r="L20" s="223"/>
      <c r="M20" s="223"/>
      <c r="N20" s="223"/>
      <c r="O20" s="224"/>
    </row>
    <row r="21" spans="1:15" s="192" customFormat="1" ht="15" customHeight="1" x14ac:dyDescent="0.2">
      <c r="A21" s="221" t="s">
        <v>72</v>
      </c>
      <c r="B21" s="222" t="s">
        <v>184</v>
      </c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4"/>
    </row>
    <row r="22" spans="1:15" s="192" customFormat="1" ht="15" customHeight="1" x14ac:dyDescent="0.2">
      <c r="A22" s="221" t="s">
        <v>73</v>
      </c>
      <c r="B22" s="222" t="s">
        <v>185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4"/>
    </row>
    <row r="23" spans="1:15" s="192" customFormat="1" ht="15" customHeight="1" x14ac:dyDescent="0.2">
      <c r="A23" s="225" t="s">
        <v>74</v>
      </c>
      <c r="B23" s="226" t="s">
        <v>186</v>
      </c>
      <c r="C23" s="227">
        <f>SUM(C18:C22)</f>
        <v>1872</v>
      </c>
      <c r="D23" s="227">
        <f t="shared" ref="D23:N23" si="1">SUM(D18:D22)</f>
        <v>1872</v>
      </c>
      <c r="E23" s="227">
        <f t="shared" si="1"/>
        <v>1873</v>
      </c>
      <c r="F23" s="227">
        <f t="shared" si="1"/>
        <v>1872</v>
      </c>
      <c r="G23" s="227">
        <f t="shared" si="1"/>
        <v>1872</v>
      </c>
      <c r="H23" s="227">
        <f t="shared" si="1"/>
        <v>1873</v>
      </c>
      <c r="I23" s="227">
        <f t="shared" si="1"/>
        <v>1872</v>
      </c>
      <c r="J23" s="227">
        <f t="shared" si="1"/>
        <v>1872</v>
      </c>
      <c r="K23" s="227">
        <f t="shared" si="1"/>
        <v>1873</v>
      </c>
      <c r="L23" s="227">
        <f t="shared" si="1"/>
        <v>1872</v>
      </c>
      <c r="M23" s="227">
        <f t="shared" si="1"/>
        <v>1872</v>
      </c>
      <c r="N23" s="227">
        <f t="shared" si="1"/>
        <v>1850</v>
      </c>
      <c r="O23" s="228">
        <f>SUM(C23:N23)</f>
        <v>22445</v>
      </c>
    </row>
    <row r="24" spans="1:15" s="192" customFormat="1" ht="15" customHeight="1" x14ac:dyDescent="0.2">
      <c r="A24" s="230" t="s">
        <v>75</v>
      </c>
      <c r="B24" s="231" t="s">
        <v>187</v>
      </c>
      <c r="C24" s="232">
        <f>C16-C23</f>
        <v>814</v>
      </c>
      <c r="D24" s="232">
        <f t="shared" ref="D24:N24" si="2">D16-D23</f>
        <v>-74</v>
      </c>
      <c r="E24" s="232">
        <f t="shared" si="2"/>
        <v>-74</v>
      </c>
      <c r="F24" s="232">
        <f t="shared" si="2"/>
        <v>-74</v>
      </c>
      <c r="G24" s="232">
        <f t="shared" si="2"/>
        <v>-74</v>
      </c>
      <c r="H24" s="232">
        <f t="shared" si="2"/>
        <v>-74</v>
      </c>
      <c r="I24" s="232">
        <f t="shared" si="2"/>
        <v>-74</v>
      </c>
      <c r="J24" s="232">
        <f t="shared" si="2"/>
        <v>-74</v>
      </c>
      <c r="K24" s="232">
        <f t="shared" si="2"/>
        <v>-74</v>
      </c>
      <c r="L24" s="232">
        <f t="shared" si="2"/>
        <v>-74</v>
      </c>
      <c r="M24" s="232">
        <f t="shared" si="2"/>
        <v>-74</v>
      </c>
      <c r="N24" s="232">
        <f t="shared" si="2"/>
        <v>-74</v>
      </c>
      <c r="O24" s="233">
        <f>SUM(C24:N24)</f>
        <v>0</v>
      </c>
    </row>
    <row r="25" spans="1:15" s="192" customFormat="1" ht="15" customHeight="1" thickBot="1" x14ac:dyDescent="0.25">
      <c r="A25" s="234"/>
      <c r="B25" s="235" t="s">
        <v>188</v>
      </c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7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4" width="10.5703125" style="1" bestFit="1" customWidth="1"/>
    <col min="5" max="6" width="10.5703125" style="1" customWidth="1"/>
    <col min="7" max="7" width="4.7109375" style="1" customWidth="1"/>
    <col min="8" max="8" width="30.7109375" style="1" customWidth="1"/>
    <col min="9" max="9" width="10.7109375" style="1" customWidth="1"/>
    <col min="10" max="10" width="10.5703125" style="1" bestFit="1" customWidth="1"/>
    <col min="11" max="12" width="10.5703125" customWidth="1"/>
    <col min="13" max="252" width="9.140625" customWidth="1"/>
  </cols>
  <sheetData>
    <row r="1" spans="1:12" s="38" customFormat="1" ht="15" customHeight="1" x14ac:dyDescent="0.2">
      <c r="B1" s="55"/>
      <c r="C1" s="55"/>
      <c r="D1" s="55"/>
      <c r="E1" s="609"/>
      <c r="F1" s="705"/>
      <c r="G1" s="55"/>
      <c r="H1" s="55"/>
      <c r="L1" s="2" t="s">
        <v>421</v>
      </c>
    </row>
    <row r="2" spans="1:12" s="38" customFormat="1" ht="15" customHeight="1" x14ac:dyDescent="0.2">
      <c r="A2" s="3"/>
      <c r="B2" s="3"/>
      <c r="C2" s="3"/>
      <c r="D2" s="3"/>
      <c r="E2" s="3"/>
      <c r="F2" s="3"/>
      <c r="G2" s="3"/>
      <c r="H2" s="3"/>
      <c r="L2" s="2" t="str">
        <f>'1.sz. melléklet'!G2</f>
        <v>az 5/2020. (IV.23.) önkormányzati rendelethez</v>
      </c>
    </row>
    <row r="3" spans="1:12" s="38" customFormat="1" ht="6" customHeight="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2" s="38" customFormat="1" ht="15" customHeight="1" x14ac:dyDescent="0.2">
      <c r="A4" s="791" t="s">
        <v>469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</row>
    <row r="5" spans="1:12" s="38" customFormat="1" ht="6" customHeight="1" x14ac:dyDescent="0.2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2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197"/>
      <c r="J6" s="383"/>
      <c r="K6" s="383" t="s">
        <v>197</v>
      </c>
    </row>
    <row r="7" spans="1:12" s="38" customFormat="1" ht="58.5" customHeight="1" thickTop="1" thickBot="1" x14ac:dyDescent="0.25">
      <c r="A7" s="786" t="s">
        <v>12</v>
      </c>
      <c r="B7" s="786"/>
      <c r="C7" s="431" t="s">
        <v>526</v>
      </c>
      <c r="D7" s="431" t="s">
        <v>627</v>
      </c>
      <c r="E7" s="631" t="s">
        <v>652</v>
      </c>
      <c r="F7" s="843" t="s">
        <v>698</v>
      </c>
      <c r="G7" s="787" t="s">
        <v>34</v>
      </c>
      <c r="H7" s="788"/>
      <c r="I7" s="431" t="s">
        <v>526</v>
      </c>
      <c r="J7" s="431" t="s">
        <v>627</v>
      </c>
      <c r="K7" s="631" t="s">
        <v>652</v>
      </c>
      <c r="L7" s="842" t="s">
        <v>698</v>
      </c>
    </row>
    <row r="8" spans="1:12" s="38" customFormat="1" ht="15" customHeight="1" thickTop="1" thickBot="1" x14ac:dyDescent="0.25">
      <c r="A8" s="11" t="s">
        <v>3</v>
      </c>
      <c r="B8" s="395" t="s">
        <v>4</v>
      </c>
      <c r="C8" s="13" t="s">
        <v>5</v>
      </c>
      <c r="D8" s="626" t="s">
        <v>6</v>
      </c>
      <c r="E8" s="626" t="s">
        <v>7</v>
      </c>
      <c r="F8" s="626" t="s">
        <v>8</v>
      </c>
      <c r="G8" s="396" t="s">
        <v>9</v>
      </c>
      <c r="H8" s="396" t="s">
        <v>53</v>
      </c>
      <c r="I8" s="13" t="s">
        <v>11</v>
      </c>
      <c r="J8" s="626" t="s">
        <v>168</v>
      </c>
      <c r="K8" s="396" t="s">
        <v>169</v>
      </c>
      <c r="L8" s="96" t="s">
        <v>170</v>
      </c>
    </row>
    <row r="9" spans="1:12" s="38" customFormat="1" ht="15" customHeight="1" thickTop="1" x14ac:dyDescent="0.2">
      <c r="A9" s="42" t="s">
        <v>13</v>
      </c>
      <c r="B9" s="43" t="s">
        <v>12</v>
      </c>
      <c r="C9" s="384">
        <f>'7.sz. melléklet'!D75+'8.sz. melléklet'!D35</f>
        <v>78494085</v>
      </c>
      <c r="D9" s="384">
        <f>'7.sz. melléklet'!E75+'8.sz. melléklet'!E35</f>
        <v>78494090</v>
      </c>
      <c r="E9" s="384">
        <f>'7.sz. melléklet'!F75+'8.sz. melléklet'!E35</f>
        <v>80049914</v>
      </c>
      <c r="F9" s="384">
        <f>'7.sz. melléklet'!G75+'8.sz. melléklet'!F35</f>
        <v>80069848</v>
      </c>
      <c r="G9" s="51" t="s">
        <v>13</v>
      </c>
      <c r="H9" s="43" t="s">
        <v>106</v>
      </c>
      <c r="I9" s="389">
        <f>'7.sz. melléklet'!D7+'8.sz. melléklet'!D8</f>
        <v>65966414</v>
      </c>
      <c r="J9" s="384">
        <f>'7.sz. melléklet'!E7+'8.sz. melléklet'!E8</f>
        <v>65966414</v>
      </c>
      <c r="K9" s="714">
        <f>'7.sz. melléklet'!F7+'8.sz. melléklet'!E8</f>
        <v>66539636</v>
      </c>
      <c r="L9" s="720">
        <f>'7.sz. melléklet'!G7+'8.sz. melléklet'!F8</f>
        <v>69759724</v>
      </c>
    </row>
    <row r="10" spans="1:12" s="38" customFormat="1" ht="15" customHeight="1" x14ac:dyDescent="0.2">
      <c r="A10" s="17" t="s">
        <v>14</v>
      </c>
      <c r="B10" s="295" t="s">
        <v>306</v>
      </c>
      <c r="C10" s="182">
        <f>'7.sz. melléklet'!D69</f>
        <v>54500000</v>
      </c>
      <c r="D10" s="182">
        <f>'7.sz. melléklet'!E69</f>
        <v>54500000</v>
      </c>
      <c r="E10" s="182">
        <f>'7.sz. melléklet'!F69</f>
        <v>54500000</v>
      </c>
      <c r="F10" s="182">
        <f>'7.sz. melléklet'!G69</f>
        <v>50000000</v>
      </c>
      <c r="G10" s="180" t="s">
        <v>14</v>
      </c>
      <c r="H10" s="18" t="s">
        <v>41</v>
      </c>
      <c r="I10" s="182">
        <f>'7.sz. melléklet'!D19+'8.sz. melléklet'!D18</f>
        <v>13823581</v>
      </c>
      <c r="J10" s="182">
        <f>'7.sz. melléklet'!E19+'8.sz. melléklet'!E18</f>
        <v>13823581</v>
      </c>
      <c r="K10" s="419">
        <f>'7.sz. melléklet'!F19+'8.sz. melléklet'!E18</f>
        <v>13938367</v>
      </c>
      <c r="L10" s="423">
        <f>'7.sz. melléklet'!G19+'8.sz. melléklet'!F18</f>
        <v>13740935</v>
      </c>
    </row>
    <row r="11" spans="1:12" s="38" customFormat="1" ht="15" customHeight="1" x14ac:dyDescent="0.2">
      <c r="A11" s="17" t="s">
        <v>42</v>
      </c>
      <c r="B11" s="295" t="s">
        <v>307</v>
      </c>
      <c r="C11" s="182">
        <f>'7.sz. melléklet'!D70</f>
        <v>41000000</v>
      </c>
      <c r="D11" s="182">
        <f>'7.sz. melléklet'!E70</f>
        <v>41000000</v>
      </c>
      <c r="E11" s="182">
        <f>'7.sz. melléklet'!F70</f>
        <v>41000000</v>
      </c>
      <c r="F11" s="182">
        <f>'7.sz. melléklet'!G70</f>
        <v>45650000</v>
      </c>
      <c r="G11" s="180" t="s">
        <v>42</v>
      </c>
      <c r="H11" s="18" t="s">
        <v>112</v>
      </c>
      <c r="I11" s="182">
        <f>'7.sz. melléklet'!D20+'8.sz. melléklet'!D19</f>
        <v>129856047</v>
      </c>
      <c r="J11" s="182">
        <f>'7.sz. melléklet'!E20+'8.sz. melléklet'!E19</f>
        <v>145252047</v>
      </c>
      <c r="K11" s="419">
        <f>'7.sz. melléklet'!F20+'8.sz. melléklet'!E19</f>
        <v>157004547</v>
      </c>
      <c r="L11" s="423">
        <f>'7.sz. melléklet'!G20+'8.sz. melléklet'!F19</f>
        <v>156663402</v>
      </c>
    </row>
    <row r="12" spans="1:12" s="38" customFormat="1" ht="15" customHeight="1" x14ac:dyDescent="0.2">
      <c r="A12" s="17" t="s">
        <v>43</v>
      </c>
      <c r="B12" s="295" t="s">
        <v>317</v>
      </c>
      <c r="C12" s="182">
        <f>'7.sz. melléklet'!D74</f>
        <v>500000</v>
      </c>
      <c r="D12" s="182">
        <f>'7.sz. melléklet'!E74</f>
        <v>500000</v>
      </c>
      <c r="E12" s="182">
        <f>'7.sz. melléklet'!F74</f>
        <v>500000</v>
      </c>
      <c r="F12" s="182">
        <f>'7.sz. melléklet'!G74</f>
        <v>350000</v>
      </c>
      <c r="G12" s="180" t="s">
        <v>43</v>
      </c>
      <c r="H12" s="18" t="s">
        <v>259</v>
      </c>
      <c r="I12" s="182">
        <f>'7.sz. melléklet'!D31</f>
        <v>4634000</v>
      </c>
      <c r="J12" s="182">
        <f>'7.sz. melléklet'!E31</f>
        <v>4634000</v>
      </c>
      <c r="K12" s="419">
        <f>'7.sz. melléklet'!F31</f>
        <v>4634000</v>
      </c>
      <c r="L12" s="423">
        <f>'7.sz. melléklet'!G31</f>
        <v>4634000</v>
      </c>
    </row>
    <row r="13" spans="1:12" s="38" customFormat="1" ht="15" customHeight="1" x14ac:dyDescent="0.2">
      <c r="A13" s="17" t="s">
        <v>44</v>
      </c>
      <c r="B13" s="47" t="s">
        <v>298</v>
      </c>
      <c r="C13" s="182">
        <f>'7.sz. melléklet'!D63</f>
        <v>62551911</v>
      </c>
      <c r="D13" s="182">
        <f>'7.sz. melléklet'!E63</f>
        <v>62551911</v>
      </c>
      <c r="E13" s="182">
        <f>'7.sz. melléklet'!F63</f>
        <v>63070071</v>
      </c>
      <c r="F13" s="182">
        <f>'7.sz. melléklet'!G63</f>
        <v>73656638</v>
      </c>
      <c r="G13" s="180" t="s">
        <v>44</v>
      </c>
      <c r="H13" s="18" t="s">
        <v>408</v>
      </c>
      <c r="I13" s="182">
        <f>'7.sz. melléklet'!D33</f>
        <v>1400140</v>
      </c>
      <c r="J13" s="182">
        <f>'7.sz. melléklet'!E33</f>
        <v>2500334</v>
      </c>
      <c r="K13" s="419">
        <f>'7.sz. melléklet'!F33</f>
        <v>2500334</v>
      </c>
      <c r="L13" s="423">
        <f>'7.sz. melléklet'!G33</f>
        <v>2500334</v>
      </c>
    </row>
    <row r="14" spans="1:12" s="38" customFormat="1" ht="24" x14ac:dyDescent="0.2">
      <c r="A14" s="17" t="s">
        <v>45</v>
      </c>
      <c r="B14" s="47" t="s">
        <v>505</v>
      </c>
      <c r="C14" s="182">
        <f>'7.sz. melléklet'!D64</f>
        <v>6685746</v>
      </c>
      <c r="D14" s="182">
        <f>'7.sz. melléklet'!E64</f>
        <v>6685746</v>
      </c>
      <c r="E14" s="182">
        <f>'7.sz. melléklet'!F64</f>
        <v>7456456</v>
      </c>
      <c r="F14" s="182">
        <f>'7.sz. melléklet'!G64</f>
        <v>7456456</v>
      </c>
      <c r="G14" s="180" t="s">
        <v>45</v>
      </c>
      <c r="H14" s="47" t="s">
        <v>500</v>
      </c>
      <c r="I14" s="182">
        <f>'7.sz. melléklet'!D34</f>
        <v>20406500</v>
      </c>
      <c r="J14" s="182">
        <f>'7.sz. melléklet'!E34</f>
        <v>20406500</v>
      </c>
      <c r="K14" s="419">
        <f>'7.sz. melléklet'!F34</f>
        <v>20406500</v>
      </c>
      <c r="L14" s="423">
        <f>'7.sz. melléklet'!G34</f>
        <v>20406500</v>
      </c>
    </row>
    <row r="15" spans="1:12" s="38" customFormat="1" ht="24" x14ac:dyDescent="0.2">
      <c r="A15" s="17" t="s">
        <v>46</v>
      </c>
      <c r="B15" s="47" t="s">
        <v>338</v>
      </c>
      <c r="C15" s="385">
        <f>'7.sz. melléklet'!D87</f>
        <v>0</v>
      </c>
      <c r="D15" s="385">
        <f>'7.sz. melléklet'!E87</f>
        <v>0</v>
      </c>
      <c r="E15" s="385">
        <f>'7.sz. melléklet'!F87</f>
        <v>744600</v>
      </c>
      <c r="F15" s="385">
        <f>'7.sz. melléklet'!G87</f>
        <v>744600</v>
      </c>
      <c r="G15" s="180" t="s">
        <v>46</v>
      </c>
      <c r="H15" s="47" t="s">
        <v>501</v>
      </c>
      <c r="I15" s="182">
        <f>'7.sz. melléklet'!D35</f>
        <v>7636000</v>
      </c>
      <c r="J15" s="182">
        <f>'7.sz. melléklet'!E35</f>
        <v>7636000</v>
      </c>
      <c r="K15" s="419">
        <f>'7.sz. melléklet'!F35</f>
        <v>7636000</v>
      </c>
      <c r="L15" s="423">
        <f>'7.sz. melléklet'!G35</f>
        <v>16861100</v>
      </c>
    </row>
    <row r="16" spans="1:12" s="38" customFormat="1" ht="15" customHeight="1" x14ac:dyDescent="0.2">
      <c r="A16" s="73"/>
      <c r="B16" s="545"/>
      <c r="C16" s="390"/>
      <c r="D16" s="632"/>
      <c r="E16" s="632"/>
      <c r="F16" s="632"/>
      <c r="G16" s="180" t="s">
        <v>64</v>
      </c>
      <c r="H16" s="18" t="s">
        <v>36</v>
      </c>
      <c r="I16" s="182">
        <f>'7.sz. melléklet'!D36</f>
        <v>60040523</v>
      </c>
      <c r="J16" s="182">
        <f>'7.sz. melléklet'!E36</f>
        <v>38987329</v>
      </c>
      <c r="K16" s="419">
        <f>'7.sz. melléklet'!F36</f>
        <v>50018363</v>
      </c>
      <c r="L16" s="423">
        <f>'7.sz. melléklet'!G36</f>
        <v>76725290</v>
      </c>
    </row>
    <row r="17" spans="1:12" s="38" customFormat="1" ht="15" customHeight="1" x14ac:dyDescent="0.2">
      <c r="A17" s="789" t="s">
        <v>47</v>
      </c>
      <c r="B17" s="789"/>
      <c r="C17" s="182">
        <f>SUM(C9:C16)</f>
        <v>243731742</v>
      </c>
      <c r="D17" s="419">
        <f>SUM(D9:D16)</f>
        <v>243731747</v>
      </c>
      <c r="E17" s="419">
        <f>SUM(E9:E16)</f>
        <v>247321041</v>
      </c>
      <c r="F17" s="419">
        <f>SUM(F9:F16)</f>
        <v>257927542</v>
      </c>
      <c r="G17" s="790"/>
      <c r="H17" s="790"/>
      <c r="I17" s="291"/>
      <c r="J17" s="654"/>
      <c r="K17" s="717"/>
      <c r="L17" s="721"/>
    </row>
    <row r="18" spans="1:12" s="38" customFormat="1" ht="15" customHeight="1" thickBot="1" x14ac:dyDescent="0.25">
      <c r="A18" s="784" t="s">
        <v>28</v>
      </c>
      <c r="B18" s="784"/>
      <c r="C18" s="386">
        <f>I19-C17</f>
        <v>60031463</v>
      </c>
      <c r="D18" s="386">
        <v>60031463</v>
      </c>
      <c r="E18" s="386">
        <v>60031463</v>
      </c>
      <c r="F18" s="386">
        <v>60031463</v>
      </c>
      <c r="G18" s="61"/>
      <c r="H18" s="61"/>
      <c r="I18" s="61"/>
      <c r="J18" s="655"/>
      <c r="K18" s="564"/>
      <c r="L18" s="62"/>
    </row>
    <row r="19" spans="1:12" s="38" customFormat="1" ht="15" customHeight="1" thickTop="1" thickBot="1" x14ac:dyDescent="0.25">
      <c r="A19" s="780" t="s">
        <v>49</v>
      </c>
      <c r="B19" s="780"/>
      <c r="C19" s="387">
        <f>SUM(C17:C18)</f>
        <v>303763205</v>
      </c>
      <c r="D19" s="387">
        <f t="shared" ref="D19:E19" si="0">SUM(D17:D18)</f>
        <v>303763210</v>
      </c>
      <c r="E19" s="387">
        <f t="shared" si="0"/>
        <v>307352504</v>
      </c>
      <c r="F19" s="387">
        <f t="shared" ref="F19" si="1">SUM(F17:F18)</f>
        <v>317959005</v>
      </c>
      <c r="G19" s="782" t="s">
        <v>48</v>
      </c>
      <c r="H19" s="785"/>
      <c r="I19" s="387">
        <f>SUM(I9:I18)</f>
        <v>303763205</v>
      </c>
      <c r="J19" s="387">
        <f>SUM(J9:J18)</f>
        <v>299206205</v>
      </c>
      <c r="K19" s="420">
        <f>SUM(K9:K18)</f>
        <v>322677747</v>
      </c>
      <c r="L19" s="722">
        <f>SUM(L9:L18)</f>
        <v>361291285</v>
      </c>
    </row>
    <row r="20" spans="1:12" s="38" customFormat="1" ht="24.75" thickTop="1" x14ac:dyDescent="0.2">
      <c r="A20" s="42" t="s">
        <v>13</v>
      </c>
      <c r="B20" s="47" t="s">
        <v>483</v>
      </c>
      <c r="C20" s="182">
        <f>'7.sz. melléklet'!D66</f>
        <v>0</v>
      </c>
      <c r="D20" s="182">
        <f>'7.sz. melléklet'!E66</f>
        <v>0</v>
      </c>
      <c r="E20" s="182">
        <f>'7.sz. melléklet'!F66</f>
        <v>0</v>
      </c>
      <c r="F20" s="182">
        <f>'7.sz. melléklet'!G66</f>
        <v>0</v>
      </c>
      <c r="G20" s="392" t="s">
        <v>13</v>
      </c>
      <c r="H20" s="317" t="s">
        <v>192</v>
      </c>
      <c r="I20" s="187">
        <f>'7.sz. melléklet'!D37+'8.sz. melléklet'!D27</f>
        <v>184855892</v>
      </c>
      <c r="J20" s="187">
        <f>'7.sz. melléklet'!E37+'8.sz. melléklet'!E27</f>
        <v>190623892</v>
      </c>
      <c r="K20" s="187">
        <f>'7.sz. melléklet'!F37+'8.sz. melléklet'!G27</f>
        <v>169599350</v>
      </c>
      <c r="L20" s="723">
        <f>'7.sz. melléklet'!G37+'8.sz. melléklet'!H27</f>
        <v>169935350</v>
      </c>
    </row>
    <row r="21" spans="1:12" s="38" customFormat="1" ht="24" x14ac:dyDescent="0.2">
      <c r="A21" s="42" t="s">
        <v>14</v>
      </c>
      <c r="B21" s="47" t="s">
        <v>502</v>
      </c>
      <c r="C21" s="182">
        <f>'7.sz. melléklet'!D67</f>
        <v>36925688</v>
      </c>
      <c r="D21" s="182">
        <f>'7.sz. melléklet'!E67</f>
        <v>36925688</v>
      </c>
      <c r="E21" s="182">
        <f>'7.sz. melléklet'!F67</f>
        <v>33612394</v>
      </c>
      <c r="F21" s="182">
        <f>'7.sz. melléklet'!G67</f>
        <v>58289252</v>
      </c>
      <c r="G21" s="393" t="s">
        <v>14</v>
      </c>
      <c r="H21" s="318" t="s">
        <v>284</v>
      </c>
      <c r="I21" s="174">
        <f>'7.sz. melléklet'!D44</f>
        <v>12815000</v>
      </c>
      <c r="J21" s="174">
        <f>'7.sz. melléklet'!E44</f>
        <v>12815000</v>
      </c>
      <c r="K21" s="174">
        <f>'7.sz. melléklet'!F44</f>
        <v>9965000</v>
      </c>
      <c r="L21" s="724">
        <f>'7.sz. melléklet'!G44</f>
        <v>9965000</v>
      </c>
    </row>
    <row r="22" spans="1:12" s="38" customFormat="1" ht="15" customHeight="1" x14ac:dyDescent="0.2">
      <c r="A22" s="42" t="s">
        <v>42</v>
      </c>
      <c r="B22" s="43" t="s">
        <v>402</v>
      </c>
      <c r="C22" s="293">
        <f>'7.sz. melléklet'!D85</f>
        <v>0</v>
      </c>
      <c r="D22" s="293">
        <f>'7.sz. melléklet'!E85</f>
        <v>0</v>
      </c>
      <c r="E22" s="293">
        <f>'7.sz. melléklet'!F85</f>
        <v>0</v>
      </c>
      <c r="F22" s="293">
        <f>'7.sz. melléklet'!G85</f>
        <v>6000000</v>
      </c>
      <c r="G22" s="394" t="s">
        <v>42</v>
      </c>
      <c r="H22" s="74" t="s">
        <v>523</v>
      </c>
      <c r="I22" s="186">
        <f>'7.sz. melléklet'!D48</f>
        <v>2500000</v>
      </c>
      <c r="J22" s="186">
        <f>'7.sz. melléklet'!E48</f>
        <v>2500000</v>
      </c>
      <c r="K22" s="186">
        <f>'7.sz. melléklet'!F48</f>
        <v>8674000</v>
      </c>
      <c r="L22" s="725">
        <f>'7.sz. melléklet'!G48</f>
        <v>8674000</v>
      </c>
    </row>
    <row r="23" spans="1:12" s="38" customFormat="1" ht="15" customHeight="1" x14ac:dyDescent="0.2">
      <c r="A23" s="42" t="s">
        <v>43</v>
      </c>
      <c r="B23" s="18" t="s">
        <v>356</v>
      </c>
      <c r="C23" s="182">
        <f>'7.sz. melléklet'!D89</f>
        <v>860000</v>
      </c>
      <c r="D23" s="182">
        <f>'7.sz. melléklet'!E89</f>
        <v>2071000</v>
      </c>
      <c r="E23" s="182">
        <f>'7.sz. melléklet'!F89</f>
        <v>7566000</v>
      </c>
      <c r="F23" s="182">
        <f>'7.sz. melléklet'!G89</f>
        <v>2500000</v>
      </c>
      <c r="G23" s="629"/>
      <c r="H23" s="421"/>
      <c r="I23" s="291"/>
      <c r="J23" s="654"/>
      <c r="K23" s="717"/>
      <c r="L23" s="721"/>
    </row>
    <row r="24" spans="1:12" s="38" customFormat="1" ht="15" customHeight="1" x14ac:dyDescent="0.2">
      <c r="A24" s="59" t="s">
        <v>50</v>
      </c>
      <c r="B24" s="48"/>
      <c r="C24" s="182">
        <f>SUM(C20:C23)</f>
        <v>37785688</v>
      </c>
      <c r="D24" s="182">
        <f>SUM(D20:D23)</f>
        <v>38996688</v>
      </c>
      <c r="E24" s="182">
        <f>SUM(E20:E23)</f>
        <v>41178394</v>
      </c>
      <c r="F24" s="182">
        <f>SUM(F20:F23)</f>
        <v>66789252</v>
      </c>
      <c r="G24" s="545"/>
      <c r="H24" s="545"/>
      <c r="I24" s="545"/>
      <c r="J24" s="610"/>
      <c r="K24" s="718"/>
      <c r="L24" s="58"/>
    </row>
    <row r="25" spans="1:12" s="38" customFormat="1" ht="15" customHeight="1" thickBot="1" x14ac:dyDescent="0.25">
      <c r="A25" s="60" t="s">
        <v>28</v>
      </c>
      <c r="B25" s="53"/>
      <c r="C25" s="388">
        <v>162385204</v>
      </c>
      <c r="D25" s="388">
        <v>162385199</v>
      </c>
      <c r="E25" s="388">
        <v>162385199</v>
      </c>
      <c r="F25" s="388">
        <v>162385199</v>
      </c>
      <c r="G25" s="61"/>
      <c r="H25" s="61"/>
      <c r="I25" s="61"/>
      <c r="J25" s="655"/>
      <c r="K25" s="564"/>
      <c r="L25" s="62"/>
    </row>
    <row r="26" spans="1:12" s="38" customFormat="1" ht="15" customHeight="1" thickTop="1" thickBot="1" x14ac:dyDescent="0.25">
      <c r="A26" s="780" t="s">
        <v>51</v>
      </c>
      <c r="B26" s="780"/>
      <c r="C26" s="387">
        <f>SUM(C24:C25)</f>
        <v>200170892</v>
      </c>
      <c r="D26" s="420">
        <f>SUM(D24:D25)</f>
        <v>201381887</v>
      </c>
      <c r="E26" s="420">
        <f>SUM(E24:E25)</f>
        <v>203563593</v>
      </c>
      <c r="F26" s="420">
        <f>SUM(F24:F25)</f>
        <v>229174451</v>
      </c>
      <c r="G26" s="782" t="s">
        <v>52</v>
      </c>
      <c r="H26" s="785"/>
      <c r="I26" s="387">
        <f>SUM(I20:I24)</f>
        <v>200170892</v>
      </c>
      <c r="J26" s="387">
        <f>SUM(J20:J24)</f>
        <v>205938892</v>
      </c>
      <c r="K26" s="420">
        <f>SUM(K20:K24)</f>
        <v>188238350</v>
      </c>
      <c r="L26" s="722">
        <f>SUM(L20:L24)</f>
        <v>188574350</v>
      </c>
    </row>
    <row r="27" spans="1:12" s="38" customFormat="1" ht="15" customHeight="1" thickTop="1" x14ac:dyDescent="0.2">
      <c r="A27" s="543" t="s">
        <v>13</v>
      </c>
      <c r="B27" s="440" t="s">
        <v>457</v>
      </c>
      <c r="C27" s="462">
        <f>'7.sz. melléklet'!D93+'7.sz. melléklet'!D95</f>
        <v>0</v>
      </c>
      <c r="D27" s="633">
        <f>'7.sz. melléklet'!E93+'7.sz. melléklet'!E95</f>
        <v>0</v>
      </c>
      <c r="E27" s="633">
        <f>'7.sz. melléklet'!H93+'7.sz. melléklet'!H95</f>
        <v>0</v>
      </c>
      <c r="F27" s="633">
        <f>'7.sz. melléklet'!G95</f>
        <v>2732179</v>
      </c>
      <c r="G27" s="630" t="s">
        <v>13</v>
      </c>
      <c r="H27" s="440" t="s">
        <v>39</v>
      </c>
      <c r="I27" s="633">
        <f>'7.sz. melléklet'!D53</f>
        <v>2303903</v>
      </c>
      <c r="J27" s="656">
        <f>'7.sz. melléklet'!E53</f>
        <v>2303903</v>
      </c>
      <c r="K27" s="676">
        <f>'7.sz. melléklet'!F53</f>
        <v>2303903</v>
      </c>
      <c r="L27" s="726">
        <f>'7.sz. melléklet'!G53</f>
        <v>2303903</v>
      </c>
    </row>
    <row r="28" spans="1:12" s="38" customFormat="1" ht="15" customHeight="1" thickBot="1" x14ac:dyDescent="0.25">
      <c r="A28" s="49" t="s">
        <v>13</v>
      </c>
      <c r="B28" s="437" t="s">
        <v>28</v>
      </c>
      <c r="C28" s="445">
        <v>2303903</v>
      </c>
      <c r="D28" s="634">
        <v>2303903</v>
      </c>
      <c r="E28" s="634">
        <v>2303903</v>
      </c>
      <c r="F28" s="634">
        <v>2303903</v>
      </c>
      <c r="G28" s="544"/>
      <c r="H28" s="310"/>
      <c r="I28" s="545"/>
      <c r="J28" s="719"/>
      <c r="K28" s="719"/>
      <c r="L28" s="58"/>
    </row>
    <row r="29" spans="1:12" ht="14.25" thickTop="1" thickBot="1" x14ac:dyDescent="0.25">
      <c r="A29" s="780" t="s">
        <v>458</v>
      </c>
      <c r="B29" s="780"/>
      <c r="C29" s="441">
        <f>SUM(C27:C28)</f>
        <v>2303903</v>
      </c>
      <c r="D29" s="420">
        <f t="shared" ref="D29:E29" si="2">SUM(D27:D28)</f>
        <v>2303903</v>
      </c>
      <c r="E29" s="420">
        <f t="shared" si="2"/>
        <v>2303903</v>
      </c>
      <c r="F29" s="420">
        <f t="shared" ref="F29" si="3">SUM(F27:F28)</f>
        <v>5036082</v>
      </c>
      <c r="G29" s="781" t="s">
        <v>459</v>
      </c>
      <c r="H29" s="782"/>
      <c r="I29" s="441">
        <f>SUM(I27:I28)</f>
        <v>2303903</v>
      </c>
      <c r="J29" s="387">
        <f>SUM(J27:J28)</f>
        <v>2303903</v>
      </c>
      <c r="K29" s="420">
        <f>SUM(K27:K28)</f>
        <v>2303903</v>
      </c>
      <c r="L29" s="727">
        <f>SUM(L27:L28)</f>
        <v>2303903</v>
      </c>
    </row>
    <row r="30" spans="1:12" ht="14.25" thickTop="1" thickBot="1" x14ac:dyDescent="0.25">
      <c r="A30" s="783" t="s">
        <v>102</v>
      </c>
      <c r="B30" s="783"/>
      <c r="C30" s="444">
        <f>C19+C26+C29</f>
        <v>506238000</v>
      </c>
      <c r="D30" s="460">
        <f>D19+D26+D29</f>
        <v>507449000</v>
      </c>
      <c r="E30" s="460">
        <f>E19+E26+E29</f>
        <v>513220000</v>
      </c>
      <c r="F30" s="460">
        <f>F19+F26+F29</f>
        <v>552169538</v>
      </c>
      <c r="G30" s="442" t="s">
        <v>102</v>
      </c>
      <c r="H30" s="443"/>
      <c r="I30" s="461">
        <f>I19+I26+I29</f>
        <v>506238000</v>
      </c>
      <c r="J30" s="657">
        <f>J19+J26+J29</f>
        <v>507449000</v>
      </c>
      <c r="K30" s="716">
        <f>K19+K26+K29</f>
        <v>513220000</v>
      </c>
      <c r="L30" s="728">
        <f>L19+L26+L29</f>
        <v>552169538</v>
      </c>
    </row>
    <row r="31" spans="1:12" ht="13.5" thickTop="1" x14ac:dyDescent="0.2">
      <c r="G31"/>
      <c r="H31"/>
      <c r="I31"/>
      <c r="J31"/>
    </row>
    <row r="32" spans="1:12" x14ac:dyDescent="0.2">
      <c r="G32"/>
      <c r="H32"/>
      <c r="I32"/>
      <c r="J32"/>
    </row>
    <row r="33" spans="7:10" x14ac:dyDescent="0.2">
      <c r="G33"/>
      <c r="H33"/>
      <c r="I33"/>
      <c r="J33"/>
    </row>
    <row r="34" spans="7:10" x14ac:dyDescent="0.2">
      <c r="G34"/>
      <c r="H34"/>
      <c r="I34"/>
      <c r="J34"/>
    </row>
    <row r="35" spans="7:10" x14ac:dyDescent="0.2">
      <c r="G35"/>
      <c r="H35"/>
      <c r="I35"/>
      <c r="J35"/>
    </row>
    <row r="36" spans="7:10" x14ac:dyDescent="0.2">
      <c r="G36"/>
      <c r="H36"/>
      <c r="I36"/>
      <c r="J36"/>
    </row>
    <row r="37" spans="7:10" x14ac:dyDescent="0.2">
      <c r="G37"/>
      <c r="H37"/>
      <c r="I37"/>
      <c r="J37"/>
    </row>
    <row r="38" spans="7:10" x14ac:dyDescent="0.2">
      <c r="G38"/>
      <c r="H38"/>
      <c r="I38"/>
      <c r="J38"/>
    </row>
  </sheetData>
  <sheetProtection selectLockedCells="1" selectUnlockedCells="1"/>
  <mergeCells count="13">
    <mergeCell ref="A7:B7"/>
    <mergeCell ref="G7:H7"/>
    <mergeCell ref="A17:B17"/>
    <mergeCell ref="G17:H17"/>
    <mergeCell ref="A4:L4"/>
    <mergeCell ref="A29:B29"/>
    <mergeCell ref="G29:H29"/>
    <mergeCell ref="A30:B30"/>
    <mergeCell ref="A18:B18"/>
    <mergeCell ref="A19:B19"/>
    <mergeCell ref="G19:H19"/>
    <mergeCell ref="A26:B26"/>
    <mergeCell ref="G26:H26"/>
  </mergeCells>
  <phoneticPr fontId="15" type="noConversion"/>
  <pageMargins left="0.25" right="0.25" top="0.75" bottom="0.75" header="0.3" footer="0.3"/>
  <pageSetup paperSize="9" scale="93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8" width="9.7109375" style="1" customWidth="1"/>
    <col min="10" max="10" width="10.140625" bestFit="1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713" t="s">
        <v>422</v>
      </c>
    </row>
    <row r="2" spans="1:9" s="38" customFormat="1" ht="15" customHeight="1" x14ac:dyDescent="0.2">
      <c r="B2" s="3"/>
      <c r="C2" s="2"/>
      <c r="D2" s="2"/>
      <c r="E2" s="611"/>
      <c r="F2" s="708"/>
      <c r="G2" s="2" t="str">
        <f>'1.sz. melléklet'!G2</f>
        <v>az 5/2020. (IV.23.)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9" s="38" customFormat="1" ht="15" customHeight="1" x14ac:dyDescent="0.2">
      <c r="A4" s="796" t="s">
        <v>542</v>
      </c>
      <c r="B4" s="796"/>
      <c r="C4" s="796"/>
      <c r="D4" s="796"/>
      <c r="E4" s="796"/>
      <c r="F4" s="796"/>
      <c r="G4" s="796"/>
      <c r="H4" s="658"/>
      <c r="I4" s="37"/>
    </row>
    <row r="5" spans="1:9" s="38" customFormat="1" ht="15" customHeight="1" x14ac:dyDescent="0.2">
      <c r="A5" s="65"/>
      <c r="B5" s="65"/>
      <c r="C5" s="65"/>
      <c r="D5" s="65"/>
      <c r="E5" s="65"/>
      <c r="F5" s="65"/>
      <c r="G5" s="65"/>
      <c r="H5" s="65"/>
      <c r="I5" s="37"/>
    </row>
    <row r="6" spans="1:9" s="38" customFormat="1" ht="15" customHeight="1" thickBot="1" x14ac:dyDescent="0.25">
      <c r="A6" s="66"/>
      <c r="B6" s="66"/>
      <c r="C6" s="401"/>
      <c r="D6" s="422"/>
      <c r="E6" s="422"/>
      <c r="F6" s="422"/>
      <c r="G6" s="383" t="s">
        <v>197</v>
      </c>
    </row>
    <row r="7" spans="1:9" s="38" customFormat="1" ht="47.25" thickTop="1" x14ac:dyDescent="0.2">
      <c r="A7" s="7" t="s">
        <v>1</v>
      </c>
      <c r="B7" s="8" t="s">
        <v>2</v>
      </c>
      <c r="C7" s="9" t="s">
        <v>526</v>
      </c>
      <c r="D7" s="9" t="s">
        <v>627</v>
      </c>
      <c r="E7" s="9" t="s">
        <v>652</v>
      </c>
      <c r="F7" s="9" t="s">
        <v>698</v>
      </c>
      <c r="G7" s="10" t="s">
        <v>607</v>
      </c>
    </row>
    <row r="8" spans="1:9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</row>
    <row r="9" spans="1:9" s="38" customFormat="1" ht="15" customHeight="1" thickTop="1" x14ac:dyDescent="0.2">
      <c r="A9" s="793" t="s">
        <v>10</v>
      </c>
      <c r="B9" s="794"/>
      <c r="C9" s="794"/>
      <c r="D9" s="794"/>
      <c r="E9" s="794"/>
      <c r="F9" s="794"/>
      <c r="G9" s="795"/>
    </row>
    <row r="10" spans="1:9" s="38" customFormat="1" ht="15" customHeight="1" x14ac:dyDescent="0.2">
      <c r="A10" s="76" t="s">
        <v>54</v>
      </c>
      <c r="B10" s="77" t="s">
        <v>503</v>
      </c>
      <c r="C10" s="78">
        <f>C11+C27</f>
        <v>69237657</v>
      </c>
      <c r="D10" s="78">
        <f>D11+D27</f>
        <v>69237657</v>
      </c>
      <c r="E10" s="78">
        <f>E11+E27</f>
        <v>70526527</v>
      </c>
      <c r="F10" s="78">
        <f>F11+F27</f>
        <v>81113094</v>
      </c>
      <c r="G10" s="69">
        <f>F10/C10</f>
        <v>1.1715170257711061</v>
      </c>
    </row>
    <row r="11" spans="1:9" s="38" customFormat="1" ht="15" customHeight="1" x14ac:dyDescent="0.2">
      <c r="A11" s="70"/>
      <c r="B11" s="71" t="s">
        <v>508</v>
      </c>
      <c r="C11" s="52">
        <f>SUM(C12:C26)</f>
        <v>62551911</v>
      </c>
      <c r="D11" s="52">
        <f>SUM(D12:D26)</f>
        <v>62551911</v>
      </c>
      <c r="E11" s="52">
        <f>SUM(E12:E26)</f>
        <v>63070071</v>
      </c>
      <c r="F11" s="52">
        <f>SUM(F12:F26)</f>
        <v>73656638</v>
      </c>
      <c r="G11" s="72">
        <f>F11/C11</f>
        <v>1.1775281813532443</v>
      </c>
    </row>
    <row r="12" spans="1:9" s="38" customFormat="1" ht="15" customHeight="1" x14ac:dyDescent="0.2">
      <c r="A12" s="73"/>
      <c r="B12" s="80" t="s">
        <v>510</v>
      </c>
      <c r="C12" s="276"/>
      <c r="D12" s="276"/>
      <c r="E12" s="276"/>
      <c r="F12" s="276"/>
      <c r="G12" s="273"/>
    </row>
    <row r="13" spans="1:9" s="38" customFormat="1" ht="15" customHeight="1" x14ac:dyDescent="0.2">
      <c r="A13" s="73"/>
      <c r="B13" s="80" t="s">
        <v>511</v>
      </c>
      <c r="C13" s="277">
        <v>16207515</v>
      </c>
      <c r="D13" s="277">
        <v>16207515</v>
      </c>
      <c r="E13" s="277">
        <v>16207515</v>
      </c>
      <c r="F13" s="277">
        <v>16207515</v>
      </c>
      <c r="G13" s="273"/>
    </row>
    <row r="14" spans="1:9" s="38" customFormat="1" ht="15" customHeight="1" x14ac:dyDescent="0.2">
      <c r="A14" s="73"/>
      <c r="B14" s="80" t="s">
        <v>512</v>
      </c>
      <c r="C14" s="277">
        <v>3271906</v>
      </c>
      <c r="D14" s="277">
        <v>3271906</v>
      </c>
      <c r="E14" s="277">
        <v>3271906</v>
      </c>
      <c r="F14" s="277">
        <v>3271906</v>
      </c>
      <c r="G14" s="273"/>
    </row>
    <row r="15" spans="1:9" s="38" customFormat="1" ht="15" customHeight="1" x14ac:dyDescent="0.2">
      <c r="A15" s="73"/>
      <c r="B15" s="80" t="s">
        <v>513</v>
      </c>
      <c r="C15" s="277">
        <v>20677840</v>
      </c>
      <c r="D15" s="277">
        <v>20677840</v>
      </c>
      <c r="E15" s="277">
        <v>20677840</v>
      </c>
      <c r="F15" s="277">
        <v>20677840</v>
      </c>
      <c r="G15" s="273"/>
    </row>
    <row r="16" spans="1:9" s="38" customFormat="1" ht="15" customHeight="1" x14ac:dyDescent="0.2">
      <c r="A16" s="73"/>
      <c r="B16" s="279" t="s">
        <v>514</v>
      </c>
      <c r="C16" s="277">
        <v>155550</v>
      </c>
      <c r="D16" s="277">
        <v>155550</v>
      </c>
      <c r="E16" s="277">
        <v>155550</v>
      </c>
      <c r="F16" s="277">
        <v>155550</v>
      </c>
      <c r="G16" s="273"/>
      <c r="H16" s="167"/>
    </row>
    <row r="17" spans="1:8" s="38" customFormat="1" ht="15" customHeight="1" x14ac:dyDescent="0.2">
      <c r="A17" s="73"/>
      <c r="B17" s="279" t="s">
        <v>515</v>
      </c>
      <c r="C17" s="277">
        <v>1120500</v>
      </c>
      <c r="D17" s="277">
        <v>1120500</v>
      </c>
      <c r="E17" s="277">
        <v>1120500</v>
      </c>
      <c r="F17" s="277">
        <v>1120500</v>
      </c>
      <c r="G17" s="273"/>
      <c r="H17" s="167"/>
    </row>
    <row r="18" spans="1:8" s="38" customFormat="1" ht="24" x14ac:dyDescent="0.2">
      <c r="A18" s="73"/>
      <c r="B18" s="729" t="s">
        <v>656</v>
      </c>
      <c r="C18" s="277"/>
      <c r="D18" s="277"/>
      <c r="E18" s="277"/>
      <c r="F18" s="277">
        <v>225699</v>
      </c>
      <c r="G18" s="273"/>
      <c r="H18" s="167"/>
    </row>
    <row r="19" spans="1:8" s="38" customFormat="1" ht="24" x14ac:dyDescent="0.2">
      <c r="A19" s="73"/>
      <c r="B19" s="278" t="s">
        <v>657</v>
      </c>
      <c r="C19" s="277">
        <v>12219000</v>
      </c>
      <c r="D19" s="277">
        <v>12219000</v>
      </c>
      <c r="E19" s="277">
        <v>12219000</v>
      </c>
      <c r="F19" s="277">
        <v>12510433</v>
      </c>
      <c r="G19" s="273"/>
    </row>
    <row r="20" spans="1:8" s="38" customFormat="1" ht="24" x14ac:dyDescent="0.2">
      <c r="A20" s="73"/>
      <c r="B20" s="278" t="s">
        <v>658</v>
      </c>
      <c r="C20" s="277">
        <v>1850600</v>
      </c>
      <c r="D20" s="277">
        <v>1850600</v>
      </c>
      <c r="E20" s="277">
        <v>1850600</v>
      </c>
      <c r="F20" s="277">
        <v>1948000</v>
      </c>
      <c r="G20" s="273"/>
    </row>
    <row r="21" spans="1:8" s="38" customFormat="1" ht="36" x14ac:dyDescent="0.2">
      <c r="A21" s="73"/>
      <c r="B21" s="278" t="s">
        <v>659</v>
      </c>
      <c r="C21" s="277">
        <v>0</v>
      </c>
      <c r="D21" s="277">
        <v>0</v>
      </c>
      <c r="E21" s="277">
        <v>0</v>
      </c>
      <c r="F21" s="277">
        <v>195000</v>
      </c>
      <c r="G21" s="273"/>
    </row>
    <row r="22" spans="1:8" s="38" customFormat="1" ht="15" customHeight="1" x14ac:dyDescent="0.2">
      <c r="A22" s="73"/>
      <c r="B22" s="80" t="s">
        <v>660</v>
      </c>
      <c r="C22" s="277">
        <v>1064000</v>
      </c>
      <c r="D22" s="277">
        <v>1064000</v>
      </c>
      <c r="E22" s="277">
        <v>1064000</v>
      </c>
      <c r="F22" s="277">
        <v>1462502</v>
      </c>
      <c r="G22" s="273"/>
    </row>
    <row r="23" spans="1:8" s="38" customFormat="1" ht="15" customHeight="1" x14ac:dyDescent="0.2">
      <c r="A23" s="73"/>
      <c r="B23" s="80" t="s">
        <v>661</v>
      </c>
      <c r="C23" s="277">
        <v>4185000</v>
      </c>
      <c r="D23" s="277">
        <v>4185000</v>
      </c>
      <c r="E23" s="277">
        <v>4185000</v>
      </c>
      <c r="F23" s="277">
        <v>4185000</v>
      </c>
      <c r="G23" s="273"/>
    </row>
    <row r="24" spans="1:8" s="38" customFormat="1" ht="15" customHeight="1" x14ac:dyDescent="0.2">
      <c r="A24" s="73"/>
      <c r="B24" s="80" t="s">
        <v>662</v>
      </c>
      <c r="C24" s="277">
        <v>1800000</v>
      </c>
      <c r="D24" s="277">
        <v>1800000</v>
      </c>
      <c r="E24" s="277">
        <v>1800000</v>
      </c>
      <c r="F24" s="277">
        <v>1953433</v>
      </c>
      <c r="G24" s="273"/>
      <c r="H24" s="167"/>
    </row>
    <row r="25" spans="1:8" s="38" customFormat="1" ht="24" x14ac:dyDescent="0.2">
      <c r="A25" s="73"/>
      <c r="B25" s="729" t="s">
        <v>663</v>
      </c>
      <c r="C25" s="433">
        <v>0</v>
      </c>
      <c r="D25" s="433">
        <v>0</v>
      </c>
      <c r="E25" s="434">
        <v>518160</v>
      </c>
      <c r="F25" s="434">
        <v>518160</v>
      </c>
      <c r="G25" s="273"/>
    </row>
    <row r="26" spans="1:8" s="38" customFormat="1" ht="15" customHeight="1" x14ac:dyDescent="0.2">
      <c r="A26" s="73"/>
      <c r="B26" s="279" t="s">
        <v>664</v>
      </c>
      <c r="C26" s="434">
        <v>0</v>
      </c>
      <c r="D26" s="434">
        <v>0</v>
      </c>
      <c r="E26" s="434">
        <v>0</v>
      </c>
      <c r="F26" s="434">
        <v>9225100</v>
      </c>
      <c r="G26" s="432"/>
      <c r="H26" s="167"/>
    </row>
    <row r="27" spans="1:8" s="38" customFormat="1" ht="24" x14ac:dyDescent="0.2">
      <c r="A27" s="49"/>
      <c r="B27" s="561" t="s">
        <v>509</v>
      </c>
      <c r="C27" s="562">
        <f>'7.sz. melléklet'!D64</f>
        <v>6685746</v>
      </c>
      <c r="D27" s="562">
        <f>'7.sz. melléklet'!E64</f>
        <v>6685746</v>
      </c>
      <c r="E27" s="562">
        <f>'7.sz. melléklet'!F64</f>
        <v>7456456</v>
      </c>
      <c r="F27" s="562">
        <f>'7.sz. melléklet'!G64</f>
        <v>7456456</v>
      </c>
      <c r="G27" s="120">
        <f t="shared" ref="G27:G28" si="0">F27/C27</f>
        <v>1.1152765899272872</v>
      </c>
    </row>
    <row r="28" spans="1:8" s="38" customFormat="1" ht="15" customHeight="1" x14ac:dyDescent="0.2">
      <c r="A28" s="283" t="s">
        <v>19</v>
      </c>
      <c r="B28" s="284" t="s">
        <v>15</v>
      </c>
      <c r="C28" s="285">
        <f>SUM(C29:C31)</f>
        <v>96000000</v>
      </c>
      <c r="D28" s="285">
        <f>SUM(D29:D31)</f>
        <v>96000000</v>
      </c>
      <c r="E28" s="285">
        <f>SUM(E29:E31)</f>
        <v>96000000</v>
      </c>
      <c r="F28" s="285">
        <f>SUM(F29:F31)</f>
        <v>96000000</v>
      </c>
      <c r="G28" s="69">
        <f t="shared" si="0"/>
        <v>1</v>
      </c>
    </row>
    <row r="29" spans="1:8" s="38" customFormat="1" ht="15" customHeight="1" x14ac:dyDescent="0.2">
      <c r="A29" s="73"/>
      <c r="B29" s="80" t="s">
        <v>348</v>
      </c>
      <c r="C29" s="274">
        <f>'7.sz. melléklet'!D69</f>
        <v>54500000</v>
      </c>
      <c r="D29" s="274">
        <f>'7.sz. melléklet'!E69</f>
        <v>54500000</v>
      </c>
      <c r="E29" s="274">
        <f>'7.sz. melléklet'!F69</f>
        <v>54500000</v>
      </c>
      <c r="F29" s="274">
        <f>'7.sz. melléklet'!G69</f>
        <v>50000000</v>
      </c>
      <c r="G29" s="273"/>
    </row>
    <row r="30" spans="1:8" s="38" customFormat="1" ht="15" customHeight="1" x14ac:dyDescent="0.2">
      <c r="A30" s="73"/>
      <c r="B30" s="80" t="s">
        <v>347</v>
      </c>
      <c r="C30" s="274">
        <f>'7.sz. melléklet'!D70</f>
        <v>41000000</v>
      </c>
      <c r="D30" s="274">
        <f>'7.sz. melléklet'!E70</f>
        <v>41000000</v>
      </c>
      <c r="E30" s="274">
        <f>'7.sz. melléklet'!F70</f>
        <v>41000000</v>
      </c>
      <c r="F30" s="274">
        <f>'7.sz. melléklet'!G70</f>
        <v>45650000</v>
      </c>
      <c r="G30" s="273"/>
    </row>
    <row r="31" spans="1:8" s="38" customFormat="1" ht="15" customHeight="1" x14ac:dyDescent="0.2">
      <c r="A31" s="49"/>
      <c r="B31" s="85" t="s">
        <v>346</v>
      </c>
      <c r="C31" s="86">
        <f>'7.sz. melléklet'!D74</f>
        <v>500000</v>
      </c>
      <c r="D31" s="86">
        <f>'7.sz. melléklet'!E74</f>
        <v>500000</v>
      </c>
      <c r="E31" s="86">
        <f>'7.sz. melléklet'!F74</f>
        <v>500000</v>
      </c>
      <c r="F31" s="86">
        <f>'7.sz. melléklet'!G74</f>
        <v>350000</v>
      </c>
      <c r="G31" s="273"/>
    </row>
    <row r="32" spans="1:8" s="282" customFormat="1" ht="15" customHeight="1" x14ac:dyDescent="0.2">
      <c r="A32" s="270" t="s">
        <v>55</v>
      </c>
      <c r="B32" s="271" t="s">
        <v>12</v>
      </c>
      <c r="C32" s="272">
        <f>'7.sz. melléklet'!D75+'8.sz. melléklet'!D35</f>
        <v>78494085</v>
      </c>
      <c r="D32" s="272">
        <f>'7.sz. melléklet'!E75+'8.sz. melléklet'!E35</f>
        <v>78494090</v>
      </c>
      <c r="E32" s="272">
        <f>'7.sz. melléklet'!F75+'8.sz. melléklet'!E35</f>
        <v>80049914</v>
      </c>
      <c r="F32" s="272">
        <f>'7.sz. melléklet'!G75+'8.sz. melléklet'!F35</f>
        <v>80069848</v>
      </c>
      <c r="G32" s="69">
        <f>F32/C32</f>
        <v>1.0200749266648563</v>
      </c>
    </row>
    <row r="33" spans="1:7" s="275" customFormat="1" ht="15" customHeight="1" x14ac:dyDescent="0.2">
      <c r="A33" s="81" t="s">
        <v>21</v>
      </c>
      <c r="B33" s="25" t="s">
        <v>338</v>
      </c>
      <c r="C33" s="26">
        <f>'7.sz. melléklet'!D87</f>
        <v>0</v>
      </c>
      <c r="D33" s="26">
        <f>'7.sz. melléklet'!E87</f>
        <v>0</v>
      </c>
      <c r="E33" s="26">
        <f>'7.sz. melléklet'!F87</f>
        <v>744600</v>
      </c>
      <c r="F33" s="26">
        <f>'7.sz. melléklet'!G87</f>
        <v>744600</v>
      </c>
      <c r="G33" s="82"/>
    </row>
    <row r="34" spans="1:7" s="38" customFormat="1" ht="15" customHeight="1" x14ac:dyDescent="0.2">
      <c r="A34" s="767" t="s">
        <v>57</v>
      </c>
      <c r="B34" s="767"/>
      <c r="C34" s="28">
        <f>C32+C28+C10+C33</f>
        <v>243731742</v>
      </c>
      <c r="D34" s="28">
        <f>D32+D28+D10+D33</f>
        <v>243731747</v>
      </c>
      <c r="E34" s="28">
        <f>E32+E28+E10+E33</f>
        <v>247321041</v>
      </c>
      <c r="F34" s="28">
        <f>F32+F28+F10+F33</f>
        <v>257927542</v>
      </c>
      <c r="G34" s="83">
        <f t="shared" ref="G34:G37" si="1">F34/C34</f>
        <v>1.0582435421973064</v>
      </c>
    </row>
    <row r="35" spans="1:7" s="38" customFormat="1" ht="15" customHeight="1" x14ac:dyDescent="0.2">
      <c r="A35" s="70" t="s">
        <v>22</v>
      </c>
      <c r="B35" s="71" t="s">
        <v>58</v>
      </c>
      <c r="C35" s="52">
        <f>SUM(C36)</f>
        <v>60031463</v>
      </c>
      <c r="D35" s="52">
        <f>SUM(D36)</f>
        <v>60031463</v>
      </c>
      <c r="E35" s="52">
        <f>SUM(E36)</f>
        <v>60031463</v>
      </c>
      <c r="F35" s="52">
        <f>SUM(F36)</f>
        <v>60031463</v>
      </c>
      <c r="G35" s="84">
        <f t="shared" si="1"/>
        <v>1</v>
      </c>
    </row>
    <row r="36" spans="1:7" s="38" customFormat="1" ht="15" customHeight="1" thickBot="1" x14ac:dyDescent="0.25">
      <c r="A36" s="286"/>
      <c r="B36" s="287" t="s">
        <v>59</v>
      </c>
      <c r="C36" s="288">
        <f>'2.sz. melléklet'!C18</f>
        <v>60031463</v>
      </c>
      <c r="D36" s="288">
        <f>'2.sz. melléklet'!D18</f>
        <v>60031463</v>
      </c>
      <c r="E36" s="288">
        <f>'2.sz. melléklet'!E18</f>
        <v>60031463</v>
      </c>
      <c r="F36" s="288">
        <f>'2.sz. melléklet'!F18</f>
        <v>60031463</v>
      </c>
      <c r="G36" s="435">
        <f t="shared" si="1"/>
        <v>1</v>
      </c>
    </row>
    <row r="37" spans="1:7" s="38" customFormat="1" ht="15" customHeight="1" thickTop="1" thickBot="1" x14ac:dyDescent="0.25">
      <c r="A37" s="792" t="s">
        <v>60</v>
      </c>
      <c r="B37" s="792"/>
      <c r="C37" s="63">
        <f>C35+C34</f>
        <v>303763205</v>
      </c>
      <c r="D37" s="63">
        <f>D35+D34</f>
        <v>303763210</v>
      </c>
      <c r="E37" s="63">
        <f>E35+E34</f>
        <v>307352504</v>
      </c>
      <c r="F37" s="63">
        <f>F35+F34</f>
        <v>317959005</v>
      </c>
      <c r="G37" s="89">
        <f t="shared" si="1"/>
        <v>1.0467331123925954</v>
      </c>
    </row>
    <row r="38" spans="1:7" ht="13.5" thickTop="1" x14ac:dyDescent="0.2"/>
  </sheetData>
  <sheetProtection selectLockedCells="1" selectUnlockedCells="1"/>
  <mergeCells count="4">
    <mergeCell ref="A34:B34"/>
    <mergeCell ref="A37:B37"/>
    <mergeCell ref="A9:G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9" width="9.7109375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/>
      <c r="H1" s="490" t="s">
        <v>423</v>
      </c>
    </row>
    <row r="2" spans="1:9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5/2020. (IV.23.)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  <c r="G3" s="41"/>
      <c r="H3" s="41"/>
    </row>
    <row r="4" spans="1:9" s="38" customFormat="1" ht="15" customHeight="1" x14ac:dyDescent="0.2">
      <c r="A4" s="796" t="s">
        <v>541</v>
      </c>
      <c r="B4" s="796"/>
      <c r="C4" s="796"/>
      <c r="D4" s="796"/>
      <c r="E4" s="796"/>
      <c r="F4" s="796"/>
      <c r="G4" s="796"/>
      <c r="H4" s="796"/>
      <c r="I4" s="658"/>
    </row>
    <row r="5" spans="1:9" s="38" customFormat="1" ht="15" customHeight="1" x14ac:dyDescent="0.2">
      <c r="A5" s="796" t="s">
        <v>61</v>
      </c>
      <c r="B5" s="796"/>
      <c r="C5" s="796"/>
      <c r="D5" s="796"/>
      <c r="E5" s="796"/>
      <c r="F5" s="796"/>
      <c r="G5" s="796"/>
      <c r="H5" s="796"/>
      <c r="I5" s="658"/>
    </row>
    <row r="6" spans="1:9" s="38" customFormat="1" ht="15" customHeight="1" x14ac:dyDescent="0.2">
      <c r="A6" s="41"/>
      <c r="B6" s="66"/>
      <c r="C6" s="66"/>
      <c r="D6" s="66"/>
      <c r="E6" s="66"/>
      <c r="F6" s="66"/>
      <c r="G6" s="66"/>
      <c r="H6" s="66"/>
      <c r="I6" s="66"/>
    </row>
    <row r="7" spans="1:9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383" t="s">
        <v>197</v>
      </c>
    </row>
    <row r="8" spans="1:9" s="38" customFormat="1" ht="47.25" thickTop="1" x14ac:dyDescent="0.2">
      <c r="A8" s="7" t="s">
        <v>1</v>
      </c>
      <c r="B8" s="8" t="s">
        <v>2</v>
      </c>
      <c r="C8" s="9" t="s">
        <v>225</v>
      </c>
      <c r="D8" s="9" t="s">
        <v>526</v>
      </c>
      <c r="E8" s="9" t="s">
        <v>627</v>
      </c>
      <c r="F8" s="9" t="s">
        <v>652</v>
      </c>
      <c r="G8" s="9" t="s">
        <v>698</v>
      </c>
      <c r="H8" s="10" t="s">
        <v>607</v>
      </c>
    </row>
    <row r="9" spans="1:9" s="38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4" t="s">
        <v>53</v>
      </c>
    </row>
    <row r="10" spans="1:9" s="38" customFormat="1" ht="15" customHeight="1" thickTop="1" x14ac:dyDescent="0.2">
      <c r="A10" s="798" t="s">
        <v>33</v>
      </c>
      <c r="B10" s="799"/>
      <c r="C10" s="799"/>
      <c r="D10" s="799"/>
      <c r="E10" s="799"/>
      <c r="F10" s="799"/>
      <c r="G10" s="799"/>
      <c r="H10" s="800"/>
    </row>
    <row r="11" spans="1:9" s="38" customFormat="1" ht="15" customHeight="1" x14ac:dyDescent="0.2">
      <c r="A11" s="73" t="s">
        <v>13</v>
      </c>
      <c r="B11" s="57" t="s">
        <v>106</v>
      </c>
      <c r="C11" s="57" t="s">
        <v>226</v>
      </c>
      <c r="D11" s="75">
        <f>'7.sz. melléklet'!D7+'8.sz. melléklet'!D8</f>
        <v>65966414</v>
      </c>
      <c r="E11" s="75">
        <f>'7.sz. melléklet'!E7+'8.sz. melléklet'!E8</f>
        <v>65966414</v>
      </c>
      <c r="F11" s="75">
        <f>'7.sz. melléklet'!F7+'8.sz. melléklet'!E8</f>
        <v>66539636</v>
      </c>
      <c r="G11" s="75">
        <f>'7.sz. melléklet'!G7+'8.sz. melléklet'!F8</f>
        <v>69759724</v>
      </c>
      <c r="H11" s="72">
        <f>G11/D11</f>
        <v>1.0575036563303259</v>
      </c>
    </row>
    <row r="12" spans="1:9" s="38" customFormat="1" ht="15" customHeight="1" x14ac:dyDescent="0.2">
      <c r="A12" s="73" t="s">
        <v>14</v>
      </c>
      <c r="B12" s="57" t="s">
        <v>516</v>
      </c>
      <c r="C12" s="57" t="s">
        <v>236</v>
      </c>
      <c r="D12" s="75">
        <f>'7.sz. melléklet'!D19+'8.sz. melléklet'!D18</f>
        <v>13823581</v>
      </c>
      <c r="E12" s="75">
        <f>'7.sz. melléklet'!E19+'8.sz. melléklet'!E18</f>
        <v>13823581</v>
      </c>
      <c r="F12" s="75">
        <f>'7.sz. melléklet'!F19+'8.sz. melléklet'!E18</f>
        <v>13938367</v>
      </c>
      <c r="G12" s="75">
        <f>'7.sz. melléklet'!G19+'8.sz. melléklet'!F18</f>
        <v>13740935</v>
      </c>
      <c r="H12" s="72">
        <f t="shared" ref="H12:H19" si="0">G12/D12</f>
        <v>0.99402137550320713</v>
      </c>
    </row>
    <row r="13" spans="1:9" s="38" customFormat="1" ht="15" customHeight="1" x14ac:dyDescent="0.2">
      <c r="A13" s="73" t="s">
        <v>42</v>
      </c>
      <c r="B13" s="57" t="s">
        <v>112</v>
      </c>
      <c r="C13" s="57" t="s">
        <v>237</v>
      </c>
      <c r="D13" s="75">
        <f>'7.sz. melléklet'!D20+'8.sz. melléklet'!D19</f>
        <v>129856047</v>
      </c>
      <c r="E13" s="75">
        <f>'7.sz. melléklet'!E20+'8.sz. melléklet'!E19</f>
        <v>145252047</v>
      </c>
      <c r="F13" s="75">
        <f>'7.sz. melléklet'!F20+'8.sz. melléklet'!E19</f>
        <v>157004547</v>
      </c>
      <c r="G13" s="75">
        <f>'7.sz. melléklet'!G20+'8.sz. melléklet'!F19</f>
        <v>156663402</v>
      </c>
      <c r="H13" s="72">
        <f t="shared" si="0"/>
        <v>1.2064390193550247</v>
      </c>
    </row>
    <row r="14" spans="1:9" s="38" customFormat="1" ht="15" customHeight="1" x14ac:dyDescent="0.2">
      <c r="A14" s="73" t="s">
        <v>43</v>
      </c>
      <c r="B14" s="57" t="s">
        <v>517</v>
      </c>
      <c r="C14" s="57" t="s">
        <v>260</v>
      </c>
      <c r="D14" s="75">
        <f>'7.sz. melléklet'!D31</f>
        <v>4634000</v>
      </c>
      <c r="E14" s="75">
        <f>'7.sz. melléklet'!E31</f>
        <v>4634000</v>
      </c>
      <c r="F14" s="75">
        <f>'7.sz. melléklet'!F31</f>
        <v>4634000</v>
      </c>
      <c r="G14" s="75">
        <f>'7.sz. melléklet'!G31</f>
        <v>4634000</v>
      </c>
      <c r="H14" s="72">
        <f t="shared" si="0"/>
        <v>1</v>
      </c>
    </row>
    <row r="15" spans="1:9" s="38" customFormat="1" ht="15" customHeight="1" x14ac:dyDescent="0.2">
      <c r="A15" s="73" t="s">
        <v>44</v>
      </c>
      <c r="B15" s="74" t="s">
        <v>408</v>
      </c>
      <c r="C15" s="316" t="s">
        <v>399</v>
      </c>
      <c r="D15" s="75">
        <f>'7.sz. melléklet'!D33</f>
        <v>1400140</v>
      </c>
      <c r="E15" s="75">
        <f>'7.sz. melléklet'!E33</f>
        <v>2500334</v>
      </c>
      <c r="F15" s="75">
        <f>'7.sz. melléklet'!F33</f>
        <v>2500334</v>
      </c>
      <c r="G15" s="75">
        <f>'7.sz. melléklet'!G33</f>
        <v>2500334</v>
      </c>
      <c r="H15" s="72">
        <f t="shared" si="0"/>
        <v>1.7857742797148857</v>
      </c>
    </row>
    <row r="16" spans="1:9" s="38" customFormat="1" ht="24" x14ac:dyDescent="0.2">
      <c r="A16" s="73" t="s">
        <v>45</v>
      </c>
      <c r="B16" s="563" t="s">
        <v>500</v>
      </c>
      <c r="C16" s="57" t="s">
        <v>265</v>
      </c>
      <c r="D16" s="75">
        <f>'7.sz. melléklet'!D34</f>
        <v>20406500</v>
      </c>
      <c r="E16" s="75">
        <f>'7.sz. melléklet'!E34</f>
        <v>20406500</v>
      </c>
      <c r="F16" s="75">
        <f>'7.sz. melléklet'!F34</f>
        <v>20406500</v>
      </c>
      <c r="G16" s="75">
        <f>'7.sz. melléklet'!G34</f>
        <v>20406500</v>
      </c>
      <c r="H16" s="72">
        <f t="shared" si="0"/>
        <v>1</v>
      </c>
    </row>
    <row r="17" spans="1:8" s="38" customFormat="1" ht="24" x14ac:dyDescent="0.2">
      <c r="A17" s="73" t="s">
        <v>46</v>
      </c>
      <c r="B17" s="563" t="s">
        <v>501</v>
      </c>
      <c r="C17" s="57" t="s">
        <v>266</v>
      </c>
      <c r="D17" s="75">
        <f>'7.sz. melléklet'!D35</f>
        <v>7636000</v>
      </c>
      <c r="E17" s="75">
        <f>'7.sz. melléklet'!E35</f>
        <v>7636000</v>
      </c>
      <c r="F17" s="75">
        <f>'7.sz. melléklet'!F35</f>
        <v>7636000</v>
      </c>
      <c r="G17" s="75">
        <f>'7.sz. melléklet'!G35</f>
        <v>16861100</v>
      </c>
      <c r="H17" s="72">
        <f t="shared" si="0"/>
        <v>2.2081063383970667</v>
      </c>
    </row>
    <row r="18" spans="1:8" s="38" customFormat="1" ht="15" customHeight="1" x14ac:dyDescent="0.2">
      <c r="A18" s="768" t="s">
        <v>63</v>
      </c>
      <c r="B18" s="768"/>
      <c r="C18" s="298"/>
      <c r="D18" s="179">
        <f>SUM(D11:D17)</f>
        <v>243722682</v>
      </c>
      <c r="E18" s="179">
        <f>SUM(E11:E17)</f>
        <v>260218876</v>
      </c>
      <c r="F18" s="179">
        <f>SUM(F11:F17)</f>
        <v>272659384</v>
      </c>
      <c r="G18" s="179">
        <f>SUM(G11:G17)</f>
        <v>284565995</v>
      </c>
      <c r="H18" s="245">
        <f t="shared" si="0"/>
        <v>1.1675810912010234</v>
      </c>
    </row>
    <row r="19" spans="1:8" s="38" customFormat="1" ht="15" customHeight="1" x14ac:dyDescent="0.2">
      <c r="A19" s="73" t="s">
        <v>64</v>
      </c>
      <c r="B19" s="57" t="s">
        <v>36</v>
      </c>
      <c r="C19" s="57" t="s">
        <v>419</v>
      </c>
      <c r="D19" s="75">
        <f>'7.sz. melléklet'!D36</f>
        <v>60040523</v>
      </c>
      <c r="E19" s="75">
        <f>'7.sz. melléklet'!E36</f>
        <v>38987329</v>
      </c>
      <c r="F19" s="75">
        <f>'7.sz. melléklet'!F36</f>
        <v>50018363</v>
      </c>
      <c r="G19" s="75">
        <f>'7.sz. melléklet'!G36</f>
        <v>76725290</v>
      </c>
      <c r="H19" s="72">
        <f t="shared" si="0"/>
        <v>1.2778917665324134</v>
      </c>
    </row>
    <row r="20" spans="1:8" s="38" customFormat="1" ht="15" customHeight="1" thickBot="1" x14ac:dyDescent="0.25">
      <c r="A20" s="90" t="s">
        <v>71</v>
      </c>
      <c r="B20" s="564" t="s">
        <v>518</v>
      </c>
      <c r="C20" s="565"/>
      <c r="D20" s="482">
        <v>25</v>
      </c>
      <c r="E20" s="596">
        <v>25</v>
      </c>
      <c r="F20" s="596">
        <v>25</v>
      </c>
      <c r="G20" s="596">
        <v>25</v>
      </c>
      <c r="H20" s="62"/>
    </row>
    <row r="21" spans="1:8" ht="15" customHeight="1" thickTop="1" thickBot="1" x14ac:dyDescent="0.25">
      <c r="A21" s="797" t="s">
        <v>65</v>
      </c>
      <c r="B21" s="797"/>
      <c r="C21" s="268"/>
      <c r="D21" s="296">
        <f>SUM(D18:D19)</f>
        <v>303763205</v>
      </c>
      <c r="E21" s="296">
        <f>SUM(E18:E19)</f>
        <v>299206205</v>
      </c>
      <c r="F21" s="296">
        <f>SUM(F18:F19)</f>
        <v>322677747</v>
      </c>
      <c r="G21" s="296">
        <f>SUM(G18:G19)</f>
        <v>361291285</v>
      </c>
      <c r="H21" s="297">
        <f>G21/D21</f>
        <v>1.1893846228018301</v>
      </c>
    </row>
    <row r="22" spans="1:8" ht="15" customHeight="1" thickTop="1" x14ac:dyDescent="0.2"/>
  </sheetData>
  <sheetProtection selectLockedCells="1" selectUnlockedCells="1"/>
  <mergeCells count="5">
    <mergeCell ref="A18:B18"/>
    <mergeCell ref="A21:B21"/>
    <mergeCell ref="A10:H10"/>
    <mergeCell ref="A4:H4"/>
    <mergeCell ref="A5:H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8" width="9.7109375" customWidth="1"/>
    <col min="9" max="9" width="9.140625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/>
      <c r="H1" s="490" t="s">
        <v>424</v>
      </c>
    </row>
    <row r="2" spans="1:9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5/2020. (IV.23.)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  <c r="G3" s="41"/>
      <c r="H3" s="41"/>
    </row>
    <row r="4" spans="1:9" s="38" customFormat="1" ht="15" customHeight="1" x14ac:dyDescent="0.2">
      <c r="A4" s="791" t="s">
        <v>600</v>
      </c>
      <c r="B4" s="791"/>
      <c r="C4" s="791"/>
      <c r="D4" s="791"/>
      <c r="E4" s="791"/>
      <c r="F4" s="791"/>
      <c r="G4" s="791"/>
      <c r="H4" s="791"/>
      <c r="I4" s="705"/>
    </row>
    <row r="5" spans="1:9" s="38" customFormat="1" ht="15" customHeight="1" x14ac:dyDescent="0.2">
      <c r="A5" s="41"/>
      <c r="B5" s="41"/>
      <c r="C5" s="41"/>
      <c r="D5" s="41"/>
      <c r="E5" s="41"/>
      <c r="F5" s="41"/>
      <c r="G5" s="41"/>
      <c r="H5" s="41"/>
    </row>
    <row r="6" spans="1:9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197</v>
      </c>
    </row>
    <row r="7" spans="1:9" s="38" customFormat="1" ht="47.25" thickTop="1" x14ac:dyDescent="0.2">
      <c r="A7" s="7" t="s">
        <v>1</v>
      </c>
      <c r="B7" s="8" t="s">
        <v>2</v>
      </c>
      <c r="C7" s="9" t="s">
        <v>225</v>
      </c>
      <c r="D7" s="9" t="s">
        <v>526</v>
      </c>
      <c r="E7" s="9" t="s">
        <v>627</v>
      </c>
      <c r="F7" s="9" t="s">
        <v>652</v>
      </c>
      <c r="G7" s="9" t="s">
        <v>698</v>
      </c>
      <c r="H7" s="10" t="s">
        <v>607</v>
      </c>
    </row>
    <row r="8" spans="1:9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4" t="s">
        <v>53</v>
      </c>
    </row>
    <row r="9" spans="1:9" s="38" customFormat="1" ht="15" customHeight="1" thickTop="1" x14ac:dyDescent="0.2">
      <c r="A9" s="49" t="s">
        <v>13</v>
      </c>
      <c r="B9" s="43" t="s">
        <v>192</v>
      </c>
      <c r="C9" s="43" t="s">
        <v>268</v>
      </c>
      <c r="D9" s="44">
        <f>'7.sz. melléklet'!D37</f>
        <v>184855892</v>
      </c>
      <c r="E9" s="44">
        <f>'7.sz. melléklet'!E37</f>
        <v>190623892</v>
      </c>
      <c r="F9" s="44">
        <f>'7.sz. melléklet'!F37</f>
        <v>169599350</v>
      </c>
      <c r="G9" s="44">
        <f>'7.sz. melléklet'!G37</f>
        <v>169935350</v>
      </c>
      <c r="H9" s="20">
        <f>G9/D9</f>
        <v>0.91928554811766561</v>
      </c>
    </row>
    <row r="10" spans="1:9" s="38" customFormat="1" ht="15" customHeight="1" x14ac:dyDescent="0.2">
      <c r="A10" s="251" t="s">
        <v>14</v>
      </c>
      <c r="B10" s="299" t="s">
        <v>284</v>
      </c>
      <c r="C10" s="299" t="s">
        <v>285</v>
      </c>
      <c r="D10" s="300">
        <f>'7.sz. melléklet'!D44</f>
        <v>12815000</v>
      </c>
      <c r="E10" s="300">
        <f>'7.sz. melléklet'!E44</f>
        <v>12815000</v>
      </c>
      <c r="F10" s="300">
        <f>'7.sz. melléklet'!F44</f>
        <v>9965000</v>
      </c>
      <c r="G10" s="300">
        <f>'7.sz. melléklet'!G44</f>
        <v>9965000</v>
      </c>
      <c r="H10" s="20">
        <f t="shared" ref="H10:H12" si="0">G10/D10</f>
        <v>0.77760436987904802</v>
      </c>
      <c r="I10" s="167"/>
    </row>
    <row r="11" spans="1:9" s="38" customFormat="1" ht="15" customHeight="1" thickBot="1" x14ac:dyDescent="0.25">
      <c r="A11" s="73" t="s">
        <v>42</v>
      </c>
      <c r="B11" s="301" t="s">
        <v>120</v>
      </c>
      <c r="C11" s="301" t="s">
        <v>292</v>
      </c>
      <c r="D11" s="566">
        <f>'7.sz. melléklet'!D48</f>
        <v>2500000</v>
      </c>
      <c r="E11" s="566">
        <f>'7.sz. melléklet'!E48</f>
        <v>2500000</v>
      </c>
      <c r="F11" s="566">
        <f>'7.sz. melléklet'!F48</f>
        <v>8674000</v>
      </c>
      <c r="G11" s="566">
        <f>'7.sz. melléklet'!G48</f>
        <v>8674000</v>
      </c>
      <c r="H11" s="567">
        <f t="shared" si="0"/>
        <v>3.4695999999999998</v>
      </c>
    </row>
    <row r="12" spans="1:9" s="38" customFormat="1" ht="15" customHeight="1" thickTop="1" thickBot="1" x14ac:dyDescent="0.25">
      <c r="A12" s="797" t="s">
        <v>68</v>
      </c>
      <c r="B12" s="797"/>
      <c r="C12" s="252"/>
      <c r="D12" s="63">
        <f>SUM(D9:D11)</f>
        <v>200170892</v>
      </c>
      <c r="E12" s="63">
        <f>SUM(E9:E11)</f>
        <v>205938892</v>
      </c>
      <c r="F12" s="63">
        <f>SUM(F9:F11)</f>
        <v>188238350</v>
      </c>
      <c r="G12" s="63">
        <f>SUM(G9:G11)</f>
        <v>188574350</v>
      </c>
      <c r="H12" s="89">
        <f t="shared" si="0"/>
        <v>0.94206679160924156</v>
      </c>
    </row>
    <row r="13" spans="1:9" ht="13.5" thickTop="1" x14ac:dyDescent="0.2"/>
  </sheetData>
  <sheetProtection selectLockedCells="1" selectUnlockedCells="1"/>
  <mergeCells count="2">
    <mergeCell ref="A12:B12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4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6" width="9.5703125" customWidth="1"/>
    <col min="7" max="7" width="9.5703125" style="261" customWidth="1"/>
    <col min="8" max="12" width="9.5703125" customWidth="1"/>
    <col min="13" max="13" width="7.7109375" style="261" customWidth="1"/>
    <col min="14" max="14" width="7.7109375" customWidth="1"/>
    <col min="15" max="16" width="8.28515625" customWidth="1"/>
    <col min="17" max="17" width="7.7109375" customWidth="1"/>
    <col min="18" max="18" width="8.7109375" bestFit="1" customWidth="1"/>
  </cols>
  <sheetData>
    <row r="1" spans="1:16" s="41" customFormat="1" ht="12" x14ac:dyDescent="0.2">
      <c r="B1" s="55"/>
      <c r="C1" s="55"/>
      <c r="D1" s="55"/>
      <c r="E1" s="609"/>
      <c r="F1" s="712"/>
      <c r="G1" s="545"/>
      <c r="H1" s="55"/>
      <c r="I1" s="55"/>
      <c r="J1" s="609"/>
      <c r="K1" s="712"/>
      <c r="L1" s="55"/>
      <c r="N1" s="39" t="s">
        <v>425</v>
      </c>
    </row>
    <row r="2" spans="1:16" s="41" customFormat="1" ht="1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N2" s="2" t="str">
        <f>'1.sz. melléklet'!G2</f>
        <v>az 5/2020. (IV.23.) önkormányzati rendelethez</v>
      </c>
    </row>
    <row r="3" spans="1:16" s="41" customFormat="1" ht="6.75" customHeight="1" x14ac:dyDescent="0.2">
      <c r="A3" s="40"/>
    </row>
    <row r="4" spans="1:16" s="41" customFormat="1" ht="12" x14ac:dyDescent="0.2">
      <c r="A4" s="791" t="s">
        <v>601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</row>
    <row r="5" spans="1:16" s="41" customFormat="1" thickBot="1" x14ac:dyDescent="0.25">
      <c r="N5" s="6" t="s">
        <v>197</v>
      </c>
      <c r="P5" s="6"/>
    </row>
    <row r="6" spans="1:16" s="41" customFormat="1" ht="34.5" thickTop="1" x14ac:dyDescent="0.2">
      <c r="A6" s="341" t="s">
        <v>69</v>
      </c>
      <c r="B6" s="342" t="s">
        <v>70</v>
      </c>
      <c r="C6" s="568" t="s">
        <v>548</v>
      </c>
      <c r="D6" s="343" t="s">
        <v>608</v>
      </c>
      <c r="E6" s="343" t="s">
        <v>608</v>
      </c>
      <c r="F6" s="343" t="s">
        <v>608</v>
      </c>
      <c r="G6" s="430" t="s">
        <v>607</v>
      </c>
      <c r="H6" s="345" t="s">
        <v>549</v>
      </c>
      <c r="I6" s="345" t="s">
        <v>609</v>
      </c>
      <c r="J6" s="345" t="s">
        <v>609</v>
      </c>
      <c r="K6" s="345" t="s">
        <v>609</v>
      </c>
      <c r="L6" s="430" t="s">
        <v>607</v>
      </c>
      <c r="M6" s="346" t="s">
        <v>194</v>
      </c>
      <c r="N6" s="344" t="s">
        <v>195</v>
      </c>
    </row>
    <row r="7" spans="1:16" s="41" customFormat="1" thickBot="1" x14ac:dyDescent="0.25">
      <c r="A7" s="347" t="s">
        <v>3</v>
      </c>
      <c r="B7" s="348" t="s">
        <v>4</v>
      </c>
      <c r="C7" s="349" t="s">
        <v>5</v>
      </c>
      <c r="D7" s="349" t="s">
        <v>6</v>
      </c>
      <c r="E7" s="349" t="s">
        <v>7</v>
      </c>
      <c r="F7" s="758" t="s">
        <v>8</v>
      </c>
      <c r="G7" s="350" t="s">
        <v>9</v>
      </c>
      <c r="H7" s="351" t="s">
        <v>53</v>
      </c>
      <c r="I7" s="351" t="s">
        <v>11</v>
      </c>
      <c r="J7" s="351" t="s">
        <v>168</v>
      </c>
      <c r="K7" s="348" t="s">
        <v>169</v>
      </c>
      <c r="L7" s="352" t="s">
        <v>170</v>
      </c>
      <c r="M7" s="353" t="s">
        <v>171</v>
      </c>
      <c r="N7" s="354" t="s">
        <v>172</v>
      </c>
    </row>
    <row r="8" spans="1:16" s="41" customFormat="1" ht="34.5" thickTop="1" x14ac:dyDescent="0.2">
      <c r="A8" s="97" t="s">
        <v>13</v>
      </c>
      <c r="B8" s="98" t="s">
        <v>369</v>
      </c>
      <c r="C8" s="107">
        <v>3466814</v>
      </c>
      <c r="D8" s="107">
        <v>3466812</v>
      </c>
      <c r="E8" s="107">
        <v>3820636</v>
      </c>
      <c r="F8" s="759">
        <v>3793032</v>
      </c>
      <c r="G8" s="356">
        <f>F8/C8</f>
        <v>1.094097347016598</v>
      </c>
      <c r="H8" s="99">
        <v>45125451</v>
      </c>
      <c r="I8" s="99">
        <v>45280451</v>
      </c>
      <c r="J8" s="99">
        <v>31063375</v>
      </c>
      <c r="K8" s="99">
        <v>32571369</v>
      </c>
      <c r="L8" s="355">
        <f>K8/H8</f>
        <v>0.72179597717483202</v>
      </c>
      <c r="M8" s="200" t="s">
        <v>196</v>
      </c>
      <c r="N8" s="201"/>
    </row>
    <row r="9" spans="1:16" s="41" customFormat="1" ht="12" x14ac:dyDescent="0.2">
      <c r="A9" s="100" t="s">
        <v>14</v>
      </c>
      <c r="B9" s="108" t="s">
        <v>391</v>
      </c>
      <c r="C9" s="102">
        <v>127000</v>
      </c>
      <c r="D9" s="102">
        <v>127000</v>
      </c>
      <c r="E9" s="102">
        <v>127000</v>
      </c>
      <c r="F9" s="760">
        <v>127000</v>
      </c>
      <c r="G9" s="356">
        <f t="shared" ref="G9:G12" si="0">F9/C9</f>
        <v>1</v>
      </c>
      <c r="H9" s="102">
        <v>6187636</v>
      </c>
      <c r="I9" s="102">
        <v>6187636</v>
      </c>
      <c r="J9" s="102">
        <v>6187636</v>
      </c>
      <c r="K9" s="102">
        <v>6287401</v>
      </c>
      <c r="L9" s="357">
        <f t="shared" ref="L9:L16" si="1">K9/H9</f>
        <v>1.0161232819771557</v>
      </c>
      <c r="M9" s="202" t="s">
        <v>196</v>
      </c>
      <c r="N9" s="203"/>
    </row>
    <row r="10" spans="1:16" s="41" customFormat="1" ht="22.5" x14ac:dyDescent="0.2">
      <c r="A10" s="100" t="s">
        <v>42</v>
      </c>
      <c r="B10" s="307" t="s">
        <v>367</v>
      </c>
      <c r="C10" s="102">
        <v>4026000</v>
      </c>
      <c r="D10" s="102">
        <v>4026000</v>
      </c>
      <c r="E10" s="102">
        <v>4521000</v>
      </c>
      <c r="F10" s="760">
        <v>10521000</v>
      </c>
      <c r="G10" s="356">
        <f t="shared" si="0"/>
        <v>2.613263785394933</v>
      </c>
      <c r="H10" s="102">
        <v>39650000</v>
      </c>
      <c r="I10" s="102">
        <v>36265000</v>
      </c>
      <c r="J10" s="102">
        <v>36830000</v>
      </c>
      <c r="K10" s="102">
        <v>36549406</v>
      </c>
      <c r="L10" s="357">
        <f t="shared" si="1"/>
        <v>0.92180090794451452</v>
      </c>
      <c r="M10" s="202" t="s">
        <v>196</v>
      </c>
      <c r="N10" s="203"/>
    </row>
    <row r="11" spans="1:16" s="41" customFormat="1" ht="22.5" x14ac:dyDescent="0.2">
      <c r="A11" s="100" t="s">
        <v>43</v>
      </c>
      <c r="B11" s="307" t="s">
        <v>370</v>
      </c>
      <c r="C11" s="102">
        <v>6350000</v>
      </c>
      <c r="D11" s="102">
        <v>6350000</v>
      </c>
      <c r="E11" s="102">
        <v>7120710</v>
      </c>
      <c r="F11" s="760">
        <v>7120710</v>
      </c>
      <c r="G11" s="356">
        <f t="shared" si="0"/>
        <v>1.1213716535433071</v>
      </c>
      <c r="H11" s="102">
        <v>16478109</v>
      </c>
      <c r="I11" s="102">
        <v>16478109</v>
      </c>
      <c r="J11" s="102">
        <v>16871166</v>
      </c>
      <c r="K11" s="102">
        <v>16699988</v>
      </c>
      <c r="L11" s="357">
        <f t="shared" si="1"/>
        <v>1.0134650766055742</v>
      </c>
      <c r="M11" s="202" t="s">
        <v>196</v>
      </c>
      <c r="N11" s="203"/>
    </row>
    <row r="12" spans="1:16" s="41" customFormat="1" ht="22.5" x14ac:dyDescent="0.2">
      <c r="A12" s="100" t="s">
        <v>44</v>
      </c>
      <c r="B12" s="101" t="s">
        <v>372</v>
      </c>
      <c r="C12" s="102">
        <v>62551911</v>
      </c>
      <c r="D12" s="102">
        <v>62551911</v>
      </c>
      <c r="E12" s="102">
        <v>63070071</v>
      </c>
      <c r="F12" s="760">
        <v>76388817</v>
      </c>
      <c r="G12" s="356">
        <f t="shared" si="0"/>
        <v>1.2212067669683184</v>
      </c>
      <c r="H12" s="102">
        <v>3744043</v>
      </c>
      <c r="I12" s="102">
        <v>4844237</v>
      </c>
      <c r="J12" s="102">
        <v>4844237</v>
      </c>
      <c r="K12" s="102">
        <v>4844237</v>
      </c>
      <c r="L12" s="357">
        <f t="shared" si="1"/>
        <v>1.2938518601415636</v>
      </c>
      <c r="M12" s="202" t="s">
        <v>196</v>
      </c>
      <c r="N12" s="203"/>
    </row>
    <row r="13" spans="1:16" s="41" customFormat="1" ht="12" x14ac:dyDescent="0.2">
      <c r="A13" s="100" t="s">
        <v>45</v>
      </c>
      <c r="B13" s="101" t="s">
        <v>373</v>
      </c>
      <c r="C13" s="464"/>
      <c r="D13" s="464"/>
      <c r="E13" s="464"/>
      <c r="F13" s="761"/>
      <c r="G13" s="465"/>
      <c r="H13" s="102">
        <v>16821500</v>
      </c>
      <c r="I13" s="102">
        <v>16821500</v>
      </c>
      <c r="J13" s="102">
        <v>16821500</v>
      </c>
      <c r="K13" s="102">
        <v>16821500</v>
      </c>
      <c r="L13" s="357">
        <f t="shared" si="1"/>
        <v>1</v>
      </c>
      <c r="M13" s="202" t="s">
        <v>196</v>
      </c>
      <c r="N13" s="203"/>
    </row>
    <row r="14" spans="1:16" s="41" customFormat="1" ht="12.75" customHeight="1" x14ac:dyDescent="0.2">
      <c r="A14" s="100" t="s">
        <v>46</v>
      </c>
      <c r="B14" s="101" t="s">
        <v>375</v>
      </c>
      <c r="C14" s="464"/>
      <c r="D14" s="464"/>
      <c r="E14" s="464"/>
      <c r="F14" s="762"/>
      <c r="G14" s="466"/>
      <c r="H14" s="102">
        <v>288000</v>
      </c>
      <c r="I14" s="102">
        <v>288000</v>
      </c>
      <c r="J14" s="102">
        <v>288000</v>
      </c>
      <c r="K14" s="102">
        <v>226113</v>
      </c>
      <c r="L14" s="357">
        <f t="shared" si="1"/>
        <v>0.78511458333333328</v>
      </c>
      <c r="M14" s="202" t="s">
        <v>196</v>
      </c>
      <c r="N14" s="203"/>
    </row>
    <row r="15" spans="1:16" s="41" customFormat="1" ht="12.75" customHeight="1" x14ac:dyDescent="0.2">
      <c r="A15" s="100" t="s">
        <v>64</v>
      </c>
      <c r="B15" s="101" t="s">
        <v>376</v>
      </c>
      <c r="C15" s="464"/>
      <c r="D15" s="464"/>
      <c r="E15" s="464"/>
      <c r="F15" s="762"/>
      <c r="G15" s="466"/>
      <c r="H15" s="102">
        <v>1100000</v>
      </c>
      <c r="I15" s="102">
        <v>1100000</v>
      </c>
      <c r="J15" s="102">
        <v>1100000</v>
      </c>
      <c r="K15" s="102">
        <v>1100000</v>
      </c>
      <c r="L15" s="357">
        <f t="shared" si="1"/>
        <v>1</v>
      </c>
      <c r="M15" s="202" t="s">
        <v>196</v>
      </c>
      <c r="N15" s="203"/>
    </row>
    <row r="16" spans="1:16" s="41" customFormat="1" ht="12.75" customHeight="1" x14ac:dyDescent="0.2">
      <c r="A16" s="100" t="s">
        <v>71</v>
      </c>
      <c r="B16" s="101" t="s">
        <v>496</v>
      </c>
      <c r="C16" s="102">
        <v>17877316</v>
      </c>
      <c r="D16" s="102">
        <v>17877316</v>
      </c>
      <c r="E16" s="102">
        <v>13863215</v>
      </c>
      <c r="F16" s="102">
        <v>13863215</v>
      </c>
      <c r="G16" s="356">
        <f>F16/C16</f>
        <v>0.77546400141945249</v>
      </c>
      <c r="H16" s="102">
        <v>41502042</v>
      </c>
      <c r="I16" s="102">
        <v>41502042</v>
      </c>
      <c r="J16" s="102">
        <v>53749000</v>
      </c>
      <c r="K16" s="102">
        <v>53749000</v>
      </c>
      <c r="L16" s="660">
        <f t="shared" si="1"/>
        <v>1.2950929016938493</v>
      </c>
      <c r="M16" s="202"/>
      <c r="N16" s="203" t="s">
        <v>196</v>
      </c>
    </row>
    <row r="17" spans="1:14" s="41" customFormat="1" ht="12" x14ac:dyDescent="0.2">
      <c r="A17" s="100" t="s">
        <v>72</v>
      </c>
      <c r="B17" s="108" t="s">
        <v>418</v>
      </c>
      <c r="C17" s="102">
        <v>0</v>
      </c>
      <c r="D17" s="102">
        <v>0</v>
      </c>
      <c r="E17" s="102">
        <v>0</v>
      </c>
      <c r="F17" s="102">
        <v>0</v>
      </c>
      <c r="G17" s="466"/>
      <c r="H17" s="102">
        <v>0</v>
      </c>
      <c r="I17" s="102">
        <v>0</v>
      </c>
      <c r="J17" s="102">
        <v>0</v>
      </c>
      <c r="K17" s="102">
        <v>0</v>
      </c>
      <c r="L17" s="466"/>
      <c r="M17" s="202" t="s">
        <v>196</v>
      </c>
      <c r="N17" s="203"/>
    </row>
    <row r="18" spans="1:14" s="41" customFormat="1" ht="22.5" x14ac:dyDescent="0.2">
      <c r="A18" s="100" t="s">
        <v>73</v>
      </c>
      <c r="B18" s="307" t="s">
        <v>363</v>
      </c>
      <c r="C18" s="102">
        <v>19048372</v>
      </c>
      <c r="D18" s="102">
        <v>20259372</v>
      </c>
      <c r="E18" s="102">
        <v>20960179</v>
      </c>
      <c r="F18" s="102">
        <v>20960179</v>
      </c>
      <c r="G18" s="356">
        <f>F18/C18</f>
        <v>1.1003659000359716</v>
      </c>
      <c r="H18" s="102">
        <v>89797850</v>
      </c>
      <c r="I18" s="102">
        <v>94663850</v>
      </c>
      <c r="J18" s="102">
        <v>87436850</v>
      </c>
      <c r="K18" s="102">
        <v>87436850</v>
      </c>
      <c r="L18" s="357">
        <f>K18/H18</f>
        <v>0.97370761103968528</v>
      </c>
      <c r="M18" s="202" t="s">
        <v>196</v>
      </c>
      <c r="N18" s="203"/>
    </row>
    <row r="19" spans="1:14" s="41" customFormat="1" ht="22.5" x14ac:dyDescent="0.2">
      <c r="A19" s="100" t="s">
        <v>74</v>
      </c>
      <c r="B19" s="307" t="s">
        <v>497</v>
      </c>
      <c r="C19" s="102">
        <v>0</v>
      </c>
      <c r="D19" s="102">
        <v>0</v>
      </c>
      <c r="E19" s="102">
        <v>0</v>
      </c>
      <c r="F19" s="102">
        <v>0</v>
      </c>
      <c r="G19" s="466"/>
      <c r="H19" s="102">
        <v>0</v>
      </c>
      <c r="I19" s="102">
        <v>0</v>
      </c>
      <c r="J19" s="102">
        <v>0</v>
      </c>
      <c r="K19" s="102">
        <v>0</v>
      </c>
      <c r="L19" s="466"/>
      <c r="M19" s="202"/>
      <c r="N19" s="203" t="s">
        <v>196</v>
      </c>
    </row>
    <row r="20" spans="1:14" s="41" customFormat="1" ht="22.5" x14ac:dyDescent="0.2">
      <c r="A20" s="100" t="s">
        <v>75</v>
      </c>
      <c r="B20" s="307" t="s">
        <v>362</v>
      </c>
      <c r="C20" s="464"/>
      <c r="D20" s="464"/>
      <c r="E20" s="464"/>
      <c r="F20" s="464"/>
      <c r="G20" s="467"/>
      <c r="H20" s="102">
        <v>3300000</v>
      </c>
      <c r="I20" s="102">
        <v>3300000</v>
      </c>
      <c r="J20" s="102">
        <v>3300000</v>
      </c>
      <c r="K20" s="102">
        <v>3300000</v>
      </c>
      <c r="L20" s="357">
        <f>K20/H20</f>
        <v>1</v>
      </c>
      <c r="M20" s="202" t="s">
        <v>196</v>
      </c>
      <c r="N20" s="203"/>
    </row>
    <row r="21" spans="1:14" s="41" customFormat="1" ht="12.75" customHeight="1" x14ac:dyDescent="0.2">
      <c r="A21" s="100" t="s">
        <v>76</v>
      </c>
      <c r="B21" s="307" t="s">
        <v>361</v>
      </c>
      <c r="C21" s="358">
        <v>8890000</v>
      </c>
      <c r="D21" s="358">
        <v>8890000</v>
      </c>
      <c r="E21" s="358">
        <v>10836600</v>
      </c>
      <c r="F21" s="358">
        <v>10836600</v>
      </c>
      <c r="G21" s="356">
        <f>F21/C21</f>
        <v>1.2189651293588302</v>
      </c>
      <c r="H21" s="102">
        <v>0</v>
      </c>
      <c r="I21" s="102">
        <v>0</v>
      </c>
      <c r="J21" s="102">
        <v>0</v>
      </c>
      <c r="K21" s="102">
        <v>9225100</v>
      </c>
      <c r="L21" s="466"/>
      <c r="M21" s="202" t="s">
        <v>196</v>
      </c>
      <c r="N21" s="203"/>
    </row>
    <row r="22" spans="1:14" s="41" customFormat="1" ht="22.5" x14ac:dyDescent="0.2">
      <c r="A22" s="100"/>
      <c r="B22" s="307" t="s">
        <v>694</v>
      </c>
      <c r="C22" s="358">
        <v>0</v>
      </c>
      <c r="D22" s="358">
        <v>0</v>
      </c>
      <c r="E22" s="358">
        <v>0</v>
      </c>
      <c r="F22" s="763">
        <v>24676858</v>
      </c>
      <c r="G22" s="466"/>
      <c r="H22" s="102">
        <v>0</v>
      </c>
      <c r="I22" s="102">
        <v>0</v>
      </c>
      <c r="J22" s="102">
        <v>0</v>
      </c>
      <c r="K22" s="102">
        <v>0</v>
      </c>
      <c r="L22" s="466"/>
      <c r="M22" s="202"/>
      <c r="N22" s="203"/>
    </row>
    <row r="23" spans="1:14" s="41" customFormat="1" ht="12.75" customHeight="1" x14ac:dyDescent="0.2">
      <c r="A23" s="100" t="s">
        <v>77</v>
      </c>
      <c r="B23" s="101" t="s">
        <v>371</v>
      </c>
      <c r="C23" s="464"/>
      <c r="D23" s="464"/>
      <c r="E23" s="464"/>
      <c r="F23" s="762"/>
      <c r="G23" s="466"/>
      <c r="H23" s="102">
        <v>16800000</v>
      </c>
      <c r="I23" s="102">
        <v>20040000</v>
      </c>
      <c r="J23" s="102">
        <v>20040000</v>
      </c>
      <c r="K23" s="102">
        <v>19812132</v>
      </c>
      <c r="L23" s="357">
        <f t="shared" ref="L23:L27" si="2">K23/H23</f>
        <v>1.1792935714285715</v>
      </c>
      <c r="M23" s="202" t="s">
        <v>196</v>
      </c>
      <c r="N23" s="203"/>
    </row>
    <row r="24" spans="1:14" s="41" customFormat="1" ht="12.75" customHeight="1" x14ac:dyDescent="0.2">
      <c r="A24" s="100" t="s">
        <v>78</v>
      </c>
      <c r="B24" s="307" t="s">
        <v>368</v>
      </c>
      <c r="C24" s="102">
        <v>0</v>
      </c>
      <c r="D24" s="102">
        <v>0</v>
      </c>
      <c r="E24" s="102">
        <v>0</v>
      </c>
      <c r="F24" s="760"/>
      <c r="G24" s="466"/>
      <c r="H24" s="102">
        <v>30465939</v>
      </c>
      <c r="I24" s="102">
        <v>30465939</v>
      </c>
      <c r="J24" s="102">
        <v>30270704</v>
      </c>
      <c r="K24" s="102">
        <v>31348484</v>
      </c>
      <c r="L24" s="357">
        <f t="shared" si="2"/>
        <v>1.0289682520535475</v>
      </c>
      <c r="M24" s="202" t="s">
        <v>196</v>
      </c>
      <c r="N24" s="203"/>
    </row>
    <row r="25" spans="1:14" s="41" customFormat="1" ht="12.75" customHeight="1" x14ac:dyDescent="0.2">
      <c r="A25" s="100" t="s">
        <v>79</v>
      </c>
      <c r="B25" s="307" t="s">
        <v>470</v>
      </c>
      <c r="C25" s="464"/>
      <c r="D25" s="464"/>
      <c r="E25" s="464"/>
      <c r="F25" s="762"/>
      <c r="G25" s="466"/>
      <c r="H25" s="102">
        <v>14479655</v>
      </c>
      <c r="I25" s="102">
        <v>14679655</v>
      </c>
      <c r="J25" s="102">
        <v>14679655</v>
      </c>
      <c r="K25" s="102">
        <v>14999655</v>
      </c>
      <c r="L25" s="357">
        <f t="shared" si="2"/>
        <v>1.0359124578589751</v>
      </c>
      <c r="M25" s="202" t="s">
        <v>196</v>
      </c>
      <c r="N25" s="203"/>
    </row>
    <row r="26" spans="1:14" s="41" customFormat="1" ht="12.75" customHeight="1" x14ac:dyDescent="0.2">
      <c r="A26" s="100" t="s">
        <v>80</v>
      </c>
      <c r="B26" s="101" t="s">
        <v>379</v>
      </c>
      <c r="C26" s="464"/>
      <c r="D26" s="464"/>
      <c r="E26" s="464"/>
      <c r="F26" s="762"/>
      <c r="G26" s="466"/>
      <c r="H26" s="102">
        <v>710000</v>
      </c>
      <c r="I26" s="102">
        <v>710000</v>
      </c>
      <c r="J26" s="102">
        <v>710000</v>
      </c>
      <c r="K26" s="102">
        <v>671742</v>
      </c>
      <c r="L26" s="357">
        <f t="shared" si="2"/>
        <v>0.94611549295774644</v>
      </c>
      <c r="M26" s="202" t="s">
        <v>196</v>
      </c>
      <c r="N26" s="203"/>
    </row>
    <row r="27" spans="1:14" s="41" customFormat="1" ht="12.75" customHeight="1" thickBot="1" x14ac:dyDescent="0.25">
      <c r="A27" s="359" t="s">
        <v>81</v>
      </c>
      <c r="B27" s="360" t="s">
        <v>380</v>
      </c>
      <c r="C27" s="468"/>
      <c r="D27" s="468"/>
      <c r="E27" s="468"/>
      <c r="F27" s="764"/>
      <c r="G27" s="469"/>
      <c r="H27" s="110">
        <v>900000</v>
      </c>
      <c r="I27" s="110">
        <v>900000</v>
      </c>
      <c r="J27" s="110">
        <v>900000</v>
      </c>
      <c r="K27" s="110">
        <v>900000</v>
      </c>
      <c r="L27" s="361">
        <f t="shared" si="2"/>
        <v>1</v>
      </c>
      <c r="M27" s="338" t="s">
        <v>196</v>
      </c>
      <c r="N27" s="362"/>
    </row>
    <row r="28" spans="1:14" s="41" customFormat="1" ht="6.75" customHeight="1" thickTop="1" x14ac:dyDescent="0.2">
      <c r="A28" s="94"/>
      <c r="B28" s="363"/>
      <c r="C28" s="364"/>
      <c r="D28" s="364"/>
      <c r="E28" s="364"/>
      <c r="F28" s="364"/>
      <c r="G28" s="365"/>
      <c r="H28" s="364"/>
      <c r="I28" s="364"/>
      <c r="J28" s="364"/>
      <c r="K28" s="364"/>
      <c r="L28" s="366"/>
      <c r="M28" s="367"/>
      <c r="N28" s="367"/>
    </row>
    <row r="29" spans="1:14" s="41" customFormat="1" ht="6.75" customHeight="1" thickBot="1" x14ac:dyDescent="0.25">
      <c r="A29" s="322"/>
      <c r="B29" s="368"/>
      <c r="C29" s="369"/>
      <c r="D29" s="369"/>
      <c r="E29" s="369"/>
      <c r="F29" s="369"/>
      <c r="G29" s="104"/>
      <c r="H29" s="369"/>
      <c r="I29" s="369"/>
      <c r="J29" s="369"/>
      <c r="K29" s="369"/>
      <c r="L29" s="370"/>
      <c r="M29" s="371"/>
      <c r="N29" s="371"/>
    </row>
    <row r="30" spans="1:14" s="41" customFormat="1" thickTop="1" x14ac:dyDescent="0.2">
      <c r="A30" s="105" t="s">
        <v>82</v>
      </c>
      <c r="B30" s="106" t="s">
        <v>382</v>
      </c>
      <c r="C30" s="470"/>
      <c r="D30" s="470"/>
      <c r="E30" s="470"/>
      <c r="F30" s="765"/>
      <c r="G30" s="471"/>
      <c r="H30" s="107">
        <v>906000</v>
      </c>
      <c r="I30" s="107">
        <v>906000</v>
      </c>
      <c r="J30" s="107">
        <v>906000</v>
      </c>
      <c r="K30" s="107">
        <v>898673</v>
      </c>
      <c r="L30" s="373">
        <f t="shared" ref="L30:L40" si="3">K30/H30</f>
        <v>0.99191280353200884</v>
      </c>
      <c r="M30" s="206" t="s">
        <v>196</v>
      </c>
      <c r="N30" s="207"/>
    </row>
    <row r="31" spans="1:14" s="41" customFormat="1" ht="12.75" customHeight="1" x14ac:dyDescent="0.2">
      <c r="A31" s="100" t="s">
        <v>83</v>
      </c>
      <c r="B31" s="101" t="s">
        <v>383</v>
      </c>
      <c r="C31" s="102">
        <v>0</v>
      </c>
      <c r="D31" s="102">
        <v>0</v>
      </c>
      <c r="E31" s="102">
        <v>0</v>
      </c>
      <c r="F31" s="760">
        <v>0</v>
      </c>
      <c r="G31" s="466"/>
      <c r="H31" s="102">
        <v>2831400</v>
      </c>
      <c r="I31" s="102">
        <v>2831400</v>
      </c>
      <c r="J31" s="102">
        <v>2831400</v>
      </c>
      <c r="K31" s="102">
        <v>2831400</v>
      </c>
      <c r="L31" s="357">
        <f t="shared" si="3"/>
        <v>1</v>
      </c>
      <c r="M31" s="202" t="s">
        <v>196</v>
      </c>
      <c r="N31" s="203"/>
    </row>
    <row r="32" spans="1:14" s="41" customFormat="1" ht="12.75" customHeight="1" x14ac:dyDescent="0.2">
      <c r="A32" s="100" t="s">
        <v>84</v>
      </c>
      <c r="B32" s="101" t="s">
        <v>381</v>
      </c>
      <c r="C32" s="464"/>
      <c r="D32" s="464"/>
      <c r="E32" s="464"/>
      <c r="F32" s="762"/>
      <c r="G32" s="466"/>
      <c r="H32" s="102">
        <v>150000</v>
      </c>
      <c r="I32" s="102">
        <v>150000</v>
      </c>
      <c r="J32" s="102">
        <v>150000</v>
      </c>
      <c r="K32" s="102">
        <v>150000</v>
      </c>
      <c r="L32" s="357">
        <f t="shared" si="3"/>
        <v>1</v>
      </c>
      <c r="M32" s="202" t="s">
        <v>196</v>
      </c>
      <c r="N32" s="203"/>
    </row>
    <row r="33" spans="1:17" s="41" customFormat="1" ht="12.75" customHeight="1" x14ac:dyDescent="0.2">
      <c r="A33" s="100" t="s">
        <v>85</v>
      </c>
      <c r="B33" s="108" t="s">
        <v>389</v>
      </c>
      <c r="C33" s="464"/>
      <c r="D33" s="464"/>
      <c r="E33" s="464"/>
      <c r="F33" s="762"/>
      <c r="G33" s="466"/>
      <c r="H33" s="102">
        <v>1054115</v>
      </c>
      <c r="I33" s="102">
        <v>1054115</v>
      </c>
      <c r="J33" s="102">
        <v>1477115</v>
      </c>
      <c r="K33" s="102">
        <v>1459267</v>
      </c>
      <c r="L33" s="357">
        <f t="shared" si="3"/>
        <v>1.3843527508858142</v>
      </c>
      <c r="M33" s="202" t="s">
        <v>196</v>
      </c>
      <c r="N33" s="203"/>
    </row>
    <row r="34" spans="1:17" s="41" customFormat="1" ht="12.75" customHeight="1" x14ac:dyDescent="0.2">
      <c r="A34" s="100" t="s">
        <v>86</v>
      </c>
      <c r="B34" s="374" t="s">
        <v>390</v>
      </c>
      <c r="C34" s="309">
        <v>53899000</v>
      </c>
      <c r="D34" s="309">
        <v>53899000</v>
      </c>
      <c r="E34" s="309">
        <v>53899000</v>
      </c>
      <c r="F34" s="309">
        <v>53899000</v>
      </c>
      <c r="G34" s="372">
        <f t="shared" ref="G34:G36" si="4">F34/C34</f>
        <v>1</v>
      </c>
      <c r="H34" s="309">
        <v>49714105</v>
      </c>
      <c r="I34" s="309">
        <v>64755105</v>
      </c>
      <c r="J34" s="309">
        <v>62128714</v>
      </c>
      <c r="K34" s="309">
        <v>62427091</v>
      </c>
      <c r="L34" s="357">
        <f t="shared" si="3"/>
        <v>1.2557219123224685</v>
      </c>
      <c r="M34" s="202"/>
      <c r="N34" s="203" t="s">
        <v>196</v>
      </c>
    </row>
    <row r="35" spans="1:17" s="41" customFormat="1" ht="12.75" customHeight="1" x14ac:dyDescent="0.2">
      <c r="A35" s="100" t="s">
        <v>87</v>
      </c>
      <c r="B35" s="308" t="s">
        <v>364</v>
      </c>
      <c r="C35" s="107">
        <v>1016000</v>
      </c>
      <c r="D35" s="107">
        <v>1016000</v>
      </c>
      <c r="E35" s="107">
        <v>1016000</v>
      </c>
      <c r="F35" s="107">
        <v>1016000</v>
      </c>
      <c r="G35" s="372">
        <f t="shared" si="4"/>
        <v>1</v>
      </c>
      <c r="H35" s="107">
        <v>450000</v>
      </c>
      <c r="I35" s="107">
        <v>450000</v>
      </c>
      <c r="J35" s="107">
        <v>450000</v>
      </c>
      <c r="K35" s="107">
        <v>450000</v>
      </c>
      <c r="L35" s="357">
        <f t="shared" si="3"/>
        <v>1</v>
      </c>
      <c r="M35" s="206"/>
      <c r="N35" s="207" t="s">
        <v>196</v>
      </c>
    </row>
    <row r="36" spans="1:17" s="41" customFormat="1" ht="12.75" customHeight="1" x14ac:dyDescent="0.2">
      <c r="A36" s="100" t="s">
        <v>88</v>
      </c>
      <c r="B36" s="98" t="s">
        <v>520</v>
      </c>
      <c r="C36" s="99">
        <v>4685746</v>
      </c>
      <c r="D36" s="99">
        <v>4685746</v>
      </c>
      <c r="E36" s="99">
        <v>4685746</v>
      </c>
      <c r="F36" s="99">
        <v>4685746</v>
      </c>
      <c r="G36" s="659">
        <f t="shared" si="4"/>
        <v>1</v>
      </c>
      <c r="H36" s="99">
        <v>9398683</v>
      </c>
      <c r="I36" s="99">
        <v>9398683</v>
      </c>
      <c r="J36" s="99">
        <v>9776336</v>
      </c>
      <c r="K36" s="99">
        <v>10194128</v>
      </c>
      <c r="L36" s="357">
        <f t="shared" si="3"/>
        <v>1.0846336662274916</v>
      </c>
      <c r="M36" s="546"/>
      <c r="N36" s="207" t="s">
        <v>196</v>
      </c>
    </row>
    <row r="37" spans="1:17" s="41" customFormat="1" ht="12.75" customHeight="1" x14ac:dyDescent="0.2">
      <c r="A37" s="100" t="s">
        <v>89</v>
      </c>
      <c r="B37" s="374" t="s">
        <v>388</v>
      </c>
      <c r="C37" s="472"/>
      <c r="D37" s="472"/>
      <c r="E37" s="472"/>
      <c r="F37" s="472"/>
      <c r="G37" s="473"/>
      <c r="H37" s="309">
        <v>891331</v>
      </c>
      <c r="I37" s="309">
        <v>891331</v>
      </c>
      <c r="J37" s="309">
        <v>891331</v>
      </c>
      <c r="K37" s="309">
        <v>891331</v>
      </c>
      <c r="L37" s="357">
        <f t="shared" si="3"/>
        <v>1</v>
      </c>
      <c r="M37" s="202" t="s">
        <v>196</v>
      </c>
      <c r="N37" s="203"/>
    </row>
    <row r="38" spans="1:17" s="41" customFormat="1" ht="22.5" x14ac:dyDescent="0.2">
      <c r="A38" s="100" t="s">
        <v>90</v>
      </c>
      <c r="B38" s="109" t="s">
        <v>525</v>
      </c>
      <c r="C38" s="107">
        <v>889000</v>
      </c>
      <c r="D38" s="107">
        <v>889000</v>
      </c>
      <c r="E38" s="107">
        <v>889000</v>
      </c>
      <c r="F38" s="107">
        <v>889000</v>
      </c>
      <c r="G38" s="375">
        <f t="shared" ref="G38:G40" si="5">F38/C38</f>
        <v>1</v>
      </c>
      <c r="H38" s="107">
        <v>11913618</v>
      </c>
      <c r="I38" s="107">
        <v>12960618</v>
      </c>
      <c r="J38" s="107">
        <v>12960618</v>
      </c>
      <c r="K38" s="107">
        <v>13103405</v>
      </c>
      <c r="L38" s="357">
        <f t="shared" si="3"/>
        <v>1.0998678151339081</v>
      </c>
      <c r="M38" s="202" t="s">
        <v>196</v>
      </c>
      <c r="N38" s="207"/>
    </row>
    <row r="39" spans="1:17" s="41" customFormat="1" ht="12.75" customHeight="1" x14ac:dyDescent="0.2">
      <c r="A39" s="100" t="s">
        <v>91</v>
      </c>
      <c r="B39" s="106" t="s">
        <v>366</v>
      </c>
      <c r="C39" s="107">
        <v>762000</v>
      </c>
      <c r="D39" s="107">
        <v>762000</v>
      </c>
      <c r="E39" s="107">
        <v>762000</v>
      </c>
      <c r="F39" s="107">
        <v>762000</v>
      </c>
      <c r="G39" s="375">
        <f t="shared" si="5"/>
        <v>1</v>
      </c>
      <c r="H39" s="107">
        <v>1524000</v>
      </c>
      <c r="I39" s="107">
        <v>1524000</v>
      </c>
      <c r="J39" s="107">
        <v>1524000</v>
      </c>
      <c r="K39" s="107">
        <v>1524000</v>
      </c>
      <c r="L39" s="357">
        <f t="shared" si="3"/>
        <v>1</v>
      </c>
      <c r="M39" s="202"/>
      <c r="N39" s="207" t="s">
        <v>196</v>
      </c>
    </row>
    <row r="40" spans="1:17" s="41" customFormat="1" ht="12.75" customHeight="1" x14ac:dyDescent="0.2">
      <c r="A40" s="100" t="s">
        <v>92</v>
      </c>
      <c r="B40" s="108" t="s">
        <v>387</v>
      </c>
      <c r="C40" s="102">
        <v>728000</v>
      </c>
      <c r="D40" s="102">
        <v>728000</v>
      </c>
      <c r="E40" s="102">
        <v>5728000</v>
      </c>
      <c r="F40" s="102">
        <v>728000</v>
      </c>
      <c r="G40" s="356">
        <f t="shared" si="5"/>
        <v>1</v>
      </c>
      <c r="H40" s="102">
        <v>10036000</v>
      </c>
      <c r="I40" s="102">
        <v>10036000</v>
      </c>
      <c r="J40" s="102">
        <v>15036000</v>
      </c>
      <c r="K40" s="102">
        <v>15036000</v>
      </c>
      <c r="L40" s="357">
        <f t="shared" si="3"/>
        <v>1.4982064567556796</v>
      </c>
      <c r="M40" s="202"/>
      <c r="N40" s="207" t="s">
        <v>196</v>
      </c>
    </row>
    <row r="41" spans="1:17" s="41" customFormat="1" ht="12.75" customHeight="1" x14ac:dyDescent="0.2">
      <c r="A41" s="100" t="s">
        <v>93</v>
      </c>
      <c r="B41" s="101" t="s">
        <v>550</v>
      </c>
      <c r="C41" s="102">
        <v>0</v>
      </c>
      <c r="D41" s="102">
        <v>0</v>
      </c>
      <c r="E41" s="102">
        <v>0</v>
      </c>
      <c r="F41" s="102">
        <v>0</v>
      </c>
      <c r="G41" s="466"/>
      <c r="H41" s="102">
        <v>0</v>
      </c>
      <c r="I41" s="102">
        <v>0</v>
      </c>
      <c r="J41" s="102">
        <v>0</v>
      </c>
      <c r="K41" s="102">
        <v>0</v>
      </c>
      <c r="L41" s="473"/>
      <c r="M41" s="202"/>
      <c r="N41" s="203" t="s">
        <v>196</v>
      </c>
    </row>
    <row r="42" spans="1:17" s="41" customFormat="1" ht="12.75" customHeight="1" x14ac:dyDescent="0.2">
      <c r="A42" s="100" t="s">
        <v>94</v>
      </c>
      <c r="B42" s="101" t="s">
        <v>374</v>
      </c>
      <c r="C42" s="464"/>
      <c r="D42" s="464"/>
      <c r="E42" s="464"/>
      <c r="F42" s="464"/>
      <c r="G42" s="466"/>
      <c r="H42" s="102">
        <v>1000000</v>
      </c>
      <c r="I42" s="102">
        <v>1000000</v>
      </c>
      <c r="J42" s="102">
        <v>1000000</v>
      </c>
      <c r="K42" s="102">
        <v>980976</v>
      </c>
      <c r="L42" s="357">
        <f t="shared" ref="L42:L49" si="6">K42/H42</f>
        <v>0.98097599999999996</v>
      </c>
      <c r="M42" s="202"/>
      <c r="N42" s="203" t="s">
        <v>196</v>
      </c>
    </row>
    <row r="43" spans="1:17" s="41" customFormat="1" ht="12.75" customHeight="1" x14ac:dyDescent="0.2">
      <c r="A43" s="100" t="s">
        <v>95</v>
      </c>
      <c r="B43" s="101" t="s">
        <v>377</v>
      </c>
      <c r="C43" s="102">
        <v>0</v>
      </c>
      <c r="D43" s="102">
        <v>0</v>
      </c>
      <c r="E43" s="102">
        <v>0</v>
      </c>
      <c r="F43" s="102">
        <v>16800</v>
      </c>
      <c r="G43" s="466"/>
      <c r="H43" s="102">
        <v>16331553</v>
      </c>
      <c r="I43" s="102">
        <v>16331553</v>
      </c>
      <c r="J43" s="102">
        <v>16331553</v>
      </c>
      <c r="K43" s="102">
        <v>16763099</v>
      </c>
      <c r="L43" s="357">
        <f t="shared" si="6"/>
        <v>1.0264240638964341</v>
      </c>
      <c r="M43" s="202" t="s">
        <v>196</v>
      </c>
      <c r="N43" s="203"/>
    </row>
    <row r="44" spans="1:17" s="41" customFormat="1" ht="22.5" x14ac:dyDescent="0.2">
      <c r="A44" s="100" t="s">
        <v>96</v>
      </c>
      <c r="B44" s="307" t="s">
        <v>378</v>
      </c>
      <c r="C44" s="102">
        <v>1200271</v>
      </c>
      <c r="D44" s="102">
        <v>1200278</v>
      </c>
      <c r="E44" s="102">
        <v>1200278</v>
      </c>
      <c r="F44" s="102">
        <v>1165016</v>
      </c>
      <c r="G44" s="356">
        <f>F44/C44</f>
        <v>0.97062746663045263</v>
      </c>
      <c r="H44" s="102">
        <v>4810447</v>
      </c>
      <c r="I44" s="102">
        <v>4810447</v>
      </c>
      <c r="J44" s="102">
        <v>4810447</v>
      </c>
      <c r="K44" s="102">
        <v>4236951</v>
      </c>
      <c r="L44" s="357">
        <f t="shared" si="6"/>
        <v>0.88078114154464227</v>
      </c>
      <c r="M44" s="202" t="s">
        <v>196</v>
      </c>
      <c r="N44" s="203"/>
      <c r="P44" s="548"/>
    </row>
    <row r="45" spans="1:17" s="41" customFormat="1" ht="12.75" customHeight="1" x14ac:dyDescent="0.2">
      <c r="A45" s="100" t="s">
        <v>97</v>
      </c>
      <c r="B45" s="101" t="s">
        <v>365</v>
      </c>
      <c r="C45" s="474"/>
      <c r="D45" s="474"/>
      <c r="E45" s="474"/>
      <c r="F45" s="474"/>
      <c r="G45" s="466"/>
      <c r="H45" s="102">
        <v>1326000</v>
      </c>
      <c r="I45" s="102">
        <v>1326000</v>
      </c>
      <c r="J45" s="102">
        <v>1326000</v>
      </c>
      <c r="K45" s="102">
        <v>1444950</v>
      </c>
      <c r="L45" s="357">
        <f t="shared" si="6"/>
        <v>1.0897058823529411</v>
      </c>
      <c r="M45" s="202" t="s">
        <v>196</v>
      </c>
      <c r="N45" s="203"/>
      <c r="Q45" s="548"/>
    </row>
    <row r="46" spans="1:17" s="41" customFormat="1" ht="12.75" customHeight="1" x14ac:dyDescent="0.2">
      <c r="A46" s="100" t="s">
        <v>98</v>
      </c>
      <c r="B46" s="101" t="s">
        <v>384</v>
      </c>
      <c r="C46" s="474"/>
      <c r="D46" s="474"/>
      <c r="E46" s="474"/>
      <c r="F46" s="474"/>
      <c r="G46" s="466"/>
      <c r="H46" s="102">
        <v>450000</v>
      </c>
      <c r="I46" s="102">
        <v>450000</v>
      </c>
      <c r="J46" s="102">
        <v>450000</v>
      </c>
      <c r="K46" s="102">
        <v>450000</v>
      </c>
      <c r="L46" s="357">
        <f t="shared" si="6"/>
        <v>1</v>
      </c>
      <c r="M46" s="202" t="s">
        <v>196</v>
      </c>
      <c r="N46" s="203"/>
    </row>
    <row r="47" spans="1:17" s="41" customFormat="1" ht="12.75" customHeight="1" x14ac:dyDescent="0.2">
      <c r="A47" s="100" t="s">
        <v>99</v>
      </c>
      <c r="B47" s="106" t="s">
        <v>385</v>
      </c>
      <c r="C47" s="474"/>
      <c r="D47" s="474"/>
      <c r="E47" s="474"/>
      <c r="F47" s="474"/>
      <c r="G47" s="466"/>
      <c r="H47" s="107">
        <v>150000</v>
      </c>
      <c r="I47" s="107">
        <v>150000</v>
      </c>
      <c r="J47" s="107">
        <v>150000</v>
      </c>
      <c r="K47" s="107">
        <v>150000</v>
      </c>
      <c r="L47" s="357">
        <f t="shared" si="6"/>
        <v>1</v>
      </c>
      <c r="M47" s="202" t="s">
        <v>196</v>
      </c>
      <c r="N47" s="203"/>
    </row>
    <row r="48" spans="1:17" s="41" customFormat="1" ht="12.75" customHeight="1" x14ac:dyDescent="0.2">
      <c r="A48" s="100" t="s">
        <v>100</v>
      </c>
      <c r="B48" s="475" t="s">
        <v>471</v>
      </c>
      <c r="C48" s="474"/>
      <c r="D48" s="474"/>
      <c r="E48" s="474"/>
      <c r="F48" s="474"/>
      <c r="G48" s="466"/>
      <c r="H48" s="99">
        <v>360000</v>
      </c>
      <c r="I48" s="99">
        <v>360000</v>
      </c>
      <c r="J48" s="99">
        <v>360000</v>
      </c>
      <c r="K48" s="99">
        <v>360000</v>
      </c>
      <c r="L48" s="357">
        <f t="shared" si="6"/>
        <v>1</v>
      </c>
      <c r="M48" s="202" t="s">
        <v>196</v>
      </c>
      <c r="N48" s="362"/>
    </row>
    <row r="49" spans="1:14" s="41" customFormat="1" ht="22.5" x14ac:dyDescent="0.2">
      <c r="A49" s="100" t="s">
        <v>101</v>
      </c>
      <c r="B49" s="477" t="s">
        <v>386</v>
      </c>
      <c r="C49" s="474"/>
      <c r="D49" s="474"/>
      <c r="E49" s="474"/>
      <c r="F49" s="474"/>
      <c r="G49" s="466"/>
      <c r="H49" s="309">
        <v>5550000</v>
      </c>
      <c r="I49" s="309">
        <v>5550000</v>
      </c>
      <c r="J49" s="309">
        <v>5550000</v>
      </c>
      <c r="K49" s="309">
        <v>5550000</v>
      </c>
      <c r="L49" s="357">
        <f t="shared" si="6"/>
        <v>1</v>
      </c>
      <c r="M49" s="202" t="s">
        <v>196</v>
      </c>
      <c r="N49" s="203"/>
    </row>
    <row r="50" spans="1:14" s="41" customFormat="1" ht="22.5" x14ac:dyDescent="0.2">
      <c r="A50" s="100" t="s">
        <v>498</v>
      </c>
      <c r="B50" s="475" t="s">
        <v>472</v>
      </c>
      <c r="C50" s="457">
        <v>96000000</v>
      </c>
      <c r="D50" s="457">
        <v>96000000</v>
      </c>
      <c r="E50" s="457">
        <v>96000000</v>
      </c>
      <c r="F50" s="457">
        <v>96000000</v>
      </c>
      <c r="G50" s="356">
        <f>F50/C50</f>
        <v>1</v>
      </c>
      <c r="H50" s="479"/>
      <c r="I50" s="479"/>
      <c r="J50" s="479"/>
      <c r="K50" s="479"/>
      <c r="L50" s="480"/>
      <c r="M50" s="455" t="s">
        <v>196</v>
      </c>
      <c r="N50" s="476"/>
    </row>
    <row r="51" spans="1:14" s="41" customFormat="1" ht="23.25" thickBot="1" x14ac:dyDescent="0.25">
      <c r="A51" s="100" t="s">
        <v>519</v>
      </c>
      <c r="B51" s="376" t="s">
        <v>473</v>
      </c>
      <c r="C51" s="478">
        <v>0</v>
      </c>
      <c r="D51" s="478">
        <v>0</v>
      </c>
      <c r="E51" s="478">
        <v>0</v>
      </c>
      <c r="F51" s="478">
        <v>0</v>
      </c>
      <c r="G51" s="480"/>
      <c r="H51" s="103">
        <v>0</v>
      </c>
      <c r="I51" s="103">
        <v>0</v>
      </c>
      <c r="J51" s="103">
        <v>0</v>
      </c>
      <c r="K51" s="103">
        <v>0</v>
      </c>
      <c r="L51" s="480"/>
      <c r="M51" s="204"/>
      <c r="N51" s="205" t="s">
        <v>196</v>
      </c>
    </row>
    <row r="52" spans="1:14" s="41" customFormat="1" ht="12.75" customHeight="1" thickTop="1" x14ac:dyDescent="0.2">
      <c r="A52" s="801" t="s">
        <v>102</v>
      </c>
      <c r="B52" s="801"/>
      <c r="C52" s="111">
        <f>SUM(C8:C51)</f>
        <v>281517430</v>
      </c>
      <c r="D52" s="111">
        <f t="shared" ref="D52:E52" si="7">SUM(D8:D51)</f>
        <v>282728435</v>
      </c>
      <c r="E52" s="111">
        <f t="shared" si="7"/>
        <v>288499435</v>
      </c>
      <c r="F52" s="111">
        <f t="shared" ref="F52" si="8">SUM(F8:F51)</f>
        <v>327448973</v>
      </c>
      <c r="G52" s="377">
        <f t="shared" ref="G52:G54" si="9">F52/C52</f>
        <v>1.1631570130488902</v>
      </c>
      <c r="H52" s="111">
        <f>SUM(H8:H51)</f>
        <v>446197477</v>
      </c>
      <c r="I52" s="111">
        <f>SUM(I8:I51)</f>
        <v>468461671</v>
      </c>
      <c r="J52" s="111">
        <f>SUM(J8:J51)</f>
        <v>463201637</v>
      </c>
      <c r="K52" s="111">
        <f>SUM(K8:K51)</f>
        <v>475444248</v>
      </c>
      <c r="L52" s="112">
        <f t="shared" ref="L52:L54" si="10">K52/H52</f>
        <v>1.0655466973875336</v>
      </c>
      <c r="M52" s="206"/>
      <c r="N52" s="207"/>
    </row>
    <row r="53" spans="1:14" s="41" customFormat="1" ht="12.75" customHeight="1" thickBot="1" x14ac:dyDescent="0.25">
      <c r="A53" s="802" t="s">
        <v>103</v>
      </c>
      <c r="B53" s="802"/>
      <c r="C53" s="113">
        <f>'7.sz. melléklet'!D94+'8.sz. melléklet'!D39</f>
        <v>224720570</v>
      </c>
      <c r="D53" s="113">
        <f>'7.sz. melléklet'!E94+'8.sz. melléklet'!E39</f>
        <v>224720565</v>
      </c>
      <c r="E53" s="113">
        <f>'7.sz. melléklet'!F94+'8.sz. melléklet'!E39</f>
        <v>224720565</v>
      </c>
      <c r="F53" s="113">
        <f>'7.sz. melléklet'!G94+'8.sz. melléklet'!F39</f>
        <v>224720565</v>
      </c>
      <c r="G53" s="378">
        <f t="shared" si="9"/>
        <v>0.99999997775014549</v>
      </c>
      <c r="H53" s="379">
        <f>'7.sz. melléklet'!D36</f>
        <v>60040523</v>
      </c>
      <c r="I53" s="379">
        <f>'7.sz. melléklet'!E36</f>
        <v>38987329</v>
      </c>
      <c r="J53" s="379">
        <f>'7.sz. melléklet'!F36</f>
        <v>50018363</v>
      </c>
      <c r="K53" s="379">
        <f>'7.sz. melléklet'!G36</f>
        <v>76725290</v>
      </c>
      <c r="L53" s="391">
        <f t="shared" si="10"/>
        <v>1.2778917665324134</v>
      </c>
      <c r="M53" s="204"/>
      <c r="N53" s="205"/>
    </row>
    <row r="54" spans="1:14" s="41" customFormat="1" ht="12.75" customHeight="1" thickTop="1" thickBot="1" x14ac:dyDescent="0.25">
      <c r="A54" s="803" t="s">
        <v>104</v>
      </c>
      <c r="B54" s="803"/>
      <c r="C54" s="114">
        <f>SUM(C52:C53)</f>
        <v>506238000</v>
      </c>
      <c r="D54" s="114">
        <f>SUM(D52:D53)</f>
        <v>507449000</v>
      </c>
      <c r="E54" s="114">
        <f>SUM(E52:E53)</f>
        <v>513220000</v>
      </c>
      <c r="F54" s="114">
        <f>SUM(F52:F53)</f>
        <v>552169538</v>
      </c>
      <c r="G54" s="380">
        <f t="shared" si="9"/>
        <v>1.0907311146140748</v>
      </c>
      <c r="H54" s="114">
        <f>SUM(H52:H53)</f>
        <v>506238000</v>
      </c>
      <c r="I54" s="114">
        <f>SUM(I52:I53)</f>
        <v>507449000</v>
      </c>
      <c r="J54" s="114">
        <f>SUM(J52:J53)</f>
        <v>513220000</v>
      </c>
      <c r="K54" s="114">
        <f>SUM(K52:K53)</f>
        <v>552169538</v>
      </c>
      <c r="L54" s="115">
        <f t="shared" si="10"/>
        <v>1.0907311146140748</v>
      </c>
      <c r="M54" s="198"/>
      <c r="N54" s="199"/>
    </row>
    <row r="55" spans="1:14" s="38" customFormat="1" ht="13.5" thickTop="1" x14ac:dyDescent="0.2">
      <c r="G55" s="552"/>
      <c r="M55" s="552"/>
    </row>
    <row r="56" spans="1:14" s="38" customFormat="1" x14ac:dyDescent="0.2">
      <c r="G56" s="552"/>
      <c r="M56" s="552"/>
    </row>
    <row r="57" spans="1:14" s="38" customFormat="1" x14ac:dyDescent="0.2">
      <c r="G57" s="552"/>
      <c r="M57" s="552"/>
    </row>
    <row r="58" spans="1:14" s="38" customFormat="1" x14ac:dyDescent="0.2">
      <c r="G58" s="552"/>
      <c r="M58" s="552"/>
    </row>
    <row r="59" spans="1:14" s="38" customFormat="1" x14ac:dyDescent="0.2">
      <c r="G59" s="552"/>
      <c r="M59" s="552"/>
    </row>
    <row r="60" spans="1:14" s="38" customFormat="1" x14ac:dyDescent="0.2">
      <c r="G60" s="552"/>
      <c r="M60" s="552"/>
    </row>
    <row r="61" spans="1:14" s="38" customFormat="1" x14ac:dyDescent="0.2">
      <c r="G61" s="552"/>
      <c r="M61" s="552"/>
    </row>
    <row r="62" spans="1:14" s="38" customFormat="1" x14ac:dyDescent="0.2">
      <c r="G62" s="552"/>
      <c r="M62" s="552"/>
    </row>
    <row r="63" spans="1:14" s="38" customFormat="1" x14ac:dyDescent="0.2">
      <c r="G63" s="552"/>
      <c r="M63" s="552"/>
    </row>
    <row r="64" spans="1:14" s="38" customFormat="1" x14ac:dyDescent="0.2">
      <c r="G64" s="552"/>
      <c r="M64" s="552"/>
    </row>
    <row r="65" spans="7:13" s="38" customFormat="1" x14ac:dyDescent="0.2">
      <c r="G65" s="552"/>
      <c r="M65" s="552"/>
    </row>
    <row r="66" spans="7:13" s="38" customFormat="1" x14ac:dyDescent="0.2">
      <c r="G66" s="552"/>
      <c r="M66" s="552"/>
    </row>
    <row r="67" spans="7:13" s="38" customFormat="1" x14ac:dyDescent="0.2">
      <c r="G67" s="552"/>
      <c r="M67" s="552"/>
    </row>
    <row r="68" spans="7:13" s="38" customFormat="1" x14ac:dyDescent="0.2">
      <c r="G68" s="552"/>
      <c r="M68" s="552"/>
    </row>
    <row r="69" spans="7:13" s="38" customFormat="1" x14ac:dyDescent="0.2">
      <c r="G69" s="552"/>
      <c r="M69" s="552"/>
    </row>
    <row r="70" spans="7:13" s="38" customFormat="1" x14ac:dyDescent="0.2">
      <c r="G70" s="552"/>
      <c r="M70" s="552"/>
    </row>
    <row r="71" spans="7:13" s="38" customFormat="1" x14ac:dyDescent="0.2">
      <c r="G71" s="552"/>
      <c r="M71" s="552"/>
    </row>
    <row r="72" spans="7:13" s="38" customFormat="1" x14ac:dyDescent="0.2">
      <c r="G72" s="552"/>
      <c r="M72" s="552"/>
    </row>
    <row r="73" spans="7:13" s="38" customFormat="1" x14ac:dyDescent="0.2">
      <c r="G73" s="552"/>
      <c r="M73" s="552"/>
    </row>
    <row r="74" spans="7:13" s="38" customFormat="1" x14ac:dyDescent="0.2">
      <c r="G74" s="552"/>
      <c r="M74" s="552"/>
    </row>
    <row r="75" spans="7:13" s="38" customFormat="1" x14ac:dyDescent="0.2">
      <c r="G75" s="552"/>
      <c r="M75" s="552"/>
    </row>
    <row r="76" spans="7:13" s="38" customFormat="1" x14ac:dyDescent="0.2">
      <c r="G76" s="552"/>
      <c r="M76" s="552"/>
    </row>
    <row r="77" spans="7:13" s="38" customFormat="1" x14ac:dyDescent="0.2">
      <c r="G77" s="552"/>
      <c r="M77" s="552"/>
    </row>
    <row r="78" spans="7:13" s="38" customFormat="1" x14ac:dyDescent="0.2">
      <c r="G78" s="552"/>
      <c r="M78" s="552"/>
    </row>
    <row r="79" spans="7:13" s="38" customFormat="1" x14ac:dyDescent="0.2">
      <c r="G79" s="552"/>
      <c r="M79" s="552"/>
    </row>
    <row r="80" spans="7:13" s="38" customFormat="1" x14ac:dyDescent="0.2">
      <c r="G80" s="552"/>
      <c r="M80" s="552"/>
    </row>
    <row r="81" spans="7:13" s="38" customFormat="1" x14ac:dyDescent="0.2">
      <c r="G81" s="552"/>
      <c r="M81" s="552"/>
    </row>
    <row r="82" spans="7:13" s="38" customFormat="1" x14ac:dyDescent="0.2">
      <c r="G82" s="552"/>
      <c r="M82" s="552"/>
    </row>
    <row r="83" spans="7:13" s="38" customFormat="1" x14ac:dyDescent="0.2">
      <c r="G83" s="552"/>
      <c r="M83" s="552"/>
    </row>
    <row r="84" spans="7:13" s="38" customFormat="1" x14ac:dyDescent="0.2">
      <c r="G84" s="552"/>
      <c r="M84" s="552"/>
    </row>
    <row r="85" spans="7:13" s="38" customFormat="1" x14ac:dyDescent="0.2">
      <c r="G85" s="552"/>
      <c r="M85" s="552"/>
    </row>
    <row r="86" spans="7:13" s="38" customFormat="1" x14ac:dyDescent="0.2">
      <c r="G86" s="552"/>
      <c r="M86" s="552"/>
    </row>
    <row r="87" spans="7:13" s="38" customFormat="1" x14ac:dyDescent="0.2">
      <c r="G87" s="552"/>
      <c r="M87" s="552"/>
    </row>
    <row r="88" spans="7:13" s="38" customFormat="1" x14ac:dyDescent="0.2">
      <c r="G88" s="552"/>
      <c r="M88" s="552"/>
    </row>
    <row r="89" spans="7:13" s="38" customFormat="1" x14ac:dyDescent="0.2">
      <c r="G89" s="552"/>
      <c r="M89" s="552"/>
    </row>
    <row r="90" spans="7:13" s="38" customFormat="1" x14ac:dyDescent="0.2">
      <c r="G90" s="552"/>
      <c r="M90" s="552"/>
    </row>
    <row r="91" spans="7:13" s="38" customFormat="1" x14ac:dyDescent="0.2">
      <c r="G91" s="552"/>
      <c r="M91" s="552"/>
    </row>
    <row r="92" spans="7:13" s="38" customFormat="1" x14ac:dyDescent="0.2">
      <c r="G92" s="552"/>
      <c r="M92" s="552"/>
    </row>
    <row r="93" spans="7:13" s="38" customFormat="1" x14ac:dyDescent="0.2">
      <c r="G93" s="552"/>
      <c r="M93" s="552"/>
    </row>
    <row r="94" spans="7:13" s="38" customFormat="1" x14ac:dyDescent="0.2">
      <c r="G94" s="552"/>
      <c r="M94" s="552"/>
    </row>
    <row r="95" spans="7:13" s="38" customFormat="1" x14ac:dyDescent="0.2">
      <c r="G95" s="552"/>
      <c r="M95" s="552"/>
    </row>
    <row r="96" spans="7:13" s="38" customFormat="1" x14ac:dyDescent="0.2">
      <c r="G96" s="552"/>
      <c r="M96" s="552"/>
    </row>
    <row r="97" spans="7:13" s="38" customFormat="1" x14ac:dyDescent="0.2">
      <c r="G97" s="552"/>
      <c r="M97" s="552"/>
    </row>
    <row r="98" spans="7:13" s="38" customFormat="1" x14ac:dyDescent="0.2">
      <c r="G98" s="552"/>
      <c r="M98" s="552"/>
    </row>
    <row r="99" spans="7:13" s="38" customFormat="1" x14ac:dyDescent="0.2">
      <c r="G99" s="552"/>
      <c r="M99" s="552"/>
    </row>
    <row r="100" spans="7:13" s="38" customFormat="1" x14ac:dyDescent="0.2">
      <c r="G100" s="552"/>
      <c r="M100" s="552"/>
    </row>
    <row r="101" spans="7:13" s="38" customFormat="1" x14ac:dyDescent="0.2">
      <c r="G101" s="552"/>
      <c r="M101" s="552"/>
    </row>
    <row r="102" spans="7:13" s="38" customFormat="1" x14ac:dyDescent="0.2">
      <c r="G102" s="552"/>
      <c r="M102" s="552"/>
    </row>
    <row r="103" spans="7:13" s="38" customFormat="1" x14ac:dyDescent="0.2">
      <c r="G103" s="552"/>
      <c r="M103" s="552"/>
    </row>
    <row r="104" spans="7:13" s="38" customFormat="1" x14ac:dyDescent="0.2">
      <c r="G104" s="552"/>
      <c r="M104" s="552"/>
    </row>
  </sheetData>
  <sheetProtection selectLockedCells="1" selectUnlockedCells="1"/>
  <mergeCells count="4">
    <mergeCell ref="A4:P4"/>
    <mergeCell ref="A52:B52"/>
    <mergeCell ref="A53:B53"/>
    <mergeCell ref="A54:B5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landscape" r:id="rId1"/>
  <headerFooter alignWithMargins="0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7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6.140625" style="1" customWidth="1"/>
    <col min="3" max="3" width="5.7109375" style="1" customWidth="1"/>
    <col min="4" max="8" width="10.140625" style="1" customWidth="1"/>
    <col min="11" max="11" width="9.5703125" style="592" customWidth="1"/>
    <col min="12" max="12" width="11.140625" bestFit="1" customWidth="1"/>
  </cols>
  <sheetData>
    <row r="1" spans="1:11" ht="15" customHeight="1" x14ac:dyDescent="0.2">
      <c r="B1" s="3"/>
      <c r="C1" s="3"/>
      <c r="D1" s="3"/>
      <c r="E1" s="3"/>
      <c r="F1" s="3"/>
      <c r="G1" s="3"/>
      <c r="H1" s="2" t="s">
        <v>426</v>
      </c>
      <c r="J1" s="592"/>
      <c r="K1"/>
    </row>
    <row r="2" spans="1:1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5/2020. (IV.23.) önkormányzati rendelethez</v>
      </c>
      <c r="J2" s="592"/>
      <c r="K2"/>
    </row>
    <row r="3" spans="1:11" ht="15" customHeight="1" x14ac:dyDescent="0.2">
      <c r="A3" s="791" t="s">
        <v>602</v>
      </c>
      <c r="B3" s="791"/>
      <c r="C3" s="791"/>
      <c r="D3" s="791"/>
      <c r="E3" s="791"/>
      <c r="F3" s="791"/>
      <c r="G3" s="791"/>
      <c r="H3" s="791"/>
      <c r="I3" s="705"/>
    </row>
    <row r="4" spans="1:11" ht="12.75" customHeight="1" thickBot="1" x14ac:dyDescent="0.25">
      <c r="A4" s="40"/>
      <c r="B4" s="91"/>
      <c r="C4" s="91"/>
      <c r="D4" s="39"/>
      <c r="E4" s="494"/>
      <c r="F4" s="494"/>
      <c r="G4" s="494"/>
      <c r="H4" s="6" t="s">
        <v>197</v>
      </c>
      <c r="I4" s="592"/>
      <c r="K4"/>
    </row>
    <row r="5" spans="1:11" ht="36" thickTop="1" x14ac:dyDescent="0.2">
      <c r="A5" s="7" t="s">
        <v>1</v>
      </c>
      <c r="B5" s="8" t="s">
        <v>2</v>
      </c>
      <c r="C5" s="9" t="s">
        <v>225</v>
      </c>
      <c r="D5" s="9" t="s">
        <v>526</v>
      </c>
      <c r="E5" s="9" t="s">
        <v>627</v>
      </c>
      <c r="F5" s="9" t="s">
        <v>652</v>
      </c>
      <c r="G5" s="9" t="s">
        <v>698</v>
      </c>
      <c r="H5" s="10" t="s">
        <v>607</v>
      </c>
      <c r="I5" s="592"/>
      <c r="K5"/>
    </row>
    <row r="6" spans="1:11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4" t="s">
        <v>53</v>
      </c>
      <c r="I6" s="592"/>
      <c r="K6"/>
    </row>
    <row r="7" spans="1:11" ht="15" customHeight="1" thickTop="1" x14ac:dyDescent="0.2">
      <c r="A7" s="116" t="s">
        <v>13</v>
      </c>
      <c r="B7" s="117" t="s">
        <v>106</v>
      </c>
      <c r="C7" s="117" t="s">
        <v>226</v>
      </c>
      <c r="D7" s="118">
        <f>D8+D15</f>
        <v>52301777</v>
      </c>
      <c r="E7" s="118">
        <f>E8+E15</f>
        <v>52301777</v>
      </c>
      <c r="F7" s="118">
        <f>F8+F15</f>
        <v>52874999</v>
      </c>
      <c r="G7" s="118">
        <f>G8+G15</f>
        <v>55654804</v>
      </c>
      <c r="H7" s="119">
        <f>G7/D7</f>
        <v>1.0641092366708687</v>
      </c>
      <c r="I7" s="592"/>
      <c r="K7"/>
    </row>
    <row r="8" spans="1:11" ht="15" customHeight="1" x14ac:dyDescent="0.2">
      <c r="A8" s="21" t="s">
        <v>107</v>
      </c>
      <c r="B8" s="18" t="s">
        <v>227</v>
      </c>
      <c r="C8" s="18" t="s">
        <v>228</v>
      </c>
      <c r="D8" s="52">
        <f>SUM(D9:D14)</f>
        <v>40817054</v>
      </c>
      <c r="E8" s="52">
        <f>SUM(E9:E14)</f>
        <v>40817054</v>
      </c>
      <c r="F8" s="52">
        <f>SUM(F9:F14)</f>
        <v>41694449</v>
      </c>
      <c r="G8" s="52">
        <f>SUM(G9:G14)</f>
        <v>44253617</v>
      </c>
      <c r="H8" s="120">
        <f t="shared" ref="H8:H9" si="0">G8/D8</f>
        <v>1.0841942929051176</v>
      </c>
      <c r="I8" s="592"/>
      <c r="K8"/>
    </row>
    <row r="9" spans="1:11" ht="15" customHeight="1" x14ac:dyDescent="0.2">
      <c r="A9" s="121"/>
      <c r="B9" s="22" t="s">
        <v>229</v>
      </c>
      <c r="C9" s="22" t="s">
        <v>230</v>
      </c>
      <c r="D9" s="553">
        <v>37447450</v>
      </c>
      <c r="E9" s="553">
        <v>37447450</v>
      </c>
      <c r="F9" s="553">
        <v>38229981</v>
      </c>
      <c r="G9" s="553">
        <v>38047087</v>
      </c>
      <c r="H9" s="87">
        <f t="shared" si="0"/>
        <v>1.0160127592132442</v>
      </c>
      <c r="I9" s="592"/>
      <c r="K9"/>
    </row>
    <row r="10" spans="1:11" ht="15" customHeight="1" x14ac:dyDescent="0.2">
      <c r="A10" s="121"/>
      <c r="B10" s="22" t="s">
        <v>477</v>
      </c>
      <c r="C10" s="22" t="s">
        <v>478</v>
      </c>
      <c r="D10" s="86">
        <v>0</v>
      </c>
      <c r="E10" s="86">
        <v>0</v>
      </c>
      <c r="F10" s="86">
        <v>0</v>
      </c>
      <c r="G10" s="86">
        <v>2746050</v>
      </c>
      <c r="H10" s="87"/>
      <c r="I10" s="592"/>
      <c r="K10"/>
    </row>
    <row r="11" spans="1:11" ht="15" customHeight="1" x14ac:dyDescent="0.2">
      <c r="A11" s="121"/>
      <c r="B11" s="22" t="s">
        <v>527</v>
      </c>
      <c r="C11" s="22" t="s">
        <v>396</v>
      </c>
      <c r="D11" s="547">
        <v>65000</v>
      </c>
      <c r="E11" s="547">
        <v>65000</v>
      </c>
      <c r="F11" s="547">
        <v>65000</v>
      </c>
      <c r="G11" s="547">
        <v>49600</v>
      </c>
      <c r="H11" s="87">
        <f t="shared" ref="H11:H28" si="1">G11/D11</f>
        <v>0.7630769230769231</v>
      </c>
      <c r="I11" s="592"/>
      <c r="K11"/>
    </row>
    <row r="12" spans="1:11" ht="15" customHeight="1" x14ac:dyDescent="0.2">
      <c r="A12" s="121"/>
      <c r="B12" s="22" t="s">
        <v>455</v>
      </c>
      <c r="C12" s="22" t="s">
        <v>231</v>
      </c>
      <c r="D12" s="553">
        <v>2540708</v>
      </c>
      <c r="E12" s="553">
        <v>2540708</v>
      </c>
      <c r="F12" s="553">
        <v>2540708</v>
      </c>
      <c r="G12" s="553">
        <v>2533422</v>
      </c>
      <c r="H12" s="87">
        <f t="shared" si="1"/>
        <v>0.99713229540742188</v>
      </c>
      <c r="I12" s="592"/>
      <c r="K12"/>
    </row>
    <row r="13" spans="1:11" ht="15" customHeight="1" x14ac:dyDescent="0.2">
      <c r="A13" s="121"/>
      <c r="B13" s="22" t="s">
        <v>462</v>
      </c>
      <c r="C13" s="22" t="s">
        <v>392</v>
      </c>
      <c r="D13" s="553">
        <v>123240</v>
      </c>
      <c r="E13" s="553">
        <v>123240</v>
      </c>
      <c r="F13" s="553">
        <v>123240</v>
      </c>
      <c r="G13" s="553">
        <v>138330</v>
      </c>
      <c r="H13" s="87">
        <f t="shared" si="1"/>
        <v>1.122444011684518</v>
      </c>
      <c r="I13" s="592"/>
      <c r="K13"/>
    </row>
    <row r="14" spans="1:11" ht="15" customHeight="1" x14ac:dyDescent="0.2">
      <c r="A14" s="121"/>
      <c r="B14" s="22" t="s">
        <v>634</v>
      </c>
      <c r="C14" s="22" t="s">
        <v>397</v>
      </c>
      <c r="D14" s="553">
        <v>640656</v>
      </c>
      <c r="E14" s="553">
        <v>640656</v>
      </c>
      <c r="F14" s="553">
        <v>735520</v>
      </c>
      <c r="G14" s="553">
        <v>739128</v>
      </c>
      <c r="H14" s="87">
        <f t="shared" si="1"/>
        <v>1.1537049524237657</v>
      </c>
      <c r="I14" s="592"/>
      <c r="K14"/>
    </row>
    <row r="15" spans="1:11" ht="15" customHeight="1" x14ac:dyDescent="0.2">
      <c r="A15" s="21" t="s">
        <v>108</v>
      </c>
      <c r="B15" s="18" t="s">
        <v>110</v>
      </c>
      <c r="C15" s="18" t="s">
        <v>232</v>
      </c>
      <c r="D15" s="19">
        <f>SUM(D16:D18)</f>
        <v>11484723</v>
      </c>
      <c r="E15" s="19">
        <f>SUM(E16:E18)</f>
        <v>11484723</v>
      </c>
      <c r="F15" s="19">
        <f>SUM(F16:F18)</f>
        <v>11180550</v>
      </c>
      <c r="G15" s="19">
        <f>SUM(G16:G18)</f>
        <v>11401187</v>
      </c>
      <c r="H15" s="120">
        <f t="shared" si="1"/>
        <v>0.99272633741362326</v>
      </c>
      <c r="I15" s="592"/>
      <c r="K15"/>
    </row>
    <row r="16" spans="1:11" ht="15" customHeight="1" x14ac:dyDescent="0.2">
      <c r="A16" s="121"/>
      <c r="B16" s="22" t="s">
        <v>253</v>
      </c>
      <c r="C16" s="22" t="s">
        <v>233</v>
      </c>
      <c r="D16" s="553">
        <v>8221419</v>
      </c>
      <c r="E16" s="553">
        <v>8221419</v>
      </c>
      <c r="F16" s="553">
        <v>8221419</v>
      </c>
      <c r="G16" s="553">
        <v>8768031</v>
      </c>
      <c r="H16" s="87">
        <f t="shared" si="1"/>
        <v>1.0664863328337846</v>
      </c>
      <c r="I16" s="592"/>
      <c r="K16"/>
    </row>
    <row r="17" spans="1:11" ht="15" customHeight="1" x14ac:dyDescent="0.2">
      <c r="A17" s="121"/>
      <c r="B17" s="22" t="s">
        <v>254</v>
      </c>
      <c r="C17" s="22" t="s">
        <v>234</v>
      </c>
      <c r="D17" s="553">
        <v>1897284</v>
      </c>
      <c r="E17" s="553">
        <v>1897284</v>
      </c>
      <c r="F17" s="553">
        <v>1724601</v>
      </c>
      <c r="G17" s="553">
        <v>1535575</v>
      </c>
      <c r="H17" s="79">
        <f t="shared" si="1"/>
        <v>0.80935431912143885</v>
      </c>
      <c r="I17" s="592"/>
      <c r="K17"/>
    </row>
    <row r="18" spans="1:11" ht="15" customHeight="1" x14ac:dyDescent="0.2">
      <c r="A18" s="121"/>
      <c r="B18" s="22" t="s">
        <v>255</v>
      </c>
      <c r="C18" s="22" t="s">
        <v>235</v>
      </c>
      <c r="D18" s="553">
        <v>1366020</v>
      </c>
      <c r="E18" s="553">
        <v>1366020</v>
      </c>
      <c r="F18" s="553">
        <v>1234530</v>
      </c>
      <c r="G18" s="553">
        <v>1097581</v>
      </c>
      <c r="H18" s="79">
        <f t="shared" si="1"/>
        <v>0.80348823589698537</v>
      </c>
      <c r="I18" s="592"/>
      <c r="K18"/>
    </row>
    <row r="19" spans="1:11" ht="15" customHeight="1" x14ac:dyDescent="0.2">
      <c r="A19" s="27" t="s">
        <v>14</v>
      </c>
      <c r="B19" s="122" t="s">
        <v>191</v>
      </c>
      <c r="C19" s="122" t="s">
        <v>236</v>
      </c>
      <c r="D19" s="554">
        <v>11170165</v>
      </c>
      <c r="E19" s="554">
        <v>11170165</v>
      </c>
      <c r="F19" s="554">
        <v>11284951</v>
      </c>
      <c r="G19" s="554">
        <v>11096256</v>
      </c>
      <c r="H19" s="119">
        <f t="shared" si="1"/>
        <v>0.99338335646787668</v>
      </c>
      <c r="I19" s="592"/>
      <c r="K19"/>
    </row>
    <row r="20" spans="1:11" ht="15" customHeight="1" x14ac:dyDescent="0.2">
      <c r="A20" s="27" t="s">
        <v>42</v>
      </c>
      <c r="B20" s="122" t="s">
        <v>112</v>
      </c>
      <c r="C20" s="122" t="s">
        <v>237</v>
      </c>
      <c r="D20" s="28">
        <f>SUM(D21:D25)</f>
        <v>123706100</v>
      </c>
      <c r="E20" s="28">
        <f>SUM(E21:E25)</f>
        <v>139102100</v>
      </c>
      <c r="F20" s="28">
        <f>SUM(F21:F25)</f>
        <v>150854600</v>
      </c>
      <c r="G20" s="28">
        <f>SUM(G21:G25)</f>
        <v>150968001</v>
      </c>
      <c r="H20" s="119">
        <f t="shared" si="1"/>
        <v>1.2203763678589818</v>
      </c>
      <c r="I20" s="592"/>
      <c r="K20"/>
    </row>
    <row r="21" spans="1:11" ht="15" customHeight="1" x14ac:dyDescent="0.2">
      <c r="A21" s="21" t="s">
        <v>111</v>
      </c>
      <c r="B21" s="18" t="s">
        <v>238</v>
      </c>
      <c r="C21" s="18" t="s">
        <v>244</v>
      </c>
      <c r="D21" s="483">
        <v>13540000</v>
      </c>
      <c r="E21" s="483">
        <v>13540000</v>
      </c>
      <c r="F21" s="483">
        <v>13569500</v>
      </c>
      <c r="G21" s="483">
        <v>13719500</v>
      </c>
      <c r="H21" s="120">
        <f t="shared" si="1"/>
        <v>1.0132570162481536</v>
      </c>
      <c r="I21" s="592"/>
      <c r="K21"/>
    </row>
    <row r="22" spans="1:11" ht="15" customHeight="1" x14ac:dyDescent="0.2">
      <c r="A22" s="21" t="s">
        <v>113</v>
      </c>
      <c r="B22" s="18" t="s">
        <v>239</v>
      </c>
      <c r="C22" s="18" t="s">
        <v>245</v>
      </c>
      <c r="D22" s="483">
        <v>3631700</v>
      </c>
      <c r="E22" s="483">
        <v>3631700</v>
      </c>
      <c r="F22" s="483">
        <v>3631700</v>
      </c>
      <c r="G22" s="483">
        <v>3631700</v>
      </c>
      <c r="H22" s="120">
        <f t="shared" si="1"/>
        <v>1</v>
      </c>
      <c r="I22" s="592"/>
      <c r="K22"/>
    </row>
    <row r="23" spans="1:11" ht="15" customHeight="1" x14ac:dyDescent="0.2">
      <c r="A23" s="21" t="s">
        <v>240</v>
      </c>
      <c r="B23" s="18" t="s">
        <v>241</v>
      </c>
      <c r="C23" s="18" t="s">
        <v>246</v>
      </c>
      <c r="D23" s="483">
        <v>70485400</v>
      </c>
      <c r="E23" s="483">
        <v>70840400</v>
      </c>
      <c r="F23" s="483">
        <v>70855400</v>
      </c>
      <c r="G23" s="483">
        <v>71018801</v>
      </c>
      <c r="H23" s="120">
        <f t="shared" si="1"/>
        <v>1.0075675388094556</v>
      </c>
      <c r="I23" s="592"/>
      <c r="K23"/>
    </row>
    <row r="24" spans="1:11" ht="15" customHeight="1" x14ac:dyDescent="0.2">
      <c r="A24" s="21" t="s">
        <v>242</v>
      </c>
      <c r="B24" s="18" t="s">
        <v>243</v>
      </c>
      <c r="C24" s="18" t="s">
        <v>247</v>
      </c>
      <c r="D24" s="483">
        <v>350000</v>
      </c>
      <c r="E24" s="483">
        <v>350000</v>
      </c>
      <c r="F24" s="483">
        <v>350000</v>
      </c>
      <c r="G24" s="483">
        <v>350000</v>
      </c>
      <c r="H24" s="120">
        <f t="shared" si="1"/>
        <v>1</v>
      </c>
      <c r="I24" s="592"/>
      <c r="K24"/>
    </row>
    <row r="25" spans="1:11" ht="15" customHeight="1" x14ac:dyDescent="0.2">
      <c r="A25" s="21" t="s">
        <v>248</v>
      </c>
      <c r="B25" s="18" t="s">
        <v>249</v>
      </c>
      <c r="C25" s="18" t="s">
        <v>250</v>
      </c>
      <c r="D25" s="19">
        <f>SUM(D26:D30)</f>
        <v>35699000</v>
      </c>
      <c r="E25" s="19">
        <f>SUM(E26:E30)</f>
        <v>50740000</v>
      </c>
      <c r="F25" s="19">
        <f>SUM(F26:F30)</f>
        <v>62448000</v>
      </c>
      <c r="G25" s="19">
        <f>SUM(G26:G30)</f>
        <v>62248000</v>
      </c>
      <c r="H25" s="120">
        <f t="shared" si="1"/>
        <v>1.7436902994481638</v>
      </c>
      <c r="I25" s="592"/>
      <c r="K25"/>
    </row>
    <row r="26" spans="1:11" ht="15" customHeight="1" x14ac:dyDescent="0.2">
      <c r="A26" s="121"/>
      <c r="B26" s="22" t="s">
        <v>251</v>
      </c>
      <c r="C26" s="22" t="s">
        <v>252</v>
      </c>
      <c r="D26" s="553">
        <v>17272000</v>
      </c>
      <c r="E26" s="553">
        <v>17272000</v>
      </c>
      <c r="F26" s="553">
        <v>17272000</v>
      </c>
      <c r="G26" s="553">
        <v>17072000</v>
      </c>
      <c r="H26" s="87">
        <f t="shared" si="1"/>
        <v>0.98842056507642428</v>
      </c>
      <c r="I26" s="592"/>
      <c r="K26"/>
    </row>
    <row r="27" spans="1:11" ht="15" customHeight="1" x14ac:dyDescent="0.2">
      <c r="A27" s="121"/>
      <c r="B27" s="260" t="s">
        <v>256</v>
      </c>
      <c r="C27" s="22" t="s">
        <v>257</v>
      </c>
      <c r="D27" s="553">
        <v>17587000</v>
      </c>
      <c r="E27" s="553">
        <v>32628000</v>
      </c>
      <c r="F27" s="553">
        <v>44336000</v>
      </c>
      <c r="G27" s="553">
        <v>44336000</v>
      </c>
      <c r="H27" s="87">
        <f t="shared" si="1"/>
        <v>2.5209529766304657</v>
      </c>
      <c r="I27" s="592"/>
      <c r="K27"/>
    </row>
    <row r="28" spans="1:11" ht="15" customHeight="1" x14ac:dyDescent="0.2">
      <c r="A28" s="121"/>
      <c r="B28" s="260" t="s">
        <v>451</v>
      </c>
      <c r="C28" s="22" t="s">
        <v>452</v>
      </c>
      <c r="D28" s="553">
        <v>40000</v>
      </c>
      <c r="E28" s="553">
        <v>40000</v>
      </c>
      <c r="F28" s="553">
        <v>40000</v>
      </c>
      <c r="G28" s="553">
        <v>40000</v>
      </c>
      <c r="H28" s="87">
        <f t="shared" si="1"/>
        <v>1</v>
      </c>
      <c r="I28" s="592"/>
      <c r="K28"/>
    </row>
    <row r="29" spans="1:11" ht="15" customHeight="1" x14ac:dyDescent="0.2">
      <c r="A29" s="121"/>
      <c r="B29" s="260" t="s">
        <v>529</v>
      </c>
      <c r="C29" s="22" t="s">
        <v>528</v>
      </c>
      <c r="D29" s="553">
        <v>0</v>
      </c>
      <c r="E29" s="553">
        <v>0</v>
      </c>
      <c r="F29" s="553">
        <v>0</v>
      </c>
      <c r="G29" s="553">
        <v>0</v>
      </c>
      <c r="H29" s="87"/>
      <c r="I29" s="592"/>
      <c r="K29"/>
    </row>
    <row r="30" spans="1:11" ht="15" customHeight="1" x14ac:dyDescent="0.2">
      <c r="A30" s="121"/>
      <c r="B30" s="260" t="s">
        <v>530</v>
      </c>
      <c r="C30" s="22" t="s">
        <v>258</v>
      </c>
      <c r="D30" s="553">
        <v>800000</v>
      </c>
      <c r="E30" s="553">
        <v>800000</v>
      </c>
      <c r="F30" s="553">
        <v>800000</v>
      </c>
      <c r="G30" s="553">
        <v>800000</v>
      </c>
      <c r="H30" s="87">
        <f t="shared" ref="H30:H37" si="2">G30/D30</f>
        <v>1</v>
      </c>
      <c r="I30" s="592"/>
      <c r="K30"/>
    </row>
    <row r="31" spans="1:11" s="261" customFormat="1" ht="15" customHeight="1" x14ac:dyDescent="0.2">
      <c r="A31" s="27" t="s">
        <v>43</v>
      </c>
      <c r="B31" s="122" t="s">
        <v>259</v>
      </c>
      <c r="C31" s="122" t="s">
        <v>260</v>
      </c>
      <c r="D31" s="28">
        <v>4634000</v>
      </c>
      <c r="E31" s="28">
        <v>4634000</v>
      </c>
      <c r="F31" s="28">
        <v>4634000</v>
      </c>
      <c r="G31" s="28">
        <v>4634000</v>
      </c>
      <c r="H31" s="119">
        <f t="shared" si="2"/>
        <v>1</v>
      </c>
      <c r="I31" s="592"/>
    </row>
    <row r="32" spans="1:11" s="261" customFormat="1" ht="15" customHeight="1" x14ac:dyDescent="0.2">
      <c r="A32" s="27" t="s">
        <v>44</v>
      </c>
      <c r="B32" s="122" t="s">
        <v>261</v>
      </c>
      <c r="C32" s="122" t="s">
        <v>262</v>
      </c>
      <c r="D32" s="28">
        <f>SUM(D33:D36)</f>
        <v>89483163</v>
      </c>
      <c r="E32" s="28">
        <f>SUM(E33:E36)</f>
        <v>69530163</v>
      </c>
      <c r="F32" s="28">
        <f>SUM(F33:F36)</f>
        <v>80561197</v>
      </c>
      <c r="G32" s="28">
        <f>SUM(G33:G36)</f>
        <v>116493224</v>
      </c>
      <c r="H32" s="119">
        <f t="shared" si="2"/>
        <v>1.3018451750526521</v>
      </c>
      <c r="I32" s="592"/>
    </row>
    <row r="33" spans="1:9" s="261" customFormat="1" ht="15" customHeight="1" x14ac:dyDescent="0.2">
      <c r="A33" s="21" t="s">
        <v>220</v>
      </c>
      <c r="B33" s="18" t="s">
        <v>398</v>
      </c>
      <c r="C33" s="18" t="s">
        <v>399</v>
      </c>
      <c r="D33" s="483">
        <v>1400140</v>
      </c>
      <c r="E33" s="483">
        <v>2500334</v>
      </c>
      <c r="F33" s="483">
        <v>2500334</v>
      </c>
      <c r="G33" s="483">
        <v>2500334</v>
      </c>
      <c r="H33" s="119">
        <f t="shared" si="2"/>
        <v>1.7857742797148857</v>
      </c>
      <c r="I33" s="592"/>
    </row>
    <row r="34" spans="1:9" s="261" customFormat="1" ht="15" customHeight="1" x14ac:dyDescent="0.2">
      <c r="A34" s="21" t="s">
        <v>222</v>
      </c>
      <c r="B34" s="18" t="s">
        <v>263</v>
      </c>
      <c r="C34" s="18" t="s">
        <v>265</v>
      </c>
      <c r="D34" s="483">
        <v>20406500</v>
      </c>
      <c r="E34" s="483">
        <v>20406500</v>
      </c>
      <c r="F34" s="483">
        <v>20406500</v>
      </c>
      <c r="G34" s="483">
        <v>20406500</v>
      </c>
      <c r="H34" s="120">
        <f t="shared" si="2"/>
        <v>1</v>
      </c>
      <c r="I34" s="592"/>
    </row>
    <row r="35" spans="1:9" s="261" customFormat="1" ht="15" customHeight="1" x14ac:dyDescent="0.2">
      <c r="A35" s="21" t="s">
        <v>267</v>
      </c>
      <c r="B35" s="18" t="s">
        <v>264</v>
      </c>
      <c r="C35" s="18" t="s">
        <v>266</v>
      </c>
      <c r="D35" s="483">
        <v>7636000</v>
      </c>
      <c r="E35" s="483">
        <v>7636000</v>
      </c>
      <c r="F35" s="483">
        <v>7636000</v>
      </c>
      <c r="G35" s="483">
        <v>16861100</v>
      </c>
      <c r="H35" s="120">
        <f t="shared" si="2"/>
        <v>2.2081063383970667</v>
      </c>
      <c r="I35" s="592"/>
    </row>
    <row r="36" spans="1:9" s="261" customFormat="1" ht="15" customHeight="1" x14ac:dyDescent="0.2">
      <c r="A36" s="21" t="s">
        <v>400</v>
      </c>
      <c r="B36" s="18" t="s">
        <v>36</v>
      </c>
      <c r="C36" s="18" t="s">
        <v>419</v>
      </c>
      <c r="D36" s="483">
        <v>60040523</v>
      </c>
      <c r="E36" s="483">
        <v>38987329</v>
      </c>
      <c r="F36" s="483">
        <v>50018363</v>
      </c>
      <c r="G36" s="483">
        <v>76725290</v>
      </c>
      <c r="H36" s="120">
        <f t="shared" si="2"/>
        <v>1.2778917665324134</v>
      </c>
      <c r="I36" s="592"/>
    </row>
    <row r="37" spans="1:9" s="261" customFormat="1" ht="15" customHeight="1" x14ac:dyDescent="0.2">
      <c r="A37" s="27" t="s">
        <v>45</v>
      </c>
      <c r="B37" s="122" t="s">
        <v>192</v>
      </c>
      <c r="C37" s="122" t="s">
        <v>268</v>
      </c>
      <c r="D37" s="28">
        <f t="shared" ref="D37" si="3">SUM(D38:D43)</f>
        <v>184855892</v>
      </c>
      <c r="E37" s="28">
        <f t="shared" ref="E37:F37" si="4">SUM(E38:E43)</f>
        <v>190623892</v>
      </c>
      <c r="F37" s="28">
        <f t="shared" si="4"/>
        <v>169599350</v>
      </c>
      <c r="G37" s="28">
        <f t="shared" ref="G37" si="5">SUM(G38:G43)</f>
        <v>169935350</v>
      </c>
      <c r="H37" s="119">
        <f t="shared" si="2"/>
        <v>0.91928554811766561</v>
      </c>
      <c r="I37" s="592"/>
    </row>
    <row r="38" spans="1:9" s="261" customFormat="1" ht="15" customHeight="1" x14ac:dyDescent="0.2">
      <c r="A38" s="265" t="s">
        <v>269</v>
      </c>
      <c r="B38" s="71" t="s">
        <v>480</v>
      </c>
      <c r="C38" s="71" t="s">
        <v>481</v>
      </c>
      <c r="D38" s="52">
        <v>0</v>
      </c>
      <c r="E38" s="52">
        <v>0</v>
      </c>
      <c r="F38" s="52">
        <v>0</v>
      </c>
      <c r="G38" s="52">
        <v>0</v>
      </c>
      <c r="H38" s="120"/>
      <c r="I38" s="592"/>
    </row>
    <row r="39" spans="1:9" s="267" customFormat="1" ht="15" customHeight="1" x14ac:dyDescent="0.2">
      <c r="A39" s="265" t="s">
        <v>270</v>
      </c>
      <c r="B39" s="71" t="s">
        <v>271</v>
      </c>
      <c r="C39" s="71" t="s">
        <v>272</v>
      </c>
      <c r="D39" s="483">
        <v>113676042</v>
      </c>
      <c r="E39" s="483">
        <v>120059042</v>
      </c>
      <c r="F39" s="483">
        <v>114889000</v>
      </c>
      <c r="G39" s="483">
        <v>114889000</v>
      </c>
      <c r="H39" s="120">
        <f t="shared" ref="H39:H45" si="6">G39/D39</f>
        <v>1.010670304653992</v>
      </c>
      <c r="I39" s="593"/>
    </row>
    <row r="40" spans="1:9" s="261" customFormat="1" ht="15" customHeight="1" x14ac:dyDescent="0.2">
      <c r="A40" s="265" t="s">
        <v>273</v>
      </c>
      <c r="B40" s="71" t="s">
        <v>274</v>
      </c>
      <c r="C40" s="71" t="s">
        <v>275</v>
      </c>
      <c r="D40" s="483">
        <v>386220</v>
      </c>
      <c r="E40" s="483">
        <v>386220</v>
      </c>
      <c r="F40" s="483">
        <v>386220</v>
      </c>
      <c r="G40" s="483">
        <v>722220</v>
      </c>
      <c r="H40" s="120">
        <f t="shared" si="6"/>
        <v>1.8699704831443218</v>
      </c>
      <c r="I40" s="592"/>
    </row>
    <row r="41" spans="1:9" s="261" customFormat="1" ht="15" customHeight="1" x14ac:dyDescent="0.2">
      <c r="A41" s="265" t="s">
        <v>276</v>
      </c>
      <c r="B41" s="71" t="s">
        <v>277</v>
      </c>
      <c r="C41" s="71" t="s">
        <v>278</v>
      </c>
      <c r="D41" s="483">
        <v>29529000</v>
      </c>
      <c r="E41" s="483">
        <v>29529000</v>
      </c>
      <c r="F41" s="483">
        <v>33083000</v>
      </c>
      <c r="G41" s="483">
        <v>33083000</v>
      </c>
      <c r="H41" s="120">
        <f t="shared" si="6"/>
        <v>1.1203562599478478</v>
      </c>
      <c r="I41" s="592"/>
    </row>
    <row r="42" spans="1:9" s="267" customFormat="1" ht="15" customHeight="1" x14ac:dyDescent="0.2">
      <c r="A42" s="265" t="s">
        <v>279</v>
      </c>
      <c r="B42" s="71" t="s">
        <v>280</v>
      </c>
      <c r="C42" s="71" t="s">
        <v>281</v>
      </c>
      <c r="D42" s="483">
        <v>14220000</v>
      </c>
      <c r="E42" s="483">
        <v>14220000</v>
      </c>
      <c r="F42" s="483">
        <v>0</v>
      </c>
      <c r="G42" s="483">
        <v>0</v>
      </c>
      <c r="H42" s="120">
        <f t="shared" si="6"/>
        <v>0</v>
      </c>
      <c r="I42" s="593"/>
    </row>
    <row r="43" spans="1:9" s="261" customFormat="1" ht="15" customHeight="1" x14ac:dyDescent="0.2">
      <c r="A43" s="265" t="s">
        <v>482</v>
      </c>
      <c r="B43" s="71" t="s">
        <v>282</v>
      </c>
      <c r="C43" s="71" t="s">
        <v>283</v>
      </c>
      <c r="D43" s="483">
        <v>27044630</v>
      </c>
      <c r="E43" s="483">
        <v>26429630</v>
      </c>
      <c r="F43" s="483">
        <v>21241130</v>
      </c>
      <c r="G43" s="483">
        <v>21241130</v>
      </c>
      <c r="H43" s="120">
        <f t="shared" si="6"/>
        <v>0.78541026444066719</v>
      </c>
      <c r="I43" s="592"/>
    </row>
    <row r="44" spans="1:9" s="261" customFormat="1" ht="15" customHeight="1" x14ac:dyDescent="0.2">
      <c r="A44" s="266" t="s">
        <v>46</v>
      </c>
      <c r="B44" s="263" t="s">
        <v>284</v>
      </c>
      <c r="C44" s="263" t="s">
        <v>285</v>
      </c>
      <c r="D44" s="264">
        <f>SUM(D45:D47)</f>
        <v>12815000</v>
      </c>
      <c r="E44" s="264">
        <f>SUM(E45:E47)</f>
        <v>12815000</v>
      </c>
      <c r="F44" s="264">
        <f>SUM(F45:F47)</f>
        <v>9965000</v>
      </c>
      <c r="G44" s="264">
        <f>SUM(G45:G47)</f>
        <v>9965000</v>
      </c>
      <c r="H44" s="119">
        <f t="shared" si="6"/>
        <v>0.77760436987904802</v>
      </c>
      <c r="I44" s="592"/>
    </row>
    <row r="45" spans="1:9" s="261" customFormat="1" ht="15" customHeight="1" x14ac:dyDescent="0.2">
      <c r="A45" s="265" t="s">
        <v>286</v>
      </c>
      <c r="B45" s="71" t="s">
        <v>287</v>
      </c>
      <c r="C45" s="71" t="s">
        <v>288</v>
      </c>
      <c r="D45" s="483">
        <v>10280000</v>
      </c>
      <c r="E45" s="483">
        <v>10280000</v>
      </c>
      <c r="F45" s="483">
        <v>7603000</v>
      </c>
      <c r="G45" s="483">
        <v>7603000</v>
      </c>
      <c r="H45" s="120">
        <f t="shared" si="6"/>
        <v>0.73959143968871599</v>
      </c>
      <c r="I45" s="592"/>
    </row>
    <row r="46" spans="1:9" s="261" customFormat="1" ht="15" customHeight="1" x14ac:dyDescent="0.2">
      <c r="A46" s="265" t="s">
        <v>289</v>
      </c>
      <c r="B46" s="71" t="s">
        <v>628</v>
      </c>
      <c r="C46" s="71" t="s">
        <v>630</v>
      </c>
      <c r="D46" s="483">
        <v>0</v>
      </c>
      <c r="E46" s="483">
        <v>0</v>
      </c>
      <c r="F46" s="483">
        <v>550000</v>
      </c>
      <c r="G46" s="483">
        <v>550000</v>
      </c>
      <c r="H46" s="120"/>
      <c r="I46" s="592"/>
    </row>
    <row r="47" spans="1:9" s="261" customFormat="1" ht="15" customHeight="1" x14ac:dyDescent="0.2">
      <c r="A47" s="265" t="s">
        <v>629</v>
      </c>
      <c r="B47" s="71" t="s">
        <v>290</v>
      </c>
      <c r="C47" s="71" t="s">
        <v>291</v>
      </c>
      <c r="D47" s="483">
        <v>2535000</v>
      </c>
      <c r="E47" s="483">
        <v>2535000</v>
      </c>
      <c r="F47" s="483">
        <v>1812000</v>
      </c>
      <c r="G47" s="483">
        <v>1812000</v>
      </c>
      <c r="H47" s="120">
        <f t="shared" ref="H47:H48" si="7">G47/D47</f>
        <v>0.71479289940828405</v>
      </c>
      <c r="I47" s="592"/>
    </row>
    <row r="48" spans="1:9" s="261" customFormat="1" ht="15" customHeight="1" x14ac:dyDescent="0.2">
      <c r="A48" s="262" t="s">
        <v>64</v>
      </c>
      <c r="B48" s="263" t="s">
        <v>120</v>
      </c>
      <c r="C48" s="263" t="s">
        <v>292</v>
      </c>
      <c r="D48" s="264">
        <f t="shared" ref="D48" si="8">SUM(D49:D51)</f>
        <v>2500000</v>
      </c>
      <c r="E48" s="264">
        <f t="shared" ref="E48:F48" si="9">SUM(E49:E51)</f>
        <v>2500000</v>
      </c>
      <c r="F48" s="264">
        <f t="shared" si="9"/>
        <v>8674000</v>
      </c>
      <c r="G48" s="264">
        <f t="shared" ref="G48" si="10">SUM(G49:G51)</f>
        <v>8674000</v>
      </c>
      <c r="H48" s="119">
        <f t="shared" si="7"/>
        <v>3.4695999999999998</v>
      </c>
      <c r="I48" s="592"/>
    </row>
    <row r="49" spans="1:11" s="261" customFormat="1" ht="15" customHeight="1" x14ac:dyDescent="0.2">
      <c r="A49" s="311" t="s">
        <v>293</v>
      </c>
      <c r="B49" s="71" t="s">
        <v>531</v>
      </c>
      <c r="C49" s="71" t="s">
        <v>533</v>
      </c>
      <c r="D49" s="52">
        <v>0</v>
      </c>
      <c r="E49" s="52">
        <v>0</v>
      </c>
      <c r="F49" s="52">
        <v>1174000</v>
      </c>
      <c r="G49" s="52">
        <v>1174000</v>
      </c>
      <c r="H49" s="120"/>
      <c r="I49" s="592"/>
    </row>
    <row r="50" spans="1:11" s="261" customFormat="1" ht="24" x14ac:dyDescent="0.2">
      <c r="A50" s="311" t="s">
        <v>401</v>
      </c>
      <c r="B50" s="578" t="s">
        <v>532</v>
      </c>
      <c r="C50" s="71" t="s">
        <v>534</v>
      </c>
      <c r="D50" s="52">
        <v>0</v>
      </c>
      <c r="E50" s="52">
        <v>0</v>
      </c>
      <c r="F50" s="52">
        <v>5000000</v>
      </c>
      <c r="G50" s="52">
        <v>3748490</v>
      </c>
      <c r="H50" s="120"/>
      <c r="I50" s="594"/>
      <c r="J50" s="595"/>
    </row>
    <row r="51" spans="1:11" s="261" customFormat="1" ht="15" customHeight="1" x14ac:dyDescent="0.2">
      <c r="A51" s="311" t="s">
        <v>467</v>
      </c>
      <c r="B51" s="299" t="s">
        <v>294</v>
      </c>
      <c r="C51" s="299" t="s">
        <v>535</v>
      </c>
      <c r="D51" s="300">
        <v>2500000</v>
      </c>
      <c r="E51" s="300">
        <v>2500000</v>
      </c>
      <c r="F51" s="300">
        <v>2500000</v>
      </c>
      <c r="G51" s="300">
        <v>3751510</v>
      </c>
      <c r="H51" s="120">
        <f t="shared" ref="H51:H55" si="11">G51/D51</f>
        <v>1.500604</v>
      </c>
      <c r="I51" s="594"/>
    </row>
    <row r="52" spans="1:11" s="261" customFormat="1" ht="15" customHeight="1" x14ac:dyDescent="0.2">
      <c r="A52" s="448" t="s">
        <v>71</v>
      </c>
      <c r="B52" s="449" t="s">
        <v>39</v>
      </c>
      <c r="C52" s="449" t="s">
        <v>440</v>
      </c>
      <c r="D52" s="450">
        <f>SUM(D53:D54)</f>
        <v>22683903</v>
      </c>
      <c r="E52" s="450">
        <f>SUM(E53:E54)</f>
        <v>22683903</v>
      </c>
      <c r="F52" s="450">
        <f>SUM(F53:F54)</f>
        <v>22683903</v>
      </c>
      <c r="G52" s="450">
        <f>SUM(G53:G54)</f>
        <v>22679365</v>
      </c>
      <c r="H52" s="119">
        <f t="shared" si="11"/>
        <v>0.99979994624381885</v>
      </c>
      <c r="I52" s="592"/>
    </row>
    <row r="53" spans="1:11" ht="15" customHeight="1" x14ac:dyDescent="0.2">
      <c r="A53" s="398" t="s">
        <v>436</v>
      </c>
      <c r="B53" s="399" t="s">
        <v>437</v>
      </c>
      <c r="C53" s="709" t="s">
        <v>439</v>
      </c>
      <c r="D53" s="555">
        <v>2303903</v>
      </c>
      <c r="E53" s="555">
        <v>2303903</v>
      </c>
      <c r="F53" s="555">
        <v>2303903</v>
      </c>
      <c r="G53" s="555">
        <v>2303903</v>
      </c>
      <c r="H53" s="120">
        <f t="shared" si="11"/>
        <v>1</v>
      </c>
      <c r="I53" s="594"/>
      <c r="K53"/>
    </row>
    <row r="54" spans="1:11" ht="15" customHeight="1" thickBot="1" x14ac:dyDescent="0.25">
      <c r="A54" s="244" t="s">
        <v>438</v>
      </c>
      <c r="B54" s="397" t="s">
        <v>393</v>
      </c>
      <c r="C54" s="710" t="s">
        <v>394</v>
      </c>
      <c r="D54" s="156">
        <v>20380000</v>
      </c>
      <c r="E54" s="156">
        <v>20380000</v>
      </c>
      <c r="F54" s="156">
        <v>20380000</v>
      </c>
      <c r="G54" s="156">
        <v>20375462</v>
      </c>
      <c r="H54" s="120">
        <f t="shared" si="11"/>
        <v>0.99977733071638863</v>
      </c>
      <c r="I54" s="592"/>
      <c r="K54"/>
    </row>
    <row r="55" spans="1:11" ht="15" customHeight="1" thickTop="1" thickBot="1" x14ac:dyDescent="0.25">
      <c r="A55" s="804" t="s">
        <v>114</v>
      </c>
      <c r="B55" s="805"/>
      <c r="C55" s="252"/>
      <c r="D55" s="556">
        <f>D7+D19+D20+D31+D32+D37+D44+D48+D52</f>
        <v>504150000</v>
      </c>
      <c r="E55" s="556">
        <f>E7+E19+E20+E31+E32+E37+E44+E48+E52</f>
        <v>505361000</v>
      </c>
      <c r="F55" s="556">
        <f>F7+F19+F20+F31+F32+F37+F44+F48+F52</f>
        <v>511132000</v>
      </c>
      <c r="G55" s="556">
        <f>G7+G19+G20+G31+G32+G37+G44+G48+G52</f>
        <v>550100000</v>
      </c>
      <c r="H55" s="124">
        <f t="shared" si="11"/>
        <v>1.0911435088763264</v>
      </c>
      <c r="I55" s="592"/>
      <c r="K55"/>
    </row>
    <row r="56" spans="1:11" ht="15" customHeight="1" thickTop="1" x14ac:dyDescent="0.2">
      <c r="A56" s="41"/>
      <c r="B56" s="41"/>
      <c r="C56" s="41"/>
      <c r="D56" s="41"/>
      <c r="E56" s="41"/>
      <c r="F56" s="41"/>
      <c r="G56" s="41"/>
      <c r="H56" s="2" t="s">
        <v>695</v>
      </c>
      <c r="J56" s="592"/>
      <c r="K56"/>
    </row>
    <row r="57" spans="1:11" ht="12.75" x14ac:dyDescent="0.2">
      <c r="B57" s="39"/>
      <c r="C57" s="39"/>
      <c r="D57" s="39"/>
      <c r="E57" s="39"/>
      <c r="F57" s="39"/>
      <c r="G57" s="39"/>
      <c r="H57" s="2" t="str">
        <f>'1.sz. melléklet'!G2</f>
        <v>az 5/2020. (IV.23.) önkormányzati rendelethez</v>
      </c>
      <c r="J57" s="592"/>
      <c r="K57"/>
    </row>
    <row r="58" spans="1:11" ht="15" customHeight="1" x14ac:dyDescent="0.2">
      <c r="A58" s="791" t="s">
        <v>603</v>
      </c>
      <c r="B58" s="791"/>
      <c r="C58" s="791"/>
      <c r="D58" s="791"/>
      <c r="E58" s="791"/>
      <c r="F58" s="791"/>
      <c r="G58" s="791"/>
      <c r="H58" s="791"/>
      <c r="I58" s="705"/>
    </row>
    <row r="59" spans="1:11" ht="15" customHeight="1" thickBot="1" x14ac:dyDescent="0.25">
      <c r="A59" s="41"/>
      <c r="B59" s="125"/>
      <c r="C59" s="125"/>
      <c r="D59" s="39"/>
      <c r="E59" s="494"/>
      <c r="F59" s="494"/>
      <c r="G59" s="494"/>
      <c r="H59" s="6" t="s">
        <v>197</v>
      </c>
      <c r="I59" s="592"/>
      <c r="K59"/>
    </row>
    <row r="60" spans="1:11" ht="36" thickTop="1" x14ac:dyDescent="0.2">
      <c r="A60" s="7" t="s">
        <v>1</v>
      </c>
      <c r="B60" s="8" t="s">
        <v>2</v>
      </c>
      <c r="C60" s="9" t="s">
        <v>225</v>
      </c>
      <c r="D60" s="9" t="s">
        <v>526</v>
      </c>
      <c r="E60" s="9" t="s">
        <v>627</v>
      </c>
      <c r="F60" s="9" t="s">
        <v>652</v>
      </c>
      <c r="G60" s="9" t="s">
        <v>698</v>
      </c>
      <c r="H60" s="10" t="s">
        <v>607</v>
      </c>
      <c r="I60" s="592"/>
      <c r="K60"/>
    </row>
    <row r="61" spans="1:11" ht="15" customHeight="1" thickBot="1" x14ac:dyDescent="0.25">
      <c r="A61" s="11" t="s">
        <v>3</v>
      </c>
      <c r="B61" s="12" t="s">
        <v>4</v>
      </c>
      <c r="C61" s="13" t="s">
        <v>5</v>
      </c>
      <c r="D61" s="13" t="s">
        <v>6</v>
      </c>
      <c r="E61" s="13" t="s">
        <v>7</v>
      </c>
      <c r="F61" s="13" t="s">
        <v>8</v>
      </c>
      <c r="G61" s="13" t="s">
        <v>9</v>
      </c>
      <c r="H61" s="14" t="s">
        <v>53</v>
      </c>
      <c r="I61" s="592"/>
      <c r="K61"/>
    </row>
    <row r="62" spans="1:11" ht="15" customHeight="1" thickTop="1" x14ac:dyDescent="0.2">
      <c r="A62" s="116" t="s">
        <v>295</v>
      </c>
      <c r="B62" s="117" t="s">
        <v>296</v>
      </c>
      <c r="C62" s="253" t="s">
        <v>297</v>
      </c>
      <c r="D62" s="181">
        <f>SUM(D63:D64)</f>
        <v>69237657</v>
      </c>
      <c r="E62" s="181">
        <f>SUM(E63:E64)</f>
        <v>69237657</v>
      </c>
      <c r="F62" s="181">
        <f>SUM(F63:F64)</f>
        <v>70526527</v>
      </c>
      <c r="G62" s="181">
        <f>SUM(G63:G64)</f>
        <v>81113094</v>
      </c>
      <c r="H62" s="29">
        <f t="shared" ref="H62:H65" si="12">G62/D62</f>
        <v>1.1715170257711061</v>
      </c>
      <c r="I62" s="592"/>
      <c r="J62" s="185"/>
      <c r="K62"/>
    </row>
    <row r="63" spans="1:11" ht="15" customHeight="1" x14ac:dyDescent="0.2">
      <c r="A63" s="21" t="s">
        <v>107</v>
      </c>
      <c r="B63" s="18" t="s">
        <v>298</v>
      </c>
      <c r="C63" s="254" t="s">
        <v>299</v>
      </c>
      <c r="D63" s="52">
        <v>62551911</v>
      </c>
      <c r="E63" s="52">
        <v>62551911</v>
      </c>
      <c r="F63" s="52">
        <v>63070071</v>
      </c>
      <c r="G63" s="52">
        <v>73656638</v>
      </c>
      <c r="H63" s="20">
        <f t="shared" si="12"/>
        <v>1.1775281813532443</v>
      </c>
      <c r="I63" s="592"/>
      <c r="J63" s="185"/>
      <c r="K63"/>
    </row>
    <row r="64" spans="1:11" s="289" customFormat="1" ht="15" customHeight="1" x14ac:dyDescent="0.2">
      <c r="A64" s="21" t="s">
        <v>108</v>
      </c>
      <c r="B64" s="18" t="s">
        <v>301</v>
      </c>
      <c r="C64" s="290" t="s">
        <v>300</v>
      </c>
      <c r="D64" s="174">
        <v>6685746</v>
      </c>
      <c r="E64" s="174">
        <v>6685746</v>
      </c>
      <c r="F64" s="174">
        <v>7456456</v>
      </c>
      <c r="G64" s="174">
        <v>7456456</v>
      </c>
      <c r="H64" s="20">
        <f t="shared" si="12"/>
        <v>1.1152765899272872</v>
      </c>
      <c r="I64" s="592"/>
    </row>
    <row r="65" spans="1:11" ht="15" customHeight="1" x14ac:dyDescent="0.2">
      <c r="A65" s="27" t="s">
        <v>14</v>
      </c>
      <c r="B65" s="255" t="s">
        <v>302</v>
      </c>
      <c r="C65" s="294" t="s">
        <v>303</v>
      </c>
      <c r="D65" s="177">
        <f>SUM(D66:D67)</f>
        <v>36925688</v>
      </c>
      <c r="E65" s="177">
        <f>SUM(E66:E67)</f>
        <v>36925688</v>
      </c>
      <c r="F65" s="177">
        <f>SUM(F66:F67)</f>
        <v>33612394</v>
      </c>
      <c r="G65" s="177">
        <f>SUM(G66:G67)</f>
        <v>58289252</v>
      </c>
      <c r="H65" s="29">
        <f t="shared" si="12"/>
        <v>1.5785556114756751</v>
      </c>
      <c r="I65" s="592"/>
      <c r="K65"/>
    </row>
    <row r="66" spans="1:11" ht="15" customHeight="1" x14ac:dyDescent="0.2">
      <c r="A66" s="21" t="s">
        <v>16</v>
      </c>
      <c r="B66" s="18" t="s">
        <v>483</v>
      </c>
      <c r="C66" s="292" t="s">
        <v>350</v>
      </c>
      <c r="D66" s="44">
        <v>0</v>
      </c>
      <c r="E66" s="44">
        <v>0</v>
      </c>
      <c r="F66" s="44">
        <v>0</v>
      </c>
      <c r="G66" s="44">
        <v>0</v>
      </c>
      <c r="H66" s="20"/>
      <c r="I66" s="592"/>
      <c r="K66"/>
    </row>
    <row r="67" spans="1:11" ht="15" customHeight="1" x14ac:dyDescent="0.2">
      <c r="A67" s="21" t="s">
        <v>17</v>
      </c>
      <c r="B67" s="18" t="s">
        <v>304</v>
      </c>
      <c r="C67" s="254" t="s">
        <v>305</v>
      </c>
      <c r="D67" s="19">
        <v>36925688</v>
      </c>
      <c r="E67" s="19">
        <v>36925688</v>
      </c>
      <c r="F67" s="19">
        <v>33612394</v>
      </c>
      <c r="G67" s="19">
        <v>58289252</v>
      </c>
      <c r="H67" s="20">
        <f t="shared" ref="H67:H80" si="13">G67/D67</f>
        <v>1.5785556114756751</v>
      </c>
      <c r="I67" s="592"/>
      <c r="K67"/>
    </row>
    <row r="68" spans="1:11" ht="15" customHeight="1" x14ac:dyDescent="0.2">
      <c r="A68" s="27" t="s">
        <v>42</v>
      </c>
      <c r="B68" s="122" t="s">
        <v>15</v>
      </c>
      <c r="C68" s="255" t="s">
        <v>308</v>
      </c>
      <c r="D68" s="183">
        <f>D69+D70+D74</f>
        <v>96000000</v>
      </c>
      <c r="E68" s="183">
        <f>E69+E70+E74</f>
        <v>96000000</v>
      </c>
      <c r="F68" s="183">
        <f>F69+F70+F74</f>
        <v>96000000</v>
      </c>
      <c r="G68" s="183">
        <f>G69+G70+G74</f>
        <v>96000000</v>
      </c>
      <c r="H68" s="29">
        <f t="shared" si="13"/>
        <v>1</v>
      </c>
      <c r="I68" s="592"/>
      <c r="K68"/>
    </row>
    <row r="69" spans="1:11" ht="15" customHeight="1" x14ac:dyDescent="0.2">
      <c r="A69" s="21" t="s">
        <v>111</v>
      </c>
      <c r="B69" s="18" t="s">
        <v>306</v>
      </c>
      <c r="C69" s="254" t="s">
        <v>309</v>
      </c>
      <c r="D69" s="19">
        <v>54500000</v>
      </c>
      <c r="E69" s="19">
        <v>54500000</v>
      </c>
      <c r="F69" s="19">
        <v>54500000</v>
      </c>
      <c r="G69" s="19">
        <v>50000000</v>
      </c>
      <c r="H69" s="20">
        <f t="shared" si="13"/>
        <v>0.91743119266055051</v>
      </c>
      <c r="I69" s="592"/>
      <c r="K69"/>
    </row>
    <row r="70" spans="1:11" ht="15" customHeight="1" x14ac:dyDescent="0.2">
      <c r="A70" s="21" t="s">
        <v>113</v>
      </c>
      <c r="B70" s="18" t="s">
        <v>307</v>
      </c>
      <c r="C70" s="254" t="s">
        <v>310</v>
      </c>
      <c r="D70" s="182">
        <f t="shared" ref="D70" si="14">SUM(D71:D73)</f>
        <v>41000000</v>
      </c>
      <c r="E70" s="182">
        <f t="shared" ref="E70:F70" si="15">SUM(E71:E73)</f>
        <v>41000000</v>
      </c>
      <c r="F70" s="182">
        <f t="shared" si="15"/>
        <v>41000000</v>
      </c>
      <c r="G70" s="182">
        <f t="shared" ref="G70" si="16">SUM(G71:G73)</f>
        <v>45650000</v>
      </c>
      <c r="H70" s="20">
        <f t="shared" si="13"/>
        <v>1.1134146341463416</v>
      </c>
      <c r="I70" s="592"/>
      <c r="K70"/>
    </row>
    <row r="71" spans="1:11" ht="15" customHeight="1" x14ac:dyDescent="0.2">
      <c r="A71" s="36"/>
      <c r="B71" s="22" t="s">
        <v>311</v>
      </c>
      <c r="C71" s="256" t="s">
        <v>312</v>
      </c>
      <c r="D71" s="547">
        <v>17500000</v>
      </c>
      <c r="E71" s="547">
        <v>17500000</v>
      </c>
      <c r="F71" s="547">
        <v>17500000</v>
      </c>
      <c r="G71" s="547">
        <v>21000000</v>
      </c>
      <c r="H71" s="23">
        <f t="shared" si="13"/>
        <v>1.2</v>
      </c>
      <c r="I71" s="592"/>
      <c r="K71"/>
    </row>
    <row r="72" spans="1:11" s="261" customFormat="1" ht="15" customHeight="1" x14ac:dyDescent="0.2">
      <c r="A72" s="36"/>
      <c r="B72" s="22" t="s">
        <v>313</v>
      </c>
      <c r="C72" s="256" t="s">
        <v>314</v>
      </c>
      <c r="D72" s="547">
        <v>2000000</v>
      </c>
      <c r="E72" s="547">
        <v>2000000</v>
      </c>
      <c r="F72" s="547">
        <v>2000000</v>
      </c>
      <c r="G72" s="547">
        <v>2150000</v>
      </c>
      <c r="H72" s="23">
        <f t="shared" si="13"/>
        <v>1.075</v>
      </c>
      <c r="I72" s="592"/>
    </row>
    <row r="73" spans="1:11" ht="15" customHeight="1" x14ac:dyDescent="0.2">
      <c r="A73" s="36"/>
      <c r="B73" s="22" t="s">
        <v>315</v>
      </c>
      <c r="C73" s="256" t="s">
        <v>316</v>
      </c>
      <c r="D73" s="547">
        <v>21500000</v>
      </c>
      <c r="E73" s="547">
        <v>21500000</v>
      </c>
      <c r="F73" s="547">
        <v>21500000</v>
      </c>
      <c r="G73" s="547">
        <v>22500000</v>
      </c>
      <c r="H73" s="23">
        <f t="shared" si="13"/>
        <v>1.0465116279069768</v>
      </c>
      <c r="I73" s="592"/>
      <c r="K73"/>
    </row>
    <row r="74" spans="1:11" s="261" customFormat="1" ht="15" customHeight="1" x14ac:dyDescent="0.2">
      <c r="A74" s="21" t="s">
        <v>240</v>
      </c>
      <c r="B74" s="18" t="s">
        <v>317</v>
      </c>
      <c r="C74" s="254" t="s">
        <v>318</v>
      </c>
      <c r="D74" s="19">
        <v>500000</v>
      </c>
      <c r="E74" s="19">
        <v>500000</v>
      </c>
      <c r="F74" s="19">
        <v>500000</v>
      </c>
      <c r="G74" s="19">
        <v>350000</v>
      </c>
      <c r="H74" s="20">
        <f t="shared" si="13"/>
        <v>0.7</v>
      </c>
      <c r="I74" s="592"/>
    </row>
    <row r="75" spans="1:11" s="261" customFormat="1" ht="15" customHeight="1" x14ac:dyDescent="0.2">
      <c r="A75" s="27" t="s">
        <v>43</v>
      </c>
      <c r="B75" s="122" t="s">
        <v>12</v>
      </c>
      <c r="C75" s="255" t="s">
        <v>320</v>
      </c>
      <c r="D75" s="183">
        <f>SUM(D76:D84)</f>
        <v>77293814</v>
      </c>
      <c r="E75" s="183">
        <f>SUM(E76:E84)</f>
        <v>77293812</v>
      </c>
      <c r="F75" s="183">
        <f>SUM(F76:F84)</f>
        <v>78849636</v>
      </c>
      <c r="G75" s="183">
        <f>SUM(G76:G84)</f>
        <v>78888032</v>
      </c>
      <c r="H75" s="29">
        <f t="shared" si="13"/>
        <v>1.0206254280581886</v>
      </c>
      <c r="I75" s="592"/>
    </row>
    <row r="76" spans="1:11" s="261" customFormat="1" ht="15" customHeight="1" x14ac:dyDescent="0.2">
      <c r="A76" s="21" t="s">
        <v>216</v>
      </c>
      <c r="B76" s="18" t="s">
        <v>319</v>
      </c>
      <c r="C76" s="254" t="s">
        <v>321</v>
      </c>
      <c r="D76" s="483">
        <v>500000</v>
      </c>
      <c r="E76" s="483">
        <v>500000</v>
      </c>
      <c r="F76" s="483">
        <v>500000</v>
      </c>
      <c r="G76" s="483">
        <v>500000</v>
      </c>
      <c r="H76" s="20">
        <f t="shared" si="13"/>
        <v>1</v>
      </c>
      <c r="I76" s="592"/>
    </row>
    <row r="77" spans="1:11" s="261" customFormat="1" ht="15" customHeight="1" x14ac:dyDescent="0.2">
      <c r="A77" s="21" t="s">
        <v>217</v>
      </c>
      <c r="B77" s="18" t="s">
        <v>322</v>
      </c>
      <c r="C77" s="254" t="s">
        <v>323</v>
      </c>
      <c r="D77" s="483">
        <v>48118000</v>
      </c>
      <c r="E77" s="483">
        <v>48118000</v>
      </c>
      <c r="F77" s="483">
        <v>48118000</v>
      </c>
      <c r="G77" s="483">
        <v>48118000</v>
      </c>
      <c r="H77" s="20">
        <f t="shared" si="13"/>
        <v>1</v>
      </c>
      <c r="I77" s="592"/>
    </row>
    <row r="78" spans="1:11" s="261" customFormat="1" ht="15" customHeight="1" x14ac:dyDescent="0.2">
      <c r="A78" s="21" t="s">
        <v>218</v>
      </c>
      <c r="B78" s="18" t="s">
        <v>325</v>
      </c>
      <c r="C78" s="254" t="s">
        <v>324</v>
      </c>
      <c r="D78" s="483">
        <v>5250000</v>
      </c>
      <c r="E78" s="483">
        <v>5250000</v>
      </c>
      <c r="F78" s="483">
        <v>5250000</v>
      </c>
      <c r="G78" s="483">
        <v>5250000</v>
      </c>
      <c r="H78" s="20">
        <f t="shared" si="13"/>
        <v>1</v>
      </c>
      <c r="I78" s="592"/>
    </row>
    <row r="79" spans="1:11" s="261" customFormat="1" ht="15" customHeight="1" x14ac:dyDescent="0.2">
      <c r="A79" s="21" t="s">
        <v>327</v>
      </c>
      <c r="B79" s="18" t="s">
        <v>326</v>
      </c>
      <c r="C79" s="254" t="s">
        <v>337</v>
      </c>
      <c r="D79" s="483">
        <v>7000000</v>
      </c>
      <c r="E79" s="483">
        <v>7000000</v>
      </c>
      <c r="F79" s="483">
        <v>7947000</v>
      </c>
      <c r="G79" s="483">
        <v>7947000</v>
      </c>
      <c r="H79" s="20">
        <f t="shared" si="13"/>
        <v>1.1352857142857142</v>
      </c>
      <c r="I79" s="592"/>
    </row>
    <row r="80" spans="1:11" s="261" customFormat="1" ht="15" customHeight="1" x14ac:dyDescent="0.2">
      <c r="A80" s="21" t="s">
        <v>328</v>
      </c>
      <c r="B80" s="18" t="s">
        <v>330</v>
      </c>
      <c r="C80" s="254" t="s">
        <v>336</v>
      </c>
      <c r="D80" s="483">
        <v>16425000</v>
      </c>
      <c r="E80" s="483">
        <v>16425000</v>
      </c>
      <c r="F80" s="483">
        <v>16680000</v>
      </c>
      <c r="G80" s="483">
        <v>16680000</v>
      </c>
      <c r="H80" s="20">
        <f t="shared" si="13"/>
        <v>1.015525114155251</v>
      </c>
      <c r="I80" s="592"/>
    </row>
    <row r="81" spans="1:11" s="261" customFormat="1" ht="15" customHeight="1" x14ac:dyDescent="0.2">
      <c r="A81" s="21" t="s">
        <v>329</v>
      </c>
      <c r="B81" s="493" t="s">
        <v>484</v>
      </c>
      <c r="C81" s="254" t="s">
        <v>485</v>
      </c>
      <c r="D81" s="19">
        <v>0</v>
      </c>
      <c r="E81" s="19">
        <v>0</v>
      </c>
      <c r="F81" s="19">
        <v>0</v>
      </c>
      <c r="G81" s="19">
        <v>0</v>
      </c>
      <c r="H81" s="20"/>
      <c r="I81" s="592"/>
    </row>
    <row r="82" spans="1:11" ht="15" customHeight="1" x14ac:dyDescent="0.2">
      <c r="A82" s="21" t="s">
        <v>331</v>
      </c>
      <c r="B82" s="18" t="s">
        <v>332</v>
      </c>
      <c r="C82" s="254" t="s">
        <v>335</v>
      </c>
      <c r="D82" s="19">
        <v>0</v>
      </c>
      <c r="E82" s="19">
        <v>0</v>
      </c>
      <c r="F82" s="19">
        <v>0</v>
      </c>
      <c r="G82" s="19">
        <v>0</v>
      </c>
      <c r="H82" s="20"/>
      <c r="I82" s="592"/>
      <c r="K82"/>
    </row>
    <row r="83" spans="1:11" ht="15" customHeight="1" x14ac:dyDescent="0.2">
      <c r="A83" s="21" t="s">
        <v>333</v>
      </c>
      <c r="B83" s="18" t="s">
        <v>632</v>
      </c>
      <c r="C83" s="254" t="s">
        <v>633</v>
      </c>
      <c r="D83" s="19">
        <v>0</v>
      </c>
      <c r="E83" s="19">
        <v>0</v>
      </c>
      <c r="F83" s="19">
        <v>353000</v>
      </c>
      <c r="G83" s="19">
        <v>353000</v>
      </c>
      <c r="H83" s="20"/>
      <c r="I83" s="592"/>
      <c r="K83"/>
    </row>
    <row r="84" spans="1:11" ht="15" customHeight="1" x14ac:dyDescent="0.2">
      <c r="A84" s="21" t="s">
        <v>631</v>
      </c>
      <c r="B84" s="18" t="s">
        <v>334</v>
      </c>
      <c r="C84" s="254" t="s">
        <v>461</v>
      </c>
      <c r="D84" s="19">
        <v>814</v>
      </c>
      <c r="E84" s="19">
        <v>812</v>
      </c>
      <c r="F84" s="19">
        <v>1636</v>
      </c>
      <c r="G84" s="19">
        <v>40032</v>
      </c>
      <c r="H84" s="20">
        <f>G84/D84</f>
        <v>49.17936117936118</v>
      </c>
      <c r="I84" s="592"/>
      <c r="K84"/>
    </row>
    <row r="85" spans="1:11" s="267" customFormat="1" ht="15" customHeight="1" x14ac:dyDescent="0.2">
      <c r="A85" s="27" t="s">
        <v>44</v>
      </c>
      <c r="B85" s="122" t="s">
        <v>402</v>
      </c>
      <c r="C85" s="255" t="s">
        <v>403</v>
      </c>
      <c r="D85" s="314">
        <f>SUM(D86:D86)</f>
        <v>0</v>
      </c>
      <c r="E85" s="314">
        <f>SUM(E86:E86)</f>
        <v>0</v>
      </c>
      <c r="F85" s="314">
        <f>SUM(F86:F86)</f>
        <v>0</v>
      </c>
      <c r="G85" s="314">
        <f>SUM(G86:G86)</f>
        <v>6000000</v>
      </c>
      <c r="H85" s="20"/>
      <c r="I85" s="593"/>
    </row>
    <row r="86" spans="1:11" ht="15" customHeight="1" x14ac:dyDescent="0.2">
      <c r="A86" s="21" t="s">
        <v>220</v>
      </c>
      <c r="B86" s="41" t="s">
        <v>404</v>
      </c>
      <c r="C86" s="254" t="s">
        <v>405</v>
      </c>
      <c r="D86" s="557">
        <v>0</v>
      </c>
      <c r="E86" s="557">
        <v>0</v>
      </c>
      <c r="F86" s="557">
        <v>0</v>
      </c>
      <c r="G86" s="557">
        <v>6000000</v>
      </c>
      <c r="H86" s="20"/>
      <c r="I86" s="592"/>
      <c r="K86"/>
    </row>
    <row r="87" spans="1:11" ht="12.75" x14ac:dyDescent="0.2">
      <c r="A87" s="27" t="s">
        <v>45</v>
      </c>
      <c r="B87" s="127" t="s">
        <v>338</v>
      </c>
      <c r="C87" s="257" t="s">
        <v>339</v>
      </c>
      <c r="D87" s="183">
        <f>SUM(D88:D88)</f>
        <v>0</v>
      </c>
      <c r="E87" s="183">
        <f>SUM(E88:E88)</f>
        <v>0</v>
      </c>
      <c r="F87" s="183">
        <f>SUM(F88:F88)</f>
        <v>744600</v>
      </c>
      <c r="G87" s="183">
        <f>SUM(G88:G88)</f>
        <v>744600</v>
      </c>
      <c r="H87" s="20"/>
      <c r="I87" s="592"/>
      <c r="J87" s="185"/>
      <c r="K87"/>
    </row>
    <row r="88" spans="1:11" ht="15" customHeight="1" x14ac:dyDescent="0.2">
      <c r="A88" s="21" t="s">
        <v>269</v>
      </c>
      <c r="B88" s="47" t="s">
        <v>340</v>
      </c>
      <c r="C88" s="258" t="s">
        <v>341</v>
      </c>
      <c r="D88" s="19">
        <v>0</v>
      </c>
      <c r="E88" s="19">
        <v>0</v>
      </c>
      <c r="F88" s="19">
        <v>744600</v>
      </c>
      <c r="G88" s="19">
        <v>744600</v>
      </c>
      <c r="H88" s="20"/>
      <c r="I88" s="592"/>
      <c r="J88" s="185"/>
      <c r="K88"/>
    </row>
    <row r="89" spans="1:11" ht="15" customHeight="1" x14ac:dyDescent="0.2">
      <c r="A89" s="27" t="s">
        <v>46</v>
      </c>
      <c r="B89" s="127" t="s">
        <v>342</v>
      </c>
      <c r="C89" s="257" t="s">
        <v>344</v>
      </c>
      <c r="D89" s="183">
        <f t="shared" ref="D89" si="17">SUM(D90:D91)</f>
        <v>860000</v>
      </c>
      <c r="E89" s="183">
        <f t="shared" ref="E89:F89" si="18">SUM(E90:E91)</f>
        <v>2071000</v>
      </c>
      <c r="F89" s="183">
        <f t="shared" si="18"/>
        <v>7566000</v>
      </c>
      <c r="G89" s="183">
        <f t="shared" ref="G89" si="19">SUM(G90:G91)</f>
        <v>2500000</v>
      </c>
      <c r="H89" s="29">
        <f t="shared" ref="H89:H91" si="20">G89/D89</f>
        <v>2.9069767441860463</v>
      </c>
      <c r="I89" s="592"/>
      <c r="K89"/>
    </row>
    <row r="90" spans="1:11" ht="24" x14ac:dyDescent="0.2">
      <c r="A90" s="21" t="s">
        <v>286</v>
      </c>
      <c r="B90" s="47" t="s">
        <v>536</v>
      </c>
      <c r="C90" s="258" t="s">
        <v>537</v>
      </c>
      <c r="D90" s="19">
        <v>728000</v>
      </c>
      <c r="E90" s="19">
        <v>728000</v>
      </c>
      <c r="F90" s="19">
        <v>5728000</v>
      </c>
      <c r="G90" s="19">
        <v>728000</v>
      </c>
      <c r="H90" s="20">
        <f t="shared" si="20"/>
        <v>1</v>
      </c>
      <c r="I90" s="592"/>
      <c r="K90"/>
    </row>
    <row r="91" spans="1:11" ht="15" customHeight="1" x14ac:dyDescent="0.2">
      <c r="A91" s="21" t="s">
        <v>289</v>
      </c>
      <c r="B91" s="47" t="s">
        <v>343</v>
      </c>
      <c r="C91" s="258" t="s">
        <v>345</v>
      </c>
      <c r="D91" s="19">
        <v>132000</v>
      </c>
      <c r="E91" s="19">
        <v>1343000</v>
      </c>
      <c r="F91" s="19">
        <v>1838000</v>
      </c>
      <c r="G91" s="19">
        <v>1772000</v>
      </c>
      <c r="H91" s="20">
        <f t="shared" si="20"/>
        <v>13.424242424242424</v>
      </c>
      <c r="I91" s="592"/>
      <c r="K91"/>
    </row>
    <row r="92" spans="1:11" ht="15" customHeight="1" x14ac:dyDescent="0.2">
      <c r="A92" s="323" t="s">
        <v>64</v>
      </c>
      <c r="B92" s="324" t="s">
        <v>412</v>
      </c>
      <c r="C92" s="325" t="s">
        <v>413</v>
      </c>
      <c r="D92" s="326">
        <f t="shared" ref="D92" si="21">SUM(D93:D95)</f>
        <v>223832841</v>
      </c>
      <c r="E92" s="326">
        <f t="shared" ref="E92:F92" si="22">SUM(E93:E95)</f>
        <v>223832843</v>
      </c>
      <c r="F92" s="326">
        <f t="shared" si="22"/>
        <v>223832843</v>
      </c>
      <c r="G92" s="326">
        <f t="shared" ref="G92" si="23">SUM(G93:G95)</f>
        <v>226565022</v>
      </c>
      <c r="H92" s="327">
        <f>G92/D92</f>
        <v>1.0122063455380079</v>
      </c>
      <c r="I92" s="592"/>
      <c r="K92"/>
    </row>
    <row r="93" spans="1:11" ht="15" customHeight="1" x14ac:dyDescent="0.2">
      <c r="A93" s="21" t="s">
        <v>293</v>
      </c>
      <c r="B93" s="451" t="s">
        <v>466</v>
      </c>
      <c r="C93" s="452" t="s">
        <v>468</v>
      </c>
      <c r="D93" s="453">
        <v>0</v>
      </c>
      <c r="E93" s="453">
        <v>0</v>
      </c>
      <c r="F93" s="453">
        <v>0</v>
      </c>
      <c r="G93" s="453">
        <v>0</v>
      </c>
      <c r="H93" s="333"/>
      <c r="I93" s="592"/>
      <c r="K93"/>
    </row>
    <row r="94" spans="1:11" ht="15" customHeight="1" x14ac:dyDescent="0.2">
      <c r="A94" s="21" t="s">
        <v>401</v>
      </c>
      <c r="B94" s="330" t="s">
        <v>414</v>
      </c>
      <c r="C94" s="579" t="s">
        <v>354</v>
      </c>
      <c r="D94" s="174">
        <v>223832841</v>
      </c>
      <c r="E94" s="174">
        <v>223832843</v>
      </c>
      <c r="F94" s="174">
        <v>223832843</v>
      </c>
      <c r="G94" s="558">
        <v>223832843</v>
      </c>
      <c r="H94" s="333">
        <f>G94/D94</f>
        <v>1.0000000089352392</v>
      </c>
      <c r="I94" s="592"/>
      <c r="K94"/>
    </row>
    <row r="95" spans="1:11" ht="15" customHeight="1" thickBot="1" x14ac:dyDescent="0.25">
      <c r="A95" s="21" t="s">
        <v>467</v>
      </c>
      <c r="B95" s="329" t="s">
        <v>415</v>
      </c>
      <c r="C95" s="580" t="s">
        <v>416</v>
      </c>
      <c r="D95" s="636">
        <v>0</v>
      </c>
      <c r="E95" s="711">
        <v>0</v>
      </c>
      <c r="F95" s="636">
        <v>0</v>
      </c>
      <c r="G95" s="559">
        <v>2732179</v>
      </c>
      <c r="H95" s="328"/>
      <c r="I95" s="592"/>
      <c r="K95"/>
    </row>
    <row r="96" spans="1:11" ht="15" customHeight="1" thickTop="1" thickBot="1" x14ac:dyDescent="0.25">
      <c r="A96" s="804" t="s">
        <v>116</v>
      </c>
      <c r="B96" s="805"/>
      <c r="C96" s="259"/>
      <c r="D96" s="184">
        <f>D62+D65+D68+D75+D87+D89+D92+D85</f>
        <v>504150000</v>
      </c>
      <c r="E96" s="184">
        <f>E62+E65+E68+E75+E87+E89+E92+E85</f>
        <v>505361000</v>
      </c>
      <c r="F96" s="184">
        <f>F62+F65+F68+F75+F87+F89+F92+F85</f>
        <v>511132000</v>
      </c>
      <c r="G96" s="184">
        <f>G62+G65+G68+G75+G87+G89+G92+G85</f>
        <v>550100000</v>
      </c>
      <c r="H96" s="124">
        <f>G96/D96</f>
        <v>1.0911435088763264</v>
      </c>
      <c r="I96" s="592"/>
      <c r="K96"/>
    </row>
    <row r="97" ht="15" customHeight="1" thickTop="1" x14ac:dyDescent="0.2"/>
  </sheetData>
  <sheetProtection selectLockedCells="1" selectUnlockedCells="1"/>
  <mergeCells count="4">
    <mergeCell ref="A96:B96"/>
    <mergeCell ref="A55:B55"/>
    <mergeCell ref="A3:H3"/>
    <mergeCell ref="A58:H58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portrait" r:id="rId1"/>
  <headerFooter alignWithMargins="0"/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3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7" width="10" customWidth="1"/>
    <col min="8" max="8" width="9.7109375" style="261" customWidth="1"/>
  </cols>
  <sheetData>
    <row r="1" spans="1:9" s="128" customFormat="1" ht="15" customHeight="1" x14ac:dyDescent="0.2">
      <c r="A1" s="3"/>
      <c r="B1" s="3"/>
      <c r="C1" s="3"/>
      <c r="D1" s="3"/>
      <c r="E1" s="3"/>
      <c r="F1" s="3"/>
      <c r="G1" s="3"/>
      <c r="H1" s="2" t="s">
        <v>427</v>
      </c>
    </row>
    <row r="2" spans="1:9" s="128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az 5/2020. (IV.23.)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  <c r="G3" s="41"/>
      <c r="H3" s="41"/>
    </row>
    <row r="4" spans="1:9" s="38" customFormat="1" ht="15" customHeight="1" x14ac:dyDescent="0.2">
      <c r="A4" s="791" t="s">
        <v>604</v>
      </c>
      <c r="B4" s="791"/>
      <c r="C4" s="791"/>
      <c r="D4" s="791"/>
      <c r="E4" s="791"/>
      <c r="F4" s="791"/>
      <c r="G4" s="791"/>
      <c r="H4" s="791"/>
      <c r="I4" s="705"/>
    </row>
    <row r="5" spans="1:9" ht="15" customHeight="1" thickBot="1" x14ac:dyDescent="0.3">
      <c r="A5" s="129"/>
      <c r="B5" s="130"/>
      <c r="C5" s="130"/>
      <c r="E5" s="261"/>
      <c r="F5" s="261"/>
      <c r="G5" s="6" t="s">
        <v>197</v>
      </c>
      <c r="H5"/>
    </row>
    <row r="6" spans="1:9" ht="36" thickTop="1" x14ac:dyDescent="0.2">
      <c r="A6" s="7" t="s">
        <v>1</v>
      </c>
      <c r="B6" s="8" t="s">
        <v>2</v>
      </c>
      <c r="C6" s="9" t="s">
        <v>225</v>
      </c>
      <c r="D6" s="9" t="s">
        <v>526</v>
      </c>
      <c r="E6" s="9" t="s">
        <v>627</v>
      </c>
      <c r="F6" s="9" t="s">
        <v>699</v>
      </c>
      <c r="G6" s="10" t="s">
        <v>607</v>
      </c>
      <c r="H6"/>
    </row>
    <row r="7" spans="1:9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/>
    </row>
    <row r="8" spans="1:9" s="38" customFormat="1" ht="15" customHeight="1" thickTop="1" x14ac:dyDescent="0.2">
      <c r="A8" s="116" t="s">
        <v>13</v>
      </c>
      <c r="B8" s="117" t="s">
        <v>106</v>
      </c>
      <c r="C8" s="615" t="s">
        <v>226</v>
      </c>
      <c r="D8" s="491">
        <f>D9+D15</f>
        <v>13664637</v>
      </c>
      <c r="E8" s="28">
        <f>E9+E15</f>
        <v>13664637</v>
      </c>
      <c r="F8" s="28">
        <f>F9+F15</f>
        <v>14104920</v>
      </c>
      <c r="G8" s="119">
        <f>F8/D8</f>
        <v>1.0322206144224688</v>
      </c>
    </row>
    <row r="9" spans="1:9" s="38" customFormat="1" ht="15" customHeight="1" x14ac:dyDescent="0.2">
      <c r="A9" s="21" t="s">
        <v>107</v>
      </c>
      <c r="B9" s="18" t="s">
        <v>227</v>
      </c>
      <c r="C9" s="616" t="s">
        <v>228</v>
      </c>
      <c r="D9" s="492">
        <f>SUM(D10:D14)</f>
        <v>13197237</v>
      </c>
      <c r="E9" s="19">
        <f>SUM(E10:E14)</f>
        <v>13197237</v>
      </c>
      <c r="F9" s="19">
        <f>SUM(F10:F14)</f>
        <v>13661804</v>
      </c>
      <c r="G9" s="120">
        <f t="shared" ref="G9:G10" si="0">F9/D9</f>
        <v>1.0352018380817136</v>
      </c>
    </row>
    <row r="10" spans="1:9" s="38" customFormat="1" ht="15" customHeight="1" x14ac:dyDescent="0.2">
      <c r="A10" s="121"/>
      <c r="B10" s="22" t="s">
        <v>229</v>
      </c>
      <c r="C10" s="617" t="s">
        <v>230</v>
      </c>
      <c r="D10" s="550">
        <v>11459370</v>
      </c>
      <c r="E10" s="550">
        <v>11459370</v>
      </c>
      <c r="F10" s="550">
        <v>11459370</v>
      </c>
      <c r="G10" s="87">
        <f t="shared" si="0"/>
        <v>1</v>
      </c>
    </row>
    <row r="11" spans="1:9" s="38" customFormat="1" ht="15" customHeight="1" x14ac:dyDescent="0.2">
      <c r="A11" s="121"/>
      <c r="B11" s="22" t="s">
        <v>477</v>
      </c>
      <c r="C11" s="617" t="s">
        <v>478</v>
      </c>
      <c r="D11" s="550">
        <v>0</v>
      </c>
      <c r="E11" s="550">
        <v>0</v>
      </c>
      <c r="F11" s="550">
        <v>480000</v>
      </c>
      <c r="G11" s="87"/>
    </row>
    <row r="12" spans="1:9" s="38" customFormat="1" ht="15" customHeight="1" x14ac:dyDescent="0.2">
      <c r="A12" s="121"/>
      <c r="B12" s="22" t="s">
        <v>538</v>
      </c>
      <c r="C12" s="617" t="s">
        <v>539</v>
      </c>
      <c r="D12" s="550">
        <v>931770</v>
      </c>
      <c r="E12" s="550">
        <v>931770</v>
      </c>
      <c r="F12" s="550">
        <v>931770</v>
      </c>
      <c r="G12" s="87">
        <f t="shared" ref="G12:G26" si="1">F12/D12</f>
        <v>1</v>
      </c>
    </row>
    <row r="13" spans="1:9" s="38" customFormat="1" ht="15" customHeight="1" x14ac:dyDescent="0.2">
      <c r="A13" s="121"/>
      <c r="B13" s="22" t="s">
        <v>455</v>
      </c>
      <c r="C13" s="617" t="s">
        <v>231</v>
      </c>
      <c r="D13" s="550">
        <v>446097</v>
      </c>
      <c r="E13" s="550">
        <v>474330</v>
      </c>
      <c r="F13" s="550">
        <v>474330</v>
      </c>
      <c r="G13" s="87">
        <f t="shared" si="1"/>
        <v>1.0632889259510825</v>
      </c>
    </row>
    <row r="14" spans="1:9" s="38" customFormat="1" ht="15" customHeight="1" x14ac:dyDescent="0.2">
      <c r="A14" s="121"/>
      <c r="B14" s="22" t="s">
        <v>462</v>
      </c>
      <c r="C14" s="617" t="s">
        <v>392</v>
      </c>
      <c r="D14" s="550">
        <v>360000</v>
      </c>
      <c r="E14" s="550">
        <v>331767</v>
      </c>
      <c r="F14" s="550">
        <v>316334</v>
      </c>
      <c r="G14" s="87">
        <f t="shared" si="1"/>
        <v>0.87870555555555552</v>
      </c>
    </row>
    <row r="15" spans="1:9" s="38" customFormat="1" ht="15" customHeight="1" x14ac:dyDescent="0.2">
      <c r="A15" s="21" t="s">
        <v>108</v>
      </c>
      <c r="B15" s="18" t="s">
        <v>110</v>
      </c>
      <c r="C15" s="616" t="s">
        <v>232</v>
      </c>
      <c r="D15" s="492">
        <f>SUM(D16:D17)</f>
        <v>467400</v>
      </c>
      <c r="E15" s="19">
        <f>SUM(E16:E17)</f>
        <v>467400</v>
      </c>
      <c r="F15" s="19">
        <f>SUM(F16:F17)</f>
        <v>443116</v>
      </c>
      <c r="G15" s="87">
        <f t="shared" si="1"/>
        <v>0.94804450149764652</v>
      </c>
    </row>
    <row r="16" spans="1:9" s="38" customFormat="1" ht="36" x14ac:dyDescent="0.2">
      <c r="A16" s="121"/>
      <c r="B16" s="315" t="s">
        <v>406</v>
      </c>
      <c r="C16" s="617" t="s">
        <v>234</v>
      </c>
      <c r="D16" s="550">
        <v>417400</v>
      </c>
      <c r="E16" s="547">
        <v>417400</v>
      </c>
      <c r="F16" s="547">
        <v>417400</v>
      </c>
      <c r="G16" s="87">
        <f t="shared" si="1"/>
        <v>1</v>
      </c>
    </row>
    <row r="17" spans="1:10" s="38" customFormat="1" ht="15" customHeight="1" x14ac:dyDescent="0.2">
      <c r="A17" s="121"/>
      <c r="B17" s="22" t="s">
        <v>407</v>
      </c>
      <c r="C17" s="617" t="s">
        <v>235</v>
      </c>
      <c r="D17" s="550">
        <v>50000</v>
      </c>
      <c r="E17" s="547">
        <v>50000</v>
      </c>
      <c r="F17" s="547">
        <v>25716</v>
      </c>
      <c r="G17" s="87">
        <f t="shared" si="1"/>
        <v>0.51432</v>
      </c>
    </row>
    <row r="18" spans="1:10" s="38" customFormat="1" ht="15" customHeight="1" x14ac:dyDescent="0.2">
      <c r="A18" s="27" t="s">
        <v>14</v>
      </c>
      <c r="B18" s="122" t="s">
        <v>191</v>
      </c>
      <c r="C18" s="618" t="s">
        <v>236</v>
      </c>
      <c r="D18" s="491">
        <v>2653416</v>
      </c>
      <c r="E18" s="491">
        <v>2653416</v>
      </c>
      <c r="F18" s="491">
        <v>2644679</v>
      </c>
      <c r="G18" s="119">
        <f t="shared" si="1"/>
        <v>0.99670726339179383</v>
      </c>
    </row>
    <row r="19" spans="1:10" s="38" customFormat="1" ht="15" customHeight="1" x14ac:dyDescent="0.2">
      <c r="A19" s="27" t="s">
        <v>42</v>
      </c>
      <c r="B19" s="122" t="s">
        <v>112</v>
      </c>
      <c r="C19" s="618" t="s">
        <v>237</v>
      </c>
      <c r="D19" s="491">
        <f>SUM(D20:D24)</f>
        <v>6149947</v>
      </c>
      <c r="E19" s="28">
        <f>SUM(E20:E24)</f>
        <v>6149947</v>
      </c>
      <c r="F19" s="28">
        <f>SUM(F20:F24)</f>
        <v>5695401</v>
      </c>
      <c r="G19" s="119">
        <f t="shared" si="1"/>
        <v>0.92608944434805696</v>
      </c>
    </row>
    <row r="20" spans="1:10" s="38" customFormat="1" ht="15" customHeight="1" x14ac:dyDescent="0.2">
      <c r="A20" s="21" t="s">
        <v>111</v>
      </c>
      <c r="B20" s="18" t="s">
        <v>238</v>
      </c>
      <c r="C20" s="616" t="s">
        <v>244</v>
      </c>
      <c r="D20" s="492">
        <v>510000</v>
      </c>
      <c r="E20" s="492">
        <v>510000</v>
      </c>
      <c r="F20" s="492">
        <v>510000</v>
      </c>
      <c r="G20" s="120">
        <f t="shared" si="1"/>
        <v>1</v>
      </c>
    </row>
    <row r="21" spans="1:10" s="38" customFormat="1" ht="15" customHeight="1" x14ac:dyDescent="0.2">
      <c r="A21" s="21" t="s">
        <v>113</v>
      </c>
      <c r="B21" s="18" t="s">
        <v>239</v>
      </c>
      <c r="C21" s="616" t="s">
        <v>245</v>
      </c>
      <c r="D21" s="492">
        <v>150000</v>
      </c>
      <c r="E21" s="492">
        <v>150000</v>
      </c>
      <c r="F21" s="492">
        <v>150000</v>
      </c>
      <c r="G21" s="120">
        <f t="shared" si="1"/>
        <v>1</v>
      </c>
    </row>
    <row r="22" spans="1:10" s="38" customFormat="1" ht="15" customHeight="1" x14ac:dyDescent="0.2">
      <c r="A22" s="21" t="s">
        <v>240</v>
      </c>
      <c r="B22" s="18" t="s">
        <v>241</v>
      </c>
      <c r="C22" s="616" t="s">
        <v>246</v>
      </c>
      <c r="D22" s="492">
        <v>4526000</v>
      </c>
      <c r="E22" s="492">
        <v>4526000</v>
      </c>
      <c r="F22" s="492">
        <v>4224679</v>
      </c>
      <c r="G22" s="120">
        <f t="shared" si="1"/>
        <v>0.93342443658859919</v>
      </c>
    </row>
    <row r="23" spans="1:10" s="41" customFormat="1" ht="15" customHeight="1" x14ac:dyDescent="0.2">
      <c r="A23" s="21" t="s">
        <v>242</v>
      </c>
      <c r="B23" s="18" t="s">
        <v>243</v>
      </c>
      <c r="C23" s="616" t="s">
        <v>247</v>
      </c>
      <c r="D23" s="492">
        <v>50000</v>
      </c>
      <c r="E23" s="492">
        <v>50000</v>
      </c>
      <c r="F23" s="492">
        <v>50000</v>
      </c>
      <c r="G23" s="120">
        <f t="shared" si="1"/>
        <v>1</v>
      </c>
    </row>
    <row r="24" spans="1:10" s="38" customFormat="1" ht="15" customHeight="1" x14ac:dyDescent="0.2">
      <c r="A24" s="21" t="s">
        <v>248</v>
      </c>
      <c r="B24" s="18" t="s">
        <v>249</v>
      </c>
      <c r="C24" s="616" t="s">
        <v>250</v>
      </c>
      <c r="D24" s="492">
        <f t="shared" ref="D24" si="2">SUM(D25:D26)</f>
        <v>913947</v>
      </c>
      <c r="E24" s="19">
        <f t="shared" ref="E24:F24" si="3">SUM(E25:E26)</f>
        <v>913947</v>
      </c>
      <c r="F24" s="19">
        <f t="shared" si="3"/>
        <v>760722</v>
      </c>
      <c r="G24" s="120">
        <f t="shared" si="1"/>
        <v>0.83234804644032967</v>
      </c>
    </row>
    <row r="25" spans="1:10" s="38" customFormat="1" ht="15" customHeight="1" x14ac:dyDescent="0.2">
      <c r="A25" s="121"/>
      <c r="B25" s="22" t="s">
        <v>251</v>
      </c>
      <c r="C25" s="617" t="s">
        <v>252</v>
      </c>
      <c r="D25" s="550">
        <v>913500</v>
      </c>
      <c r="E25" s="547">
        <v>913500</v>
      </c>
      <c r="F25" s="547">
        <v>760275</v>
      </c>
      <c r="G25" s="87">
        <f t="shared" si="1"/>
        <v>0.83226600985221677</v>
      </c>
    </row>
    <row r="26" spans="1:10" ht="15" customHeight="1" x14ac:dyDescent="0.2">
      <c r="A26" s="446"/>
      <c r="B26" s="447" t="s">
        <v>460</v>
      </c>
      <c r="C26" s="619" t="s">
        <v>258</v>
      </c>
      <c r="D26" s="612">
        <v>447</v>
      </c>
      <c r="E26" s="551">
        <v>447</v>
      </c>
      <c r="F26" s="551">
        <v>447</v>
      </c>
      <c r="G26" s="273">
        <f t="shared" si="1"/>
        <v>1</v>
      </c>
      <c r="H26" s="133"/>
    </row>
    <row r="27" spans="1:10" ht="15" customHeight="1" thickBot="1" x14ac:dyDescent="0.25">
      <c r="A27" s="123" t="s">
        <v>43</v>
      </c>
      <c r="B27" s="269" t="s">
        <v>192</v>
      </c>
      <c r="C27" s="620" t="s">
        <v>268</v>
      </c>
      <c r="D27" s="613">
        <v>0</v>
      </c>
      <c r="E27" s="178">
        <v>0</v>
      </c>
      <c r="F27" s="178">
        <v>0</v>
      </c>
      <c r="G27" s="131"/>
      <c r="H27" s="133"/>
    </row>
    <row r="28" spans="1:10" s="38" customFormat="1" ht="15" customHeight="1" thickTop="1" thickBot="1" x14ac:dyDescent="0.25">
      <c r="A28" s="792" t="s">
        <v>114</v>
      </c>
      <c r="B28" s="792"/>
      <c r="C28" s="621"/>
      <c r="D28" s="614">
        <f>D8+D18+D19+D27</f>
        <v>22468000</v>
      </c>
      <c r="E28" s="63">
        <f>E8+E18+E19+E27</f>
        <v>22468000</v>
      </c>
      <c r="F28" s="63">
        <f>F8+F18+F19+F27</f>
        <v>22445000</v>
      </c>
      <c r="G28" s="132">
        <f>F28/D28</f>
        <v>0.99897632188000707</v>
      </c>
    </row>
    <row r="29" spans="1:10" s="38" customFormat="1" ht="15" customHeight="1" thickTop="1" x14ac:dyDescent="0.2">
      <c r="A29" s="1"/>
      <c r="B29" s="1"/>
      <c r="C29" s="1"/>
      <c r="D29" s="133"/>
      <c r="E29" s="133"/>
      <c r="F29" s="133"/>
      <c r="G29" s="133"/>
      <c r="H29" s="133"/>
    </row>
    <row r="30" spans="1:10" s="38" customFormat="1" ht="15" customHeight="1" x14ac:dyDescent="0.2">
      <c r="A30" s="1"/>
      <c r="B30" s="1"/>
      <c r="C30" s="1"/>
      <c r="D30" s="133"/>
      <c r="E30" s="133"/>
      <c r="F30" s="133"/>
      <c r="G30" s="133"/>
      <c r="H30" s="133"/>
      <c r="I30" s="134"/>
    </row>
    <row r="31" spans="1:10" s="38" customFormat="1" ht="15" customHeight="1" x14ac:dyDescent="0.2">
      <c r="A31" s="791" t="s">
        <v>605</v>
      </c>
      <c r="B31" s="791"/>
      <c r="C31" s="791"/>
      <c r="D31" s="791"/>
      <c r="E31" s="791"/>
      <c r="F31" s="791"/>
      <c r="G31" s="791"/>
      <c r="H31" s="791"/>
      <c r="I31" s="705"/>
      <c r="J31" s="134"/>
    </row>
    <row r="32" spans="1:10" s="38" customFormat="1" ht="13.5" thickBot="1" x14ac:dyDescent="0.25">
      <c r="A32" s="40"/>
      <c r="B32" s="92"/>
      <c r="C32" s="91"/>
      <c r="E32" s="552"/>
      <c r="F32" s="552"/>
      <c r="G32" s="6" t="s">
        <v>197</v>
      </c>
      <c r="H32" s="134"/>
    </row>
    <row r="33" spans="1:8" s="275" customFormat="1" ht="36" thickTop="1" x14ac:dyDescent="0.2">
      <c r="A33" s="7" t="s">
        <v>1</v>
      </c>
      <c r="B33" s="8" t="s">
        <v>2</v>
      </c>
      <c r="C33" s="625" t="s">
        <v>225</v>
      </c>
      <c r="D33" s="126" t="s">
        <v>526</v>
      </c>
      <c r="E33" s="9" t="s">
        <v>627</v>
      </c>
      <c r="F33" s="9" t="s">
        <v>653</v>
      </c>
      <c r="G33" s="10" t="s">
        <v>607</v>
      </c>
      <c r="H33" s="134"/>
    </row>
    <row r="34" spans="1:8" s="275" customFormat="1" ht="15" customHeight="1" thickBot="1" x14ac:dyDescent="0.25">
      <c r="A34" s="11" t="s">
        <v>3</v>
      </c>
      <c r="B34" s="12" t="s">
        <v>4</v>
      </c>
      <c r="C34" s="626" t="s">
        <v>5</v>
      </c>
      <c r="D34" s="622" t="s">
        <v>6</v>
      </c>
      <c r="E34" s="13" t="s">
        <v>7</v>
      </c>
      <c r="F34" s="13" t="s">
        <v>8</v>
      </c>
      <c r="G34" s="14" t="s">
        <v>9</v>
      </c>
      <c r="H34" s="134"/>
    </row>
    <row r="35" spans="1:8" s="275" customFormat="1" ht="15" customHeight="1" thickTop="1" x14ac:dyDescent="0.2">
      <c r="A35" s="116" t="s">
        <v>13</v>
      </c>
      <c r="B35" s="122" t="s">
        <v>12</v>
      </c>
      <c r="C35" s="618" t="s">
        <v>320</v>
      </c>
      <c r="D35" s="623">
        <f>SUM(D36:D38)</f>
        <v>1200271</v>
      </c>
      <c r="E35" s="118">
        <f>SUM(E36:E38)</f>
        <v>1200278</v>
      </c>
      <c r="F35" s="118">
        <f>SUM(F36:F38)</f>
        <v>1181816</v>
      </c>
      <c r="G35" s="119">
        <f t="shared" ref="G35:G41" si="4">F35/D35</f>
        <v>0.98462430567763448</v>
      </c>
      <c r="H35" s="134"/>
    </row>
    <row r="36" spans="1:8" s="275" customFormat="1" ht="15" customHeight="1" x14ac:dyDescent="0.2">
      <c r="A36" s="302" t="s">
        <v>107</v>
      </c>
      <c r="B36" s="18" t="s">
        <v>325</v>
      </c>
      <c r="C36" s="616" t="s">
        <v>324</v>
      </c>
      <c r="D36" s="45">
        <v>1200000</v>
      </c>
      <c r="E36" s="45">
        <v>1200000</v>
      </c>
      <c r="F36" s="45">
        <v>1165016</v>
      </c>
      <c r="G36" s="120">
        <f t="shared" si="4"/>
        <v>0.97084666666666664</v>
      </c>
      <c r="H36" s="134"/>
    </row>
    <row r="37" spans="1:8" s="275" customFormat="1" ht="15" customHeight="1" x14ac:dyDescent="0.2">
      <c r="A37" s="302" t="s">
        <v>108</v>
      </c>
      <c r="B37" s="18" t="s">
        <v>654</v>
      </c>
      <c r="C37" s="616" t="s">
        <v>655</v>
      </c>
      <c r="D37" s="45">
        <v>0</v>
      </c>
      <c r="E37" s="45">
        <v>0</v>
      </c>
      <c r="F37" s="45">
        <v>16800</v>
      </c>
      <c r="G37" s="120"/>
      <c r="H37" s="134"/>
    </row>
    <row r="38" spans="1:8" s="38" customFormat="1" ht="15" customHeight="1" x14ac:dyDescent="0.2">
      <c r="A38" s="302" t="s">
        <v>109</v>
      </c>
      <c r="B38" s="18" t="s">
        <v>334</v>
      </c>
      <c r="C38" s="616" t="s">
        <v>461</v>
      </c>
      <c r="D38" s="45">
        <v>271</v>
      </c>
      <c r="E38" s="45">
        <v>278</v>
      </c>
      <c r="F38" s="45">
        <v>0</v>
      </c>
      <c r="G38" s="120">
        <f t="shared" si="4"/>
        <v>0</v>
      </c>
      <c r="H38" s="134"/>
    </row>
    <row r="39" spans="1:8" ht="15" customHeight="1" x14ac:dyDescent="0.2">
      <c r="A39" s="323" t="s">
        <v>42</v>
      </c>
      <c r="B39" s="324" t="s">
        <v>115</v>
      </c>
      <c r="C39" s="627" t="s">
        <v>354</v>
      </c>
      <c r="D39" s="624">
        <v>887729</v>
      </c>
      <c r="E39" s="326">
        <v>887722</v>
      </c>
      <c r="F39" s="326">
        <v>887722</v>
      </c>
      <c r="G39" s="327">
        <f t="shared" si="4"/>
        <v>0.99999211471068306</v>
      </c>
      <c r="H39"/>
    </row>
    <row r="40" spans="1:8" ht="15" customHeight="1" thickBot="1" x14ac:dyDescent="0.25">
      <c r="A40" s="581" t="s">
        <v>14</v>
      </c>
      <c r="B40" s="582" t="s">
        <v>352</v>
      </c>
      <c r="C40" s="628" t="s">
        <v>353</v>
      </c>
      <c r="D40" s="583">
        <v>20380000</v>
      </c>
      <c r="E40" s="583">
        <v>20380000</v>
      </c>
      <c r="F40" s="583">
        <v>20375462</v>
      </c>
      <c r="G40" s="119">
        <f t="shared" si="4"/>
        <v>0.99977733071638863</v>
      </c>
      <c r="H40"/>
    </row>
    <row r="41" spans="1:8" ht="15" customHeight="1" thickTop="1" thickBot="1" x14ac:dyDescent="0.25">
      <c r="A41" s="792" t="s">
        <v>193</v>
      </c>
      <c r="B41" s="792"/>
      <c r="C41" s="621"/>
      <c r="D41" s="614">
        <f>D35+D40+D39</f>
        <v>22468000</v>
      </c>
      <c r="E41" s="63">
        <f>E35+E40+E39</f>
        <v>22468000</v>
      </c>
      <c r="F41" s="63">
        <f>F35+F40+F39</f>
        <v>22445000</v>
      </c>
      <c r="G41" s="124">
        <f t="shared" si="4"/>
        <v>0.99897632188000707</v>
      </c>
      <c r="H41"/>
    </row>
    <row r="42" spans="1:8" ht="13.5" thickTop="1" x14ac:dyDescent="0.2">
      <c r="H42" s="135"/>
    </row>
    <row r="43" spans="1:8" x14ac:dyDescent="0.2">
      <c r="H43" s="136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"/>
  <sheetViews>
    <sheetView zoomScaleNormal="100" workbookViewId="0"/>
  </sheetViews>
  <sheetFormatPr defaultRowHeight="12.75" x14ac:dyDescent="0.2"/>
  <cols>
    <col min="1" max="1" width="5.7109375" style="190" customWidth="1"/>
    <col min="2" max="2" width="32" style="190" customWidth="1"/>
    <col min="3" max="7" width="9.7109375" style="190" customWidth="1"/>
    <col min="8" max="8" width="9.7109375" style="189" customWidth="1"/>
    <col min="9" max="16384" width="9.140625" style="189"/>
  </cols>
  <sheetData>
    <row r="1" spans="1:8" ht="15" customHeight="1" x14ac:dyDescent="0.2">
      <c r="B1" s="196"/>
      <c r="C1" s="196"/>
      <c r="D1" s="196"/>
      <c r="E1" s="196"/>
      <c r="F1" s="196"/>
      <c r="G1" s="606" t="s">
        <v>428</v>
      </c>
    </row>
    <row r="2" spans="1:8" ht="15" customHeight="1" x14ac:dyDescent="0.2">
      <c r="B2" s="196"/>
      <c r="C2" s="196"/>
      <c r="D2" s="196"/>
      <c r="E2" s="196"/>
      <c r="F2" s="196"/>
      <c r="G2" s="188" t="str">
        <f>'1.sz. melléklet'!G2</f>
        <v>az 5/2020. (IV.23.) önkormányzati rendelethez</v>
      </c>
    </row>
    <row r="3" spans="1:8" ht="15" customHeight="1" x14ac:dyDescent="0.2">
      <c r="A3" s="208"/>
    </row>
    <row r="4" spans="1:8" ht="15" customHeight="1" x14ac:dyDescent="0.2">
      <c r="A4" s="806" t="s">
        <v>540</v>
      </c>
      <c r="B4" s="806"/>
      <c r="C4" s="806"/>
      <c r="D4" s="806"/>
      <c r="E4" s="806"/>
      <c r="F4" s="806"/>
      <c r="G4" s="806"/>
      <c r="H4" s="661"/>
    </row>
    <row r="5" spans="1:8" ht="15" customHeight="1" x14ac:dyDescent="0.2">
      <c r="A5" s="209"/>
      <c r="B5" s="209"/>
      <c r="C5" s="209"/>
      <c r="D5" s="209"/>
      <c r="E5" s="209"/>
      <c r="F5" s="209"/>
      <c r="G5" s="209"/>
      <c r="H5" s="210"/>
    </row>
    <row r="6" spans="1:8" ht="15" customHeight="1" thickBot="1" x14ac:dyDescent="0.25">
      <c r="A6" s="211"/>
      <c r="B6" s="211"/>
      <c r="C6" s="211"/>
      <c r="D6" s="211"/>
      <c r="E6" s="211"/>
      <c r="F6" s="211"/>
      <c r="G6" s="6" t="s">
        <v>197</v>
      </c>
    </row>
    <row r="7" spans="1:8" ht="47.25" thickTop="1" x14ac:dyDescent="0.2">
      <c r="A7" s="212" t="s">
        <v>62</v>
      </c>
      <c r="B7" s="213" t="s">
        <v>105</v>
      </c>
      <c r="C7" s="9" t="s">
        <v>526</v>
      </c>
      <c r="D7" s="9" t="s">
        <v>627</v>
      </c>
      <c r="E7" s="9" t="s">
        <v>652</v>
      </c>
      <c r="F7" s="9" t="s">
        <v>698</v>
      </c>
      <c r="G7" s="10" t="s">
        <v>607</v>
      </c>
    </row>
    <row r="8" spans="1:8" ht="15" customHeight="1" thickBot="1" x14ac:dyDescent="0.25">
      <c r="A8" s="214" t="s">
        <v>3</v>
      </c>
      <c r="B8" s="195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</row>
    <row r="9" spans="1:8" ht="18" customHeight="1" thickTop="1" thickBot="1" x14ac:dyDescent="0.25">
      <c r="A9" s="570" t="s">
        <v>13</v>
      </c>
      <c r="B9" s="571" t="s">
        <v>37</v>
      </c>
      <c r="C9" s="572">
        <f>'1.sz. melléklet'!C38</f>
        <v>60040523</v>
      </c>
      <c r="D9" s="572">
        <f>'1.sz. melléklet'!D38</f>
        <v>38987329</v>
      </c>
      <c r="E9" s="572">
        <f>'1.sz. melléklet'!E38</f>
        <v>50018363</v>
      </c>
      <c r="F9" s="572">
        <f>'1.sz. melléklet'!F38</f>
        <v>76725290</v>
      </c>
      <c r="G9" s="573">
        <f>F9/C9</f>
        <v>1.2778917665324134</v>
      </c>
    </row>
    <row r="10" spans="1:8" ht="18" customHeight="1" thickTop="1" thickBot="1" x14ac:dyDescent="0.25">
      <c r="A10" s="574"/>
      <c r="B10" s="575" t="s">
        <v>190</v>
      </c>
      <c r="C10" s="576">
        <f>SUM(C9)</f>
        <v>60040523</v>
      </c>
      <c r="D10" s="576">
        <f t="shared" ref="D10" si="0">SUM(D9)</f>
        <v>38987329</v>
      </c>
      <c r="E10" s="576">
        <f t="shared" ref="E10:F10" si="1">SUM(E9)</f>
        <v>50018363</v>
      </c>
      <c r="F10" s="576">
        <f t="shared" si="1"/>
        <v>76725290</v>
      </c>
      <c r="G10" s="577">
        <f>F10/C10</f>
        <v>1.2778917665324134</v>
      </c>
    </row>
    <row r="11" spans="1:8" ht="13.5" thickTop="1" x14ac:dyDescent="0.2"/>
    <row r="17" ht="20.100000000000001" customHeight="1" x14ac:dyDescent="0.2"/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5</vt:i4>
      </vt:variant>
    </vt:vector>
  </HeadingPairs>
  <TitlesOfParts>
    <vt:vector size="22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 melléklet</vt:lpstr>
      <vt:lpstr>16.sz. melléklet</vt:lpstr>
      <vt:lpstr>17.sz. melléklet</vt:lpstr>
      <vt:lpstr>'1.sz. melléklet'!Nyomtatási_terület</vt:lpstr>
      <vt:lpstr>'11.sz. melléklet'!Nyomtatási_terület</vt:lpstr>
      <vt:lpstr>'16.sz. melléklet'!Nyomtatási_terület</vt:lpstr>
      <vt:lpstr>'6. sz. melléklet '!Nyomtatási_terület</vt:lpstr>
      <vt:lpstr>'9.sz.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2020-03-09T11:02:31Z</cp:lastPrinted>
  <dcterms:created xsi:type="dcterms:W3CDTF">2014-02-03T15:00:44Z</dcterms:created>
  <dcterms:modified xsi:type="dcterms:W3CDTF">2020-04-22T07:55:14Z</dcterms:modified>
</cp:coreProperties>
</file>