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2021\Költségvetés 2021\Költségvetés\"/>
    </mc:Choice>
  </mc:AlternateContent>
  <xr:revisionPtr revIDLastSave="0" documentId="13_ncr:1_{9823DE0A-2676-4E69-B650-5A38F926643B}" xr6:coauthVersionLast="46" xr6:coauthVersionMax="46" xr10:uidLastSave="{00000000-0000-0000-0000-000000000000}"/>
  <bookViews>
    <workbookView xWindow="-120" yWindow="-120" windowWidth="21840" windowHeight="13140" tabRatio="596" xr2:uid="{00000000-000D-0000-FFFF-FFFF00000000}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melléklet'!$A$1:$G$32</definedName>
    <definedName name="_xlnm.Print_Area" localSheetId="1">'2.sz. melléklet'!$A$1:$G$41</definedName>
    <definedName name="_xlnm.Print_Area" localSheetId="21">'22.sz. melléklet'!$A$1:$O$26</definedName>
  </definedNames>
  <calcPr calcId="181029"/>
</workbook>
</file>

<file path=xl/calcChain.xml><?xml version="1.0" encoding="utf-8"?>
<calcChain xmlns="http://schemas.openxmlformats.org/spreadsheetml/2006/main">
  <c r="F20" i="11" l="1"/>
  <c r="C20" i="11"/>
  <c r="D20" i="11"/>
  <c r="E20" i="11"/>
  <c r="I50" i="30" l="1"/>
  <c r="H50" i="30"/>
  <c r="G50" i="30"/>
  <c r="E50" i="30"/>
  <c r="D50" i="30"/>
  <c r="C50" i="30"/>
  <c r="G49" i="30" l="1"/>
  <c r="G51" i="30" s="1"/>
  <c r="C49" i="30"/>
  <c r="C51" i="30" s="1"/>
  <c r="G11" i="10" l="1"/>
  <c r="E78" i="7" l="1"/>
  <c r="F78" i="7"/>
  <c r="G78" i="7"/>
  <c r="D78" i="7"/>
  <c r="H39" i="7"/>
  <c r="H19" i="7"/>
  <c r="C10" i="13" l="1"/>
  <c r="C16" i="13"/>
  <c r="C17" i="13"/>
  <c r="C22" i="13"/>
  <c r="C23" i="13"/>
  <c r="D10" i="34" l="1"/>
  <c r="E10" i="34"/>
  <c r="F10" i="34"/>
  <c r="C10" i="34"/>
  <c r="D20" i="9" l="1"/>
  <c r="J36" i="30"/>
  <c r="J16" i="30" l="1"/>
  <c r="F41" i="30"/>
  <c r="F16" i="30"/>
  <c r="H12" i="8" l="1"/>
  <c r="C29" i="3"/>
  <c r="C27" i="3"/>
  <c r="C25" i="3"/>
  <c r="C11" i="3"/>
  <c r="F27" i="2"/>
  <c r="D27" i="2"/>
  <c r="E27" i="2"/>
  <c r="C27" i="2"/>
  <c r="F20" i="2"/>
  <c r="D20" i="2"/>
  <c r="E20" i="2"/>
  <c r="C20" i="2"/>
  <c r="D13" i="1"/>
  <c r="E13" i="1"/>
  <c r="F13" i="1"/>
  <c r="C13" i="1"/>
  <c r="E59" i="7"/>
  <c r="F59" i="7"/>
  <c r="G59" i="7"/>
  <c r="D59" i="7"/>
  <c r="C10" i="3" l="1"/>
  <c r="H84" i="7"/>
  <c r="H61" i="7"/>
  <c r="D35" i="8" l="1"/>
  <c r="D24" i="8"/>
  <c r="D19" i="8" s="1"/>
  <c r="D15" i="8"/>
  <c r="D9" i="8"/>
  <c r="D86" i="7"/>
  <c r="D83" i="7"/>
  <c r="C15" i="13" s="1"/>
  <c r="D81" i="7"/>
  <c r="C14" i="13"/>
  <c r="D69" i="7"/>
  <c r="D64" i="7"/>
  <c r="D56" i="7"/>
  <c r="D46" i="7"/>
  <c r="D44" i="7"/>
  <c r="D41" i="7"/>
  <c r="D36" i="7"/>
  <c r="D31" i="7"/>
  <c r="D25" i="7"/>
  <c r="D20" i="7" s="1"/>
  <c r="D15" i="7"/>
  <c r="D8" i="7"/>
  <c r="C21" i="13" l="1"/>
  <c r="C30" i="3"/>
  <c r="C13" i="13"/>
  <c r="C31" i="3"/>
  <c r="C11" i="13"/>
  <c r="D62" i="7"/>
  <c r="C28" i="3"/>
  <c r="C26" i="3" s="1"/>
  <c r="D8" i="8"/>
  <c r="D7" i="7"/>
  <c r="D49" i="7" s="1"/>
  <c r="G2" i="34"/>
  <c r="C32" i="3" l="1"/>
  <c r="D89" i="7"/>
  <c r="C12" i="13"/>
  <c r="C18" i="13" s="1"/>
  <c r="D22" i="13" l="1"/>
  <c r="G18" i="11"/>
  <c r="G31" i="11"/>
  <c r="G32" i="11"/>
  <c r="G33" i="11"/>
  <c r="G35" i="11"/>
  <c r="J27" i="2" l="1"/>
  <c r="K27" i="2"/>
  <c r="L27" i="2"/>
  <c r="I27" i="2"/>
  <c r="D40" i="1"/>
  <c r="E40" i="1"/>
  <c r="F40" i="1"/>
  <c r="C40" i="1"/>
  <c r="E83" i="7" l="1"/>
  <c r="F83" i="7"/>
  <c r="G83" i="7"/>
  <c r="F69" i="7"/>
  <c r="E44" i="7"/>
  <c r="F44" i="7"/>
  <c r="G44" i="7"/>
  <c r="H18" i="13" l="1"/>
  <c r="G18" i="13"/>
  <c r="F11" i="3" l="1"/>
  <c r="J26" i="30" l="1"/>
  <c r="F8" i="30"/>
  <c r="C24" i="1"/>
  <c r="D27" i="1"/>
  <c r="E27" i="1"/>
  <c r="C27" i="1"/>
  <c r="C31" i="1" l="1"/>
  <c r="C36" i="11" l="1"/>
  <c r="H42" i="7"/>
  <c r="H43" i="7"/>
  <c r="H13" i="7"/>
  <c r="H77" i="7"/>
  <c r="E36" i="7"/>
  <c r="F36" i="7"/>
  <c r="G36" i="7"/>
  <c r="G24" i="13" l="1"/>
  <c r="N2" i="32"/>
  <c r="F18" i="13"/>
  <c r="H49" i="30"/>
  <c r="O14" i="14" l="1"/>
  <c r="D20" i="31" l="1"/>
  <c r="D36" i="11"/>
  <c r="G15" i="11"/>
  <c r="G16" i="11"/>
  <c r="G40" i="11"/>
  <c r="D40" i="11"/>
  <c r="E40" i="11"/>
  <c r="F40" i="11"/>
  <c r="C40" i="11"/>
  <c r="F48" i="30"/>
  <c r="I49" i="30"/>
  <c r="D49" i="30"/>
  <c r="E49" i="30"/>
  <c r="J29" i="2" l="1"/>
  <c r="K29" i="2"/>
  <c r="L29" i="2"/>
  <c r="I29" i="2"/>
  <c r="E29" i="2" l="1"/>
  <c r="F29" i="2"/>
  <c r="D29" i="2"/>
  <c r="E25" i="3" l="1"/>
  <c r="C29" i="2" l="1"/>
  <c r="F27" i="1" l="1"/>
  <c r="F38" i="1"/>
  <c r="G15" i="8"/>
  <c r="E86" i="7" l="1"/>
  <c r="F86" i="7"/>
  <c r="G86" i="7"/>
  <c r="D9" i="9" l="1"/>
  <c r="D57" i="9" s="1"/>
  <c r="E64" i="7" l="1"/>
  <c r="F64" i="7"/>
  <c r="G64" i="7"/>
  <c r="E46" i="7"/>
  <c r="F46" i="7"/>
  <c r="G46" i="7"/>
  <c r="H28" i="7"/>
  <c r="E35" i="8"/>
  <c r="F35" i="8"/>
  <c r="E19" i="1" s="1"/>
  <c r="G35" i="8"/>
  <c r="E24" i="8"/>
  <c r="F24" i="8"/>
  <c r="G24" i="8"/>
  <c r="F36" i="11" l="1"/>
  <c r="E10" i="13" l="1"/>
  <c r="D16" i="13"/>
  <c r="D23" i="13"/>
  <c r="D10" i="13"/>
  <c r="D17" i="13"/>
  <c r="E36" i="11"/>
  <c r="F9" i="30"/>
  <c r="D23" i="31" l="1"/>
  <c r="E11" i="3" l="1"/>
  <c r="E10" i="3" s="1"/>
  <c r="D11" i="3"/>
  <c r="E27" i="3"/>
  <c r="E28" i="3"/>
  <c r="E29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1" i="1"/>
  <c r="F11" i="1"/>
  <c r="E14" i="1"/>
  <c r="F14" i="1"/>
  <c r="E31" i="1" l="1"/>
  <c r="F9" i="1"/>
  <c r="E9" i="1"/>
  <c r="F12" i="1"/>
  <c r="E12" i="1"/>
  <c r="D31" i="1"/>
  <c r="E15" i="1"/>
  <c r="F37" i="1"/>
  <c r="E26" i="3"/>
  <c r="G9" i="8"/>
  <c r="F9" i="8"/>
  <c r="F19" i="8"/>
  <c r="F81" i="7"/>
  <c r="F62" i="7"/>
  <c r="F56" i="7"/>
  <c r="F41" i="7"/>
  <c r="F31" i="7"/>
  <c r="F25" i="7"/>
  <c r="F20" i="7" s="1"/>
  <c r="F15" i="7"/>
  <c r="F8" i="7"/>
  <c r="F41" i="8"/>
  <c r="F15" i="8"/>
  <c r="G30" i="11"/>
  <c r="G29" i="11"/>
  <c r="G28" i="11"/>
  <c r="G27" i="11"/>
  <c r="G26" i="11"/>
  <c r="G25" i="11"/>
  <c r="G24" i="11"/>
  <c r="G23" i="11"/>
  <c r="G20" i="11"/>
  <c r="G17" i="11"/>
  <c r="G14" i="11"/>
  <c r="G13" i="11"/>
  <c r="G12" i="11"/>
  <c r="G11" i="11"/>
  <c r="G10" i="11"/>
  <c r="G9" i="11"/>
  <c r="F25" i="3"/>
  <c r="G19" i="8"/>
  <c r="G41" i="7"/>
  <c r="G11" i="5"/>
  <c r="G8" i="7"/>
  <c r="G15" i="7"/>
  <c r="G12" i="4"/>
  <c r="G25" i="7"/>
  <c r="G20" i="7" s="1"/>
  <c r="G14" i="4"/>
  <c r="G15" i="4"/>
  <c r="G16" i="4"/>
  <c r="G17" i="4"/>
  <c r="G19" i="4"/>
  <c r="G69" i="7"/>
  <c r="F9" i="2" s="1"/>
  <c r="F27" i="3"/>
  <c r="D19" i="31"/>
  <c r="F29" i="3"/>
  <c r="H58" i="7"/>
  <c r="L10" i="2"/>
  <c r="L12" i="2"/>
  <c r="L13" i="2"/>
  <c r="L14" i="2"/>
  <c r="L15" i="2"/>
  <c r="L16" i="2"/>
  <c r="F21" i="2"/>
  <c r="F10" i="2"/>
  <c r="F12" i="2"/>
  <c r="F13" i="2"/>
  <c r="F14" i="2"/>
  <c r="G81" i="7"/>
  <c r="G56" i="7"/>
  <c r="C22" i="1"/>
  <c r="H87" i="7"/>
  <c r="H85" i="7"/>
  <c r="H74" i="7"/>
  <c r="H73" i="7"/>
  <c r="H72" i="7"/>
  <c r="H71" i="7"/>
  <c r="H70" i="7"/>
  <c r="H68" i="7"/>
  <c r="H67" i="7"/>
  <c r="H66" i="7"/>
  <c r="H65" i="7"/>
  <c r="H63" i="7"/>
  <c r="H57" i="7"/>
  <c r="G31" i="7"/>
  <c r="I20" i="2"/>
  <c r="I21" i="2"/>
  <c r="H46" i="7"/>
  <c r="H48" i="7"/>
  <c r="H47" i="7"/>
  <c r="H40" i="7"/>
  <c r="H37" i="7"/>
  <c r="H35" i="7"/>
  <c r="H34" i="7"/>
  <c r="H33" i="7"/>
  <c r="H32" i="7"/>
  <c r="H30" i="7"/>
  <c r="H29" i="7"/>
  <c r="H27" i="7"/>
  <c r="H26" i="7"/>
  <c r="H24" i="7"/>
  <c r="H23" i="7"/>
  <c r="H22" i="7"/>
  <c r="H21" i="7"/>
  <c r="H18" i="7"/>
  <c r="H17" i="7"/>
  <c r="H16" i="7"/>
  <c r="H14" i="7"/>
  <c r="H12" i="7"/>
  <c r="H11" i="7"/>
  <c r="H9" i="7"/>
  <c r="E8" i="7"/>
  <c r="E15" i="7"/>
  <c r="E25" i="7"/>
  <c r="E20" i="7" s="1"/>
  <c r="D12" i="4"/>
  <c r="D14" i="4"/>
  <c r="D15" i="4"/>
  <c r="D16" i="4"/>
  <c r="D17" i="4"/>
  <c r="E22" i="13"/>
  <c r="E23" i="13"/>
  <c r="E17" i="13"/>
  <c r="H39" i="8"/>
  <c r="H40" i="8"/>
  <c r="H36" i="8"/>
  <c r="H25" i="8"/>
  <c r="H23" i="8"/>
  <c r="H22" i="8"/>
  <c r="H21" i="8"/>
  <c r="H20" i="8"/>
  <c r="H18" i="8"/>
  <c r="H17" i="8"/>
  <c r="H16" i="8"/>
  <c r="H14" i="8"/>
  <c r="H13" i="8"/>
  <c r="H10" i="8"/>
  <c r="J47" i="30"/>
  <c r="J46" i="30"/>
  <c r="J45" i="30"/>
  <c r="J44" i="30"/>
  <c r="J41" i="30"/>
  <c r="J40" i="30"/>
  <c r="J39" i="30"/>
  <c r="J37" i="30"/>
  <c r="J35" i="30"/>
  <c r="J34" i="30"/>
  <c r="J33" i="30"/>
  <c r="J32" i="30"/>
  <c r="J31" i="30"/>
  <c r="J30" i="30"/>
  <c r="J27" i="30"/>
  <c r="J25" i="30"/>
  <c r="J24" i="30"/>
  <c r="J21" i="30"/>
  <c r="J19" i="30"/>
  <c r="J15" i="30"/>
  <c r="J14" i="30"/>
  <c r="J13" i="30"/>
  <c r="J12" i="30"/>
  <c r="J11" i="30"/>
  <c r="J10" i="30"/>
  <c r="J9" i="30"/>
  <c r="J8" i="30"/>
  <c r="F45" i="30"/>
  <c r="F40" i="30"/>
  <c r="F39" i="30"/>
  <c r="F35" i="30"/>
  <c r="F34" i="30"/>
  <c r="F22" i="30"/>
  <c r="F12" i="30"/>
  <c r="F11" i="30"/>
  <c r="F10" i="30"/>
  <c r="E41" i="7"/>
  <c r="J21" i="2" s="1"/>
  <c r="J22" i="2"/>
  <c r="E9" i="8"/>
  <c r="E15" i="8"/>
  <c r="E19" i="8"/>
  <c r="D19" i="4"/>
  <c r="E69" i="7"/>
  <c r="E41" i="8"/>
  <c r="D28" i="3"/>
  <c r="E81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1" i="1"/>
  <c r="C14" i="1"/>
  <c r="G14" i="1" s="1"/>
  <c r="G25" i="1"/>
  <c r="E2" i="31"/>
  <c r="G16" i="10"/>
  <c r="E2" i="9"/>
  <c r="O22" i="14"/>
  <c r="D38" i="1"/>
  <c r="D37" i="1" s="1"/>
  <c r="E31" i="7"/>
  <c r="E28" i="10"/>
  <c r="E56" i="7"/>
  <c r="E19" i="4"/>
  <c r="D25" i="3"/>
  <c r="D27" i="3"/>
  <c r="D29" i="3"/>
  <c r="D10" i="2"/>
  <c r="D12" i="2"/>
  <c r="D13" i="2"/>
  <c r="D14" i="2"/>
  <c r="D21" i="2"/>
  <c r="D16" i="1"/>
  <c r="D18" i="1"/>
  <c r="D10" i="1"/>
  <c r="D11" i="1"/>
  <c r="D14" i="1"/>
  <c r="L2" i="30"/>
  <c r="C21" i="2"/>
  <c r="G21" i="10"/>
  <c r="O13" i="14"/>
  <c r="O10" i="14"/>
  <c r="G23" i="10"/>
  <c r="L2" i="2"/>
  <c r="G2" i="3"/>
  <c r="H2" i="4"/>
  <c r="H2" i="5"/>
  <c r="H51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C19" i="24"/>
  <c r="I2" i="23"/>
  <c r="I2" i="22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F89" i="7" l="1"/>
  <c r="D9" i="1"/>
  <c r="D12" i="1"/>
  <c r="C12" i="1"/>
  <c r="G10" i="1"/>
  <c r="C9" i="1"/>
  <c r="H59" i="7"/>
  <c r="G9" i="5"/>
  <c r="H41" i="7"/>
  <c r="F20" i="1"/>
  <c r="I11" i="2"/>
  <c r="F22" i="2"/>
  <c r="H16" i="4"/>
  <c r="M24" i="25"/>
  <c r="J24" i="25"/>
  <c r="I24" i="25"/>
  <c r="F24" i="25"/>
  <c r="E24" i="25"/>
  <c r="C21" i="1"/>
  <c r="D9" i="5"/>
  <c r="H51" i="30"/>
  <c r="F8" i="8"/>
  <c r="F28" i="8" s="1"/>
  <c r="D28" i="8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49" i="30"/>
  <c r="E15" i="13"/>
  <c r="L22" i="2"/>
  <c r="D15" i="13"/>
  <c r="H19" i="4"/>
  <c r="C20" i="1"/>
  <c r="H83" i="7"/>
  <c r="C22" i="2"/>
  <c r="J20" i="2"/>
  <c r="J26" i="2" s="1"/>
  <c r="D21" i="13"/>
  <c r="D15" i="2"/>
  <c r="D11" i="13"/>
  <c r="D22" i="2"/>
  <c r="D14" i="13"/>
  <c r="C23" i="2"/>
  <c r="E9" i="5"/>
  <c r="G36" i="11"/>
  <c r="H24" i="8"/>
  <c r="H15" i="7"/>
  <c r="F50" i="30"/>
  <c r="H8" i="7"/>
  <c r="D11" i="5"/>
  <c r="I22" i="2"/>
  <c r="I26" i="2" s="1"/>
  <c r="F15" i="2"/>
  <c r="F21" i="1"/>
  <c r="K21" i="2"/>
  <c r="F9" i="5"/>
  <c r="D51" i="30"/>
  <c r="D21" i="1"/>
  <c r="J50" i="30"/>
  <c r="C9" i="2"/>
  <c r="E11" i="13"/>
  <c r="H17" i="4"/>
  <c r="H14" i="4"/>
  <c r="E30" i="3"/>
  <c r="E9" i="2"/>
  <c r="F28" i="3"/>
  <c r="F26" i="3" s="1"/>
  <c r="D24" i="31"/>
  <c r="D30" i="31" s="1"/>
  <c r="D32" i="31" s="1"/>
  <c r="F17" i="1"/>
  <c r="E23" i="2"/>
  <c r="E22" i="1"/>
  <c r="K11" i="2"/>
  <c r="F13" i="4"/>
  <c r="K22" i="2"/>
  <c r="F11" i="5"/>
  <c r="D23" i="2"/>
  <c r="E51" i="30"/>
  <c r="D13" i="4"/>
  <c r="H31" i="7"/>
  <c r="F31" i="3"/>
  <c r="F23" i="2"/>
  <c r="F22" i="1"/>
  <c r="G22" i="1" s="1"/>
  <c r="H12" i="4"/>
  <c r="G10" i="5"/>
  <c r="F36" i="1"/>
  <c r="G25" i="3"/>
  <c r="F7" i="7"/>
  <c r="F49" i="7" s="1"/>
  <c r="K20" i="2"/>
  <c r="F10" i="5"/>
  <c r="E36" i="1"/>
  <c r="E15" i="2"/>
  <c r="E21" i="1"/>
  <c r="E31" i="3"/>
  <c r="E20" i="1"/>
  <c r="E22" i="2"/>
  <c r="G11" i="1"/>
  <c r="I51" i="30"/>
  <c r="F49" i="30"/>
  <c r="G18" i="10"/>
  <c r="G24" i="10"/>
  <c r="G30" i="10" s="1"/>
  <c r="D10" i="3"/>
  <c r="F30" i="3"/>
  <c r="G41" i="8"/>
  <c r="H41" i="8" s="1"/>
  <c r="D19" i="1"/>
  <c r="G8" i="8"/>
  <c r="D31" i="3"/>
  <c r="H86" i="7"/>
  <c r="H56" i="7"/>
  <c r="G62" i="7"/>
  <c r="F11" i="2"/>
  <c r="D20" i="1"/>
  <c r="D9" i="2"/>
  <c r="D30" i="3"/>
  <c r="D36" i="1"/>
  <c r="E10" i="5"/>
  <c r="L21" i="2"/>
  <c r="G7" i="7"/>
  <c r="G49" i="7" s="1"/>
  <c r="E7" i="7"/>
  <c r="C9" i="18"/>
  <c r="C10" i="18" s="1"/>
  <c r="C37" i="1"/>
  <c r="G37" i="1" s="1"/>
  <c r="H15" i="4"/>
  <c r="D26" i="3"/>
  <c r="D9" i="18"/>
  <c r="D10" i="18" s="1"/>
  <c r="G13" i="4"/>
  <c r="H20" i="7"/>
  <c r="L11" i="2"/>
  <c r="E11" i="5"/>
  <c r="C15" i="2"/>
  <c r="C11" i="2"/>
  <c r="H69" i="7"/>
  <c r="D11" i="2"/>
  <c r="E13" i="4"/>
  <c r="D17" i="1"/>
  <c r="D15" i="1" s="1"/>
  <c r="C17" i="1"/>
  <c r="C36" i="1"/>
  <c r="D10" i="5"/>
  <c r="E14" i="13"/>
  <c r="H25" i="7"/>
  <c r="L20" i="2"/>
  <c r="E13" i="13"/>
  <c r="H64" i="7"/>
  <c r="E62" i="7"/>
  <c r="D12" i="13" s="1"/>
  <c r="F10" i="3"/>
  <c r="E21" i="13"/>
  <c r="H36" i="7"/>
  <c r="H9" i="5" l="1"/>
  <c r="E17" i="2"/>
  <c r="E12" i="13"/>
  <c r="D24" i="2"/>
  <c r="F24" i="2"/>
  <c r="C24" i="2"/>
  <c r="D23" i="1"/>
  <c r="E23" i="1"/>
  <c r="E24" i="2"/>
  <c r="E26" i="2" s="1"/>
  <c r="G12" i="5"/>
  <c r="E18" i="13"/>
  <c r="D18" i="13"/>
  <c r="G31" i="10"/>
  <c r="G10" i="3"/>
  <c r="G30" i="3"/>
  <c r="J51" i="30"/>
  <c r="G19" i="1"/>
  <c r="D11" i="4"/>
  <c r="D18" i="4" s="1"/>
  <c r="C35" i="1" s="1"/>
  <c r="C20" i="13" s="1"/>
  <c r="F17" i="2"/>
  <c r="E11" i="4"/>
  <c r="E18" i="4" s="1"/>
  <c r="I9" i="2"/>
  <c r="I19" i="2" s="1"/>
  <c r="I30" i="2" s="1"/>
  <c r="O24" i="25"/>
  <c r="K26" i="2"/>
  <c r="F51" i="30"/>
  <c r="G36" i="1"/>
  <c r="D12" i="5"/>
  <c r="G28" i="8"/>
  <c r="H28" i="8" s="1"/>
  <c r="H8" i="8"/>
  <c r="E32" i="3"/>
  <c r="G26" i="3"/>
  <c r="L26" i="2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49" i="7"/>
  <c r="E49" i="7"/>
  <c r="J9" i="2"/>
  <c r="J19" i="2" s="1"/>
  <c r="J30" i="2" s="1"/>
  <c r="K9" i="2"/>
  <c r="K19" i="2" s="1"/>
  <c r="F11" i="4"/>
  <c r="F18" i="4" s="1"/>
  <c r="G89" i="7"/>
  <c r="D32" i="3"/>
  <c r="D17" i="2"/>
  <c r="E12" i="5"/>
  <c r="C17" i="2"/>
  <c r="H62" i="7"/>
  <c r="E89" i="7"/>
  <c r="F32" i="3"/>
  <c r="C15" i="1"/>
  <c r="C23" i="1" s="1"/>
  <c r="H10" i="5"/>
  <c r="H12" i="5" l="1"/>
  <c r="K30" i="2"/>
  <c r="L30" i="2"/>
  <c r="H11" i="4"/>
  <c r="D21" i="4"/>
  <c r="C18" i="2"/>
  <c r="C34" i="3" s="1"/>
  <c r="C33" i="3" s="1"/>
  <c r="C35" i="3" s="1"/>
  <c r="C26" i="2"/>
  <c r="D26" i="2"/>
  <c r="D34" i="3"/>
  <c r="D33" i="3" s="1"/>
  <c r="D35" i="3" s="1"/>
  <c r="G18" i="4"/>
  <c r="G21" i="4" s="1"/>
  <c r="E35" i="1"/>
  <c r="E39" i="1" s="1"/>
  <c r="E41" i="1" s="1"/>
  <c r="F21" i="4"/>
  <c r="G15" i="1"/>
  <c r="G32" i="3"/>
  <c r="H89" i="7"/>
  <c r="E34" i="3"/>
  <c r="E33" i="3" s="1"/>
  <c r="E35" i="3" s="1"/>
  <c r="C39" i="1"/>
  <c r="C41" i="1" s="1"/>
  <c r="C24" i="13"/>
  <c r="E21" i="4"/>
  <c r="D35" i="1"/>
  <c r="D20" i="13" s="1"/>
  <c r="D24" i="13" s="1"/>
  <c r="H21" i="4" l="1"/>
  <c r="C19" i="2"/>
  <c r="C30" i="2" s="1"/>
  <c r="D19" i="2"/>
  <c r="D30" i="2" s="1"/>
  <c r="E19" i="2"/>
  <c r="E30" i="2" s="1"/>
  <c r="H18" i="4"/>
  <c r="F35" i="1"/>
  <c r="E20" i="13" s="1"/>
  <c r="F34" i="3"/>
  <c r="G34" i="3" s="1"/>
  <c r="F19" i="2"/>
  <c r="D39" i="1"/>
  <c r="D41" i="1" s="1"/>
  <c r="G35" i="1" l="1"/>
  <c r="E24" i="13" s="1"/>
  <c r="F39" i="1"/>
  <c r="F33" i="3"/>
  <c r="G33" i="3" s="1"/>
  <c r="F41" i="1" l="1"/>
  <c r="G41" i="1" s="1"/>
  <c r="G39" i="1"/>
  <c r="F35" i="3"/>
  <c r="G35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<sst xmlns="http://schemas.openxmlformats.org/spreadsheetml/2006/main" count="1517" uniqueCount="744">
  <si>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</si>
  <si>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</si>
  <si>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</si>
  <si>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</si>
  <si>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</si>
  <si>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</si>
  <si>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</si>
  <si>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</si>
  <si>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</si>
  <si>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</si>
  <si>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</si>
  <si>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</si>
  <si>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</si>
  <si>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</si>
  <si>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</si>
  <si>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</si>
  <si>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</si>
  <si>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</si>
  <si>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</si>
  <si>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</si>
  <si>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</si>
  <si>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</si>
  <si>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</si>
  <si>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</si>
  <si>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</si>
  <si>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</si>
  <si>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</si>
  <si>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</si>
  <si>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</si>
  <si>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</si>
  <si>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</si>
  <si>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</si>
  <si>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</si>
  <si>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</si>
  <si>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</si>
  <si>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</si>
  <si>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</si>
  <si>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</si>
  <si>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</si>
  <si>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</si>
  <si>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</si>
  <si>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</si>
  <si>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</si>
  <si>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</si>
  <si>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</si>
  <si>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</si>
  <si>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</si>
  <si>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</si>
  <si>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</si>
  <si>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</si>
  <si>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</si>
  <si>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</si>
  <si>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</si>
  <si>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</si>
  <si>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</si>
  <si>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</si>
  <si>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</si>
  <si>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</si>
  <si>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</si>
  <si>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</si>
  <si>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</si>
  <si>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</si>
  <si>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</si>
  <si>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</si>
  <si>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</si>
  <si>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</si>
  <si>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</si>
  <si>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</si>
  <si>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</si>
  <si>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</si>
  <si>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</si>
  <si>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</si>
  <si>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</si>
  <si>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</si>
  <si>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</si>
  <si>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</si>
  <si>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</si>
  <si>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</si>
  <si>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</si>
  <si>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</si>
  <si>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</si>
  <si>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</si>
  <si>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</si>
  <si>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</si>
  <si>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</si>
  <si>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</si>
  <si>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</si>
  <si>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</si>
  <si>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</si>
  <si>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</si>
  <si>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</si>
  <si>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</si>
  <si>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</si>
  <si>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</si>
  <si>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</si>
  <si>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</si>
  <si>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</si>
  <si>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</si>
  <si>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</si>
  <si>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</si>
  <si>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</si>
  <si>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</si>
  <si>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</si>
  <si>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</si>
  <si>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</si>
  <si>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</si>
  <si>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</si>
  <si>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</si>
  <si>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</si>
  <si>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</si>
  <si>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</si>
  <si>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</si>
  <si>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</si>
  <si>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</si>
  <si>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</si>
  <si>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</si>
  <si>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</si>
  <si>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</si>
  <si>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</si>
  <si>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</si>
  <si>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</si>
  <si>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</si>
  <si>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</si>
  <si>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</si>
  <si>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</si>
  <si>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</si>
  <si>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</si>
  <si>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</si>
  <si>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</si>
  <si>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</si>
  <si>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</si>
  <si>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</si>
  <si>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</si>
  <si>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</si>
  <si>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</si>
  <si>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</si>
  <si>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</si>
  <si>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</si>
  <si>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</si>
  <si>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</si>
  <si>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</si>
  <si>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</si>
  <si>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</si>
  <si>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</si>
  <si>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</si>
  <si>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</si>
  <si>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</si>
  <si>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</si>
  <si>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</si>
  <si>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</si>
  <si>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</si>
  <si>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</si>
  <si>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</si>
  <si>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</si>
  <si>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</si>
  <si>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</si>
  <si>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</si>
  <si>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</si>
  <si>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</si>
  <si>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</si>
  <si>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</si>
  <si>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</si>
  <si>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</si>
  <si>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</si>
  <si>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</si>
  <si>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</si>
  <si>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</si>
  <si>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</si>
  <si>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</si>
  <si>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</si>
  <si>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</si>
  <si>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</si>
  <si>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</si>
  <si>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</si>
  <si>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</si>
  <si>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</si>
  <si>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</si>
  <si>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</si>
  <si>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</si>
  <si>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</si>
  <si>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</si>
  <si>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</si>
  <si>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</si>
  <si>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</si>
  <si>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</si>
  <si>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</si>
  <si>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</si>
  <si>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</si>
  <si>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</si>
  <si>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</si>
  <si>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</si>
  <si>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</si>
  <si>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</si>
  <si>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</si>
  <si>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</si>
  <si>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</si>
  <si>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</si>
  <si>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</si>
  <si>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</si>
  <si>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</si>
  <si>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</si>
  <si>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</si>
  <si>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</si>
  <si>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</si>
  <si>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</si>
  <si>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</si>
  <si>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</si>
  <si>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</si>
  <si>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</si>
  <si>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</si>
  <si>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</si>
  <si>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</si>
  <si>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</si>
  <si>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</si>
  <si>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</si>
  <si>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</si>
  <si>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</si>
  <si>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</si>
  <si>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</si>
  <si>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</si>
  <si>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</si>
  <si>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</si>
  <si>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</si>
  <si>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</si>
  <si>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</si>
  <si>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</si>
  <si>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</si>
  <si>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</si>
  <si>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</si>
  <si>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</si>
  <si>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</si>
  <si>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</si>
  <si>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</si>
  <si>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</si>
  <si>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</si>
  <si>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</si>
  <si>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</si>
  <si>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</si>
  <si>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</si>
  <si>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</si>
  <si>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</si>
  <si>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</si>
  <si>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</si>
  <si>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</si>
  <si>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</si>
  <si>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</si>
  <si>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</si>
  <si>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</si>
  <si>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</si>
  <si>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</si>
  <si>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</si>
  <si>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</si>
  <si>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</si>
  <si>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</si>
  <si>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</si>
  <si>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</si>
  <si>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</si>
  <si>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</si>
  <si>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</si>
  <si>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</si>
  <si>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</si>
  <si>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</si>
  <si>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</si>
  <si>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</si>
  <si>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</si>
  <si>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</si>
  <si>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</si>
  <si>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</si>
  <si>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</si>
  <si>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</si>
  <si>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</si>
  <si>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</si>
  <si>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</si>
  <si>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</si>
  <si>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</si>
  <si>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</si>
  <si>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</si>
  <si>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</si>
  <si>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</si>
  <si>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</si>
  <si>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</si>
  <si>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</si>
  <si>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</si>
  <si>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</si>
  <si>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</si>
  <si>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</si>
  <si>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</si>
  <si>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</si>
  <si>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</si>
  <si>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</si>
  <si>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</si>
  <si>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</si>
  <si>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</si>
  <si>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</si>
  <si>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</si>
  <si>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</si>
  <si>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</si>
  <si>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</si>
  <si>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</si>
  <si>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</si>
  <si>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</si>
  <si>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</si>
  <si>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</si>
  <si>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</si>
  <si>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</si>
  <si>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</si>
  <si>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</si>
  <si>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</si>
  <si>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</si>
  <si>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</si>
  <si>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</si>
  <si>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</si>
  <si>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</si>
  <si>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</si>
  <si>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</si>
  <si>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</si>
  <si>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4.1</t>
  </si>
  <si>
    <t>4.2</t>
  </si>
  <si>
    <t>4.3</t>
  </si>
  <si>
    <t>Könyvtári, közművelődési és múzeumi feladatok</t>
  </si>
  <si>
    <t>5.1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</si>
  <si>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</si>
  <si>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</si>
  <si>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</si>
  <si>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</si>
  <si>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</si>
  <si>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</si>
  <si>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</si>
  <si>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</si>
  <si>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</si>
  <si>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</si>
  <si>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</si>
  <si>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</si>
  <si>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</si>
  <si>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</si>
  <si>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</si>
  <si>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</si>
  <si>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</si>
  <si>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</si>
  <si>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</si>
  <si>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</si>
  <si>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</si>
  <si>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</si>
  <si>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</si>
  <si>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</si>
  <si>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</si>
  <si>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</si>
  <si>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</si>
  <si>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</si>
  <si>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</si>
  <si>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</si>
  <si>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</si>
  <si>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</si>
  <si>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</si>
  <si>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</si>
  <si>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</si>
  <si>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</si>
  <si>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</si>
  <si>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</si>
  <si>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</si>
  <si>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</si>
  <si>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</si>
  <si>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</si>
  <si>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</si>
  <si>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</si>
  <si>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</si>
  <si>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</si>
  <si>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</si>
  <si>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</si>
  <si>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</si>
  <si>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</si>
  <si>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</si>
  <si>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</si>
  <si>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</si>
  <si>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</si>
  <si>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</si>
  <si>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</si>
  <si>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</si>
  <si>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</si>
  <si>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</si>
  <si>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</si>
  <si>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</si>
  <si>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</si>
  <si>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</si>
  <si>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</si>
  <si>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</si>
  <si>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</si>
  <si>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</si>
  <si>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</si>
  <si>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</si>
  <si>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</si>
  <si>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</si>
  <si>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</si>
  <si>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</si>
  <si>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</si>
  <si>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</si>
  <si>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</si>
  <si>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</si>
  <si>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</si>
  <si>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</si>
  <si>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</si>
  <si>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</si>
  <si>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</si>
  <si>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</si>
  <si>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</si>
  <si>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</si>
  <si>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</si>
  <si>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</si>
  <si>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</si>
  <si>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</si>
  <si>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</si>
  <si>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</si>
  <si>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</si>
  <si>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</si>
  <si>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</si>
  <si>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</si>
  <si>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</si>
  <si>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</si>
  <si>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</si>
  <si>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</si>
  <si>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</si>
  <si>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</si>
  <si>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</si>
  <si>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</si>
  <si>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</si>
  <si>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</si>
  <si>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</si>
  <si>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</si>
  <si>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</si>
  <si>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</si>
  <si>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</si>
  <si>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</si>
  <si>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</si>
  <si>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</si>
  <si>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</si>
  <si>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</si>
  <si>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</si>
  <si>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</si>
  <si>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</si>
  <si>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</si>
  <si>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</si>
  <si>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</si>
  <si>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</si>
  <si>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</si>
  <si>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</si>
  <si>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</si>
  <si>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</si>
  <si>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</si>
  <si>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</si>
  <si>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</si>
  <si>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</si>
  <si>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</si>
  <si>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</si>
  <si>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</si>
  <si>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</si>
  <si>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</si>
  <si>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</si>
  <si>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</si>
  <si>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</si>
  <si>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</si>
  <si>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</si>
  <si>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</si>
  <si>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</si>
  <si>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</si>
  <si>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</si>
  <si>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</si>
  <si>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</si>
  <si>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</si>
  <si>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</si>
  <si>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</si>
  <si>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</si>
  <si>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</si>
  <si>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</si>
  <si>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</si>
  <si>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</si>
  <si>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</si>
  <si>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</si>
  <si>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</si>
  <si>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</si>
  <si>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</si>
  <si>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</si>
  <si>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</si>
  <si>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</si>
  <si>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</si>
  <si>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</si>
  <si>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</si>
  <si>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</si>
  <si>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</si>
  <si>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</si>
  <si>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</si>
  <si>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</si>
  <si>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</si>
  <si>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</si>
  <si>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</si>
  <si>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</si>
  <si>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</si>
  <si>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</si>
  <si>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</si>
  <si>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</si>
  <si>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</si>
  <si>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</si>
  <si>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</si>
  <si>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</si>
  <si>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</si>
  <si>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</si>
  <si>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</si>
  <si>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</si>
  <si>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</si>
  <si>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</si>
  <si>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</si>
  <si>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</si>
  <si>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</si>
  <si>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</si>
  <si>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</si>
  <si>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</si>
  <si>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</si>
  <si>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</si>
  <si>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</si>
  <si>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</si>
  <si>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</si>
  <si>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</si>
  <si>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</si>
  <si>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</si>
  <si>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</si>
  <si>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</si>
  <si>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</si>
  <si>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</si>
  <si>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</si>
  <si>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</si>
  <si>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</si>
  <si>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</si>
  <si>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</si>
  <si>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</si>
  <si>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</si>
  <si>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</si>
  <si>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</si>
  <si>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</si>
  <si>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</si>
  <si>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</si>
  <si>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</si>
  <si>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</si>
  <si>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</si>
  <si>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</si>
  <si>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</si>
  <si>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</si>
  <si>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</si>
  <si>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</si>
  <si>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</si>
  <si>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</si>
  <si>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</si>
  <si>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</si>
  <si>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</si>
  <si>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</si>
  <si>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</si>
  <si>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</si>
  <si>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</si>
  <si>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</si>
  <si>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</si>
  <si>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</si>
  <si>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</si>
  <si>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</si>
  <si>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</si>
  <si>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</si>
  <si>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</si>
  <si>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Balatonakali Önkormányzat összesített konszolidált működési és felhalmozási egyensúlyát bemutató mérleg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</si>
  <si>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</si>
  <si>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</si>
  <si>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</si>
  <si>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</si>
  <si>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</si>
  <si>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</si>
  <si>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</si>
  <si>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</si>
  <si>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</si>
  <si>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</si>
  <si>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</si>
  <si>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</si>
  <si>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</si>
  <si>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</si>
  <si>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</si>
  <si>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</si>
  <si>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</si>
  <si>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</si>
  <si>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Sor-  szám</t>
  </si>
  <si>
    <t>Projekt megnevezése</t>
  </si>
  <si>
    <t>Megítélt támogatás összege</t>
  </si>
  <si>
    <t>01</t>
  </si>
  <si>
    <t>02</t>
  </si>
  <si>
    <t xml:space="preserve">B. 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</si>
  <si>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</si>
  <si>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</si>
  <si>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</si>
  <si>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</si>
  <si>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</si>
  <si>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</si>
  <si>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</si>
  <si>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</si>
  <si>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</si>
  <si>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</si>
  <si>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</si>
  <si>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</si>
  <si>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</si>
  <si>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</si>
  <si>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</si>
  <si>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</si>
  <si>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</si>
  <si>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</si>
  <si>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</si>
  <si>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</si>
  <si>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</si>
  <si>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</si>
  <si>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</si>
  <si>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</si>
  <si>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</si>
  <si>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</si>
  <si>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</si>
  <si>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</si>
  <si>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</si>
  <si>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</si>
  <si>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</si>
  <si>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</si>
  <si>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1.1.3. Jubileumi jutalom</t>
  </si>
  <si>
    <t>K1106</t>
  </si>
  <si>
    <t>400 Ft/nap</t>
  </si>
  <si>
    <t>80 Ft/nap</t>
  </si>
  <si>
    <t>240 Ft/nap</t>
  </si>
  <si>
    <t>086010 Határon túli magyarok egyéb támogatásai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</si>
  <si>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</si>
  <si>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</si>
  <si>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</si>
  <si>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</si>
  <si>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</si>
  <si>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</si>
  <si>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24. melléklet</t>
  </si>
  <si>
    <t>Damilos fűkasza</t>
  </si>
  <si>
    <t>Az intézményi térítési díjak összegei 2019. február 1-től:</t>
  </si>
  <si>
    <t>2020. évi előirányzat</t>
  </si>
  <si>
    <t>Ellátási díjak</t>
  </si>
  <si>
    <t>B405</t>
  </si>
  <si>
    <t>1.1.6. Foglalkoztatottak egyéb személyi juttatásai</t>
  </si>
  <si>
    <t>3.5.4 Egyéb dologi kiadások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</si>
  <si>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</si>
  <si>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</si>
  <si>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</si>
  <si>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</si>
  <si>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Eszközök beszerzése - óvoda felújítás TOP-1.4.1-16-VE1</t>
  </si>
  <si>
    <t>Általános útalap</t>
  </si>
  <si>
    <t>Egységes arculati tájékoztató eszközök - Strandfejlesztés</t>
  </si>
  <si>
    <t>Szennyvízakna rekonstrukció 10 db</t>
  </si>
  <si>
    <t>Berkenye köz közvilágítás</t>
  </si>
  <si>
    <t>Láncfűrész</t>
  </si>
  <si>
    <t>Kisállat karám</t>
  </si>
  <si>
    <t>Mandulás terület gondozása</t>
  </si>
  <si>
    <t>Vízibicikli MODENA</t>
  </si>
  <si>
    <t>TINA mászóvár + hinta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</si>
  <si>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</si>
  <si>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</si>
  <si>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</si>
  <si>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</si>
  <si>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</si>
  <si>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Balatonakali Napköziotthonos Óvoda infrastruk-túrális fejlesztése, szolgáltatási színvonalának emelése Projekt azonosító: TOP-1.4.1-16-VE1</t>
  </si>
  <si>
    <t>Együttműködéseket segítő rendezvények támogatása: MAG-TÁR-HÁZ találkozások                           Projekt azonosító: VP6-19.2.1-28-4-17</t>
  </si>
  <si>
    <t>Balatonakaliért Támogatási Közalapítvány</t>
  </si>
  <si>
    <t>Kistérségi társulat tagdíj, belső ellenőrzés</t>
  </si>
  <si>
    <t>Értékpapír számla</t>
  </si>
  <si>
    <t>2020. évi eredeti előirányzat</t>
  </si>
  <si>
    <t>2023. évi eredeti előirányzat</t>
  </si>
  <si>
    <t>Balatonakali Önkormányzat 2020. évi előirányzat felhasználási (likviditási) ütemterve</t>
  </si>
  <si>
    <t>Balatonakali Önkormányzat 2020. évi közvetett támogatásai</t>
  </si>
  <si>
    <t>2021. évi előirányzat</t>
  </si>
  <si>
    <t>2021. évi/ 2020. évi előirányzat (%)</t>
  </si>
  <si>
    <t>2020. évi mód.előir.</t>
  </si>
  <si>
    <t>2020. évi várható</t>
  </si>
  <si>
    <t>Bevétel 2020. évi előir.</t>
  </si>
  <si>
    <t>Bevétel 2020. évi mód. előir.</t>
  </si>
  <si>
    <t>Bevétel 2021. évi előirányzat</t>
  </si>
  <si>
    <t>Kiadás 2020. évi előir.</t>
  </si>
  <si>
    <t>Kiadás 2020. évi mód. előir.</t>
  </si>
  <si>
    <t>Kiadás    2021. évi előirányzat</t>
  </si>
  <si>
    <t>Balatonakali Önkormányzat 2021. évi tartaléka</t>
  </si>
  <si>
    <t>Napközi otthonos Óvoda 2021. évi kiadásai</t>
  </si>
  <si>
    <t>Napközi otthonos Óvoda 2021. évi bevételei</t>
  </si>
  <si>
    <t>Balatonakali Önkormányzat 2021. évi kiadásai</t>
  </si>
  <si>
    <t>Balatonakali Önkormányzat 2021. évi bevételei</t>
  </si>
  <si>
    <t>Balatonakali Önkormányzat 2021. évi összesített konszolidált költségvetés kormányzati funkciónként</t>
  </si>
  <si>
    <t>Balatonakali Önkormányzat 2021. évi felhalmozási kiadásai</t>
  </si>
  <si>
    <t>Balatonakali Önkormányzat 2021. évi összesített konszolidált működési kiadásai,</t>
  </si>
  <si>
    <t>Balatonakali Önkormányzat 2021. évi összesített konszolidált működési bevételei</t>
  </si>
  <si>
    <t>Balatonakali Önkormányzat 2021. évi költségvetési összesített konszolidált főösszesítő</t>
  </si>
  <si>
    <t>Balatonakali Önkormányzat 2021. évi felhalmozási kiadásai feladatonként/célonként</t>
  </si>
  <si>
    <t>2021. évi támogatása</t>
  </si>
  <si>
    <t>Balatonakali Önkormányzat 2020. december 31-i pénzkészletének összevont állománya</t>
  </si>
  <si>
    <t xml:space="preserve">2020. évi módosított előirányzat </t>
  </si>
  <si>
    <t>2021. évi eredeti előirányzat</t>
  </si>
  <si>
    <t xml:space="preserve">2022. évi eredeti előirányzat </t>
  </si>
  <si>
    <t>2024. évi eredeti előirányzat</t>
  </si>
  <si>
    <t>Balatonakali Óvoda 2021. évi előirányzat-felhasználási ütemterve</t>
  </si>
  <si>
    <t>K1103</t>
  </si>
  <si>
    <t>1.1.2. Céljuttatás, projektprémium</t>
  </si>
  <si>
    <t>Egyéb tárgyi eszközök értékesítése</t>
  </si>
  <si>
    <t>1.3 Egyéb kötelező feladatok ellátása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</si>
  <si>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</si>
  <si>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</si>
  <si>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Gyermekétkeztetés támogatása</t>
  </si>
  <si>
    <t>1.10 Hozzájárulás a pénzbeli szociális ellátáshoz</t>
  </si>
  <si>
    <t>1.11 Könyvtári,közművelődési feladatok támogatása</t>
  </si>
  <si>
    <t>1.13 Elszámolásból származó bevételek</t>
  </si>
  <si>
    <t>1.12 Működési célú költségvetési támogatások és kiegészítő támogatások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</si>
  <si>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</si>
  <si>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</si>
  <si>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</si>
  <si>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</si>
  <si>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</si>
  <si>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</si>
  <si>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</si>
  <si>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</si>
  <si>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</si>
  <si>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</si>
  <si>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</si>
  <si>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</si>
  <si>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</si>
  <si>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</si>
  <si>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</si>
  <si>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</si>
  <si>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</si>
  <si>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</si>
  <si>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</si>
  <si>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</si>
  <si>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</si>
  <si>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</si>
  <si>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</si>
  <si>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Rugós játék</t>
  </si>
  <si>
    <t>Veszprém-Balaton 2023</t>
  </si>
  <si>
    <t>Bursa Hungarica</t>
  </si>
  <si>
    <t>Porszívó</t>
  </si>
  <si>
    <t>Televízió 4 db</t>
  </si>
  <si>
    <t>Egyéb bírság</t>
  </si>
  <si>
    <t>Strandfejlesztés lebonyolítási számla</t>
  </si>
  <si>
    <t>2021. évi várható támogatás</t>
  </si>
  <si>
    <t>2021. évi várható    költség</t>
  </si>
  <si>
    <t>Születési támogatás</t>
  </si>
  <si>
    <t>Óvoda öntözőkút</t>
  </si>
  <si>
    <t>az  2/2021. (III.3.) önkormányzati rendelethez</t>
  </si>
  <si>
    <t>az 2/2021. (III.3.)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</si>
</sst>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/"/>
    <numFmt numFmtId="165" formatCode="#,##0\ &quot;Ft&quot;"/>
  </numFmts>
  <fonts count="3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23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4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5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38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0" borderId="141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0" xfId="0" applyNumberFormat="1" applyFont="1" applyBorder="1" applyAlignment="1">
      <alignment horizontal="center" vertical="center"/>
    </xf>
    <xf numFmtId="0" fontId="2" fillId="0" borderId="144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1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2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3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5" xfId="0" applyNumberFormat="1" applyFont="1" applyBorder="1" applyAlignment="1">
      <alignment horizontal="right" vertical="center"/>
    </xf>
    <xf numFmtId="3" fontId="2" fillId="0" borderId="156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3" fontId="2" fillId="0" borderId="158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3" xfId="0" applyFont="1" applyBorder="1" applyAlignment="1">
      <alignment horizontal="center" vertical="center" wrapText="1"/>
    </xf>
    <xf numFmtId="0" fontId="3" fillId="0" borderId="174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7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7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79" xfId="0" applyNumberFormat="1" applyFont="1" applyBorder="1" applyAlignment="1">
      <alignment horizontal="right" vertical="center"/>
    </xf>
    <xf numFmtId="0" fontId="2" fillId="0" borderId="180" xfId="1" applyFont="1" applyBorder="1" applyAlignment="1">
      <alignment horizontal="center" vertical="center"/>
    </xf>
    <xf numFmtId="0" fontId="2" fillId="0" borderId="181" xfId="0" applyFont="1" applyBorder="1" applyAlignment="1">
      <alignment vertical="center"/>
    </xf>
    <xf numFmtId="0" fontId="2" fillId="0" borderId="183" xfId="0" applyFont="1" applyBorder="1" applyAlignment="1">
      <alignment horizontal="center" vertical="center"/>
    </xf>
    <xf numFmtId="3" fontId="7" fillId="0" borderId="185" xfId="0" applyNumberFormat="1" applyFont="1" applyBorder="1" applyAlignment="1">
      <alignment horizontal="right" vertical="center"/>
    </xf>
    <xf numFmtId="3" fontId="7" fillId="2" borderId="186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4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0" xfId="0" applyNumberFormat="1" applyFont="1" applyBorder="1" applyAlignment="1">
      <alignment horizontal="center" vertical="center"/>
    </xf>
    <xf numFmtId="0" fontId="7" fillId="0" borderId="144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88" xfId="0" applyNumberFormat="1" applyFont="1" applyBorder="1" applyAlignment="1">
      <alignment horizontal="right" vertical="center"/>
    </xf>
    <xf numFmtId="3" fontId="2" fillId="0" borderId="189" xfId="0" applyNumberFormat="1" applyFont="1" applyBorder="1" applyAlignment="1">
      <alignment horizontal="right" vertical="center"/>
    </xf>
    <xf numFmtId="3" fontId="2" fillId="0" borderId="190" xfId="0" applyNumberFormat="1" applyFont="1" applyBorder="1" applyAlignment="1">
      <alignment vertical="center"/>
    </xf>
    <xf numFmtId="3" fontId="2" fillId="0" borderId="191" xfId="0" applyNumberFormat="1" applyFont="1" applyBorder="1" applyAlignment="1">
      <alignment vertical="center"/>
    </xf>
    <xf numFmtId="3" fontId="2" fillId="0" borderId="192" xfId="0" applyNumberFormat="1" applyFont="1" applyBorder="1" applyAlignment="1">
      <alignment vertical="center"/>
    </xf>
    <xf numFmtId="3" fontId="7" fillId="2" borderId="153" xfId="0" applyNumberFormat="1" applyFont="1" applyFill="1" applyBorder="1" applyAlignment="1">
      <alignment horizontal="right" vertical="center"/>
    </xf>
    <xf numFmtId="3" fontId="7" fillId="2" borderId="193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87" xfId="0" applyNumberFormat="1" applyFont="1" applyBorder="1" applyAlignment="1">
      <alignment vertical="center"/>
    </xf>
    <xf numFmtId="3" fontId="2" fillId="0" borderId="194" xfId="0" applyNumberFormat="1" applyFont="1" applyBorder="1" applyAlignment="1">
      <alignment vertical="center"/>
    </xf>
    <xf numFmtId="3" fontId="2" fillId="0" borderId="182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97" xfId="0" applyNumberFormat="1" applyFont="1" applyBorder="1" applyAlignment="1">
      <alignment horizontal="right" vertical="center" wrapText="1"/>
    </xf>
    <xf numFmtId="9" fontId="2" fillId="0" borderId="198" xfId="0" applyNumberFormat="1" applyFont="1" applyBorder="1" applyAlignment="1">
      <alignment horizontal="right" vertical="center" wrapText="1"/>
    </xf>
    <xf numFmtId="9" fontId="2" fillId="0" borderId="196" xfId="0" applyNumberFormat="1" applyFont="1" applyBorder="1" applyAlignment="1">
      <alignment horizontal="right" vertical="center" wrapText="1"/>
    </xf>
    <xf numFmtId="3" fontId="2" fillId="0" borderId="199" xfId="0" applyNumberFormat="1" applyFont="1" applyBorder="1" applyAlignment="1">
      <alignment horizontal="right" vertical="center" wrapText="1"/>
    </xf>
    <xf numFmtId="3" fontId="2" fillId="0" borderId="201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right" vertical="center" wrapText="1"/>
    </xf>
    <xf numFmtId="3" fontId="2" fillId="0" borderId="202" xfId="0" applyNumberFormat="1" applyFont="1" applyBorder="1" applyAlignment="1">
      <alignment horizontal="right" vertical="center" wrapText="1"/>
    </xf>
    <xf numFmtId="9" fontId="2" fillId="0" borderId="203" xfId="0" applyNumberFormat="1" applyFont="1" applyBorder="1" applyAlignment="1">
      <alignment horizontal="right" vertical="center" wrapText="1"/>
    </xf>
    <xf numFmtId="0" fontId="2" fillId="0" borderId="197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7" xfId="0" applyFont="1" applyBorder="1" applyAlignment="1">
      <alignment horizontal="left" vertical="center" wrapText="1"/>
    </xf>
    <xf numFmtId="3" fontId="2" fillId="0" borderId="204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3" fontId="2" fillId="0" borderId="17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77" xfId="0" applyNumberFormat="1" applyFont="1" applyBorder="1" applyAlignment="1">
      <alignment horizontal="right"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78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78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0" fontId="2" fillId="3" borderId="87" xfId="0" applyFont="1" applyFill="1" applyBorder="1" applyAlignment="1">
      <alignment vertical="center"/>
    </xf>
    <xf numFmtId="0" fontId="2" fillId="0" borderId="145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9" fontId="2" fillId="0" borderId="16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09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6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07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146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14" xfId="3" applyFont="1" applyBorder="1" applyAlignment="1">
      <alignment horizontal="center" vertical="center" wrapText="1"/>
    </xf>
    <xf numFmtId="0" fontId="2" fillId="0" borderId="215" xfId="3" applyFont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13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1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75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1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18" xfId="1" applyFont="1" applyBorder="1" applyAlignment="1">
      <alignment horizontal="center" vertical="center"/>
    </xf>
    <xf numFmtId="0" fontId="8" fillId="0" borderId="219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0" xfId="0" applyFont="1" applyBorder="1" applyAlignment="1">
      <alignment vertical="center"/>
    </xf>
    <xf numFmtId="3" fontId="7" fillId="0" borderId="221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3" fontId="7" fillId="2" borderId="148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22" xfId="0" applyFont="1" applyBorder="1" applyAlignment="1">
      <alignment horizontal="center" vertical="center"/>
    </xf>
    <xf numFmtId="0" fontId="7" fillId="0" borderId="223" xfId="0" applyFont="1" applyBorder="1" applyAlignment="1">
      <alignment vertical="center"/>
    </xf>
    <xf numFmtId="0" fontId="7" fillId="0" borderId="224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2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18" fillId="0" borderId="0" xfId="0" applyNumberFormat="1" applyFont="1" applyBorder="1"/>
    <xf numFmtId="9" fontId="2" fillId="0" borderId="226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227" xfId="3" applyFont="1" applyBorder="1" applyAlignment="1">
      <alignment horizontal="center" vertical="center" wrapText="1"/>
    </xf>
    <xf numFmtId="0" fontId="2" fillId="0" borderId="147" xfId="3" applyFont="1" applyBorder="1" applyAlignment="1">
      <alignment horizontal="center" vertical="center" wrapText="1"/>
    </xf>
    <xf numFmtId="3" fontId="2" fillId="0" borderId="147" xfId="3" applyNumberFormat="1" applyFont="1" applyFill="1" applyBorder="1" applyAlignment="1">
      <alignment vertical="center"/>
    </xf>
    <xf numFmtId="3" fontId="2" fillId="0" borderId="75" xfId="5" applyNumberFormat="1" applyFont="1" applyFill="1" applyBorder="1" applyAlignment="1">
      <alignment horizontal="center" vertical="center" wrapText="1"/>
    </xf>
    <xf numFmtId="3" fontId="2" fillId="0" borderId="63" xfId="5" applyNumberFormat="1" applyFont="1" applyFill="1" applyBorder="1" applyAlignment="1">
      <alignment horizontal="center" vertical="center"/>
    </xf>
    <xf numFmtId="3" fontId="2" fillId="0" borderId="49" xfId="3" applyNumberFormat="1" applyFont="1" applyFill="1" applyBorder="1" applyAlignment="1">
      <alignment vertical="center"/>
    </xf>
    <xf numFmtId="3" fontId="2" fillId="0" borderId="63" xfId="3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6" fillId="0" borderId="50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7" fillId="0" borderId="70" xfId="0" applyNumberFormat="1" applyFont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20" xfId="0" applyNumberFormat="1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horizontal="right" vertical="center"/>
    </xf>
    <xf numFmtId="0" fontId="2" fillId="0" borderId="57" xfId="0" applyFont="1" applyBorder="1"/>
    <xf numFmtId="0" fontId="2" fillId="0" borderId="57" xfId="0" applyFont="1" applyFill="1" applyBorder="1"/>
    <xf numFmtId="0" fontId="3" fillId="0" borderId="228" xfId="0" applyFont="1" applyBorder="1" applyAlignment="1">
      <alignment vertical="center" wrapText="1"/>
    </xf>
    <xf numFmtId="3" fontId="2" fillId="0" borderId="127" xfId="0" applyNumberFormat="1" applyFont="1" applyBorder="1" applyAlignment="1">
      <alignment horizontal="right" vertical="center" wrapText="1"/>
    </xf>
    <xf numFmtId="3" fontId="2" fillId="0" borderId="73" xfId="3" applyNumberFormat="1" applyFont="1" applyFill="1" applyBorder="1" applyAlignment="1">
      <alignment vertical="center"/>
    </xf>
    <xf numFmtId="49" fontId="2" fillId="0" borderId="69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9" fontId="6" fillId="0" borderId="196" xfId="0" applyNumberFormat="1" applyFont="1" applyBorder="1" applyAlignment="1">
      <alignment horizontal="right" vertical="center"/>
    </xf>
    <xf numFmtId="9" fontId="2" fillId="0" borderId="229" xfId="0" applyNumberFormat="1" applyFont="1" applyBorder="1" applyAlignment="1">
      <alignment horizontal="right" vertical="center"/>
    </xf>
    <xf numFmtId="9" fontId="7" fillId="0" borderId="196" xfId="0" applyNumberFormat="1" applyFont="1" applyBorder="1" applyAlignment="1">
      <alignment horizontal="right" vertical="center"/>
    </xf>
    <xf numFmtId="9" fontId="2" fillId="0" borderId="199" xfId="0" applyNumberFormat="1" applyFont="1" applyBorder="1" applyAlignment="1">
      <alignment horizontal="right" vertical="center"/>
    </xf>
    <xf numFmtId="9" fontId="2" fillId="0" borderId="196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wrapText="1"/>
    </xf>
    <xf numFmtId="0" fontId="2" fillId="0" borderId="49" xfId="2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5" borderId="49" xfId="0" applyFont="1" applyFill="1" applyBorder="1" applyAlignment="1">
      <alignment vertical="center" wrapText="1"/>
    </xf>
    <xf numFmtId="0" fontId="2" fillId="0" borderId="230" xfId="0" applyFont="1" applyBorder="1" applyAlignment="1">
      <alignment horizontal="justify" vertical="center"/>
    </xf>
    <xf numFmtId="3" fontId="2" fillId="0" borderId="48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9" fontId="2" fillId="0" borderId="232" xfId="0" applyNumberFormat="1" applyFont="1" applyBorder="1" applyAlignment="1">
      <alignment horizontal="right" vertical="center"/>
    </xf>
    <xf numFmtId="0" fontId="26" fillId="0" borderId="0" xfId="1" applyFont="1" applyAlignment="1">
      <alignment horizontal="justify"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0" fontId="11" fillId="0" borderId="0" xfId="1" applyFont="1" applyAlignment="1">
      <alignment horizontal="justify" vertical="center"/>
    </xf>
    <xf numFmtId="165" fontId="11" fillId="0" borderId="0" xfId="1" applyNumberFormat="1" applyFont="1" applyAlignment="1">
      <alignment vertical="center"/>
    </xf>
    <xf numFmtId="165" fontId="28" fillId="0" borderId="0" xfId="0" applyNumberFormat="1" applyFont="1" applyAlignment="1">
      <alignment vertical="center"/>
    </xf>
    <xf numFmtId="0" fontId="29" fillId="0" borderId="0" xfId="1" applyFont="1" applyAlignment="1">
      <alignment vertical="center"/>
    </xf>
    <xf numFmtId="165" fontId="29" fillId="0" borderId="0" xfId="1" applyNumberFormat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4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66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63" xfId="0" applyFont="1" applyBorder="1" applyAlignment="1">
      <alignment horizontal="right" vertical="center"/>
    </xf>
    <xf numFmtId="0" fontId="7" fillId="0" borderId="184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3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7" fillId="2" borderId="163" xfId="0" applyFont="1" applyFill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5" fillId="0" borderId="16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12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69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6" fillId="0" borderId="154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07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2" fillId="0" borderId="180" xfId="1" applyFont="1" applyBorder="1" applyAlignment="1">
      <alignment horizontal="center" vertical="center" wrapText="1"/>
    </xf>
    <xf numFmtId="0" fontId="2" fillId="0" borderId="210" xfId="1" applyFont="1" applyBorder="1" applyAlignment="1">
      <alignment horizontal="center" vertical="center" wrapText="1"/>
    </xf>
    <xf numFmtId="0" fontId="2" fillId="0" borderId="208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09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47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16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/>
    </xf>
    <xf numFmtId="0" fontId="7" fillId="0" borderId="20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1" xfId="0" applyFont="1" applyBorder="1" applyAlignment="1">
      <alignment horizontal="center" vertical="center"/>
    </xf>
    <xf numFmtId="0" fontId="7" fillId="0" borderId="17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4" xfId="1" applyFont="1" applyBorder="1" applyAlignment="1">
      <alignment horizontal="center" vertical="center"/>
    </xf>
  </cellXfs>
  <cellStyles count="6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4" xr:uid="{00000000-0005-0000-0000-000003000000}"/>
    <cellStyle name="Normál_13_melleklet" xfId="5" xr:uid="{00000000-0005-0000-0000-000004000000}"/>
    <cellStyle name="Normál_Mellékletek az egységes költségvetési rendelethez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sqref="A1:C1"/>
    </sheetView>
  </sheetViews>
  <sheetFormatPr defaultRowHeight="12.75" x14ac:dyDescent="0.2"/>
  <cols>
    <col min="1" max="1" width="35.7109375" style="187" customWidth="1"/>
    <col min="2" max="2" width="10.7109375" style="187" customWidth="1"/>
    <col min="3" max="3" width="33.7109375" style="187" customWidth="1"/>
    <col min="4" max="16384" width="9.140625" style="186"/>
  </cols>
  <sheetData>
    <row r="1" spans="1:3" ht="15" customHeight="1" x14ac:dyDescent="0.2">
      <c r="A1" s="735" t="s">
        <v>513</v>
      </c>
      <c r="B1" s="735"/>
      <c r="C1" s="735"/>
    </row>
    <row r="2" spans="1:3" ht="15" customHeight="1" x14ac:dyDescent="0.2">
      <c r="A2" s="212"/>
      <c r="B2" s="212"/>
      <c r="C2" s="709" t="s">
        <v>742</v>
      </c>
    </row>
    <row r="3" spans="1:3" ht="15" customHeight="1" x14ac:dyDescent="0.2"/>
    <row r="4" spans="1:3" s="189" customFormat="1" ht="15" customHeight="1" x14ac:dyDescent="0.2">
      <c r="A4" s="736" t="s">
        <v>203</v>
      </c>
      <c r="B4" s="736"/>
      <c r="C4" s="736"/>
    </row>
    <row r="5" spans="1:3" s="189" customFormat="1" ht="15" customHeight="1" thickBot="1" x14ac:dyDescent="0.25">
      <c r="A5" s="190"/>
      <c r="B5" s="191"/>
      <c r="C5" s="191"/>
    </row>
    <row r="6" spans="1:3" s="189" customFormat="1" ht="15" customHeight="1" thickTop="1" x14ac:dyDescent="0.2">
      <c r="A6" s="737" t="s">
        <v>204</v>
      </c>
      <c r="B6" s="739" t="s">
        <v>205</v>
      </c>
      <c r="C6" s="740"/>
    </row>
    <row r="7" spans="1:3" s="189" customFormat="1" ht="15" customHeight="1" x14ac:dyDescent="0.2">
      <c r="A7" s="738"/>
      <c r="B7" s="741"/>
      <c r="C7" s="742"/>
    </row>
    <row r="8" spans="1:3" s="189" customFormat="1" ht="15" customHeight="1" x14ac:dyDescent="0.2">
      <c r="A8" s="193"/>
      <c r="B8" s="194" t="s">
        <v>206</v>
      </c>
      <c r="C8" s="195" t="s">
        <v>207</v>
      </c>
    </row>
    <row r="9" spans="1:3" s="189" customFormat="1" ht="15" customHeight="1" thickBot="1" x14ac:dyDescent="0.25">
      <c r="A9" s="196" t="s">
        <v>3</v>
      </c>
      <c r="B9" s="197" t="s">
        <v>4</v>
      </c>
      <c r="C9" s="198" t="s">
        <v>5</v>
      </c>
    </row>
    <row r="10" spans="1:3" s="189" customFormat="1" ht="15" customHeight="1" thickTop="1" x14ac:dyDescent="0.2">
      <c r="A10" s="199" t="s">
        <v>208</v>
      </c>
      <c r="B10" s="200" t="s">
        <v>125</v>
      </c>
      <c r="C10" s="201" t="s">
        <v>209</v>
      </c>
    </row>
    <row r="11" spans="1:3" s="189" customFormat="1" ht="24" x14ac:dyDescent="0.2">
      <c r="A11" s="202" t="s">
        <v>210</v>
      </c>
      <c r="B11" s="192" t="s">
        <v>19</v>
      </c>
      <c r="C11" s="203" t="s">
        <v>211</v>
      </c>
    </row>
    <row r="12" spans="1:3" ht="15" customHeight="1" x14ac:dyDescent="0.2">
      <c r="A12" s="204"/>
      <c r="B12" s="205"/>
      <c r="C12" s="206"/>
    </row>
    <row r="13" spans="1:3" ht="15" customHeight="1" x14ac:dyDescent="0.2">
      <c r="A13" s="207"/>
      <c r="B13" s="205"/>
      <c r="C13" s="208"/>
    </row>
    <row r="14" spans="1:3" ht="15" customHeight="1" x14ac:dyDescent="0.2">
      <c r="A14" s="207"/>
      <c r="B14" s="205"/>
      <c r="C14" s="208"/>
    </row>
    <row r="15" spans="1:3" ht="15" customHeight="1" x14ac:dyDescent="0.2">
      <c r="A15" s="207"/>
      <c r="B15" s="205"/>
      <c r="C15" s="208"/>
    </row>
    <row r="16" spans="1:3" ht="15" customHeight="1" x14ac:dyDescent="0.2">
      <c r="A16" s="207"/>
      <c r="B16" s="205"/>
      <c r="C16" s="208"/>
    </row>
    <row r="17" spans="1:3" ht="15" customHeight="1" x14ac:dyDescent="0.2">
      <c r="A17" s="207"/>
      <c r="B17" s="205"/>
      <c r="C17" s="208"/>
    </row>
    <row r="18" spans="1:3" ht="15" customHeight="1" x14ac:dyDescent="0.2">
      <c r="A18" s="207"/>
      <c r="B18" s="205"/>
      <c r="C18" s="208"/>
    </row>
    <row r="19" spans="1:3" ht="15" customHeight="1" x14ac:dyDescent="0.2">
      <c r="A19" s="207"/>
      <c r="B19" s="205"/>
      <c r="C19" s="208"/>
    </row>
    <row r="20" spans="1:3" ht="15" customHeight="1" x14ac:dyDescent="0.2">
      <c r="A20" s="207"/>
      <c r="B20" s="205"/>
      <c r="C20" s="208"/>
    </row>
    <row r="21" spans="1:3" ht="15" customHeight="1" x14ac:dyDescent="0.2">
      <c r="A21" s="207"/>
      <c r="B21" s="205"/>
      <c r="C21" s="208"/>
    </row>
    <row r="22" spans="1:3" ht="15" customHeight="1" x14ac:dyDescent="0.2">
      <c r="A22" s="207"/>
      <c r="B22" s="205"/>
      <c r="C22" s="208"/>
    </row>
    <row r="23" spans="1:3" ht="15" customHeight="1" x14ac:dyDescent="0.2">
      <c r="A23" s="207"/>
      <c r="B23" s="205"/>
      <c r="C23" s="208"/>
    </row>
    <row r="24" spans="1:3" ht="15" customHeight="1" x14ac:dyDescent="0.2">
      <c r="A24" s="207"/>
      <c r="B24" s="205"/>
      <c r="C24" s="208"/>
    </row>
    <row r="25" spans="1:3" ht="15" customHeight="1" x14ac:dyDescent="0.2">
      <c r="A25" s="207"/>
      <c r="B25" s="205"/>
      <c r="C25" s="208"/>
    </row>
    <row r="26" spans="1:3" ht="15" customHeight="1" x14ac:dyDescent="0.2">
      <c r="A26" s="207"/>
      <c r="B26" s="205"/>
      <c r="C26" s="208"/>
    </row>
    <row r="27" spans="1:3" ht="15" customHeight="1" x14ac:dyDescent="0.2">
      <c r="A27" s="207"/>
      <c r="B27" s="205"/>
      <c r="C27" s="208"/>
    </row>
    <row r="28" spans="1:3" ht="15" customHeight="1" x14ac:dyDescent="0.2">
      <c r="A28" s="207"/>
      <c r="B28" s="205"/>
      <c r="C28" s="208"/>
    </row>
    <row r="29" spans="1:3" ht="15" customHeight="1" x14ac:dyDescent="0.2">
      <c r="A29" s="207"/>
      <c r="B29" s="205"/>
      <c r="C29" s="208"/>
    </row>
    <row r="30" spans="1:3" ht="15" customHeight="1" x14ac:dyDescent="0.2">
      <c r="A30" s="207"/>
      <c r="B30" s="205"/>
      <c r="C30" s="208"/>
    </row>
    <row r="31" spans="1:3" ht="15" customHeight="1" x14ac:dyDescent="0.2">
      <c r="A31" s="207"/>
      <c r="B31" s="205"/>
      <c r="C31" s="208"/>
    </row>
    <row r="32" spans="1:3" ht="15" customHeight="1" thickBot="1" x14ac:dyDescent="0.25">
      <c r="A32" s="209"/>
      <c r="B32" s="210"/>
      <c r="C32" s="211"/>
    </row>
    <row r="33" ht="13.5" thickTop="1" x14ac:dyDescent="0.2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87" customWidth="1"/>
    <col min="2" max="2" width="37.7109375" style="187" customWidth="1"/>
    <col min="3" max="5" width="9.7109375" style="187" customWidth="1"/>
    <col min="6" max="6" width="9.7109375" style="186" customWidth="1"/>
    <col min="7" max="16384" width="9.140625" style="186"/>
  </cols>
  <sheetData>
    <row r="1" spans="1:6" ht="15" customHeight="1" x14ac:dyDescent="0.2">
      <c r="A1" s="735" t="s">
        <v>522</v>
      </c>
      <c r="B1" s="735"/>
      <c r="C1" s="735"/>
      <c r="D1" s="735"/>
      <c r="E1" s="735"/>
      <c r="F1" s="735"/>
    </row>
    <row r="2" spans="1:6" ht="15" customHeight="1" x14ac:dyDescent="0.2">
      <c r="B2" s="212"/>
      <c r="C2" s="212"/>
      <c r="D2" s="212"/>
      <c r="E2" s="212"/>
      <c r="F2" s="185" t="str">
        <f>'2.sz. melléklet'!G2</f>
        <v>az 2/2021. (III.3.) önkormányzati rendelethez</v>
      </c>
    </row>
    <row r="3" spans="1:6" ht="15" customHeight="1" x14ac:dyDescent="0.2">
      <c r="A3" s="224"/>
    </row>
    <row r="4" spans="1:6" ht="15" customHeight="1" x14ac:dyDescent="0.2">
      <c r="A4" s="779" t="s">
        <v>679</v>
      </c>
      <c r="B4" s="779"/>
      <c r="C4" s="779"/>
      <c r="D4" s="779"/>
      <c r="E4" s="779"/>
      <c r="F4" s="779"/>
    </row>
    <row r="5" spans="1:6" ht="15" customHeight="1" x14ac:dyDescent="0.2">
      <c r="A5" s="225"/>
      <c r="B5" s="225"/>
      <c r="C5" s="225"/>
      <c r="D5" s="225"/>
      <c r="E5" s="225"/>
      <c r="F5" s="226"/>
    </row>
    <row r="6" spans="1:6" ht="15" customHeight="1" thickBot="1" x14ac:dyDescent="0.25">
      <c r="A6" s="227"/>
      <c r="B6" s="227"/>
      <c r="C6" s="227"/>
      <c r="D6" s="227"/>
      <c r="E6" s="227"/>
      <c r="F6" s="6" t="s">
        <v>300</v>
      </c>
    </row>
    <row r="7" spans="1:6" ht="45.75" thickTop="1" x14ac:dyDescent="0.2">
      <c r="A7" s="228" t="s">
        <v>62</v>
      </c>
      <c r="B7" s="229" t="s">
        <v>115</v>
      </c>
      <c r="C7" s="9" t="s">
        <v>636</v>
      </c>
      <c r="D7" s="9" t="s">
        <v>671</v>
      </c>
      <c r="E7" s="9" t="s">
        <v>669</v>
      </c>
      <c r="F7" s="473" t="s">
        <v>670</v>
      </c>
    </row>
    <row r="8" spans="1:6" ht="15" customHeight="1" thickBot="1" x14ac:dyDescent="0.25">
      <c r="A8" s="230" t="s">
        <v>3</v>
      </c>
      <c r="B8" s="197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25">
      <c r="A9" s="647" t="s">
        <v>13</v>
      </c>
      <c r="B9" s="648" t="s">
        <v>37</v>
      </c>
      <c r="C9" s="649">
        <f>'2.sz. melléklet'!C38</f>
        <v>48782569</v>
      </c>
      <c r="D9" s="649">
        <f>'2.sz. melléklet'!D38</f>
        <v>99694632</v>
      </c>
      <c r="E9" s="649">
        <f>'2.sz. melléklet'!F38</f>
        <v>53276950</v>
      </c>
      <c r="F9" s="650">
        <f>E9/C9</f>
        <v>1.0921308797820795</v>
      </c>
    </row>
    <row r="10" spans="1:6" ht="18" customHeight="1" thickTop="1" thickBot="1" x14ac:dyDescent="0.25">
      <c r="A10" s="651"/>
      <c r="B10" s="652" t="s">
        <v>199</v>
      </c>
      <c r="C10" s="653">
        <f>SUM(C9)</f>
        <v>48782569</v>
      </c>
      <c r="D10" s="653">
        <f t="shared" ref="D10:E10" si="0">SUM(D9)</f>
        <v>99694632</v>
      </c>
      <c r="E10" s="653">
        <f t="shared" si="0"/>
        <v>53276950</v>
      </c>
      <c r="F10" s="654">
        <f>E10/C10</f>
        <v>1.0921308797820795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"/>
  <sheetViews>
    <sheetView zoomScaleNormal="100" workbookViewId="0"/>
  </sheetViews>
  <sheetFormatPr defaultRowHeight="12.75" x14ac:dyDescent="0.2"/>
  <cols>
    <col min="1" max="1" width="6.7109375" customWidth="1"/>
    <col min="2" max="2" width="5.7109375" style="1" customWidth="1"/>
    <col min="3" max="3" width="57.42578125" style="1" customWidth="1"/>
    <col min="4" max="4" width="10.7109375" style="1" customWidth="1"/>
    <col min="5" max="5" width="6.7109375" style="1" customWidth="1"/>
    <col min="6" max="6" width="10.7109375" style="1" customWidth="1"/>
    <col min="7" max="7" width="10.7109375" customWidth="1"/>
  </cols>
  <sheetData>
    <row r="1" spans="1:7" ht="13.5" customHeight="1" x14ac:dyDescent="0.2">
      <c r="B1" s="3"/>
      <c r="C1" s="3"/>
      <c r="D1" s="3"/>
      <c r="E1" s="2" t="s">
        <v>523</v>
      </c>
      <c r="F1"/>
    </row>
    <row r="2" spans="1:7" ht="13.5" customHeight="1" x14ac:dyDescent="0.2">
      <c r="B2" s="3"/>
      <c r="C2" s="3"/>
      <c r="D2" s="3"/>
      <c r="E2" s="2" t="str">
        <f>'2.sz. melléklet'!G2</f>
        <v>az 2/2021. (III.3.) önkormányzati rendelethez</v>
      </c>
      <c r="F2"/>
    </row>
    <row r="3" spans="1:7" ht="9.75" customHeight="1" x14ac:dyDescent="0.2"/>
    <row r="4" spans="1:7" ht="13.5" customHeight="1" x14ac:dyDescent="0.2">
      <c r="A4" s="770" t="s">
        <v>689</v>
      </c>
      <c r="B4" s="770"/>
      <c r="C4" s="770"/>
      <c r="D4" s="770"/>
      <c r="E4" s="770"/>
      <c r="F4" s="490"/>
      <c r="G4" s="490"/>
    </row>
    <row r="5" spans="1:7" ht="9.75" customHeight="1" x14ac:dyDescent="0.2">
      <c r="A5" s="472"/>
      <c r="B5" s="472"/>
      <c r="C5" s="472"/>
      <c r="D5" s="472"/>
      <c r="E5" s="472"/>
      <c r="F5" s="490"/>
      <c r="G5" s="490"/>
    </row>
    <row r="6" spans="1:7" ht="14.25" customHeight="1" thickBot="1" x14ac:dyDescent="0.25">
      <c r="D6" s="6" t="s">
        <v>300</v>
      </c>
      <c r="F6"/>
    </row>
    <row r="7" spans="1:7" s="38" customFormat="1" ht="24.75" thickTop="1" x14ac:dyDescent="0.2">
      <c r="B7" s="135" t="s">
        <v>129</v>
      </c>
      <c r="C7" s="136" t="s">
        <v>130</v>
      </c>
      <c r="D7" s="10" t="s">
        <v>669</v>
      </c>
    </row>
    <row r="8" spans="1:7" s="38" customFormat="1" ht="14.25" customHeight="1" thickBot="1" x14ac:dyDescent="0.25">
      <c r="B8" s="137" t="s">
        <v>3</v>
      </c>
      <c r="C8" s="138" t="s">
        <v>4</v>
      </c>
      <c r="D8" s="14" t="s">
        <v>5</v>
      </c>
    </row>
    <row r="9" spans="1:7" s="38" customFormat="1" ht="14.25" customHeight="1" thickTop="1" x14ac:dyDescent="0.2">
      <c r="B9" s="139" t="s">
        <v>11</v>
      </c>
      <c r="C9" s="140" t="s">
        <v>66</v>
      </c>
      <c r="D9" s="487">
        <f>SUM(D10:D19)</f>
        <v>129760552</v>
      </c>
    </row>
    <row r="10" spans="1:7" s="38" customFormat="1" ht="13.5" customHeight="1" x14ac:dyDescent="0.2">
      <c r="B10" s="17" t="s">
        <v>13</v>
      </c>
      <c r="C10" s="18" t="s">
        <v>644</v>
      </c>
      <c r="D10" s="486">
        <v>2540000</v>
      </c>
    </row>
    <row r="11" spans="1:7" s="38" customFormat="1" ht="13.5" customHeight="1" x14ac:dyDescent="0.2">
      <c r="B11" s="17" t="s">
        <v>14</v>
      </c>
      <c r="C11" s="18" t="s">
        <v>708</v>
      </c>
      <c r="D11" s="486">
        <v>64780555</v>
      </c>
    </row>
    <row r="12" spans="1:7" s="38" customFormat="1" ht="13.5" customHeight="1" x14ac:dyDescent="0.2">
      <c r="B12" s="17" t="s">
        <v>42</v>
      </c>
      <c r="C12" s="71" t="s">
        <v>709</v>
      </c>
      <c r="D12" s="486">
        <v>13731397</v>
      </c>
    </row>
    <row r="13" spans="1:7" s="38" customFormat="1" ht="13.5" customHeight="1" x14ac:dyDescent="0.2">
      <c r="B13" s="17" t="s">
        <v>43</v>
      </c>
      <c r="C13" s="718" t="s">
        <v>710</v>
      </c>
      <c r="D13" s="686">
        <v>9207500</v>
      </c>
    </row>
    <row r="14" spans="1:7" s="38" customFormat="1" ht="13.5" customHeight="1" x14ac:dyDescent="0.2">
      <c r="B14" s="17" t="s">
        <v>44</v>
      </c>
      <c r="C14" s="718" t="s">
        <v>711</v>
      </c>
      <c r="D14" s="686">
        <v>824400</v>
      </c>
    </row>
    <row r="15" spans="1:7" s="38" customFormat="1" ht="13.5" customHeight="1" x14ac:dyDescent="0.2">
      <c r="B15" s="17" t="s">
        <v>45</v>
      </c>
      <c r="C15" s="718" t="s">
        <v>648</v>
      </c>
      <c r="D15" s="686">
        <v>3810000</v>
      </c>
    </row>
    <row r="16" spans="1:7" s="38" customFormat="1" ht="13.5" customHeight="1" x14ac:dyDescent="0.2">
      <c r="B16" s="32" t="s">
        <v>46</v>
      </c>
      <c r="C16" s="329" t="s">
        <v>646</v>
      </c>
      <c r="D16" s="686">
        <v>5000000</v>
      </c>
    </row>
    <row r="17" spans="2:5" s="38" customFormat="1" ht="13.5" customHeight="1" x14ac:dyDescent="0.2">
      <c r="B17" s="32" t="s">
        <v>64</v>
      </c>
      <c r="C17" s="329" t="s">
        <v>712</v>
      </c>
      <c r="D17" s="686">
        <v>1592000</v>
      </c>
    </row>
    <row r="18" spans="2:5" s="38" customFormat="1" ht="13.5" customHeight="1" x14ac:dyDescent="0.2">
      <c r="B18" s="32" t="s">
        <v>81</v>
      </c>
      <c r="C18" s="329" t="s">
        <v>713</v>
      </c>
      <c r="D18" s="686">
        <v>9802800</v>
      </c>
    </row>
    <row r="19" spans="2:5" s="38" customFormat="1" ht="13.5" customHeight="1" x14ac:dyDescent="0.2">
      <c r="B19" s="32" t="s">
        <v>82</v>
      </c>
      <c r="C19" s="329" t="s">
        <v>714</v>
      </c>
      <c r="D19" s="686">
        <v>18471900</v>
      </c>
    </row>
    <row r="20" spans="2:5" s="38" customFormat="1" ht="14.25" customHeight="1" x14ac:dyDescent="0.2">
      <c r="B20" s="139" t="s">
        <v>19</v>
      </c>
      <c r="C20" s="140" t="s">
        <v>67</v>
      </c>
      <c r="D20" s="487">
        <f>SUM(D21:D55)</f>
        <v>89750000</v>
      </c>
    </row>
    <row r="21" spans="2:5" s="38" customFormat="1" ht="13.5" customHeight="1" x14ac:dyDescent="0.2">
      <c r="B21" s="17" t="s">
        <v>13</v>
      </c>
      <c r="C21" s="18" t="s">
        <v>715</v>
      </c>
      <c r="D21" s="486">
        <v>127000</v>
      </c>
    </row>
    <row r="22" spans="2:5" s="38" customFormat="1" ht="13.5" customHeight="1" x14ac:dyDescent="0.2">
      <c r="B22" s="17" t="s">
        <v>14</v>
      </c>
      <c r="C22" s="18" t="s">
        <v>716</v>
      </c>
      <c r="D22" s="486">
        <v>3175000</v>
      </c>
      <c r="E22" s="163"/>
    </row>
    <row r="23" spans="2:5" s="38" customFormat="1" ht="13.5" customHeight="1" x14ac:dyDescent="0.2">
      <c r="B23" s="17" t="s">
        <v>42</v>
      </c>
      <c r="C23" s="71" t="s">
        <v>717</v>
      </c>
      <c r="D23" s="486">
        <v>8255000</v>
      </c>
      <c r="E23" s="163"/>
    </row>
    <row r="24" spans="2:5" s="38" customFormat="1" ht="13.5" customHeight="1" x14ac:dyDescent="0.2">
      <c r="B24" s="17" t="s">
        <v>43</v>
      </c>
      <c r="C24" s="71" t="s">
        <v>741</v>
      </c>
      <c r="D24" s="486">
        <v>1100000</v>
      </c>
      <c r="E24" s="163"/>
    </row>
    <row r="25" spans="2:5" s="38" customFormat="1" ht="13.5" customHeight="1" x14ac:dyDescent="0.2">
      <c r="B25" s="17" t="s">
        <v>44</v>
      </c>
      <c r="C25" s="655" t="s">
        <v>645</v>
      </c>
      <c r="D25" s="486">
        <v>9831000</v>
      </c>
      <c r="E25" s="163"/>
    </row>
    <row r="26" spans="2:5" s="38" customFormat="1" ht="13.5" customHeight="1" x14ac:dyDescent="0.2">
      <c r="B26" s="17" t="s">
        <v>45</v>
      </c>
      <c r="C26" s="329" t="s">
        <v>718</v>
      </c>
      <c r="D26" s="686">
        <v>22646500</v>
      </c>
    </row>
    <row r="27" spans="2:5" s="38" customFormat="1" ht="13.5" customHeight="1" x14ac:dyDescent="0.2">
      <c r="B27" s="17" t="s">
        <v>46</v>
      </c>
      <c r="C27" s="329" t="s">
        <v>647</v>
      </c>
      <c r="D27" s="686">
        <v>731500</v>
      </c>
      <c r="E27" s="163"/>
    </row>
    <row r="28" spans="2:5" s="132" customFormat="1" ht="13.5" customHeight="1" x14ac:dyDescent="0.2">
      <c r="B28" s="17" t="s">
        <v>64</v>
      </c>
      <c r="C28" s="329" t="s">
        <v>719</v>
      </c>
      <c r="D28" s="686">
        <v>1175000</v>
      </c>
      <c r="E28" s="625"/>
    </row>
    <row r="29" spans="2:5" s="132" customFormat="1" ht="13.5" customHeight="1" x14ac:dyDescent="0.2">
      <c r="B29" s="17" t="s">
        <v>81</v>
      </c>
      <c r="C29" s="329" t="s">
        <v>649</v>
      </c>
      <c r="D29" s="686">
        <v>762000</v>
      </c>
    </row>
    <row r="30" spans="2:5" s="38" customFormat="1" ht="13.5" customHeight="1" x14ac:dyDescent="0.2">
      <c r="B30" s="17" t="s">
        <v>82</v>
      </c>
      <c r="C30" s="329" t="s">
        <v>720</v>
      </c>
      <c r="D30" s="686">
        <v>13716000</v>
      </c>
    </row>
    <row r="31" spans="2:5" s="38" customFormat="1" ht="13.5" customHeight="1" x14ac:dyDescent="0.2">
      <c r="B31" s="17" t="s">
        <v>83</v>
      </c>
      <c r="C31" s="719" t="s">
        <v>634</v>
      </c>
      <c r="D31" s="686">
        <v>290000</v>
      </c>
    </row>
    <row r="32" spans="2:5" s="38" customFormat="1" ht="13.5" customHeight="1" x14ac:dyDescent="0.2">
      <c r="B32" s="17" t="s">
        <v>84</v>
      </c>
      <c r="C32" s="329" t="s">
        <v>650</v>
      </c>
      <c r="D32" s="686">
        <v>200000</v>
      </c>
    </row>
    <row r="33" spans="2:6" s="38" customFormat="1" ht="13.5" customHeight="1" x14ac:dyDescent="0.2">
      <c r="B33" s="17" t="s">
        <v>85</v>
      </c>
      <c r="C33" s="329" t="s">
        <v>721</v>
      </c>
      <c r="D33" s="686">
        <v>80000</v>
      </c>
      <c r="E33" s="163"/>
    </row>
    <row r="34" spans="2:6" s="38" customFormat="1" ht="13.5" customHeight="1" x14ac:dyDescent="0.2">
      <c r="B34" s="17" t="s">
        <v>86</v>
      </c>
      <c r="C34" s="329" t="s">
        <v>722</v>
      </c>
      <c r="D34" s="686">
        <v>70000</v>
      </c>
    </row>
    <row r="35" spans="2:6" s="38" customFormat="1" ht="13.5" customHeight="1" x14ac:dyDescent="0.2">
      <c r="B35" s="17" t="s">
        <v>87</v>
      </c>
      <c r="C35" s="329" t="s">
        <v>723</v>
      </c>
      <c r="D35" s="686">
        <v>130000</v>
      </c>
      <c r="E35" s="163"/>
    </row>
    <row r="36" spans="2:6" s="38" customFormat="1" ht="13.5" customHeight="1" x14ac:dyDescent="0.2">
      <c r="B36" s="17" t="s">
        <v>88</v>
      </c>
      <c r="C36" s="329" t="s">
        <v>724</v>
      </c>
      <c r="D36" s="686">
        <v>31000</v>
      </c>
    </row>
    <row r="37" spans="2:6" s="38" customFormat="1" ht="13.5" customHeight="1" x14ac:dyDescent="0.2">
      <c r="B37" s="17" t="s">
        <v>89</v>
      </c>
      <c r="C37" s="329" t="s">
        <v>734</v>
      </c>
      <c r="D37" s="686">
        <v>70000</v>
      </c>
    </row>
    <row r="38" spans="2:6" s="38" customFormat="1" ht="13.5" customHeight="1" x14ac:dyDescent="0.2">
      <c r="B38" s="17" t="s">
        <v>90</v>
      </c>
      <c r="C38" s="329" t="s">
        <v>651</v>
      </c>
      <c r="D38" s="686">
        <v>127000</v>
      </c>
      <c r="E38" s="163"/>
      <c r="F38" s="163"/>
    </row>
    <row r="39" spans="2:6" s="38" customFormat="1" ht="13.5" customHeight="1" x14ac:dyDescent="0.2">
      <c r="B39" s="17" t="s">
        <v>91</v>
      </c>
      <c r="C39" s="329" t="s">
        <v>652</v>
      </c>
      <c r="D39" s="686">
        <v>305000</v>
      </c>
    </row>
    <row r="40" spans="2:6" s="38" customFormat="1" ht="13.5" customHeight="1" x14ac:dyDescent="0.2">
      <c r="B40" s="17" t="s">
        <v>92</v>
      </c>
      <c r="C40" s="329" t="s">
        <v>735</v>
      </c>
      <c r="D40" s="686">
        <v>170000</v>
      </c>
    </row>
    <row r="41" spans="2:6" s="38" customFormat="1" ht="13.5" customHeight="1" x14ac:dyDescent="0.2">
      <c r="B41" s="17" t="s">
        <v>93</v>
      </c>
      <c r="C41" s="720" t="s">
        <v>725</v>
      </c>
      <c r="D41" s="686">
        <v>175000</v>
      </c>
    </row>
    <row r="42" spans="2:6" s="38" customFormat="1" ht="13.5" customHeight="1" x14ac:dyDescent="0.2">
      <c r="B42" s="17" t="s">
        <v>94</v>
      </c>
      <c r="C42" s="721" t="s">
        <v>726</v>
      </c>
      <c r="D42" s="686">
        <v>757000</v>
      </c>
      <c r="E42" s="163"/>
    </row>
    <row r="43" spans="2:6" s="38" customFormat="1" ht="13.5" customHeight="1" x14ac:dyDescent="0.2">
      <c r="B43" s="17" t="s">
        <v>95</v>
      </c>
      <c r="C43" s="721" t="s">
        <v>727</v>
      </c>
      <c r="D43" s="686">
        <v>381000</v>
      </c>
    </row>
    <row r="44" spans="2:6" s="38" customFormat="1" ht="13.5" customHeight="1" x14ac:dyDescent="0.2">
      <c r="B44" s="17" t="s">
        <v>96</v>
      </c>
      <c r="C44" s="720" t="s">
        <v>728</v>
      </c>
      <c r="D44" s="686">
        <v>495000</v>
      </c>
    </row>
    <row r="45" spans="2:6" s="38" customFormat="1" ht="13.5" customHeight="1" x14ac:dyDescent="0.2">
      <c r="B45" s="17" t="s">
        <v>97</v>
      </c>
      <c r="C45" s="720" t="s">
        <v>729</v>
      </c>
      <c r="D45" s="686">
        <v>11751000</v>
      </c>
    </row>
    <row r="46" spans="2:6" s="38" customFormat="1" ht="13.5" customHeight="1" x14ac:dyDescent="0.2">
      <c r="B46" s="17" t="s">
        <v>98</v>
      </c>
      <c r="C46" s="720" t="s">
        <v>730</v>
      </c>
      <c r="D46" s="686">
        <v>4283000</v>
      </c>
    </row>
    <row r="47" spans="2:6" s="38" customFormat="1" ht="13.5" customHeight="1" x14ac:dyDescent="0.2">
      <c r="B47" s="17" t="s">
        <v>99</v>
      </c>
      <c r="C47" s="329" t="s">
        <v>653</v>
      </c>
      <c r="D47" s="686">
        <v>1003000</v>
      </c>
    </row>
    <row r="48" spans="2:6" s="38" customFormat="1" ht="13.5" customHeight="1" x14ac:dyDescent="0.2">
      <c r="B48" s="17" t="s">
        <v>100</v>
      </c>
      <c r="C48" s="329" t="s">
        <v>654</v>
      </c>
      <c r="D48" s="686">
        <v>1942000</v>
      </c>
      <c r="E48" s="163"/>
    </row>
    <row r="49" spans="2:5" s="38" customFormat="1" ht="13.5" customHeight="1" x14ac:dyDescent="0.2">
      <c r="B49" s="17" t="s">
        <v>101</v>
      </c>
      <c r="C49" s="329" t="s">
        <v>655</v>
      </c>
      <c r="D49" s="686">
        <v>222000</v>
      </c>
    </row>
    <row r="50" spans="2:5" s="38" customFormat="1" ht="13.5" customHeight="1" x14ac:dyDescent="0.2">
      <c r="B50" s="17" t="s">
        <v>102</v>
      </c>
      <c r="C50" s="329" t="s">
        <v>656</v>
      </c>
      <c r="D50" s="686">
        <v>175000</v>
      </c>
    </row>
    <row r="51" spans="2:5" s="38" customFormat="1" ht="13.5" customHeight="1" x14ac:dyDescent="0.2">
      <c r="B51" s="17" t="s">
        <v>103</v>
      </c>
      <c r="C51" s="329" t="s">
        <v>731</v>
      </c>
      <c r="D51" s="686">
        <v>239000</v>
      </c>
    </row>
    <row r="52" spans="2:5" s="38" customFormat="1" ht="13.5" customHeight="1" x14ac:dyDescent="0.2">
      <c r="B52" s="17" t="s">
        <v>104</v>
      </c>
      <c r="C52" s="329" t="s">
        <v>657</v>
      </c>
      <c r="D52" s="686">
        <v>550000</v>
      </c>
    </row>
    <row r="53" spans="2:5" s="38" customFormat="1" ht="13.5" customHeight="1" x14ac:dyDescent="0.2">
      <c r="B53" s="17" t="s">
        <v>105</v>
      </c>
      <c r="C53" s="43" t="s">
        <v>590</v>
      </c>
      <c r="D53" s="486">
        <v>340000</v>
      </c>
    </row>
    <row r="54" spans="2:5" s="38" customFormat="1" ht="13.5" customHeight="1" x14ac:dyDescent="0.2">
      <c r="B54" s="17" t="s">
        <v>106</v>
      </c>
      <c r="C54" s="43" t="s">
        <v>658</v>
      </c>
      <c r="D54" s="486">
        <v>3810000</v>
      </c>
      <c r="E54" s="163"/>
    </row>
    <row r="55" spans="2:5" s="38" customFormat="1" ht="13.5" customHeight="1" x14ac:dyDescent="0.2">
      <c r="B55" s="17" t="s">
        <v>107</v>
      </c>
      <c r="C55" s="18" t="s">
        <v>659</v>
      </c>
      <c r="D55" s="486">
        <v>635000</v>
      </c>
      <c r="E55" s="163"/>
    </row>
    <row r="56" spans="2:5" s="38" customFormat="1" ht="14.25" customHeight="1" thickBot="1" x14ac:dyDescent="0.25">
      <c r="B56" s="351" t="s">
        <v>20</v>
      </c>
      <c r="C56" s="378" t="s">
        <v>132</v>
      </c>
      <c r="D56" s="488">
        <v>0</v>
      </c>
    </row>
    <row r="57" spans="2:5" s="38" customFormat="1" ht="14.25" customHeight="1" thickTop="1" thickBot="1" x14ac:dyDescent="0.25">
      <c r="B57" s="273" t="s">
        <v>133</v>
      </c>
      <c r="C57" s="273"/>
      <c r="D57" s="489">
        <f>D9+D20+D56</f>
        <v>219510552</v>
      </c>
    </row>
    <row r="58" spans="2:5" s="38" customFormat="1" ht="14.25" customHeight="1" thickTop="1" x14ac:dyDescent="0.2">
      <c r="B58" s="1"/>
      <c r="C58" s="1"/>
      <c r="D58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zoomScaleNormal="100" workbookViewId="0"/>
  </sheetViews>
  <sheetFormatPr defaultRowHeight="12.75" x14ac:dyDescent="0.2"/>
  <cols>
    <col min="1" max="1" width="5.42578125" style="186" customWidth="1"/>
    <col min="2" max="2" width="37.85546875" style="186" customWidth="1"/>
    <col min="3" max="6" width="11.7109375" style="186" customWidth="1"/>
    <col min="7" max="16384" width="9.140625" style="186"/>
  </cols>
  <sheetData>
    <row r="1" spans="1:7" s="232" customFormat="1" ht="15" customHeight="1" x14ac:dyDescent="0.2">
      <c r="A1" s="212"/>
      <c r="B1" s="212"/>
      <c r="C1" s="212"/>
      <c r="D1" s="212"/>
      <c r="F1" s="669" t="s">
        <v>524</v>
      </c>
      <c r="G1" s="212"/>
    </row>
    <row r="2" spans="1:7" s="232" customFormat="1" ht="15" customHeight="1" x14ac:dyDescent="0.2">
      <c r="A2" s="191"/>
      <c r="B2" s="191"/>
      <c r="C2" s="191"/>
      <c r="D2" s="191"/>
      <c r="F2" s="231" t="str">
        <f>'2.sz. melléklet'!G2</f>
        <v>az 2/2021. (III.3.) önkormányzati rendelethez</v>
      </c>
    </row>
    <row r="3" spans="1:7" s="232" customFormat="1" ht="15" customHeight="1" x14ac:dyDescent="0.2">
      <c r="A3" s="191"/>
      <c r="B3" s="191"/>
      <c r="C3" s="191"/>
      <c r="D3" s="191"/>
      <c r="E3" s="231"/>
      <c r="F3" s="191"/>
    </row>
    <row r="4" spans="1:7" s="232" customFormat="1" ht="15" customHeight="1" x14ac:dyDescent="0.2"/>
    <row r="5" spans="1:7" s="232" customFormat="1" ht="15" customHeight="1" x14ac:dyDescent="0.2">
      <c r="A5" s="736" t="s">
        <v>215</v>
      </c>
      <c r="B5" s="736"/>
      <c r="C5" s="736"/>
      <c r="D5" s="736"/>
      <c r="E5" s="736"/>
      <c r="F5" s="736"/>
      <c r="G5" s="191"/>
    </row>
    <row r="6" spans="1:7" s="232" customFormat="1" ht="15" customHeight="1" x14ac:dyDescent="0.2">
      <c r="A6" s="736" t="s">
        <v>216</v>
      </c>
      <c r="B6" s="736"/>
      <c r="C6" s="736"/>
      <c r="D6" s="736"/>
      <c r="E6" s="736"/>
      <c r="F6" s="736"/>
      <c r="G6" s="191"/>
    </row>
    <row r="7" spans="1:7" s="232" customFormat="1" ht="15" customHeight="1" x14ac:dyDescent="0.2"/>
    <row r="8" spans="1:7" s="232" customFormat="1" ht="15" customHeight="1" thickBot="1" x14ac:dyDescent="0.25">
      <c r="A8" s="610"/>
      <c r="B8" s="610"/>
      <c r="C8" s="610"/>
      <c r="D8" s="6"/>
      <c r="E8" s="610"/>
      <c r="F8" s="6" t="s">
        <v>300</v>
      </c>
    </row>
    <row r="9" spans="1:7" s="232" customFormat="1" ht="36.75" thickTop="1" x14ac:dyDescent="0.2">
      <c r="A9" s="623" t="s">
        <v>583</v>
      </c>
      <c r="B9" s="620" t="s">
        <v>584</v>
      </c>
      <c r="C9" s="621" t="s">
        <v>585</v>
      </c>
      <c r="D9" s="682" t="s">
        <v>589</v>
      </c>
      <c r="E9" s="679" t="s">
        <v>738</v>
      </c>
      <c r="F9" s="624" t="s">
        <v>739</v>
      </c>
    </row>
    <row r="10" spans="1:7" s="232" customFormat="1" ht="15" customHeight="1" thickBot="1" x14ac:dyDescent="0.25">
      <c r="A10" s="611" t="s">
        <v>3</v>
      </c>
      <c r="B10" s="612" t="s">
        <v>588</v>
      </c>
      <c r="C10" s="613" t="s">
        <v>5</v>
      </c>
      <c r="D10" s="683" t="s">
        <v>6</v>
      </c>
      <c r="E10" s="680" t="s">
        <v>7</v>
      </c>
      <c r="F10" s="614" t="s">
        <v>8</v>
      </c>
    </row>
    <row r="11" spans="1:7" s="232" customFormat="1" ht="36.75" thickTop="1" x14ac:dyDescent="0.2">
      <c r="A11" s="615" t="s">
        <v>586</v>
      </c>
      <c r="B11" s="616" t="s">
        <v>660</v>
      </c>
      <c r="C11" s="617">
        <v>68946874</v>
      </c>
      <c r="D11" s="684">
        <v>75006170</v>
      </c>
      <c r="E11" s="617">
        <v>3400000</v>
      </c>
      <c r="F11" s="703">
        <v>74453533</v>
      </c>
    </row>
    <row r="12" spans="1:7" s="232" customFormat="1" ht="36.75" thickBot="1" x14ac:dyDescent="0.25">
      <c r="A12" s="704" t="s">
        <v>587</v>
      </c>
      <c r="B12" s="622" t="s">
        <v>661</v>
      </c>
      <c r="C12" s="618">
        <v>462934</v>
      </c>
      <c r="D12" s="685">
        <v>462934</v>
      </c>
      <c r="E12" s="681">
        <v>460434</v>
      </c>
      <c r="F12" s="619">
        <v>0</v>
      </c>
    </row>
    <row r="13" spans="1:7" ht="13.5" thickTop="1" x14ac:dyDescent="0.2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3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6" width="9.140625" style="1"/>
    <col min="7" max="7" width="11.7109375" style="1" customWidth="1"/>
  </cols>
  <sheetData>
    <row r="1" spans="1:8" ht="15" customHeight="1" x14ac:dyDescent="0.2">
      <c r="C1" s="3"/>
      <c r="D1" s="3"/>
      <c r="E1" s="3"/>
      <c r="F1" s="3"/>
      <c r="G1" s="2" t="s">
        <v>525</v>
      </c>
    </row>
    <row r="2" spans="1:8" ht="15" customHeight="1" x14ac:dyDescent="0.2">
      <c r="C2" s="3"/>
      <c r="D2" s="3"/>
      <c r="E2" s="3"/>
      <c r="F2" s="3"/>
      <c r="G2" s="2" t="str">
        <f>'2.sz. melléklet'!G2</f>
        <v>az 2/2021. (III.3.) önkormányzati rendelethez</v>
      </c>
    </row>
    <row r="3" spans="1:8" ht="15" customHeight="1" x14ac:dyDescent="0.2">
      <c r="C3" s="4"/>
    </row>
    <row r="4" spans="1:8" ht="15" customHeight="1" x14ac:dyDescent="0.2">
      <c r="A4" s="752" t="s">
        <v>134</v>
      </c>
      <c r="B4" s="752"/>
      <c r="C4" s="752"/>
      <c r="D4" s="752"/>
      <c r="E4" s="752"/>
      <c r="F4" s="752"/>
      <c r="G4" s="752"/>
      <c r="H4" s="3"/>
    </row>
    <row r="5" spans="1:8" ht="15" customHeight="1" x14ac:dyDescent="0.2">
      <c r="A5" s="752" t="s">
        <v>690</v>
      </c>
      <c r="B5" s="752"/>
      <c r="C5" s="752"/>
      <c r="D5" s="752"/>
      <c r="E5" s="752"/>
      <c r="F5" s="752"/>
      <c r="G5" s="752"/>
      <c r="H5" s="3"/>
    </row>
    <row r="6" spans="1:8" ht="15" customHeight="1" x14ac:dyDescent="0.2">
      <c r="B6" s="1"/>
    </row>
    <row r="7" spans="1:8" ht="15" customHeight="1" thickBot="1" x14ac:dyDescent="0.25">
      <c r="B7" s="1"/>
      <c r="G7" s="64" t="s">
        <v>300</v>
      </c>
    </row>
    <row r="8" spans="1:8" ht="24.75" thickTop="1" x14ac:dyDescent="0.2">
      <c r="A8" s="135" t="s">
        <v>129</v>
      </c>
      <c r="B8" s="783" t="s">
        <v>130</v>
      </c>
      <c r="C8" s="783"/>
      <c r="D8" s="783"/>
      <c r="E8" s="783"/>
      <c r="F8" s="784"/>
      <c r="G8" s="10" t="s">
        <v>669</v>
      </c>
    </row>
    <row r="9" spans="1:8" ht="15" customHeight="1" thickBot="1" x14ac:dyDescent="0.25">
      <c r="A9" s="137" t="s">
        <v>3</v>
      </c>
      <c r="B9" s="781" t="s">
        <v>4</v>
      </c>
      <c r="C9" s="781"/>
      <c r="D9" s="781"/>
      <c r="E9" s="781"/>
      <c r="F9" s="782"/>
      <c r="G9" s="479" t="s">
        <v>5</v>
      </c>
    </row>
    <row r="10" spans="1:8" ht="15" customHeight="1" thickTop="1" x14ac:dyDescent="0.2">
      <c r="A10" s="566" t="s">
        <v>117</v>
      </c>
      <c r="B10" s="780" t="s">
        <v>301</v>
      </c>
      <c r="C10" s="780"/>
      <c r="D10" s="780"/>
      <c r="E10" s="688"/>
      <c r="F10" s="567"/>
      <c r="G10" s="568"/>
    </row>
    <row r="11" spans="1:8" ht="15" customHeight="1" x14ac:dyDescent="0.2">
      <c r="A11" s="278" t="s">
        <v>118</v>
      </c>
      <c r="B11" s="791" t="s">
        <v>302</v>
      </c>
      <c r="C11" s="791"/>
      <c r="D11" s="791"/>
      <c r="E11" s="791"/>
      <c r="F11" s="690"/>
      <c r="G11" s="56">
        <f>SUM(E12:E15)</f>
        <v>17894988</v>
      </c>
    </row>
    <row r="12" spans="1:8" ht="15" customHeight="1" x14ac:dyDescent="0.2">
      <c r="A12" s="278"/>
      <c r="B12" s="569" t="s">
        <v>303</v>
      </c>
      <c r="C12" s="570" t="s">
        <v>304</v>
      </c>
      <c r="D12" s="570"/>
      <c r="E12" s="695">
        <v>3313800</v>
      </c>
      <c r="F12" s="690"/>
      <c r="G12" s="58"/>
    </row>
    <row r="13" spans="1:8" ht="15" customHeight="1" x14ac:dyDescent="0.2">
      <c r="A13" s="278"/>
      <c r="B13" s="569" t="s">
        <v>305</v>
      </c>
      <c r="C13" s="570" t="s">
        <v>306</v>
      </c>
      <c r="D13" s="570"/>
      <c r="E13" s="695">
        <v>9952000</v>
      </c>
      <c r="F13" s="690"/>
      <c r="G13" s="58"/>
    </row>
    <row r="14" spans="1:8" ht="15" customHeight="1" x14ac:dyDescent="0.2">
      <c r="A14" s="278"/>
      <c r="B14" s="569" t="s">
        <v>307</v>
      </c>
      <c r="C14" s="570" t="s">
        <v>308</v>
      </c>
      <c r="D14" s="570"/>
      <c r="E14" s="695">
        <v>668265</v>
      </c>
      <c r="F14" s="690"/>
      <c r="G14" s="58"/>
    </row>
    <row r="15" spans="1:8" ht="15" customHeight="1" x14ac:dyDescent="0.2">
      <c r="A15" s="438"/>
      <c r="B15" s="569" t="s">
        <v>309</v>
      </c>
      <c r="C15" s="570" t="s">
        <v>310</v>
      </c>
      <c r="D15" s="570"/>
      <c r="E15" s="696">
        <v>3960923</v>
      </c>
      <c r="F15" s="690"/>
      <c r="G15" s="58"/>
    </row>
    <row r="16" spans="1:8" ht="15" customHeight="1" x14ac:dyDescent="0.2">
      <c r="A16" s="433" t="s">
        <v>119</v>
      </c>
      <c r="B16" s="691" t="s">
        <v>311</v>
      </c>
      <c r="C16" s="691"/>
      <c r="D16" s="691"/>
      <c r="E16" s="573">
        <v>6000000</v>
      </c>
      <c r="F16" s="574"/>
      <c r="G16" s="376">
        <f>SUM(E16:E16)</f>
        <v>6000000</v>
      </c>
    </row>
    <row r="17" spans="1:7" ht="15" customHeight="1" thickBot="1" x14ac:dyDescent="0.25">
      <c r="A17" s="438" t="s">
        <v>543</v>
      </c>
      <c r="B17" s="575" t="s">
        <v>322</v>
      </c>
      <c r="C17" s="564"/>
      <c r="D17" s="564"/>
      <c r="E17" s="564"/>
      <c r="F17" s="576"/>
      <c r="G17" s="577">
        <v>153000</v>
      </c>
    </row>
    <row r="18" spans="1:7" ht="15" customHeight="1" thickBot="1" x14ac:dyDescent="0.25">
      <c r="A18" s="275" t="s">
        <v>13</v>
      </c>
      <c r="B18" s="578" t="s">
        <v>547</v>
      </c>
      <c r="C18" s="579"/>
      <c r="D18" s="579"/>
      <c r="E18" s="580"/>
      <c r="F18" s="581"/>
      <c r="G18" s="582">
        <f>SUM(G11:G17)</f>
        <v>24047988</v>
      </c>
    </row>
    <row r="19" spans="1:7" ht="15" customHeight="1" x14ac:dyDescent="0.2">
      <c r="A19" s="583" t="s">
        <v>16</v>
      </c>
      <c r="B19" s="689" t="s">
        <v>552</v>
      </c>
      <c r="C19" s="213"/>
      <c r="D19" s="570"/>
      <c r="E19" s="584"/>
      <c r="F19" s="690"/>
      <c r="G19" s="56">
        <v>4139000</v>
      </c>
    </row>
    <row r="20" spans="1:7" ht="15" customHeight="1" thickBot="1" x14ac:dyDescent="0.25">
      <c r="A20" s="278" t="s">
        <v>17</v>
      </c>
      <c r="B20" s="689" t="s">
        <v>315</v>
      </c>
      <c r="C20" s="689"/>
      <c r="D20" s="689"/>
      <c r="E20" s="689"/>
      <c r="F20" s="690"/>
      <c r="G20" s="56">
        <v>1425600</v>
      </c>
    </row>
    <row r="21" spans="1:7" ht="15" customHeight="1" thickBot="1" x14ac:dyDescent="0.25">
      <c r="A21" s="275" t="s">
        <v>14</v>
      </c>
      <c r="B21" s="578" t="s">
        <v>544</v>
      </c>
      <c r="C21" s="585"/>
      <c r="D21" s="585"/>
      <c r="E21" s="580"/>
      <c r="F21" s="581"/>
      <c r="G21" s="586">
        <f>SUM(G19:G20)</f>
        <v>5564600</v>
      </c>
    </row>
    <row r="22" spans="1:7" s="276" customFormat="1" ht="15" customHeight="1" thickBot="1" x14ac:dyDescent="0.25">
      <c r="A22" s="277" t="s">
        <v>121</v>
      </c>
      <c r="B22" s="587" t="s">
        <v>319</v>
      </c>
      <c r="C22" s="588"/>
      <c r="D22" s="589"/>
      <c r="E22" s="590"/>
      <c r="F22" s="591"/>
      <c r="G22" s="592">
        <v>2270000</v>
      </c>
    </row>
    <row r="23" spans="1:7" s="276" customFormat="1" ht="15" customHeight="1" thickBot="1" x14ac:dyDescent="0.25">
      <c r="A23" s="275" t="s">
        <v>42</v>
      </c>
      <c r="B23" s="578" t="s">
        <v>546</v>
      </c>
      <c r="C23" s="585"/>
      <c r="D23" s="585"/>
      <c r="E23" s="580"/>
      <c r="F23" s="581"/>
      <c r="G23" s="586">
        <f>SUM(G22)</f>
        <v>2270000</v>
      </c>
    </row>
    <row r="24" spans="1:7" ht="15" customHeight="1" x14ac:dyDescent="0.2">
      <c r="A24" s="278" t="s">
        <v>316</v>
      </c>
      <c r="B24" s="791" t="s">
        <v>548</v>
      </c>
      <c r="C24" s="791"/>
      <c r="D24" s="791"/>
      <c r="E24" s="791"/>
      <c r="F24" s="792"/>
      <c r="G24" s="56">
        <f>D28+E28+F28</f>
        <v>13560150</v>
      </c>
    </row>
    <row r="25" spans="1:7" ht="15" customHeight="1" x14ac:dyDescent="0.2">
      <c r="A25" s="278"/>
      <c r="B25" s="689"/>
      <c r="C25" s="570" t="s">
        <v>312</v>
      </c>
      <c r="D25" s="584"/>
      <c r="E25" s="694">
        <v>10209150</v>
      </c>
      <c r="F25" s="697"/>
      <c r="G25" s="58"/>
    </row>
    <row r="26" spans="1:7" ht="15" customHeight="1" x14ac:dyDescent="0.2">
      <c r="A26" s="278"/>
      <c r="B26" s="689"/>
      <c r="C26" s="570" t="s">
        <v>313</v>
      </c>
      <c r="D26" s="584"/>
      <c r="E26" s="672">
        <v>2919000</v>
      </c>
      <c r="F26" s="594"/>
      <c r="G26" s="58"/>
    </row>
    <row r="27" spans="1:7" ht="15" customHeight="1" x14ac:dyDescent="0.2">
      <c r="A27" s="278"/>
      <c r="B27" s="689"/>
      <c r="C27" s="570" t="s">
        <v>488</v>
      </c>
      <c r="D27" s="571"/>
      <c r="E27" s="572">
        <v>432000</v>
      </c>
      <c r="F27" s="697"/>
      <c r="G27" s="58"/>
    </row>
    <row r="28" spans="1:7" ht="15" customHeight="1" x14ac:dyDescent="0.2">
      <c r="A28" s="438"/>
      <c r="B28" s="689"/>
      <c r="C28" s="570" t="s">
        <v>314</v>
      </c>
      <c r="D28" s="572"/>
      <c r="E28" s="595">
        <f>SUM(E25:E27)</f>
        <v>13560150</v>
      </c>
      <c r="F28" s="698"/>
      <c r="G28" s="58"/>
    </row>
    <row r="29" spans="1:7" ht="15" customHeight="1" thickBot="1" x14ac:dyDescent="0.25">
      <c r="A29" s="278" t="s">
        <v>317</v>
      </c>
      <c r="B29" s="793" t="s">
        <v>549</v>
      </c>
      <c r="C29" s="793"/>
      <c r="D29" s="593"/>
      <c r="E29" s="593"/>
      <c r="F29" s="574"/>
      <c r="G29" s="376">
        <v>1850600</v>
      </c>
    </row>
    <row r="30" spans="1:7" ht="15" customHeight="1" thickBot="1" x14ac:dyDescent="0.25">
      <c r="A30" s="275" t="s">
        <v>43</v>
      </c>
      <c r="B30" s="578" t="s">
        <v>545</v>
      </c>
      <c r="C30" s="596"/>
      <c r="D30" s="596"/>
      <c r="E30" s="596"/>
      <c r="F30" s="581"/>
      <c r="G30" s="586">
        <f>SUM(G24:G29)</f>
        <v>15410750</v>
      </c>
    </row>
    <row r="31" spans="1:7" ht="15" customHeight="1" x14ac:dyDescent="0.2">
      <c r="A31" s="785" t="s">
        <v>323</v>
      </c>
      <c r="B31" s="786"/>
      <c r="C31" s="786"/>
      <c r="D31" s="786"/>
      <c r="E31" s="786"/>
      <c r="F31" s="787"/>
      <c r="G31" s="56">
        <f>G18+G21+G23+G30</f>
        <v>47293338</v>
      </c>
    </row>
    <row r="32" spans="1:7" ht="15" customHeight="1" thickBot="1" x14ac:dyDescent="0.25">
      <c r="A32" s="788"/>
      <c r="B32" s="789"/>
      <c r="C32" s="789"/>
      <c r="D32" s="789"/>
      <c r="E32" s="789"/>
      <c r="F32" s="790"/>
      <c r="G32" s="597"/>
    </row>
    <row r="33" spans="1:7" ht="13.5" thickTop="1" x14ac:dyDescent="0.2">
      <c r="A33" s="41"/>
      <c r="B33" s="38"/>
      <c r="C33" s="41"/>
      <c r="D33" s="41"/>
      <c r="E33" s="41"/>
      <c r="F33" s="41"/>
      <c r="G33" s="41"/>
    </row>
  </sheetData>
  <sheetProtection selectLockedCells="1" selectUnlockedCells="1"/>
  <mergeCells count="10">
    <mergeCell ref="A31:F31"/>
    <mergeCell ref="A32:F32"/>
    <mergeCell ref="B24:F24"/>
    <mergeCell ref="B29:C29"/>
    <mergeCell ref="B11:E11"/>
    <mergeCell ref="B10:D10"/>
    <mergeCell ref="B9:F9"/>
    <mergeCell ref="B8:F8"/>
    <mergeCell ref="A4:G4"/>
    <mergeCell ref="A5:G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39"/>
  <sheetViews>
    <sheetView zoomScaleNormal="100" workbookViewId="0">
      <selection sqref="A1:N1"/>
    </sheetView>
  </sheetViews>
  <sheetFormatPr defaultRowHeight="12.75" x14ac:dyDescent="0.2"/>
  <cols>
    <col min="1" max="7" width="3.7109375" style="237" customWidth="1"/>
    <col min="8" max="9" width="5.7109375" style="237" customWidth="1"/>
    <col min="10" max="10" width="15.85546875" style="237" customWidth="1"/>
    <col min="11" max="14" width="7.7109375" style="237" customWidth="1"/>
    <col min="15" max="16384" width="9.140625" style="186"/>
  </cols>
  <sheetData>
    <row r="1" spans="1:14" s="189" customFormat="1" ht="15" customHeight="1" x14ac:dyDescent="0.2">
      <c r="A1" s="735" t="s">
        <v>526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</row>
    <row r="2" spans="1:14" s="189" customFormat="1" ht="15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31" t="str">
        <f>'2.sz. melléklet'!G2</f>
        <v>az 2/2021. (III.3.) önkormányzati rendelethez</v>
      </c>
    </row>
    <row r="3" spans="1:14" s="189" customFormat="1" ht="15" customHeight="1" x14ac:dyDescent="0.2">
      <c r="A3" s="19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s="189" customFormat="1" ht="9.75" customHeight="1" x14ac:dyDescent="0.2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s="189" customFormat="1" ht="15" customHeight="1" x14ac:dyDescent="0.2">
      <c r="A5" s="736" t="s">
        <v>217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</row>
    <row r="6" spans="1:14" s="189" customFormat="1" ht="15" customHeight="1" thickBot="1" x14ac:dyDescent="0.2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</row>
    <row r="7" spans="1:14" s="189" customFormat="1" ht="12.75" customHeight="1" thickTop="1" x14ac:dyDescent="0.2">
      <c r="A7" s="737" t="s">
        <v>571</v>
      </c>
      <c r="B7" s="739"/>
      <c r="C7" s="739"/>
      <c r="D7" s="739"/>
      <c r="E7" s="739"/>
      <c r="F7" s="739"/>
      <c r="G7" s="739"/>
      <c r="H7" s="809" t="s">
        <v>218</v>
      </c>
      <c r="I7" s="809"/>
      <c r="J7" s="809"/>
      <c r="K7" s="809"/>
      <c r="L7" s="809"/>
      <c r="M7" s="809"/>
      <c r="N7" s="810"/>
    </row>
    <row r="8" spans="1:14" s="189" customFormat="1" ht="12.75" customHeight="1" x14ac:dyDescent="0.2">
      <c r="A8" s="738"/>
      <c r="B8" s="741"/>
      <c r="C8" s="741"/>
      <c r="D8" s="741"/>
      <c r="E8" s="741"/>
      <c r="F8" s="741"/>
      <c r="G8" s="741"/>
      <c r="H8" s="811" t="s">
        <v>219</v>
      </c>
      <c r="I8" s="811"/>
      <c r="J8" s="811"/>
      <c r="K8" s="811"/>
      <c r="L8" s="811"/>
      <c r="M8" s="811"/>
      <c r="N8" s="812"/>
    </row>
    <row r="9" spans="1:14" s="189" customFormat="1" ht="12.75" customHeight="1" x14ac:dyDescent="0.2">
      <c r="A9" s="738"/>
      <c r="B9" s="741"/>
      <c r="C9" s="741"/>
      <c r="D9" s="741"/>
      <c r="E9" s="741"/>
      <c r="F9" s="741"/>
      <c r="G9" s="741"/>
      <c r="H9" s="811" t="s">
        <v>220</v>
      </c>
      <c r="I9" s="811"/>
      <c r="J9" s="811"/>
      <c r="K9" s="811"/>
      <c r="L9" s="811"/>
      <c r="M9" s="811"/>
      <c r="N9" s="812"/>
    </row>
    <row r="10" spans="1:14" s="189" customFormat="1" ht="12.75" customHeight="1" x14ac:dyDescent="0.2">
      <c r="A10" s="738"/>
      <c r="B10" s="741"/>
      <c r="C10" s="741"/>
      <c r="D10" s="741"/>
      <c r="E10" s="741"/>
      <c r="F10" s="741"/>
      <c r="G10" s="741"/>
      <c r="H10" s="811" t="s">
        <v>221</v>
      </c>
      <c r="I10" s="811"/>
      <c r="J10" s="811"/>
      <c r="K10" s="811"/>
      <c r="L10" s="811"/>
      <c r="M10" s="811"/>
      <c r="N10" s="812"/>
    </row>
    <row r="11" spans="1:14" s="189" customFormat="1" ht="12.75" customHeight="1" x14ac:dyDescent="0.2">
      <c r="A11" s="738"/>
      <c r="B11" s="741"/>
      <c r="C11" s="741"/>
      <c r="D11" s="741"/>
      <c r="E11" s="741"/>
      <c r="F11" s="741"/>
      <c r="G11" s="741"/>
      <c r="H11" s="811" t="s">
        <v>222</v>
      </c>
      <c r="I11" s="811"/>
      <c r="J11" s="811"/>
      <c r="K11" s="811"/>
      <c r="L11" s="811"/>
      <c r="M11" s="811"/>
      <c r="N11" s="812"/>
    </row>
    <row r="12" spans="1:14" s="189" customFormat="1" ht="12.75" customHeight="1" x14ac:dyDescent="0.2">
      <c r="A12" s="738"/>
      <c r="B12" s="741"/>
      <c r="C12" s="741"/>
      <c r="D12" s="741"/>
      <c r="E12" s="741"/>
      <c r="F12" s="741"/>
      <c r="G12" s="741"/>
      <c r="H12" s="741" t="s">
        <v>223</v>
      </c>
      <c r="I12" s="741"/>
      <c r="J12" s="741" t="s">
        <v>2</v>
      </c>
      <c r="K12" s="741" t="s">
        <v>224</v>
      </c>
      <c r="L12" s="540" t="s">
        <v>225</v>
      </c>
      <c r="M12" s="540" t="s">
        <v>226</v>
      </c>
      <c r="N12" s="541" t="s">
        <v>227</v>
      </c>
    </row>
    <row r="13" spans="1:14" s="189" customFormat="1" ht="12.75" customHeight="1" x14ac:dyDescent="0.2">
      <c r="A13" s="738"/>
      <c r="B13" s="741"/>
      <c r="C13" s="741"/>
      <c r="D13" s="741"/>
      <c r="E13" s="741"/>
      <c r="F13" s="741"/>
      <c r="G13" s="741"/>
      <c r="H13" s="741"/>
      <c r="I13" s="741"/>
      <c r="J13" s="741"/>
      <c r="K13" s="741"/>
      <c r="L13" s="741" t="s">
        <v>228</v>
      </c>
      <c r="M13" s="741"/>
      <c r="N13" s="742"/>
    </row>
    <row r="14" spans="1:14" s="189" customFormat="1" ht="12.75" customHeight="1" thickBot="1" x14ac:dyDescent="0.25">
      <c r="A14" s="802">
        <v>1</v>
      </c>
      <c r="B14" s="803"/>
      <c r="C14" s="803"/>
      <c r="D14" s="803"/>
      <c r="E14" s="803"/>
      <c r="F14" s="803"/>
      <c r="G14" s="803"/>
      <c r="H14" s="803">
        <v>2</v>
      </c>
      <c r="I14" s="803"/>
      <c r="J14" s="543">
        <v>3</v>
      </c>
      <c r="K14" s="543">
        <v>4</v>
      </c>
      <c r="L14" s="543">
        <v>5</v>
      </c>
      <c r="M14" s="543">
        <v>6</v>
      </c>
      <c r="N14" s="545">
        <v>7</v>
      </c>
    </row>
    <row r="15" spans="1:14" s="189" customFormat="1" ht="12.75" customHeight="1" thickTop="1" x14ac:dyDescent="0.2">
      <c r="A15" s="233">
        <v>5</v>
      </c>
      <c r="B15" s="234">
        <v>8</v>
      </c>
      <c r="C15" s="234">
        <v>1</v>
      </c>
      <c r="D15" s="234">
        <v>4</v>
      </c>
      <c r="E15" s="234">
        <v>0</v>
      </c>
      <c r="F15" s="234">
        <v>0</v>
      </c>
      <c r="G15" s="234"/>
      <c r="H15" s="235">
        <v>0</v>
      </c>
      <c r="I15" s="234"/>
      <c r="J15" s="801"/>
      <c r="K15" s="799"/>
      <c r="L15" s="799"/>
      <c r="M15" s="799"/>
      <c r="N15" s="797"/>
    </row>
    <row r="16" spans="1:14" s="189" customFormat="1" ht="12.75" customHeight="1" x14ac:dyDescent="0.2">
      <c r="A16" s="738" t="s">
        <v>239</v>
      </c>
      <c r="B16" s="741"/>
      <c r="C16" s="741"/>
      <c r="D16" s="741"/>
      <c r="E16" s="741"/>
      <c r="F16" s="741"/>
      <c r="G16" s="741"/>
      <c r="H16" s="741"/>
      <c r="I16" s="741"/>
      <c r="J16" s="741"/>
      <c r="K16" s="794"/>
      <c r="L16" s="794"/>
      <c r="M16" s="794"/>
      <c r="N16" s="795"/>
    </row>
    <row r="17" spans="1:14" s="189" customFormat="1" ht="12.75" customHeight="1" x14ac:dyDescent="0.2">
      <c r="A17" s="738"/>
      <c r="B17" s="741"/>
      <c r="C17" s="741"/>
      <c r="D17" s="741"/>
      <c r="E17" s="741"/>
      <c r="F17" s="741"/>
      <c r="G17" s="741"/>
      <c r="H17" s="236">
        <v>0</v>
      </c>
      <c r="I17" s="542"/>
      <c r="J17" s="741"/>
      <c r="K17" s="794"/>
      <c r="L17" s="794"/>
      <c r="M17" s="794"/>
      <c r="N17" s="795"/>
    </row>
    <row r="18" spans="1:14" s="189" customFormat="1" ht="12.75" customHeight="1" x14ac:dyDescent="0.2">
      <c r="A18" s="738"/>
      <c r="B18" s="741"/>
      <c r="C18" s="741"/>
      <c r="D18" s="741"/>
      <c r="E18" s="741"/>
      <c r="F18" s="741"/>
      <c r="G18" s="741"/>
      <c r="H18" s="741"/>
      <c r="I18" s="741"/>
      <c r="J18" s="741"/>
      <c r="K18" s="794"/>
      <c r="L18" s="794"/>
      <c r="M18" s="794"/>
      <c r="N18" s="795"/>
    </row>
    <row r="19" spans="1:14" s="189" customFormat="1" ht="12.75" customHeight="1" x14ac:dyDescent="0.2">
      <c r="A19" s="738"/>
      <c r="B19" s="741"/>
      <c r="C19" s="741"/>
      <c r="D19" s="741"/>
      <c r="E19" s="741"/>
      <c r="F19" s="741"/>
      <c r="G19" s="741"/>
      <c r="H19" s="236">
        <v>0</v>
      </c>
      <c r="I19" s="542" t="s">
        <v>229</v>
      </c>
      <c r="J19" s="741" t="s">
        <v>240</v>
      </c>
      <c r="K19" s="794" t="s">
        <v>241</v>
      </c>
      <c r="L19" s="794">
        <v>2400</v>
      </c>
      <c r="M19" s="794"/>
      <c r="N19" s="795"/>
    </row>
    <row r="20" spans="1:14" s="189" customFormat="1" ht="12.75" customHeight="1" x14ac:dyDescent="0.2">
      <c r="A20" s="738"/>
      <c r="B20" s="741"/>
      <c r="C20" s="741"/>
      <c r="D20" s="741"/>
      <c r="E20" s="741"/>
      <c r="F20" s="741"/>
      <c r="G20" s="741"/>
      <c r="H20" s="741"/>
      <c r="I20" s="741"/>
      <c r="J20" s="741"/>
      <c r="K20" s="794"/>
      <c r="L20" s="794"/>
      <c r="M20" s="794"/>
      <c r="N20" s="795"/>
    </row>
    <row r="21" spans="1:14" s="189" customFormat="1" ht="12.75" customHeight="1" x14ac:dyDescent="0.2">
      <c r="A21" s="738"/>
      <c r="B21" s="741"/>
      <c r="C21" s="741"/>
      <c r="D21" s="741"/>
      <c r="E21" s="741"/>
      <c r="F21" s="741"/>
      <c r="G21" s="741"/>
      <c r="H21" s="236">
        <v>0</v>
      </c>
      <c r="I21" s="542"/>
      <c r="J21" s="741"/>
      <c r="K21" s="794"/>
      <c r="L21" s="794"/>
      <c r="M21" s="794"/>
      <c r="N21" s="795"/>
    </row>
    <row r="22" spans="1:14" s="189" customFormat="1" ht="12.75" customHeight="1" x14ac:dyDescent="0.2">
      <c r="A22" s="738"/>
      <c r="B22" s="741"/>
      <c r="C22" s="741"/>
      <c r="D22" s="741"/>
      <c r="E22" s="741"/>
      <c r="F22" s="741"/>
      <c r="G22" s="741"/>
      <c r="H22" s="741"/>
      <c r="I22" s="741"/>
      <c r="J22" s="741"/>
      <c r="K22" s="794"/>
      <c r="L22" s="794"/>
      <c r="M22" s="794"/>
      <c r="N22" s="795"/>
    </row>
    <row r="23" spans="1:14" s="189" customFormat="1" ht="12.75" customHeight="1" x14ac:dyDescent="0.2">
      <c r="A23" s="202">
        <v>6</v>
      </c>
      <c r="B23" s="542">
        <v>8</v>
      </c>
      <c r="C23" s="542">
        <v>0</v>
      </c>
      <c r="D23" s="542">
        <v>0</v>
      </c>
      <c r="E23" s="542">
        <v>0</v>
      </c>
      <c r="F23" s="542">
        <v>2</v>
      </c>
      <c r="G23" s="542"/>
      <c r="H23" s="236">
        <v>0</v>
      </c>
      <c r="I23" s="542"/>
      <c r="J23" s="741"/>
      <c r="K23" s="794"/>
      <c r="L23" s="794"/>
      <c r="M23" s="794"/>
      <c r="N23" s="795"/>
    </row>
    <row r="24" spans="1:14" s="189" customFormat="1" ht="12.75" customHeight="1" x14ac:dyDescent="0.2">
      <c r="A24" s="738" t="s">
        <v>246</v>
      </c>
      <c r="B24" s="741"/>
      <c r="C24" s="741"/>
      <c r="D24" s="741"/>
      <c r="E24" s="741"/>
      <c r="F24" s="741"/>
      <c r="G24" s="741"/>
      <c r="H24" s="741"/>
      <c r="I24" s="741"/>
      <c r="J24" s="741"/>
      <c r="K24" s="794"/>
      <c r="L24" s="794"/>
      <c r="M24" s="794"/>
      <c r="N24" s="795"/>
    </row>
    <row r="25" spans="1:14" s="189" customFormat="1" ht="12.75" customHeight="1" x14ac:dyDescent="0.2">
      <c r="A25" s="738"/>
      <c r="B25" s="741"/>
      <c r="C25" s="741"/>
      <c r="D25" s="741"/>
      <c r="E25" s="741"/>
      <c r="F25" s="741"/>
      <c r="G25" s="741"/>
      <c r="H25" s="236">
        <v>0</v>
      </c>
      <c r="I25" s="542" t="s">
        <v>231</v>
      </c>
      <c r="J25" s="741" t="s">
        <v>247</v>
      </c>
      <c r="K25" s="794"/>
      <c r="L25" s="794">
        <v>8</v>
      </c>
      <c r="M25" s="794"/>
      <c r="N25" s="795"/>
    </row>
    <row r="26" spans="1:14" s="189" customFormat="1" ht="12.75" customHeight="1" x14ac:dyDescent="0.2">
      <c r="A26" s="738"/>
      <c r="B26" s="741"/>
      <c r="C26" s="741"/>
      <c r="D26" s="741"/>
      <c r="E26" s="741"/>
      <c r="F26" s="741"/>
      <c r="G26" s="741"/>
      <c r="H26" s="741"/>
      <c r="I26" s="741"/>
      <c r="J26" s="741"/>
      <c r="K26" s="794"/>
      <c r="L26" s="794"/>
      <c r="M26" s="794"/>
      <c r="N26" s="795"/>
    </row>
    <row r="27" spans="1:14" s="189" customFormat="1" ht="12.75" customHeight="1" x14ac:dyDescent="0.2">
      <c r="A27" s="738"/>
      <c r="B27" s="741"/>
      <c r="C27" s="741"/>
      <c r="D27" s="741"/>
      <c r="E27" s="741"/>
      <c r="F27" s="741"/>
      <c r="G27" s="741"/>
      <c r="H27" s="236">
        <v>0</v>
      </c>
      <c r="I27" s="542" t="s">
        <v>229</v>
      </c>
      <c r="J27" s="741" t="s">
        <v>244</v>
      </c>
      <c r="K27" s="794"/>
      <c r="L27" s="794">
        <v>176</v>
      </c>
      <c r="M27" s="794"/>
      <c r="N27" s="795"/>
    </row>
    <row r="28" spans="1:14" s="189" customFormat="1" ht="12.75" customHeight="1" x14ac:dyDescent="0.2">
      <c r="A28" s="738"/>
      <c r="B28" s="741"/>
      <c r="C28" s="741"/>
      <c r="D28" s="741"/>
      <c r="E28" s="741"/>
      <c r="F28" s="741"/>
      <c r="G28" s="741"/>
      <c r="H28" s="741"/>
      <c r="I28" s="741"/>
      <c r="J28" s="741"/>
      <c r="K28" s="794"/>
      <c r="L28" s="794"/>
      <c r="M28" s="794"/>
      <c r="N28" s="795"/>
    </row>
    <row r="29" spans="1:14" s="189" customFormat="1" ht="12.75" customHeight="1" x14ac:dyDescent="0.2">
      <c r="A29" s="738"/>
      <c r="B29" s="741"/>
      <c r="C29" s="741"/>
      <c r="D29" s="741"/>
      <c r="E29" s="741"/>
      <c r="F29" s="741"/>
      <c r="G29" s="741"/>
      <c r="H29" s="236">
        <v>0</v>
      </c>
      <c r="I29" s="542"/>
      <c r="J29" s="741"/>
      <c r="K29" s="794"/>
      <c r="L29" s="794"/>
      <c r="M29" s="794"/>
      <c r="N29" s="795"/>
    </row>
    <row r="30" spans="1:14" s="189" customFormat="1" ht="12.75" customHeight="1" x14ac:dyDescent="0.2">
      <c r="A30" s="738"/>
      <c r="B30" s="741"/>
      <c r="C30" s="741"/>
      <c r="D30" s="741"/>
      <c r="E30" s="741"/>
      <c r="F30" s="741"/>
      <c r="G30" s="741"/>
      <c r="H30" s="741"/>
      <c r="I30" s="741"/>
      <c r="J30" s="741"/>
      <c r="K30" s="794"/>
      <c r="L30" s="794"/>
      <c r="M30" s="794"/>
      <c r="N30" s="795"/>
    </row>
    <row r="31" spans="1:14" s="189" customFormat="1" ht="12.75" customHeight="1" x14ac:dyDescent="0.2">
      <c r="A31" s="202">
        <v>6</v>
      </c>
      <c r="B31" s="542">
        <v>8</v>
      </c>
      <c r="C31" s="542">
        <v>0</v>
      </c>
      <c r="D31" s="542">
        <v>0</v>
      </c>
      <c r="E31" s="542">
        <v>0</v>
      </c>
      <c r="F31" s="542">
        <v>1</v>
      </c>
      <c r="G31" s="542"/>
      <c r="H31" s="236">
        <v>0</v>
      </c>
      <c r="I31" s="542"/>
      <c r="J31" s="741"/>
      <c r="K31" s="794"/>
      <c r="L31" s="794"/>
      <c r="M31" s="794"/>
      <c r="N31" s="795"/>
    </row>
    <row r="32" spans="1:14" s="189" customFormat="1" ht="12.75" customHeight="1" x14ac:dyDescent="0.2">
      <c r="A32" s="738" t="s">
        <v>242</v>
      </c>
      <c r="B32" s="741"/>
      <c r="C32" s="741"/>
      <c r="D32" s="741"/>
      <c r="E32" s="741"/>
      <c r="F32" s="741"/>
      <c r="G32" s="741"/>
      <c r="H32" s="741"/>
      <c r="I32" s="741"/>
      <c r="J32" s="741"/>
      <c r="K32" s="794"/>
      <c r="L32" s="794"/>
      <c r="M32" s="794"/>
      <c r="N32" s="795"/>
    </row>
    <row r="33" spans="1:14" s="189" customFormat="1" ht="12.75" customHeight="1" x14ac:dyDescent="0.2">
      <c r="A33" s="738"/>
      <c r="B33" s="741"/>
      <c r="C33" s="741"/>
      <c r="D33" s="741"/>
      <c r="E33" s="741"/>
      <c r="F33" s="741"/>
      <c r="G33" s="741"/>
      <c r="H33" s="236">
        <v>0</v>
      </c>
      <c r="I33" s="542" t="s">
        <v>231</v>
      </c>
      <c r="J33" s="741" t="s">
        <v>243</v>
      </c>
      <c r="K33" s="794" t="s">
        <v>241</v>
      </c>
      <c r="L33" s="794">
        <v>0</v>
      </c>
      <c r="M33" s="794"/>
      <c r="N33" s="795"/>
    </row>
    <row r="34" spans="1:14" s="189" customFormat="1" ht="12.75" customHeight="1" x14ac:dyDescent="0.2">
      <c r="A34" s="738"/>
      <c r="B34" s="741"/>
      <c r="C34" s="741"/>
      <c r="D34" s="741"/>
      <c r="E34" s="741"/>
      <c r="F34" s="741"/>
      <c r="G34" s="741"/>
      <c r="H34" s="741"/>
      <c r="I34" s="741"/>
      <c r="J34" s="741"/>
      <c r="K34" s="794"/>
      <c r="L34" s="794"/>
      <c r="M34" s="794"/>
      <c r="N34" s="795"/>
    </row>
    <row r="35" spans="1:14" s="189" customFormat="1" ht="12.75" customHeight="1" x14ac:dyDescent="0.2">
      <c r="A35" s="738"/>
      <c r="B35" s="741"/>
      <c r="C35" s="741"/>
      <c r="D35" s="741"/>
      <c r="E35" s="741"/>
      <c r="F35" s="741"/>
      <c r="G35" s="741"/>
      <c r="H35" s="236">
        <v>0</v>
      </c>
      <c r="I35" s="542" t="s">
        <v>229</v>
      </c>
      <c r="J35" s="741" t="s">
        <v>244</v>
      </c>
      <c r="K35" s="794" t="s">
        <v>245</v>
      </c>
      <c r="L35" s="794">
        <v>0</v>
      </c>
      <c r="M35" s="794"/>
      <c r="N35" s="795"/>
    </row>
    <row r="36" spans="1:14" s="189" customFormat="1" ht="12.75" customHeight="1" x14ac:dyDescent="0.2">
      <c r="A36" s="738"/>
      <c r="B36" s="741"/>
      <c r="C36" s="741"/>
      <c r="D36" s="741"/>
      <c r="E36" s="741"/>
      <c r="F36" s="741"/>
      <c r="G36" s="741"/>
      <c r="H36" s="741"/>
      <c r="I36" s="741"/>
      <c r="J36" s="741"/>
      <c r="K36" s="794"/>
      <c r="L36" s="794"/>
      <c r="M36" s="794"/>
      <c r="N36" s="795"/>
    </row>
    <row r="37" spans="1:14" s="189" customFormat="1" ht="12.75" customHeight="1" x14ac:dyDescent="0.2">
      <c r="A37" s="738"/>
      <c r="B37" s="741"/>
      <c r="C37" s="741"/>
      <c r="D37" s="741"/>
      <c r="E37" s="741"/>
      <c r="F37" s="741"/>
      <c r="G37" s="741"/>
      <c r="H37" s="236">
        <v>0</v>
      </c>
      <c r="I37" s="542"/>
      <c r="J37" s="741"/>
      <c r="K37" s="794"/>
      <c r="L37" s="794"/>
      <c r="M37" s="794"/>
      <c r="N37" s="795"/>
    </row>
    <row r="38" spans="1:14" s="189" customFormat="1" ht="12.75" customHeight="1" x14ac:dyDescent="0.2">
      <c r="A38" s="738"/>
      <c r="B38" s="741"/>
      <c r="C38" s="741"/>
      <c r="D38" s="741"/>
      <c r="E38" s="741"/>
      <c r="F38" s="741"/>
      <c r="G38" s="741"/>
      <c r="H38" s="741"/>
      <c r="I38" s="741"/>
      <c r="J38" s="741"/>
      <c r="K38" s="794"/>
      <c r="L38" s="794"/>
      <c r="M38" s="794"/>
      <c r="N38" s="795"/>
    </row>
    <row r="39" spans="1:14" s="189" customFormat="1" ht="12.75" customHeight="1" x14ac:dyDescent="0.2">
      <c r="A39" s="202">
        <v>0</v>
      </c>
      <c r="B39" s="542">
        <v>9</v>
      </c>
      <c r="C39" s="542">
        <v>1</v>
      </c>
      <c r="D39" s="542">
        <v>1</v>
      </c>
      <c r="E39" s="542">
        <v>1</v>
      </c>
      <c r="F39" s="542">
        <v>0</v>
      </c>
      <c r="G39" s="542"/>
      <c r="H39" s="236">
        <v>0</v>
      </c>
      <c r="I39" s="542" t="s">
        <v>232</v>
      </c>
      <c r="J39" s="741" t="s">
        <v>249</v>
      </c>
      <c r="K39" s="794" t="s">
        <v>238</v>
      </c>
      <c r="L39" s="794">
        <v>25</v>
      </c>
      <c r="M39" s="794"/>
      <c r="N39" s="795"/>
    </row>
    <row r="40" spans="1:14" s="189" customFormat="1" ht="12.75" customHeight="1" x14ac:dyDescent="0.2">
      <c r="A40" s="738" t="s">
        <v>250</v>
      </c>
      <c r="B40" s="741"/>
      <c r="C40" s="741"/>
      <c r="D40" s="741"/>
      <c r="E40" s="741"/>
      <c r="F40" s="741"/>
      <c r="G40" s="741"/>
      <c r="H40" s="741"/>
      <c r="I40" s="741"/>
      <c r="J40" s="741"/>
      <c r="K40" s="794"/>
      <c r="L40" s="794"/>
      <c r="M40" s="794"/>
      <c r="N40" s="795"/>
    </row>
    <row r="41" spans="1:14" s="189" customFormat="1" ht="12.75" customHeight="1" x14ac:dyDescent="0.2">
      <c r="A41" s="738"/>
      <c r="B41" s="741"/>
      <c r="C41" s="741"/>
      <c r="D41" s="741"/>
      <c r="E41" s="741"/>
      <c r="F41" s="741"/>
      <c r="G41" s="741"/>
      <c r="H41" s="236">
        <v>0</v>
      </c>
      <c r="I41" s="542" t="s">
        <v>232</v>
      </c>
      <c r="J41" s="741" t="s">
        <v>251</v>
      </c>
      <c r="K41" s="794" t="s">
        <v>238</v>
      </c>
      <c r="L41" s="794">
        <v>2</v>
      </c>
      <c r="M41" s="794"/>
      <c r="N41" s="795"/>
    </row>
    <row r="42" spans="1:14" s="189" customFormat="1" ht="12.75" customHeight="1" x14ac:dyDescent="0.2">
      <c r="A42" s="738"/>
      <c r="B42" s="741"/>
      <c r="C42" s="741"/>
      <c r="D42" s="741"/>
      <c r="E42" s="741"/>
      <c r="F42" s="741"/>
      <c r="G42" s="741"/>
      <c r="H42" s="741"/>
      <c r="I42" s="741"/>
      <c r="J42" s="741"/>
      <c r="K42" s="794"/>
      <c r="L42" s="794"/>
      <c r="M42" s="794"/>
      <c r="N42" s="795"/>
    </row>
    <row r="43" spans="1:14" s="189" customFormat="1" ht="12.75" customHeight="1" x14ac:dyDescent="0.2">
      <c r="A43" s="738"/>
      <c r="B43" s="741"/>
      <c r="C43" s="741"/>
      <c r="D43" s="741"/>
      <c r="E43" s="741"/>
      <c r="F43" s="741"/>
      <c r="G43" s="741"/>
      <c r="H43" s="236">
        <v>0</v>
      </c>
      <c r="I43" s="542" t="s">
        <v>231</v>
      </c>
      <c r="J43" s="741" t="s">
        <v>235</v>
      </c>
      <c r="K43" s="794" t="s">
        <v>238</v>
      </c>
      <c r="L43" s="794">
        <v>19</v>
      </c>
      <c r="M43" s="794"/>
      <c r="N43" s="795"/>
    </row>
    <row r="44" spans="1:14" s="189" customFormat="1" ht="12.75" customHeight="1" x14ac:dyDescent="0.2">
      <c r="A44" s="738"/>
      <c r="B44" s="741"/>
      <c r="C44" s="741"/>
      <c r="D44" s="741"/>
      <c r="E44" s="741"/>
      <c r="F44" s="741"/>
      <c r="G44" s="741"/>
      <c r="H44" s="741"/>
      <c r="I44" s="741"/>
      <c r="J44" s="741"/>
      <c r="K44" s="794"/>
      <c r="L44" s="794"/>
      <c r="M44" s="794"/>
      <c r="N44" s="795"/>
    </row>
    <row r="45" spans="1:14" s="189" customFormat="1" ht="12.75" customHeight="1" x14ac:dyDescent="0.2">
      <c r="A45" s="738"/>
      <c r="B45" s="741"/>
      <c r="C45" s="741"/>
      <c r="D45" s="741"/>
      <c r="E45" s="741"/>
      <c r="F45" s="741"/>
      <c r="G45" s="741"/>
      <c r="H45" s="236">
        <v>0</v>
      </c>
      <c r="I45" s="542" t="s">
        <v>229</v>
      </c>
      <c r="J45" s="741" t="s">
        <v>237</v>
      </c>
      <c r="K45" s="794" t="s">
        <v>236</v>
      </c>
      <c r="L45" s="794">
        <v>19</v>
      </c>
      <c r="M45" s="794"/>
      <c r="N45" s="795"/>
    </row>
    <row r="46" spans="1:14" s="189" customFormat="1" ht="12.75" customHeight="1" x14ac:dyDescent="0.2">
      <c r="A46" s="738"/>
      <c r="B46" s="741"/>
      <c r="C46" s="741"/>
      <c r="D46" s="741"/>
      <c r="E46" s="741"/>
      <c r="F46" s="741"/>
      <c r="G46" s="741"/>
      <c r="H46" s="741"/>
      <c r="I46" s="741"/>
      <c r="J46" s="741"/>
      <c r="K46" s="794"/>
      <c r="L46" s="794"/>
      <c r="M46" s="794"/>
      <c r="N46" s="795"/>
    </row>
    <row r="47" spans="1:14" s="189" customFormat="1" ht="12.75" customHeight="1" x14ac:dyDescent="0.2">
      <c r="A47" s="233">
        <v>5</v>
      </c>
      <c r="B47" s="234">
        <v>6</v>
      </c>
      <c r="C47" s="234">
        <v>2</v>
      </c>
      <c r="D47" s="234">
        <v>9</v>
      </c>
      <c r="E47" s="234">
        <v>1</v>
      </c>
      <c r="F47" s="234">
        <v>2</v>
      </c>
      <c r="G47" s="234"/>
      <c r="H47" s="235">
        <v>0</v>
      </c>
      <c r="I47" s="234"/>
      <c r="J47" s="800"/>
      <c r="K47" s="798"/>
      <c r="L47" s="798"/>
      <c r="M47" s="798"/>
      <c r="N47" s="796"/>
    </row>
    <row r="48" spans="1:14" s="189" customFormat="1" ht="12.75" customHeight="1" x14ac:dyDescent="0.2">
      <c r="A48" s="819" t="s">
        <v>234</v>
      </c>
      <c r="B48" s="820"/>
      <c r="C48" s="820"/>
      <c r="D48" s="820"/>
      <c r="E48" s="820"/>
      <c r="F48" s="820"/>
      <c r="G48" s="821"/>
      <c r="H48" s="814"/>
      <c r="I48" s="815"/>
      <c r="J48" s="801"/>
      <c r="K48" s="799"/>
      <c r="L48" s="799"/>
      <c r="M48" s="799"/>
      <c r="N48" s="797"/>
    </row>
    <row r="49" spans="1:14" s="189" customFormat="1" ht="12.75" customHeight="1" x14ac:dyDescent="0.2">
      <c r="A49" s="822"/>
      <c r="B49" s="823"/>
      <c r="C49" s="823"/>
      <c r="D49" s="823"/>
      <c r="E49" s="823"/>
      <c r="F49" s="823"/>
      <c r="G49" s="824"/>
      <c r="H49" s="236">
        <v>0</v>
      </c>
      <c r="I49" s="542" t="s">
        <v>231</v>
      </c>
      <c r="J49" s="800" t="s">
        <v>235</v>
      </c>
      <c r="K49" s="798" t="s">
        <v>236</v>
      </c>
      <c r="L49" s="798">
        <v>15</v>
      </c>
      <c r="M49" s="798"/>
      <c r="N49" s="796"/>
    </row>
    <row r="50" spans="1:14" s="189" customFormat="1" ht="12.75" customHeight="1" x14ac:dyDescent="0.2">
      <c r="A50" s="822"/>
      <c r="B50" s="823"/>
      <c r="C50" s="823"/>
      <c r="D50" s="823"/>
      <c r="E50" s="823"/>
      <c r="F50" s="823"/>
      <c r="G50" s="824"/>
      <c r="H50" s="814"/>
      <c r="I50" s="815"/>
      <c r="J50" s="801"/>
      <c r="K50" s="799"/>
      <c r="L50" s="799"/>
      <c r="M50" s="799"/>
      <c r="N50" s="797"/>
    </row>
    <row r="51" spans="1:14" s="189" customFormat="1" ht="12.75" customHeight="1" x14ac:dyDescent="0.2">
      <c r="A51" s="822"/>
      <c r="B51" s="823"/>
      <c r="C51" s="823"/>
      <c r="D51" s="823"/>
      <c r="E51" s="823"/>
      <c r="F51" s="823"/>
      <c r="G51" s="824"/>
      <c r="H51" s="236">
        <v>0</v>
      </c>
      <c r="I51" s="542" t="s">
        <v>229</v>
      </c>
      <c r="J51" s="800" t="s">
        <v>237</v>
      </c>
      <c r="K51" s="798" t="s">
        <v>238</v>
      </c>
      <c r="L51" s="798">
        <v>15</v>
      </c>
      <c r="M51" s="798"/>
      <c r="N51" s="796"/>
    </row>
    <row r="52" spans="1:14" s="189" customFormat="1" ht="12.75" customHeight="1" x14ac:dyDescent="0.2">
      <c r="A52" s="822"/>
      <c r="B52" s="823"/>
      <c r="C52" s="823"/>
      <c r="D52" s="823"/>
      <c r="E52" s="823"/>
      <c r="F52" s="823"/>
      <c r="G52" s="824"/>
      <c r="H52" s="814"/>
      <c r="I52" s="815"/>
      <c r="J52" s="801"/>
      <c r="K52" s="799"/>
      <c r="L52" s="799"/>
      <c r="M52" s="799"/>
      <c r="N52" s="797"/>
    </row>
    <row r="53" spans="1:14" s="189" customFormat="1" ht="12.75" customHeight="1" x14ac:dyDescent="0.2">
      <c r="A53" s="822"/>
      <c r="B53" s="823"/>
      <c r="C53" s="823"/>
      <c r="D53" s="823"/>
      <c r="E53" s="823"/>
      <c r="F53" s="823"/>
      <c r="G53" s="824"/>
      <c r="H53" s="236">
        <v>0</v>
      </c>
      <c r="I53" s="542"/>
      <c r="J53" s="800"/>
      <c r="K53" s="798"/>
      <c r="L53" s="798"/>
      <c r="M53" s="798"/>
      <c r="N53" s="796"/>
    </row>
    <row r="54" spans="1:14" s="189" customFormat="1" ht="12.75" customHeight="1" thickBot="1" x14ac:dyDescent="0.25">
      <c r="A54" s="825"/>
      <c r="B54" s="826"/>
      <c r="C54" s="826"/>
      <c r="D54" s="826"/>
      <c r="E54" s="826"/>
      <c r="F54" s="826"/>
      <c r="G54" s="827"/>
      <c r="H54" s="817"/>
      <c r="I54" s="818"/>
      <c r="J54" s="808"/>
      <c r="K54" s="828"/>
      <c r="L54" s="828"/>
      <c r="M54" s="828"/>
      <c r="N54" s="816"/>
    </row>
    <row r="55" spans="1:14" s="189" customFormat="1" ht="7.5" customHeight="1" thickTop="1" x14ac:dyDescent="0.2">
      <c r="A55" s="191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</row>
    <row r="56" spans="1:14" s="189" customFormat="1" ht="7.5" customHeight="1" thickBot="1" x14ac:dyDescent="0.25">
      <c r="A56" s="191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</row>
    <row r="57" spans="1:14" s="189" customFormat="1" ht="12.75" customHeight="1" thickTop="1" x14ac:dyDescent="0.2">
      <c r="A57" s="737" t="s">
        <v>571</v>
      </c>
      <c r="B57" s="739"/>
      <c r="C57" s="739"/>
      <c r="D57" s="739"/>
      <c r="E57" s="739"/>
      <c r="F57" s="739"/>
      <c r="G57" s="739"/>
      <c r="H57" s="809" t="s">
        <v>218</v>
      </c>
      <c r="I57" s="809"/>
      <c r="J57" s="809"/>
      <c r="K57" s="809"/>
      <c r="L57" s="809"/>
      <c r="M57" s="809"/>
      <c r="N57" s="810"/>
    </row>
    <row r="58" spans="1:14" s="189" customFormat="1" ht="12.75" customHeight="1" x14ac:dyDescent="0.2">
      <c r="A58" s="738"/>
      <c r="B58" s="741"/>
      <c r="C58" s="741"/>
      <c r="D58" s="741"/>
      <c r="E58" s="741"/>
      <c r="F58" s="741"/>
      <c r="G58" s="741"/>
      <c r="H58" s="811" t="s">
        <v>219</v>
      </c>
      <c r="I58" s="811"/>
      <c r="J58" s="811"/>
      <c r="K58" s="811"/>
      <c r="L58" s="811"/>
      <c r="M58" s="811"/>
      <c r="N58" s="812"/>
    </row>
    <row r="59" spans="1:14" s="189" customFormat="1" ht="12.75" customHeight="1" x14ac:dyDescent="0.2">
      <c r="A59" s="738"/>
      <c r="B59" s="741"/>
      <c r="C59" s="741"/>
      <c r="D59" s="741"/>
      <c r="E59" s="741"/>
      <c r="F59" s="741"/>
      <c r="G59" s="741"/>
      <c r="H59" s="811" t="s">
        <v>220</v>
      </c>
      <c r="I59" s="811"/>
      <c r="J59" s="811"/>
      <c r="K59" s="811"/>
      <c r="L59" s="811"/>
      <c r="M59" s="811"/>
      <c r="N59" s="812"/>
    </row>
    <row r="60" spans="1:14" s="189" customFormat="1" ht="12.75" customHeight="1" x14ac:dyDescent="0.2">
      <c r="A60" s="738"/>
      <c r="B60" s="741"/>
      <c r="C60" s="741"/>
      <c r="D60" s="741"/>
      <c r="E60" s="741"/>
      <c r="F60" s="741"/>
      <c r="G60" s="741"/>
      <c r="H60" s="811" t="s">
        <v>221</v>
      </c>
      <c r="I60" s="811"/>
      <c r="J60" s="811"/>
      <c r="K60" s="811"/>
      <c r="L60" s="811"/>
      <c r="M60" s="811"/>
      <c r="N60" s="812"/>
    </row>
    <row r="61" spans="1:14" s="189" customFormat="1" ht="12.75" customHeight="1" x14ac:dyDescent="0.2">
      <c r="A61" s="738"/>
      <c r="B61" s="741"/>
      <c r="C61" s="741"/>
      <c r="D61" s="741"/>
      <c r="E61" s="741"/>
      <c r="F61" s="741"/>
      <c r="G61" s="741"/>
      <c r="H61" s="811" t="s">
        <v>222</v>
      </c>
      <c r="I61" s="811"/>
      <c r="J61" s="811"/>
      <c r="K61" s="811"/>
      <c r="L61" s="811"/>
      <c r="M61" s="811"/>
      <c r="N61" s="812"/>
    </row>
    <row r="62" spans="1:14" s="189" customFormat="1" ht="12.75" customHeight="1" x14ac:dyDescent="0.2">
      <c r="A62" s="738"/>
      <c r="B62" s="741"/>
      <c r="C62" s="741"/>
      <c r="D62" s="741"/>
      <c r="E62" s="741"/>
      <c r="F62" s="741"/>
      <c r="G62" s="741"/>
      <c r="H62" s="741" t="s">
        <v>223</v>
      </c>
      <c r="I62" s="741"/>
      <c r="J62" s="741" t="s">
        <v>2</v>
      </c>
      <c r="K62" s="741" t="s">
        <v>224</v>
      </c>
      <c r="L62" s="540" t="s">
        <v>225</v>
      </c>
      <c r="M62" s="540" t="s">
        <v>226</v>
      </c>
      <c r="N62" s="541" t="s">
        <v>227</v>
      </c>
    </row>
    <row r="63" spans="1:14" s="189" customFormat="1" ht="12.75" customHeight="1" x14ac:dyDescent="0.2">
      <c r="A63" s="738"/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 t="s">
        <v>228</v>
      </c>
      <c r="M63" s="741"/>
      <c r="N63" s="742"/>
    </row>
    <row r="64" spans="1:14" s="189" customFormat="1" ht="12.75" customHeight="1" thickBot="1" x14ac:dyDescent="0.25">
      <c r="A64" s="802">
        <v>1</v>
      </c>
      <c r="B64" s="803"/>
      <c r="C64" s="803"/>
      <c r="D64" s="803"/>
      <c r="E64" s="803"/>
      <c r="F64" s="803"/>
      <c r="G64" s="803"/>
      <c r="H64" s="803">
        <v>2</v>
      </c>
      <c r="I64" s="803"/>
      <c r="J64" s="543">
        <v>3</v>
      </c>
      <c r="K64" s="543">
        <v>4</v>
      </c>
      <c r="L64" s="543">
        <v>5</v>
      </c>
      <c r="M64" s="543">
        <v>6</v>
      </c>
      <c r="N64" s="545">
        <v>7</v>
      </c>
    </row>
    <row r="65" spans="1:14" s="189" customFormat="1" ht="12.75" customHeight="1" thickTop="1" x14ac:dyDescent="0.2">
      <c r="A65" s="202" t="s">
        <v>248</v>
      </c>
      <c r="B65" s="542" t="s">
        <v>233</v>
      </c>
      <c r="C65" s="542" t="s">
        <v>231</v>
      </c>
      <c r="D65" s="542" t="s">
        <v>231</v>
      </c>
      <c r="E65" s="542" t="s">
        <v>229</v>
      </c>
      <c r="F65" s="542" t="s">
        <v>232</v>
      </c>
      <c r="G65" s="542"/>
      <c r="H65" s="236">
        <v>0</v>
      </c>
      <c r="I65" s="542"/>
      <c r="J65" s="741"/>
      <c r="K65" s="794"/>
      <c r="L65" s="794"/>
      <c r="M65" s="794"/>
      <c r="N65" s="795"/>
    </row>
    <row r="66" spans="1:14" s="189" customFormat="1" ht="12.75" customHeight="1" x14ac:dyDescent="0.2">
      <c r="A66" s="738" t="s">
        <v>252</v>
      </c>
      <c r="B66" s="741"/>
      <c r="C66" s="741"/>
      <c r="D66" s="741"/>
      <c r="E66" s="741"/>
      <c r="F66" s="741"/>
      <c r="G66" s="741"/>
      <c r="H66" s="741"/>
      <c r="I66" s="741"/>
      <c r="J66" s="741"/>
      <c r="K66" s="794"/>
      <c r="L66" s="794"/>
      <c r="M66" s="794"/>
      <c r="N66" s="795"/>
    </row>
    <row r="67" spans="1:14" s="189" customFormat="1" ht="12.75" customHeight="1" x14ac:dyDescent="0.2">
      <c r="A67" s="738"/>
      <c r="B67" s="741"/>
      <c r="C67" s="741"/>
      <c r="D67" s="741"/>
      <c r="E67" s="741"/>
      <c r="F67" s="741"/>
      <c r="G67" s="741"/>
      <c r="H67" s="236">
        <v>0</v>
      </c>
      <c r="I67" s="542" t="s">
        <v>231</v>
      </c>
      <c r="J67" s="741" t="s">
        <v>253</v>
      </c>
      <c r="K67" s="794" t="s">
        <v>238</v>
      </c>
      <c r="L67" s="794">
        <v>25</v>
      </c>
      <c r="M67" s="794"/>
      <c r="N67" s="795"/>
    </row>
    <row r="68" spans="1:14" s="189" customFormat="1" ht="12.75" customHeight="1" x14ac:dyDescent="0.2">
      <c r="A68" s="738"/>
      <c r="B68" s="741"/>
      <c r="C68" s="741"/>
      <c r="D68" s="741"/>
      <c r="E68" s="741"/>
      <c r="F68" s="741"/>
      <c r="G68" s="741"/>
      <c r="H68" s="741"/>
      <c r="I68" s="741"/>
      <c r="J68" s="741"/>
      <c r="K68" s="794"/>
      <c r="L68" s="794"/>
      <c r="M68" s="794"/>
      <c r="N68" s="795"/>
    </row>
    <row r="69" spans="1:14" s="189" customFormat="1" ht="12.75" customHeight="1" x14ac:dyDescent="0.2">
      <c r="A69" s="738"/>
      <c r="B69" s="741"/>
      <c r="C69" s="741"/>
      <c r="D69" s="741"/>
      <c r="E69" s="741"/>
      <c r="F69" s="741"/>
      <c r="G69" s="741"/>
      <c r="H69" s="236">
        <v>0</v>
      </c>
      <c r="I69" s="542" t="s">
        <v>229</v>
      </c>
      <c r="J69" s="741" t="s">
        <v>254</v>
      </c>
      <c r="K69" s="794" t="s">
        <v>236</v>
      </c>
      <c r="L69" s="794">
        <v>25</v>
      </c>
      <c r="M69" s="794"/>
      <c r="N69" s="795"/>
    </row>
    <row r="70" spans="1:14" s="189" customFormat="1" ht="12.75" customHeight="1" x14ac:dyDescent="0.2">
      <c r="A70" s="738"/>
      <c r="B70" s="741"/>
      <c r="C70" s="741"/>
      <c r="D70" s="741"/>
      <c r="E70" s="741"/>
      <c r="F70" s="741"/>
      <c r="G70" s="741"/>
      <c r="H70" s="741"/>
      <c r="I70" s="741"/>
      <c r="J70" s="741"/>
      <c r="K70" s="794"/>
      <c r="L70" s="794"/>
      <c r="M70" s="794"/>
      <c r="N70" s="795"/>
    </row>
    <row r="71" spans="1:14" s="189" customFormat="1" ht="12.75" customHeight="1" x14ac:dyDescent="0.2">
      <c r="A71" s="738"/>
      <c r="B71" s="741"/>
      <c r="C71" s="741"/>
      <c r="D71" s="741"/>
      <c r="E71" s="741"/>
      <c r="F71" s="741"/>
      <c r="G71" s="741"/>
      <c r="H71" s="236">
        <v>0</v>
      </c>
      <c r="I71" s="542"/>
      <c r="J71" s="741"/>
      <c r="K71" s="794"/>
      <c r="L71" s="794"/>
      <c r="M71" s="794"/>
      <c r="N71" s="795"/>
    </row>
    <row r="72" spans="1:14" s="189" customFormat="1" ht="12.75" customHeight="1" x14ac:dyDescent="0.2">
      <c r="A72" s="738"/>
      <c r="B72" s="741"/>
      <c r="C72" s="741"/>
      <c r="D72" s="741"/>
      <c r="E72" s="741"/>
      <c r="F72" s="741"/>
      <c r="G72" s="741"/>
      <c r="H72" s="741"/>
      <c r="I72" s="741"/>
      <c r="J72" s="741"/>
      <c r="K72" s="794"/>
      <c r="L72" s="794"/>
      <c r="M72" s="794"/>
      <c r="N72" s="795"/>
    </row>
    <row r="73" spans="1:14" s="189" customFormat="1" ht="12.75" customHeight="1" x14ac:dyDescent="0.2">
      <c r="A73" s="202">
        <v>1</v>
      </c>
      <c r="B73" s="542">
        <v>0</v>
      </c>
      <c r="C73" s="542">
        <v>7</v>
      </c>
      <c r="D73" s="542">
        <v>0</v>
      </c>
      <c r="E73" s="542">
        <v>6</v>
      </c>
      <c r="F73" s="542">
        <v>0</v>
      </c>
      <c r="G73" s="542"/>
      <c r="H73" s="236">
        <v>0</v>
      </c>
      <c r="I73" s="542"/>
      <c r="J73" s="741"/>
      <c r="K73" s="794"/>
      <c r="L73" s="794"/>
      <c r="M73" s="794"/>
      <c r="N73" s="795"/>
    </row>
    <row r="74" spans="1:14" s="189" customFormat="1" ht="12.75" customHeight="1" x14ac:dyDescent="0.2">
      <c r="A74" s="738" t="s">
        <v>259</v>
      </c>
      <c r="B74" s="741"/>
      <c r="C74" s="741"/>
      <c r="D74" s="741"/>
      <c r="E74" s="741"/>
      <c r="F74" s="741"/>
      <c r="G74" s="741"/>
      <c r="H74" s="741"/>
      <c r="I74" s="741"/>
      <c r="J74" s="741"/>
      <c r="K74" s="794"/>
      <c r="L74" s="794"/>
      <c r="M74" s="794"/>
      <c r="N74" s="795"/>
    </row>
    <row r="75" spans="1:14" s="189" customFormat="1" ht="12.75" customHeight="1" x14ac:dyDescent="0.2">
      <c r="A75" s="738"/>
      <c r="B75" s="741"/>
      <c r="C75" s="741"/>
      <c r="D75" s="741"/>
      <c r="E75" s="741"/>
      <c r="F75" s="741"/>
      <c r="G75" s="741"/>
      <c r="H75" s="236">
        <v>0</v>
      </c>
      <c r="I75" s="542" t="s">
        <v>231</v>
      </c>
      <c r="J75" s="741" t="s">
        <v>255</v>
      </c>
      <c r="K75" s="794" t="s">
        <v>238</v>
      </c>
      <c r="L75" s="794">
        <v>3</v>
      </c>
      <c r="M75" s="794"/>
      <c r="N75" s="795"/>
    </row>
    <row r="76" spans="1:14" s="189" customFormat="1" ht="12.75" customHeight="1" x14ac:dyDescent="0.2">
      <c r="A76" s="738"/>
      <c r="B76" s="741"/>
      <c r="C76" s="741"/>
      <c r="D76" s="741"/>
      <c r="E76" s="741"/>
      <c r="F76" s="741"/>
      <c r="G76" s="741"/>
      <c r="H76" s="741"/>
      <c r="I76" s="741"/>
      <c r="J76" s="741"/>
      <c r="K76" s="794"/>
      <c r="L76" s="794"/>
      <c r="M76" s="794"/>
      <c r="N76" s="795"/>
    </row>
    <row r="77" spans="1:14" s="189" customFormat="1" ht="12.75" customHeight="1" x14ac:dyDescent="0.2">
      <c r="A77" s="738"/>
      <c r="B77" s="741"/>
      <c r="C77" s="741"/>
      <c r="D77" s="741"/>
      <c r="E77" s="741"/>
      <c r="F77" s="741"/>
      <c r="G77" s="741"/>
      <c r="H77" s="236">
        <v>0</v>
      </c>
      <c r="I77" s="542" t="s">
        <v>229</v>
      </c>
      <c r="J77" s="741" t="s">
        <v>256</v>
      </c>
      <c r="K77" s="794" t="s">
        <v>258</v>
      </c>
      <c r="L77" s="794">
        <v>50</v>
      </c>
      <c r="M77" s="794"/>
      <c r="N77" s="795"/>
    </row>
    <row r="78" spans="1:14" s="189" customFormat="1" ht="12.75" customHeight="1" x14ac:dyDescent="0.2">
      <c r="A78" s="738"/>
      <c r="B78" s="741"/>
      <c r="C78" s="741"/>
      <c r="D78" s="741"/>
      <c r="E78" s="741"/>
      <c r="F78" s="741"/>
      <c r="G78" s="741"/>
      <c r="H78" s="741"/>
      <c r="I78" s="741"/>
      <c r="J78" s="741"/>
      <c r="K78" s="794"/>
      <c r="L78" s="794"/>
      <c r="M78" s="794"/>
      <c r="N78" s="795"/>
    </row>
    <row r="79" spans="1:14" s="189" customFormat="1" ht="12.75" customHeight="1" x14ac:dyDescent="0.2">
      <c r="A79" s="738"/>
      <c r="B79" s="741"/>
      <c r="C79" s="741"/>
      <c r="D79" s="741"/>
      <c r="E79" s="741"/>
      <c r="F79" s="741"/>
      <c r="G79" s="741"/>
      <c r="H79" s="236">
        <v>0</v>
      </c>
      <c r="I79" s="542"/>
      <c r="J79" s="741"/>
      <c r="K79" s="794"/>
      <c r="L79" s="794"/>
      <c r="M79" s="794"/>
      <c r="N79" s="795"/>
    </row>
    <row r="80" spans="1:14" s="189" customFormat="1" ht="12.75" customHeight="1" x14ac:dyDescent="0.2">
      <c r="A80" s="738"/>
      <c r="B80" s="741"/>
      <c r="C80" s="741"/>
      <c r="D80" s="741"/>
      <c r="E80" s="741"/>
      <c r="F80" s="741"/>
      <c r="G80" s="741"/>
      <c r="H80" s="741"/>
      <c r="I80" s="741"/>
      <c r="J80" s="741"/>
      <c r="K80" s="794"/>
      <c r="L80" s="794"/>
      <c r="M80" s="794"/>
      <c r="N80" s="795"/>
    </row>
    <row r="81" spans="1:14" s="189" customFormat="1" ht="12.75" customHeight="1" x14ac:dyDescent="0.2">
      <c r="A81" s="202">
        <v>1</v>
      </c>
      <c r="B81" s="542">
        <v>0</v>
      </c>
      <c r="C81" s="542">
        <v>7</v>
      </c>
      <c r="D81" s="542">
        <v>0</v>
      </c>
      <c r="E81" s="542">
        <v>6</v>
      </c>
      <c r="F81" s="542">
        <v>0</v>
      </c>
      <c r="G81" s="542"/>
      <c r="H81" s="236">
        <v>0</v>
      </c>
      <c r="I81" s="542"/>
      <c r="J81" s="741"/>
      <c r="K81" s="794"/>
      <c r="L81" s="794"/>
      <c r="M81" s="794"/>
      <c r="N81" s="795"/>
    </row>
    <row r="82" spans="1:14" s="189" customFormat="1" ht="12.75" customHeight="1" x14ac:dyDescent="0.2">
      <c r="A82" s="738" t="s">
        <v>740</v>
      </c>
      <c r="B82" s="741"/>
      <c r="C82" s="741"/>
      <c r="D82" s="741"/>
      <c r="E82" s="741"/>
      <c r="F82" s="741"/>
      <c r="G82" s="741"/>
      <c r="H82" s="741"/>
      <c r="I82" s="741"/>
      <c r="J82" s="741"/>
      <c r="K82" s="794"/>
      <c r="L82" s="794"/>
      <c r="M82" s="794"/>
      <c r="N82" s="795"/>
    </row>
    <row r="83" spans="1:14" s="189" customFormat="1" ht="12.75" customHeight="1" x14ac:dyDescent="0.2">
      <c r="A83" s="738"/>
      <c r="B83" s="741"/>
      <c r="C83" s="741"/>
      <c r="D83" s="741"/>
      <c r="E83" s="741"/>
      <c r="F83" s="741"/>
      <c r="G83" s="741"/>
      <c r="H83" s="236">
        <v>0</v>
      </c>
      <c r="I83" s="542" t="s">
        <v>231</v>
      </c>
      <c r="J83" s="741" t="s">
        <v>255</v>
      </c>
      <c r="K83" s="794" t="s">
        <v>238</v>
      </c>
      <c r="L83" s="794">
        <v>3</v>
      </c>
      <c r="M83" s="794"/>
      <c r="N83" s="795"/>
    </row>
    <row r="84" spans="1:14" s="189" customFormat="1" ht="12.75" customHeight="1" x14ac:dyDescent="0.2">
      <c r="A84" s="738"/>
      <c r="B84" s="741"/>
      <c r="C84" s="741"/>
      <c r="D84" s="741"/>
      <c r="E84" s="741"/>
      <c r="F84" s="741"/>
      <c r="G84" s="741"/>
      <c r="H84" s="741"/>
      <c r="I84" s="741"/>
      <c r="J84" s="741"/>
      <c r="K84" s="794"/>
      <c r="L84" s="794"/>
      <c r="M84" s="794"/>
      <c r="N84" s="795"/>
    </row>
    <row r="85" spans="1:14" s="189" customFormat="1" ht="12.75" customHeight="1" x14ac:dyDescent="0.2">
      <c r="A85" s="738"/>
      <c r="B85" s="741"/>
      <c r="C85" s="741"/>
      <c r="D85" s="741"/>
      <c r="E85" s="741"/>
      <c r="F85" s="741"/>
      <c r="G85" s="741"/>
      <c r="H85" s="236">
        <v>0</v>
      </c>
      <c r="I85" s="542" t="s">
        <v>229</v>
      </c>
      <c r="J85" s="741" t="s">
        <v>256</v>
      </c>
      <c r="K85" s="794" t="s">
        <v>258</v>
      </c>
      <c r="L85" s="794">
        <v>50</v>
      </c>
      <c r="M85" s="794"/>
      <c r="N85" s="795"/>
    </row>
    <row r="86" spans="1:14" s="189" customFormat="1" ht="12.75" customHeight="1" x14ac:dyDescent="0.2">
      <c r="A86" s="738"/>
      <c r="B86" s="741"/>
      <c r="C86" s="741"/>
      <c r="D86" s="741"/>
      <c r="E86" s="741"/>
      <c r="F86" s="741"/>
      <c r="G86" s="741"/>
      <c r="H86" s="741"/>
      <c r="I86" s="741"/>
      <c r="J86" s="741"/>
      <c r="K86" s="794"/>
      <c r="L86" s="794"/>
      <c r="M86" s="794"/>
      <c r="N86" s="795"/>
    </row>
    <row r="87" spans="1:14" s="189" customFormat="1" ht="12.75" customHeight="1" x14ac:dyDescent="0.2">
      <c r="A87" s="738"/>
      <c r="B87" s="741"/>
      <c r="C87" s="741"/>
      <c r="D87" s="741"/>
      <c r="E87" s="741"/>
      <c r="F87" s="741"/>
      <c r="G87" s="741"/>
      <c r="H87" s="236">
        <v>0</v>
      </c>
      <c r="I87" s="542"/>
      <c r="J87" s="741"/>
      <c r="K87" s="794"/>
      <c r="L87" s="794"/>
      <c r="M87" s="794"/>
      <c r="N87" s="795"/>
    </row>
    <row r="88" spans="1:14" s="189" customFormat="1" ht="12.75" customHeight="1" x14ac:dyDescent="0.2">
      <c r="A88" s="738"/>
      <c r="B88" s="741"/>
      <c r="C88" s="741"/>
      <c r="D88" s="741"/>
      <c r="E88" s="741"/>
      <c r="F88" s="741"/>
      <c r="G88" s="741"/>
      <c r="H88" s="741"/>
      <c r="I88" s="741"/>
      <c r="J88" s="741"/>
      <c r="K88" s="794"/>
      <c r="L88" s="794"/>
      <c r="M88" s="794"/>
      <c r="N88" s="795"/>
    </row>
    <row r="89" spans="1:14" s="189" customFormat="1" ht="12.75" customHeight="1" x14ac:dyDescent="0.2">
      <c r="A89" s="202">
        <v>1</v>
      </c>
      <c r="B89" s="542">
        <v>0</v>
      </c>
      <c r="C89" s="542">
        <v>7</v>
      </c>
      <c r="D89" s="542">
        <v>0</v>
      </c>
      <c r="E89" s="542">
        <v>6</v>
      </c>
      <c r="F89" s="542">
        <v>0</v>
      </c>
      <c r="G89" s="542"/>
      <c r="H89" s="236">
        <v>0</v>
      </c>
      <c r="I89" s="542"/>
      <c r="J89" s="741"/>
      <c r="K89" s="794"/>
      <c r="L89" s="794"/>
      <c r="M89" s="794"/>
      <c r="N89" s="795"/>
    </row>
    <row r="90" spans="1:14" s="189" customFormat="1" ht="12.75" customHeight="1" x14ac:dyDescent="0.2">
      <c r="A90" s="738" t="s">
        <v>572</v>
      </c>
      <c r="B90" s="741"/>
      <c r="C90" s="741"/>
      <c r="D90" s="741"/>
      <c r="E90" s="741"/>
      <c r="F90" s="741"/>
      <c r="G90" s="741"/>
      <c r="H90" s="741"/>
      <c r="I90" s="741"/>
      <c r="J90" s="741"/>
      <c r="K90" s="794"/>
      <c r="L90" s="794"/>
      <c r="M90" s="794"/>
      <c r="N90" s="795"/>
    </row>
    <row r="91" spans="1:14" s="189" customFormat="1" ht="12.75" customHeight="1" x14ac:dyDescent="0.2">
      <c r="A91" s="738"/>
      <c r="B91" s="741"/>
      <c r="C91" s="741"/>
      <c r="D91" s="741"/>
      <c r="E91" s="741"/>
      <c r="F91" s="741"/>
      <c r="G91" s="741"/>
      <c r="H91" s="236">
        <v>0</v>
      </c>
      <c r="I91" s="542" t="s">
        <v>231</v>
      </c>
      <c r="J91" s="741" t="s">
        <v>255</v>
      </c>
      <c r="K91" s="794" t="s">
        <v>238</v>
      </c>
      <c r="L91" s="794">
        <v>12</v>
      </c>
      <c r="M91" s="794"/>
      <c r="N91" s="795"/>
    </row>
    <row r="92" spans="1:14" s="189" customFormat="1" ht="12.75" customHeight="1" x14ac:dyDescent="0.2">
      <c r="A92" s="738"/>
      <c r="B92" s="741"/>
      <c r="C92" s="741"/>
      <c r="D92" s="741"/>
      <c r="E92" s="741"/>
      <c r="F92" s="741"/>
      <c r="G92" s="741"/>
      <c r="H92" s="741"/>
      <c r="I92" s="741"/>
      <c r="J92" s="741"/>
      <c r="K92" s="794"/>
      <c r="L92" s="794"/>
      <c r="M92" s="794"/>
      <c r="N92" s="795"/>
    </row>
    <row r="93" spans="1:14" s="189" customFormat="1" ht="12.75" customHeight="1" x14ac:dyDescent="0.2">
      <c r="A93" s="738"/>
      <c r="B93" s="741"/>
      <c r="C93" s="741"/>
      <c r="D93" s="741"/>
      <c r="E93" s="741"/>
      <c r="F93" s="741"/>
      <c r="G93" s="741"/>
      <c r="H93" s="236">
        <v>0</v>
      </c>
      <c r="I93" s="542" t="s">
        <v>229</v>
      </c>
      <c r="J93" s="741" t="s">
        <v>256</v>
      </c>
      <c r="K93" s="794" t="s">
        <v>258</v>
      </c>
      <c r="L93" s="794">
        <v>57</v>
      </c>
      <c r="M93" s="794"/>
      <c r="N93" s="795"/>
    </row>
    <row r="94" spans="1:14" s="189" customFormat="1" ht="12.75" customHeight="1" x14ac:dyDescent="0.2">
      <c r="A94" s="738"/>
      <c r="B94" s="741"/>
      <c r="C94" s="741"/>
      <c r="D94" s="741"/>
      <c r="E94" s="741"/>
      <c r="F94" s="741"/>
      <c r="G94" s="741"/>
      <c r="H94" s="741"/>
      <c r="I94" s="741"/>
      <c r="J94" s="741"/>
      <c r="K94" s="794"/>
      <c r="L94" s="794"/>
      <c r="M94" s="794"/>
      <c r="N94" s="795"/>
    </row>
    <row r="95" spans="1:14" s="189" customFormat="1" ht="12.75" customHeight="1" x14ac:dyDescent="0.2">
      <c r="A95" s="738"/>
      <c r="B95" s="741"/>
      <c r="C95" s="741"/>
      <c r="D95" s="741"/>
      <c r="E95" s="741"/>
      <c r="F95" s="741"/>
      <c r="G95" s="741"/>
      <c r="H95" s="236">
        <v>0</v>
      </c>
      <c r="I95" s="542"/>
      <c r="J95" s="741"/>
      <c r="K95" s="794"/>
      <c r="L95" s="794"/>
      <c r="M95" s="794"/>
      <c r="N95" s="795"/>
    </row>
    <row r="96" spans="1:14" s="189" customFormat="1" ht="12.75" customHeight="1" x14ac:dyDescent="0.2">
      <c r="A96" s="738"/>
      <c r="B96" s="741"/>
      <c r="C96" s="741"/>
      <c r="D96" s="741"/>
      <c r="E96" s="741"/>
      <c r="F96" s="741"/>
      <c r="G96" s="741"/>
      <c r="H96" s="741"/>
      <c r="I96" s="741"/>
      <c r="J96" s="741"/>
      <c r="K96" s="794"/>
      <c r="L96" s="794"/>
      <c r="M96" s="794"/>
      <c r="N96" s="795"/>
    </row>
    <row r="97" spans="1:14" s="189" customFormat="1" ht="12.75" customHeight="1" x14ac:dyDescent="0.2">
      <c r="A97" s="233">
        <v>1</v>
      </c>
      <c r="B97" s="234">
        <v>0</v>
      </c>
      <c r="C97" s="234">
        <v>7</v>
      </c>
      <c r="D97" s="234">
        <v>0</v>
      </c>
      <c r="E97" s="234">
        <v>6</v>
      </c>
      <c r="F97" s="234">
        <v>0</v>
      </c>
      <c r="G97" s="234"/>
      <c r="H97" s="235">
        <v>0</v>
      </c>
      <c r="I97" s="234"/>
      <c r="J97" s="801"/>
      <c r="K97" s="799"/>
      <c r="L97" s="799"/>
      <c r="M97" s="799"/>
      <c r="N97" s="797"/>
    </row>
    <row r="98" spans="1:14" s="189" customFormat="1" ht="12.75" customHeight="1" x14ac:dyDescent="0.2">
      <c r="A98" s="738" t="s">
        <v>573</v>
      </c>
      <c r="B98" s="741"/>
      <c r="C98" s="741"/>
      <c r="D98" s="741"/>
      <c r="E98" s="741"/>
      <c r="F98" s="741"/>
      <c r="G98" s="741"/>
      <c r="H98" s="741"/>
      <c r="I98" s="741"/>
      <c r="J98" s="741"/>
      <c r="K98" s="794"/>
      <c r="L98" s="794"/>
      <c r="M98" s="794"/>
      <c r="N98" s="795"/>
    </row>
    <row r="99" spans="1:14" s="189" customFormat="1" ht="12.75" customHeight="1" x14ac:dyDescent="0.2">
      <c r="A99" s="738"/>
      <c r="B99" s="741"/>
      <c r="C99" s="741"/>
      <c r="D99" s="741"/>
      <c r="E99" s="741"/>
      <c r="F99" s="741"/>
      <c r="G99" s="741"/>
      <c r="H99" s="236">
        <v>0</v>
      </c>
      <c r="I99" s="542" t="s">
        <v>231</v>
      </c>
      <c r="J99" s="741" t="s">
        <v>255</v>
      </c>
      <c r="K99" s="794" t="s">
        <v>238</v>
      </c>
      <c r="L99" s="794">
        <v>120</v>
      </c>
      <c r="M99" s="794"/>
      <c r="N99" s="795"/>
    </row>
    <row r="100" spans="1:14" s="189" customFormat="1" ht="12.75" customHeight="1" x14ac:dyDescent="0.2">
      <c r="A100" s="738"/>
      <c r="B100" s="741"/>
      <c r="C100" s="741"/>
      <c r="D100" s="741"/>
      <c r="E100" s="741"/>
      <c r="F100" s="741"/>
      <c r="G100" s="741"/>
      <c r="H100" s="741"/>
      <c r="I100" s="741"/>
      <c r="J100" s="741"/>
      <c r="K100" s="794"/>
      <c r="L100" s="794"/>
      <c r="M100" s="794"/>
      <c r="N100" s="795"/>
    </row>
    <row r="101" spans="1:14" s="189" customFormat="1" ht="12.75" customHeight="1" x14ac:dyDescent="0.2">
      <c r="A101" s="738"/>
      <c r="B101" s="741"/>
      <c r="C101" s="741"/>
      <c r="D101" s="741"/>
      <c r="E101" s="741"/>
      <c r="F101" s="741"/>
      <c r="G101" s="741"/>
      <c r="H101" s="236">
        <v>0</v>
      </c>
      <c r="I101" s="542" t="s">
        <v>229</v>
      </c>
      <c r="J101" s="741" t="s">
        <v>256</v>
      </c>
      <c r="K101" s="794" t="s">
        <v>258</v>
      </c>
      <c r="L101" s="794">
        <v>20</v>
      </c>
      <c r="M101" s="794"/>
      <c r="N101" s="795"/>
    </row>
    <row r="102" spans="1:14" s="189" customFormat="1" ht="12.75" customHeight="1" x14ac:dyDescent="0.2">
      <c r="A102" s="738"/>
      <c r="B102" s="741"/>
      <c r="C102" s="741"/>
      <c r="D102" s="741"/>
      <c r="E102" s="741"/>
      <c r="F102" s="741"/>
      <c r="G102" s="741"/>
      <c r="H102" s="741"/>
      <c r="I102" s="741"/>
      <c r="J102" s="741"/>
      <c r="K102" s="794"/>
      <c r="L102" s="794"/>
      <c r="M102" s="794"/>
      <c r="N102" s="795"/>
    </row>
    <row r="103" spans="1:14" s="189" customFormat="1" ht="12.75" customHeight="1" x14ac:dyDescent="0.2">
      <c r="A103" s="738"/>
      <c r="B103" s="741"/>
      <c r="C103" s="741"/>
      <c r="D103" s="741"/>
      <c r="E103" s="741"/>
      <c r="F103" s="741"/>
      <c r="G103" s="741"/>
      <c r="H103" s="236">
        <v>0</v>
      </c>
      <c r="I103" s="542"/>
      <c r="J103" s="741"/>
      <c r="K103" s="794"/>
      <c r="L103" s="794"/>
      <c r="M103" s="794"/>
      <c r="N103" s="795"/>
    </row>
    <row r="104" spans="1:14" s="189" customFormat="1" ht="12.75" customHeight="1" thickBot="1" x14ac:dyDescent="0.25">
      <c r="A104" s="802"/>
      <c r="B104" s="803"/>
      <c r="C104" s="803"/>
      <c r="D104" s="803"/>
      <c r="E104" s="803"/>
      <c r="F104" s="803"/>
      <c r="G104" s="803"/>
      <c r="H104" s="803"/>
      <c r="I104" s="803"/>
      <c r="J104" s="803"/>
      <c r="K104" s="804"/>
      <c r="L104" s="804"/>
      <c r="M104" s="804"/>
      <c r="N104" s="805"/>
    </row>
    <row r="105" spans="1:14" s="189" customFormat="1" ht="7.5" customHeight="1" thickTop="1" x14ac:dyDescent="0.2">
      <c r="A105" s="346"/>
      <c r="B105" s="346"/>
      <c r="C105" s="346"/>
      <c r="D105" s="346"/>
      <c r="E105" s="346"/>
      <c r="F105" s="346"/>
      <c r="G105" s="346"/>
      <c r="H105" s="346"/>
      <c r="I105" s="346"/>
      <c r="J105" s="346"/>
      <c r="K105" s="347"/>
      <c r="L105" s="347"/>
      <c r="M105" s="347"/>
      <c r="N105" s="347"/>
    </row>
    <row r="106" spans="1:14" s="189" customFormat="1" ht="7.5" customHeight="1" thickBot="1" x14ac:dyDescent="0.25">
      <c r="A106" s="348"/>
      <c r="B106" s="348"/>
      <c r="C106" s="348"/>
      <c r="D106" s="348"/>
      <c r="E106" s="348"/>
      <c r="F106" s="348"/>
      <c r="G106" s="348"/>
      <c r="H106" s="348"/>
      <c r="I106" s="348"/>
      <c r="J106" s="348"/>
      <c r="K106" s="349"/>
      <c r="L106" s="349"/>
      <c r="M106" s="349"/>
      <c r="N106" s="349"/>
    </row>
    <row r="107" spans="1:14" s="189" customFormat="1" ht="12.75" customHeight="1" thickTop="1" x14ac:dyDescent="0.2">
      <c r="A107" s="737" t="s">
        <v>571</v>
      </c>
      <c r="B107" s="739"/>
      <c r="C107" s="739"/>
      <c r="D107" s="739"/>
      <c r="E107" s="739"/>
      <c r="F107" s="739"/>
      <c r="G107" s="739"/>
      <c r="H107" s="809" t="s">
        <v>218</v>
      </c>
      <c r="I107" s="809"/>
      <c r="J107" s="809"/>
      <c r="K107" s="809"/>
      <c r="L107" s="809"/>
      <c r="M107" s="809"/>
      <c r="N107" s="810"/>
    </row>
    <row r="108" spans="1:14" s="189" customFormat="1" ht="12.75" customHeight="1" x14ac:dyDescent="0.2">
      <c r="A108" s="738"/>
      <c r="B108" s="741"/>
      <c r="C108" s="741"/>
      <c r="D108" s="741"/>
      <c r="E108" s="741"/>
      <c r="F108" s="741"/>
      <c r="G108" s="741"/>
      <c r="H108" s="811" t="s">
        <v>219</v>
      </c>
      <c r="I108" s="811"/>
      <c r="J108" s="811"/>
      <c r="K108" s="811"/>
      <c r="L108" s="811"/>
      <c r="M108" s="811"/>
      <c r="N108" s="812"/>
    </row>
    <row r="109" spans="1:14" s="189" customFormat="1" ht="12.75" customHeight="1" x14ac:dyDescent="0.2">
      <c r="A109" s="738"/>
      <c r="B109" s="741"/>
      <c r="C109" s="741"/>
      <c r="D109" s="741"/>
      <c r="E109" s="741"/>
      <c r="F109" s="741"/>
      <c r="G109" s="741"/>
      <c r="H109" s="811" t="s">
        <v>220</v>
      </c>
      <c r="I109" s="811"/>
      <c r="J109" s="811"/>
      <c r="K109" s="811"/>
      <c r="L109" s="811"/>
      <c r="M109" s="811"/>
      <c r="N109" s="812"/>
    </row>
    <row r="110" spans="1:14" s="189" customFormat="1" ht="12.75" customHeight="1" x14ac:dyDescent="0.2">
      <c r="A110" s="738"/>
      <c r="B110" s="741"/>
      <c r="C110" s="741"/>
      <c r="D110" s="741"/>
      <c r="E110" s="741"/>
      <c r="F110" s="741"/>
      <c r="G110" s="741"/>
      <c r="H110" s="811" t="s">
        <v>221</v>
      </c>
      <c r="I110" s="811"/>
      <c r="J110" s="811"/>
      <c r="K110" s="811"/>
      <c r="L110" s="811"/>
      <c r="M110" s="811"/>
      <c r="N110" s="812"/>
    </row>
    <row r="111" spans="1:14" s="189" customFormat="1" ht="12.75" customHeight="1" x14ac:dyDescent="0.2">
      <c r="A111" s="738"/>
      <c r="B111" s="741"/>
      <c r="C111" s="741"/>
      <c r="D111" s="741"/>
      <c r="E111" s="741"/>
      <c r="F111" s="741"/>
      <c r="G111" s="741"/>
      <c r="H111" s="811" t="s">
        <v>222</v>
      </c>
      <c r="I111" s="811"/>
      <c r="J111" s="811"/>
      <c r="K111" s="811"/>
      <c r="L111" s="811"/>
      <c r="M111" s="811"/>
      <c r="N111" s="812"/>
    </row>
    <row r="112" spans="1:14" s="189" customFormat="1" ht="12.75" customHeight="1" x14ac:dyDescent="0.2">
      <c r="A112" s="738"/>
      <c r="B112" s="741"/>
      <c r="C112" s="741"/>
      <c r="D112" s="741"/>
      <c r="E112" s="741"/>
      <c r="F112" s="741"/>
      <c r="G112" s="741"/>
      <c r="H112" s="741" t="s">
        <v>223</v>
      </c>
      <c r="I112" s="741"/>
      <c r="J112" s="741" t="s">
        <v>2</v>
      </c>
      <c r="K112" s="741" t="s">
        <v>224</v>
      </c>
      <c r="L112" s="540" t="s">
        <v>225</v>
      </c>
      <c r="M112" s="540" t="s">
        <v>226</v>
      </c>
      <c r="N112" s="541" t="s">
        <v>227</v>
      </c>
    </row>
    <row r="113" spans="1:14" s="189" customFormat="1" ht="12.75" customHeight="1" thickBot="1" x14ac:dyDescent="0.25">
      <c r="A113" s="738"/>
      <c r="B113" s="741"/>
      <c r="C113" s="741"/>
      <c r="D113" s="741"/>
      <c r="E113" s="741"/>
      <c r="F113" s="741"/>
      <c r="G113" s="741"/>
      <c r="H113" s="803"/>
      <c r="I113" s="803"/>
      <c r="J113" s="803"/>
      <c r="K113" s="803"/>
      <c r="L113" s="803" t="s">
        <v>228</v>
      </c>
      <c r="M113" s="803"/>
      <c r="N113" s="813"/>
    </row>
    <row r="114" spans="1:14" s="189" customFormat="1" ht="12.75" customHeight="1" thickTop="1" thickBot="1" x14ac:dyDescent="0.25">
      <c r="A114" s="807">
        <v>1</v>
      </c>
      <c r="B114" s="808"/>
      <c r="C114" s="808"/>
      <c r="D114" s="808"/>
      <c r="E114" s="808"/>
      <c r="F114" s="808"/>
      <c r="G114" s="808"/>
      <c r="H114" s="808">
        <v>2</v>
      </c>
      <c r="I114" s="808"/>
      <c r="J114" s="544">
        <v>3</v>
      </c>
      <c r="K114" s="544">
        <v>4</v>
      </c>
      <c r="L114" s="544">
        <v>5</v>
      </c>
      <c r="M114" s="544">
        <v>6</v>
      </c>
      <c r="N114" s="198">
        <v>7</v>
      </c>
    </row>
    <row r="115" spans="1:14" s="189" customFormat="1" ht="12.75" customHeight="1" thickTop="1" x14ac:dyDescent="0.2">
      <c r="A115" s="233"/>
      <c r="B115" s="234"/>
      <c r="C115" s="234"/>
      <c r="D115" s="234"/>
      <c r="E115" s="234"/>
      <c r="F115" s="234"/>
      <c r="G115" s="234"/>
      <c r="H115" s="235">
        <v>0</v>
      </c>
      <c r="I115" s="234"/>
      <c r="J115" s="801"/>
      <c r="K115" s="799"/>
      <c r="L115" s="799"/>
      <c r="M115" s="799"/>
      <c r="N115" s="797"/>
    </row>
    <row r="116" spans="1:14" s="189" customFormat="1" ht="12.75" customHeight="1" x14ac:dyDescent="0.2">
      <c r="A116" s="738" t="s">
        <v>557</v>
      </c>
      <c r="B116" s="741"/>
      <c r="C116" s="741"/>
      <c r="D116" s="741"/>
      <c r="E116" s="741"/>
      <c r="F116" s="741"/>
      <c r="G116" s="741"/>
      <c r="H116" s="741"/>
      <c r="I116" s="741"/>
      <c r="J116" s="741"/>
      <c r="K116" s="794"/>
      <c r="L116" s="794"/>
      <c r="M116" s="794"/>
      <c r="N116" s="795"/>
    </row>
    <row r="117" spans="1:14" s="189" customFormat="1" ht="12.75" customHeight="1" x14ac:dyDescent="0.2">
      <c r="A117" s="738"/>
      <c r="B117" s="741"/>
      <c r="C117" s="741"/>
      <c r="D117" s="741"/>
      <c r="E117" s="741"/>
      <c r="F117" s="741"/>
      <c r="G117" s="741"/>
      <c r="H117" s="236">
        <v>0</v>
      </c>
      <c r="I117" s="542" t="s">
        <v>231</v>
      </c>
      <c r="J117" s="741" t="s">
        <v>257</v>
      </c>
      <c r="K117" s="794" t="s">
        <v>236</v>
      </c>
      <c r="L117" s="794">
        <v>0</v>
      </c>
      <c r="M117" s="794"/>
      <c r="N117" s="795"/>
    </row>
    <row r="118" spans="1:14" s="189" customFormat="1" ht="12.75" customHeight="1" x14ac:dyDescent="0.2">
      <c r="A118" s="738"/>
      <c r="B118" s="741"/>
      <c r="C118" s="741"/>
      <c r="D118" s="741"/>
      <c r="E118" s="741"/>
      <c r="F118" s="741"/>
      <c r="G118" s="741"/>
      <c r="H118" s="741"/>
      <c r="I118" s="741"/>
      <c r="J118" s="741"/>
      <c r="K118" s="794"/>
      <c r="L118" s="794"/>
      <c r="M118" s="794"/>
      <c r="N118" s="795"/>
    </row>
    <row r="119" spans="1:14" s="189" customFormat="1" ht="12.75" customHeight="1" x14ac:dyDescent="0.2">
      <c r="A119" s="738"/>
      <c r="B119" s="741"/>
      <c r="C119" s="741"/>
      <c r="D119" s="741"/>
      <c r="E119" s="741"/>
      <c r="F119" s="741"/>
      <c r="G119" s="741"/>
      <c r="H119" s="236">
        <v>0</v>
      </c>
      <c r="I119" s="542" t="s">
        <v>229</v>
      </c>
      <c r="J119" s="741" t="s">
        <v>256</v>
      </c>
      <c r="K119" s="794" t="s">
        <v>258</v>
      </c>
      <c r="L119" s="794">
        <v>0</v>
      </c>
      <c r="M119" s="794"/>
      <c r="N119" s="795"/>
    </row>
    <row r="120" spans="1:14" s="189" customFormat="1" ht="12.75" customHeight="1" x14ac:dyDescent="0.2">
      <c r="A120" s="738"/>
      <c r="B120" s="741"/>
      <c r="C120" s="741"/>
      <c r="D120" s="741"/>
      <c r="E120" s="741"/>
      <c r="F120" s="741"/>
      <c r="G120" s="741"/>
      <c r="H120" s="741"/>
      <c r="I120" s="741"/>
      <c r="J120" s="741"/>
      <c r="K120" s="794"/>
      <c r="L120" s="794"/>
      <c r="M120" s="794"/>
      <c r="N120" s="795"/>
    </row>
    <row r="121" spans="1:14" s="189" customFormat="1" ht="12.75" customHeight="1" x14ac:dyDescent="0.2">
      <c r="A121" s="738"/>
      <c r="B121" s="741"/>
      <c r="C121" s="741"/>
      <c r="D121" s="741"/>
      <c r="E121" s="741"/>
      <c r="F121" s="741"/>
      <c r="G121" s="741"/>
      <c r="H121" s="236">
        <v>0</v>
      </c>
      <c r="I121" s="542"/>
      <c r="J121" s="741"/>
      <c r="K121" s="794"/>
      <c r="L121" s="794"/>
      <c r="M121" s="794"/>
      <c r="N121" s="795"/>
    </row>
    <row r="122" spans="1:14" s="189" customFormat="1" ht="12.75" customHeight="1" x14ac:dyDescent="0.2">
      <c r="A122" s="738"/>
      <c r="B122" s="741"/>
      <c r="C122" s="741"/>
      <c r="D122" s="741"/>
      <c r="E122" s="741"/>
      <c r="F122" s="741"/>
      <c r="G122" s="741"/>
      <c r="H122" s="741"/>
      <c r="I122" s="741"/>
      <c r="J122" s="741"/>
      <c r="K122" s="794"/>
      <c r="L122" s="794"/>
      <c r="M122" s="794"/>
      <c r="N122" s="795"/>
    </row>
    <row r="123" spans="1:14" s="189" customFormat="1" ht="12.75" customHeight="1" x14ac:dyDescent="0.2">
      <c r="A123" s="202">
        <v>0</v>
      </c>
      <c r="B123" s="542">
        <v>8</v>
      </c>
      <c r="C123" s="542">
        <v>4</v>
      </c>
      <c r="D123" s="542">
        <v>0</v>
      </c>
      <c r="E123" s="542">
        <v>3</v>
      </c>
      <c r="F123" s="542">
        <v>1</v>
      </c>
      <c r="G123" s="542"/>
      <c r="H123" s="236">
        <v>0</v>
      </c>
      <c r="I123" s="542"/>
      <c r="J123" s="741"/>
      <c r="K123" s="794"/>
      <c r="L123" s="794"/>
      <c r="M123" s="794"/>
      <c r="N123" s="795"/>
    </row>
    <row r="124" spans="1:14" s="189" customFormat="1" ht="12.75" customHeight="1" x14ac:dyDescent="0.2">
      <c r="A124" s="738" t="s">
        <v>260</v>
      </c>
      <c r="B124" s="741"/>
      <c r="C124" s="741"/>
      <c r="D124" s="741"/>
      <c r="E124" s="741"/>
      <c r="F124" s="741"/>
      <c r="G124" s="741"/>
      <c r="H124" s="741"/>
      <c r="I124" s="741"/>
      <c r="J124" s="741"/>
      <c r="K124" s="794"/>
      <c r="L124" s="794"/>
      <c r="M124" s="794"/>
      <c r="N124" s="795"/>
    </row>
    <row r="125" spans="1:14" s="189" customFormat="1" ht="12.75" customHeight="1" x14ac:dyDescent="0.2">
      <c r="A125" s="738"/>
      <c r="B125" s="741"/>
      <c r="C125" s="741"/>
      <c r="D125" s="741"/>
      <c r="E125" s="741"/>
      <c r="F125" s="741"/>
      <c r="G125" s="741"/>
      <c r="H125" s="236">
        <v>0</v>
      </c>
      <c r="I125" s="542" t="s">
        <v>231</v>
      </c>
      <c r="J125" s="741" t="s">
        <v>261</v>
      </c>
      <c r="K125" s="794" t="s">
        <v>262</v>
      </c>
      <c r="L125" s="794">
        <v>15</v>
      </c>
      <c r="M125" s="794"/>
      <c r="N125" s="795"/>
    </row>
    <row r="126" spans="1:14" s="189" customFormat="1" ht="12.75" customHeight="1" x14ac:dyDescent="0.2">
      <c r="A126" s="738"/>
      <c r="B126" s="741"/>
      <c r="C126" s="741"/>
      <c r="D126" s="741"/>
      <c r="E126" s="741"/>
      <c r="F126" s="741"/>
      <c r="G126" s="741"/>
      <c r="H126" s="741"/>
      <c r="I126" s="741"/>
      <c r="J126" s="741"/>
      <c r="K126" s="794"/>
      <c r="L126" s="794"/>
      <c r="M126" s="794"/>
      <c r="N126" s="795"/>
    </row>
    <row r="127" spans="1:14" s="189" customFormat="1" ht="12.75" customHeight="1" x14ac:dyDescent="0.2">
      <c r="A127" s="738"/>
      <c r="B127" s="741"/>
      <c r="C127" s="741"/>
      <c r="D127" s="741"/>
      <c r="E127" s="741"/>
      <c r="F127" s="741"/>
      <c r="G127" s="741"/>
      <c r="H127" s="236">
        <v>0</v>
      </c>
      <c r="I127" s="542" t="s">
        <v>229</v>
      </c>
      <c r="J127" s="741" t="s">
        <v>263</v>
      </c>
      <c r="K127" s="794" t="s">
        <v>264</v>
      </c>
      <c r="L127" s="794">
        <v>635</v>
      </c>
      <c r="M127" s="806"/>
      <c r="N127" s="795"/>
    </row>
    <row r="128" spans="1:14" s="189" customFormat="1" ht="12.75" customHeight="1" x14ac:dyDescent="0.2">
      <c r="A128" s="738"/>
      <c r="B128" s="741"/>
      <c r="C128" s="741"/>
      <c r="D128" s="741"/>
      <c r="E128" s="741"/>
      <c r="F128" s="741"/>
      <c r="G128" s="741"/>
      <c r="H128" s="741"/>
      <c r="I128" s="741"/>
      <c r="J128" s="741"/>
      <c r="K128" s="794"/>
      <c r="L128" s="794"/>
      <c r="M128" s="794"/>
      <c r="N128" s="795"/>
    </row>
    <row r="129" spans="1:14" s="189" customFormat="1" ht="12.75" customHeight="1" x14ac:dyDescent="0.2">
      <c r="A129" s="738"/>
      <c r="B129" s="741"/>
      <c r="C129" s="741"/>
      <c r="D129" s="741"/>
      <c r="E129" s="741"/>
      <c r="F129" s="741"/>
      <c r="G129" s="741"/>
      <c r="H129" s="236">
        <v>0</v>
      </c>
      <c r="I129" s="542"/>
      <c r="J129" s="741"/>
      <c r="K129" s="794"/>
      <c r="L129" s="794"/>
      <c r="M129" s="794"/>
      <c r="N129" s="795"/>
    </row>
    <row r="130" spans="1:14" s="189" customFormat="1" ht="12.75" customHeight="1" x14ac:dyDescent="0.2">
      <c r="A130" s="738"/>
      <c r="B130" s="741"/>
      <c r="C130" s="741"/>
      <c r="D130" s="741"/>
      <c r="E130" s="741"/>
      <c r="F130" s="741"/>
      <c r="G130" s="741"/>
      <c r="H130" s="741"/>
      <c r="I130" s="741"/>
      <c r="J130" s="741"/>
      <c r="K130" s="794"/>
      <c r="L130" s="794"/>
      <c r="M130" s="794"/>
      <c r="N130" s="795"/>
    </row>
    <row r="131" spans="1:14" s="189" customFormat="1" ht="12.75" customHeight="1" x14ac:dyDescent="0.2">
      <c r="A131" s="233">
        <v>0</v>
      </c>
      <c r="B131" s="234">
        <v>8</v>
      </c>
      <c r="C131" s="234">
        <v>2</v>
      </c>
      <c r="D131" s="234">
        <v>0</v>
      </c>
      <c r="E131" s="234">
        <v>4</v>
      </c>
      <c r="F131" s="234">
        <v>4</v>
      </c>
      <c r="G131" s="234"/>
      <c r="H131" s="235">
        <v>0</v>
      </c>
      <c r="I131" s="234" t="s">
        <v>232</v>
      </c>
      <c r="J131" s="801" t="s">
        <v>265</v>
      </c>
      <c r="K131" s="799" t="s">
        <v>245</v>
      </c>
      <c r="L131" s="799"/>
      <c r="M131" s="799"/>
      <c r="N131" s="797" t="s">
        <v>266</v>
      </c>
    </row>
    <row r="132" spans="1:14" s="189" customFormat="1" ht="12.75" customHeight="1" x14ac:dyDescent="0.2">
      <c r="A132" s="738" t="s">
        <v>267</v>
      </c>
      <c r="B132" s="741"/>
      <c r="C132" s="741"/>
      <c r="D132" s="741"/>
      <c r="E132" s="741"/>
      <c r="F132" s="741"/>
      <c r="G132" s="741"/>
      <c r="H132" s="741"/>
      <c r="I132" s="741"/>
      <c r="J132" s="741"/>
      <c r="K132" s="794"/>
      <c r="L132" s="794"/>
      <c r="M132" s="794"/>
      <c r="N132" s="795"/>
    </row>
    <row r="133" spans="1:14" s="189" customFormat="1" ht="12.75" customHeight="1" x14ac:dyDescent="0.2">
      <c r="A133" s="738"/>
      <c r="B133" s="741"/>
      <c r="C133" s="741"/>
      <c r="D133" s="741"/>
      <c r="E133" s="741"/>
      <c r="F133" s="741"/>
      <c r="G133" s="741"/>
      <c r="H133" s="236">
        <v>0</v>
      </c>
      <c r="I133" s="542"/>
      <c r="J133" s="741" t="s">
        <v>268</v>
      </c>
      <c r="K133" s="794" t="s">
        <v>269</v>
      </c>
      <c r="L133" s="794"/>
      <c r="M133" s="794"/>
      <c r="N133" s="795" t="s">
        <v>270</v>
      </c>
    </row>
    <row r="134" spans="1:14" s="189" customFormat="1" ht="12.75" customHeight="1" x14ac:dyDescent="0.2">
      <c r="A134" s="738"/>
      <c r="B134" s="741"/>
      <c r="C134" s="741"/>
      <c r="D134" s="741"/>
      <c r="E134" s="741"/>
      <c r="F134" s="741"/>
      <c r="G134" s="741"/>
      <c r="H134" s="741"/>
      <c r="I134" s="741"/>
      <c r="J134" s="741"/>
      <c r="K134" s="794"/>
      <c r="L134" s="794"/>
      <c r="M134" s="794"/>
      <c r="N134" s="795"/>
    </row>
    <row r="135" spans="1:14" s="189" customFormat="1" ht="12.75" customHeight="1" x14ac:dyDescent="0.2">
      <c r="A135" s="738"/>
      <c r="B135" s="741"/>
      <c r="C135" s="741"/>
      <c r="D135" s="741"/>
      <c r="E135" s="741"/>
      <c r="F135" s="741"/>
      <c r="G135" s="741"/>
      <c r="H135" s="236">
        <v>0</v>
      </c>
      <c r="I135" s="542"/>
      <c r="J135" s="741" t="s">
        <v>271</v>
      </c>
      <c r="K135" s="794" t="s">
        <v>272</v>
      </c>
      <c r="L135" s="794"/>
      <c r="M135" s="794"/>
      <c r="N135" s="795" t="s">
        <v>273</v>
      </c>
    </row>
    <row r="136" spans="1:14" s="189" customFormat="1" ht="12.75" customHeight="1" x14ac:dyDescent="0.2">
      <c r="A136" s="738"/>
      <c r="B136" s="741"/>
      <c r="C136" s="741"/>
      <c r="D136" s="741"/>
      <c r="E136" s="741"/>
      <c r="F136" s="741"/>
      <c r="G136" s="741"/>
      <c r="H136" s="741"/>
      <c r="I136" s="741"/>
      <c r="J136" s="741"/>
      <c r="K136" s="794"/>
      <c r="L136" s="794"/>
      <c r="M136" s="794"/>
      <c r="N136" s="795"/>
    </row>
    <row r="137" spans="1:14" s="189" customFormat="1" ht="12.75" customHeight="1" x14ac:dyDescent="0.2">
      <c r="A137" s="738"/>
      <c r="B137" s="741"/>
      <c r="C137" s="741"/>
      <c r="D137" s="741"/>
      <c r="E137" s="741"/>
      <c r="F137" s="741"/>
      <c r="G137" s="741"/>
      <c r="H137" s="236">
        <v>0</v>
      </c>
      <c r="I137" s="542"/>
      <c r="J137" s="741" t="s">
        <v>274</v>
      </c>
      <c r="K137" s="794" t="s">
        <v>236</v>
      </c>
      <c r="L137" s="794"/>
      <c r="M137" s="794"/>
      <c r="N137" s="795" t="s">
        <v>230</v>
      </c>
    </row>
    <row r="138" spans="1:14" s="189" customFormat="1" ht="27.75" customHeight="1" thickBot="1" x14ac:dyDescent="0.25">
      <c r="A138" s="802"/>
      <c r="B138" s="803"/>
      <c r="C138" s="803"/>
      <c r="D138" s="803"/>
      <c r="E138" s="803"/>
      <c r="F138" s="803"/>
      <c r="G138" s="803"/>
      <c r="H138" s="803"/>
      <c r="I138" s="803"/>
      <c r="J138" s="803"/>
      <c r="K138" s="804"/>
      <c r="L138" s="804"/>
      <c r="M138" s="804"/>
      <c r="N138" s="805"/>
    </row>
    <row r="139" spans="1:14" ht="13.5" thickTop="1" x14ac:dyDescent="0.2"/>
  </sheetData>
  <mergeCells count="364"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5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10" width="10.140625" bestFit="1" customWidth="1"/>
  </cols>
  <sheetData>
    <row r="1" spans="1:10" s="38" customFormat="1" ht="15" customHeight="1" x14ac:dyDescent="0.2">
      <c r="B1" s="3"/>
      <c r="C1" s="3"/>
      <c r="D1" s="3"/>
      <c r="E1" s="3"/>
      <c r="F1" s="3"/>
      <c r="G1" s="3" t="s">
        <v>527</v>
      </c>
    </row>
    <row r="2" spans="1:10" s="38" customFormat="1" ht="15" customHeight="1" x14ac:dyDescent="0.2">
      <c r="A2" s="3"/>
      <c r="B2" s="3"/>
      <c r="C2" s="3"/>
      <c r="D2" s="3"/>
      <c r="E2" s="3"/>
      <c r="G2" s="2" t="str">
        <f>'2.sz. melléklet'!G2</f>
        <v>az 2/2021. (III.3.) önkormányzati rendelethez</v>
      </c>
    </row>
    <row r="3" spans="1:10" s="38" customFormat="1" ht="15" customHeight="1" x14ac:dyDescent="0.2">
      <c r="A3" s="41"/>
      <c r="B3" s="41"/>
    </row>
    <row r="4" spans="1:10" ht="15" customHeight="1" thickBot="1" x14ac:dyDescent="0.25">
      <c r="G4" s="6" t="s">
        <v>300</v>
      </c>
    </row>
    <row r="5" spans="1:10" ht="45.75" thickTop="1" x14ac:dyDescent="0.2">
      <c r="A5" s="135" t="s">
        <v>62</v>
      </c>
      <c r="B5" s="142" t="s">
        <v>130</v>
      </c>
      <c r="C5" s="9" t="s">
        <v>636</v>
      </c>
      <c r="D5" s="9" t="s">
        <v>671</v>
      </c>
      <c r="E5" s="9" t="s">
        <v>672</v>
      </c>
      <c r="F5" s="9" t="s">
        <v>669</v>
      </c>
      <c r="G5" s="473" t="s">
        <v>670</v>
      </c>
      <c r="H5" s="144"/>
    </row>
    <row r="6" spans="1:10" ht="15" customHeight="1" thickBot="1" x14ac:dyDescent="0.25">
      <c r="A6" s="137" t="s">
        <v>3</v>
      </c>
      <c r="B6" s="14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4"/>
    </row>
    <row r="7" spans="1:10" ht="6" customHeight="1" thickTop="1" x14ac:dyDescent="0.2">
      <c r="A7" s="38"/>
      <c r="B7" s="145"/>
      <c r="C7" s="144"/>
      <c r="D7" s="598"/>
      <c r="E7" s="598"/>
      <c r="F7" s="144"/>
      <c r="G7" s="144"/>
      <c r="H7" s="144"/>
    </row>
    <row r="8" spans="1:10" ht="15" customHeight="1" thickBot="1" x14ac:dyDescent="0.25">
      <c r="A8" s="646" t="s">
        <v>627</v>
      </c>
      <c r="B8" s="646"/>
      <c r="C8" s="61"/>
      <c r="D8" s="599"/>
      <c r="E8" s="599"/>
      <c r="F8" s="61"/>
      <c r="G8" s="61"/>
      <c r="H8" s="38"/>
    </row>
    <row r="9" spans="1:10" ht="15" customHeight="1" thickTop="1" x14ac:dyDescent="0.2">
      <c r="A9" s="146" t="s">
        <v>13</v>
      </c>
      <c r="B9" s="147" t="s">
        <v>135</v>
      </c>
      <c r="C9" s="45">
        <v>16640850</v>
      </c>
      <c r="D9" s="45">
        <v>16640850</v>
      </c>
      <c r="E9" s="45">
        <v>16297175</v>
      </c>
      <c r="F9" s="45">
        <v>16399643</v>
      </c>
      <c r="G9" s="118">
        <f>F9/C9</f>
        <v>0.98550512744240826</v>
      </c>
      <c r="H9" s="38"/>
    </row>
    <row r="10" spans="1:10" ht="15" customHeight="1" x14ac:dyDescent="0.2">
      <c r="A10" s="360" t="s">
        <v>14</v>
      </c>
      <c r="B10" s="147" t="s">
        <v>136</v>
      </c>
      <c r="C10" s="45">
        <v>19239000</v>
      </c>
      <c r="D10" s="45">
        <v>19222348</v>
      </c>
      <c r="E10" s="45">
        <v>19222348</v>
      </c>
      <c r="F10" s="45">
        <v>20390000</v>
      </c>
      <c r="G10" s="118">
        <f t="shared" ref="G10:G20" si="0">F10/C10</f>
        <v>1.0598263943032382</v>
      </c>
      <c r="H10" s="38"/>
    </row>
    <row r="11" spans="1:10" ht="15" customHeight="1" x14ac:dyDescent="0.2">
      <c r="A11" s="361" t="s">
        <v>42</v>
      </c>
      <c r="B11" s="147" t="s">
        <v>502</v>
      </c>
      <c r="C11" s="45">
        <v>80000</v>
      </c>
      <c r="D11" s="45">
        <v>80000</v>
      </c>
      <c r="E11" s="45">
        <v>69474</v>
      </c>
      <c r="F11" s="45">
        <v>80000</v>
      </c>
      <c r="G11" s="118">
        <f t="shared" si="0"/>
        <v>1</v>
      </c>
      <c r="H11" s="38"/>
    </row>
    <row r="12" spans="1:10" ht="15" customHeight="1" x14ac:dyDescent="0.2">
      <c r="A12" s="362" t="s">
        <v>43</v>
      </c>
      <c r="B12" s="147" t="s">
        <v>503</v>
      </c>
      <c r="C12" s="45">
        <v>1200000</v>
      </c>
      <c r="D12" s="45">
        <v>1200000</v>
      </c>
      <c r="E12" s="45">
        <v>1562430</v>
      </c>
      <c r="F12" s="45">
        <v>1800000</v>
      </c>
      <c r="G12" s="118">
        <f t="shared" si="0"/>
        <v>1.5</v>
      </c>
      <c r="H12" s="38"/>
    </row>
    <row r="13" spans="1:10" ht="15" customHeight="1" x14ac:dyDescent="0.2">
      <c r="A13" s="361" t="s">
        <v>44</v>
      </c>
      <c r="B13" s="147" t="s">
        <v>137</v>
      </c>
      <c r="C13" s="45">
        <v>745000</v>
      </c>
      <c r="D13" s="45">
        <v>745000</v>
      </c>
      <c r="E13" s="45">
        <v>696822</v>
      </c>
      <c r="F13" s="45">
        <v>700000</v>
      </c>
      <c r="G13" s="118">
        <f t="shared" si="0"/>
        <v>0.93959731543624159</v>
      </c>
      <c r="H13" s="38"/>
    </row>
    <row r="14" spans="1:10" ht="15" customHeight="1" x14ac:dyDescent="0.2">
      <c r="A14" s="42" t="s">
        <v>45</v>
      </c>
      <c r="B14" s="147" t="s">
        <v>663</v>
      </c>
      <c r="C14" s="45">
        <v>350000</v>
      </c>
      <c r="D14" s="45">
        <v>350000</v>
      </c>
      <c r="E14" s="45">
        <v>267167</v>
      </c>
      <c r="F14" s="45">
        <v>350000</v>
      </c>
      <c r="G14" s="118">
        <f t="shared" si="0"/>
        <v>1</v>
      </c>
      <c r="H14" s="38"/>
      <c r="J14" s="182"/>
    </row>
    <row r="15" spans="1:10" ht="15" customHeight="1" x14ac:dyDescent="0.2">
      <c r="A15" s="467" t="s">
        <v>46</v>
      </c>
      <c r="B15" s="147" t="s">
        <v>556</v>
      </c>
      <c r="C15" s="45">
        <v>250000</v>
      </c>
      <c r="D15" s="45">
        <v>250000</v>
      </c>
      <c r="E15" s="45">
        <v>268792</v>
      </c>
      <c r="F15" s="45">
        <v>300000</v>
      </c>
      <c r="G15" s="118">
        <f t="shared" ref="G15:G16" si="1">F15/C15</f>
        <v>1.2</v>
      </c>
      <c r="H15" s="38"/>
    </row>
    <row r="16" spans="1:10" ht="15" customHeight="1" x14ac:dyDescent="0.2">
      <c r="A16" s="42" t="s">
        <v>64</v>
      </c>
      <c r="B16" s="147" t="s">
        <v>568</v>
      </c>
      <c r="C16" s="45">
        <v>260000</v>
      </c>
      <c r="D16" s="45">
        <v>260000</v>
      </c>
      <c r="E16" s="45">
        <v>116901</v>
      </c>
      <c r="F16" s="45">
        <v>200000</v>
      </c>
      <c r="G16" s="118">
        <f t="shared" si="1"/>
        <v>0.76923076923076927</v>
      </c>
      <c r="H16" s="38"/>
    </row>
    <row r="17" spans="1:10" ht="15" customHeight="1" x14ac:dyDescent="0.2">
      <c r="A17" s="467" t="s">
        <v>81</v>
      </c>
      <c r="B17" s="148" t="s">
        <v>504</v>
      </c>
      <c r="C17" s="601">
        <v>440000</v>
      </c>
      <c r="D17" s="601">
        <v>440000</v>
      </c>
      <c r="E17" s="601">
        <v>120000</v>
      </c>
      <c r="F17" s="601">
        <v>150000</v>
      </c>
      <c r="G17" s="602">
        <f t="shared" si="0"/>
        <v>0.34090909090909088</v>
      </c>
      <c r="H17" s="38"/>
      <c r="I17" s="182"/>
      <c r="J17" s="182"/>
    </row>
    <row r="18" spans="1:10" ht="15" customHeight="1" x14ac:dyDescent="0.2">
      <c r="A18" s="467" t="s">
        <v>82</v>
      </c>
      <c r="B18" s="148" t="s">
        <v>580</v>
      </c>
      <c r="C18" s="724">
        <v>288000</v>
      </c>
      <c r="D18" s="724">
        <v>288000</v>
      </c>
      <c r="E18" s="724">
        <v>20000</v>
      </c>
      <c r="F18" s="724">
        <v>150000</v>
      </c>
      <c r="G18" s="725">
        <f t="shared" si="0"/>
        <v>0.52083333333333337</v>
      </c>
      <c r="H18" s="38"/>
    </row>
    <row r="19" spans="1:10" ht="15" customHeight="1" thickBot="1" x14ac:dyDescent="0.25">
      <c r="A19" s="467" t="s">
        <v>83</v>
      </c>
      <c r="B19" s="151" t="s">
        <v>733</v>
      </c>
      <c r="C19" s="88"/>
      <c r="D19" s="705"/>
      <c r="E19" s="705">
        <v>100000</v>
      </c>
      <c r="F19" s="705">
        <v>200000</v>
      </c>
      <c r="G19" s="706"/>
      <c r="H19" s="38"/>
    </row>
    <row r="20" spans="1:10" ht="15" customHeight="1" thickTop="1" thickBot="1" x14ac:dyDescent="0.25">
      <c r="A20" s="830" t="s">
        <v>112</v>
      </c>
      <c r="B20" s="830"/>
      <c r="C20" s="149">
        <f t="shared" ref="C20:D20" si="2">SUM(C9:C19)</f>
        <v>39492850</v>
      </c>
      <c r="D20" s="149">
        <f t="shared" si="2"/>
        <v>39476198</v>
      </c>
      <c r="E20" s="149">
        <f>SUM(E9:E19)</f>
        <v>38741109</v>
      </c>
      <c r="F20" s="149">
        <f>SUM(F9:F19)</f>
        <v>40719643</v>
      </c>
      <c r="G20" s="150">
        <f t="shared" si="0"/>
        <v>1.0310636735510352</v>
      </c>
      <c r="H20" s="38"/>
      <c r="I20" s="182"/>
    </row>
    <row r="21" spans="1:10" ht="6" customHeight="1" thickTop="1" x14ac:dyDescent="0.2">
      <c r="A21" s="38"/>
      <c r="B21" s="123"/>
      <c r="C21" s="41"/>
      <c r="D21" s="600"/>
      <c r="E21" s="600"/>
      <c r="F21" s="41"/>
      <c r="G21" s="280"/>
      <c r="H21" s="38"/>
    </row>
    <row r="22" spans="1:10" ht="15" customHeight="1" thickBot="1" x14ac:dyDescent="0.25">
      <c r="A22" s="646" t="s">
        <v>614</v>
      </c>
      <c r="B22" s="646"/>
      <c r="C22" s="61"/>
      <c r="D22" s="599"/>
      <c r="E22" s="599"/>
      <c r="F22" s="61"/>
      <c r="G22" s="281"/>
      <c r="H22" s="38"/>
    </row>
    <row r="23" spans="1:10" ht="15" customHeight="1" thickTop="1" x14ac:dyDescent="0.2">
      <c r="A23" s="146" t="s">
        <v>13</v>
      </c>
      <c r="B23" s="147" t="s">
        <v>138</v>
      </c>
      <c r="C23" s="45">
        <v>100000</v>
      </c>
      <c r="D23" s="45">
        <v>100000</v>
      </c>
      <c r="E23" s="45">
        <v>100000</v>
      </c>
      <c r="F23" s="45">
        <v>100000</v>
      </c>
      <c r="G23" s="118">
        <f t="shared" ref="G23:G36" si="3">F23/C23</f>
        <v>1</v>
      </c>
      <c r="H23" s="38"/>
    </row>
    <row r="24" spans="1:10" ht="15" customHeight="1" x14ac:dyDescent="0.2">
      <c r="A24" s="42" t="s">
        <v>14</v>
      </c>
      <c r="B24" s="147" t="s">
        <v>139</v>
      </c>
      <c r="C24" s="45">
        <v>4000000</v>
      </c>
      <c r="D24" s="45">
        <v>4000000</v>
      </c>
      <c r="E24" s="45">
        <v>4000000</v>
      </c>
      <c r="F24" s="45">
        <v>5000000</v>
      </c>
      <c r="G24" s="118">
        <f t="shared" si="3"/>
        <v>1.25</v>
      </c>
      <c r="H24" s="38"/>
    </row>
    <row r="25" spans="1:10" ht="15" customHeight="1" x14ac:dyDescent="0.2">
      <c r="A25" s="42" t="s">
        <v>42</v>
      </c>
      <c r="B25" s="147" t="s">
        <v>140</v>
      </c>
      <c r="C25" s="45">
        <v>290000</v>
      </c>
      <c r="D25" s="45">
        <v>100000</v>
      </c>
      <c r="E25" s="45">
        <v>0</v>
      </c>
      <c r="F25" s="45">
        <v>290000</v>
      </c>
      <c r="G25" s="118">
        <f t="shared" si="3"/>
        <v>1</v>
      </c>
      <c r="H25" s="38"/>
    </row>
    <row r="26" spans="1:10" ht="15" customHeight="1" x14ac:dyDescent="0.2">
      <c r="A26" s="42" t="s">
        <v>43</v>
      </c>
      <c r="B26" s="147" t="s">
        <v>141</v>
      </c>
      <c r="C26" s="45">
        <v>2200000</v>
      </c>
      <c r="D26" s="45">
        <v>1100000</v>
      </c>
      <c r="E26" s="45">
        <v>1100000</v>
      </c>
      <c r="F26" s="45">
        <v>2200000</v>
      </c>
      <c r="G26" s="118">
        <f t="shared" si="3"/>
        <v>1</v>
      </c>
      <c r="H26" s="38"/>
    </row>
    <row r="27" spans="1:10" ht="15" customHeight="1" x14ac:dyDescent="0.2">
      <c r="A27" s="42" t="s">
        <v>44</v>
      </c>
      <c r="B27" s="147" t="s">
        <v>629</v>
      </c>
      <c r="C27" s="45">
        <v>300000</v>
      </c>
      <c r="D27" s="45">
        <v>300000</v>
      </c>
      <c r="E27" s="45">
        <v>300000</v>
      </c>
      <c r="F27" s="45">
        <v>300000</v>
      </c>
      <c r="G27" s="118">
        <f t="shared" si="3"/>
        <v>1</v>
      </c>
      <c r="H27" s="38"/>
    </row>
    <row r="28" spans="1:10" ht="15" customHeight="1" x14ac:dyDescent="0.2">
      <c r="A28" s="42" t="s">
        <v>45</v>
      </c>
      <c r="B28" s="147" t="s">
        <v>142</v>
      </c>
      <c r="C28" s="45">
        <v>200000</v>
      </c>
      <c r="D28" s="45">
        <v>200000</v>
      </c>
      <c r="E28" s="45">
        <v>0</v>
      </c>
      <c r="F28" s="45">
        <v>200000</v>
      </c>
      <c r="G28" s="118">
        <f t="shared" si="3"/>
        <v>1</v>
      </c>
      <c r="H28" s="38"/>
    </row>
    <row r="29" spans="1:10" ht="15" customHeight="1" x14ac:dyDescent="0.2">
      <c r="A29" s="42" t="s">
        <v>46</v>
      </c>
      <c r="B29" s="147" t="s">
        <v>143</v>
      </c>
      <c r="C29" s="45">
        <v>100000</v>
      </c>
      <c r="D29" s="45">
        <v>0</v>
      </c>
      <c r="E29" s="45">
        <v>0</v>
      </c>
      <c r="F29" s="45">
        <v>100000</v>
      </c>
      <c r="G29" s="118">
        <f t="shared" si="3"/>
        <v>1</v>
      </c>
      <c r="H29" s="38"/>
    </row>
    <row r="30" spans="1:10" ht="15" customHeight="1" x14ac:dyDescent="0.2">
      <c r="A30" s="42" t="s">
        <v>64</v>
      </c>
      <c r="B30" s="147" t="s">
        <v>144</v>
      </c>
      <c r="C30" s="601">
        <v>100000</v>
      </c>
      <c r="D30" s="601">
        <v>100000</v>
      </c>
      <c r="E30" s="601">
        <v>50000</v>
      </c>
      <c r="F30" s="601">
        <v>100000</v>
      </c>
      <c r="G30" s="602">
        <f t="shared" si="3"/>
        <v>1</v>
      </c>
      <c r="H30" s="38"/>
    </row>
    <row r="31" spans="1:10" ht="15" customHeight="1" x14ac:dyDescent="0.2">
      <c r="A31" s="42" t="s">
        <v>81</v>
      </c>
      <c r="B31" s="147" t="s">
        <v>577</v>
      </c>
      <c r="C31" s="45">
        <v>100000</v>
      </c>
      <c r="D31" s="45">
        <v>100000</v>
      </c>
      <c r="E31" s="45">
        <v>50000</v>
      </c>
      <c r="F31" s="45">
        <v>100000</v>
      </c>
      <c r="G31" s="602">
        <f t="shared" si="3"/>
        <v>1</v>
      </c>
      <c r="H31" s="38"/>
    </row>
    <row r="32" spans="1:10" ht="15" customHeight="1" x14ac:dyDescent="0.2">
      <c r="A32" s="42" t="s">
        <v>82</v>
      </c>
      <c r="B32" s="148" t="s">
        <v>578</v>
      </c>
      <c r="C32" s="556">
        <v>100000</v>
      </c>
      <c r="D32" s="556">
        <v>0</v>
      </c>
      <c r="E32" s="556">
        <v>0</v>
      </c>
      <c r="F32" s="556">
        <v>100000</v>
      </c>
      <c r="G32" s="602">
        <f t="shared" si="3"/>
        <v>1</v>
      </c>
      <c r="H32" s="38"/>
    </row>
    <row r="33" spans="1:9" ht="15" customHeight="1" x14ac:dyDescent="0.2">
      <c r="A33" s="42" t="s">
        <v>83</v>
      </c>
      <c r="B33" s="148" t="s">
        <v>579</v>
      </c>
      <c r="C33" s="556">
        <v>25000</v>
      </c>
      <c r="D33" s="556">
        <v>25000</v>
      </c>
      <c r="E33" s="556">
        <v>0</v>
      </c>
      <c r="F33" s="556">
        <v>25000</v>
      </c>
      <c r="G33" s="602">
        <f t="shared" si="3"/>
        <v>1</v>
      </c>
      <c r="H33" s="38"/>
    </row>
    <row r="34" spans="1:9" ht="15" customHeight="1" x14ac:dyDescent="0.2">
      <c r="A34" s="42" t="s">
        <v>84</v>
      </c>
      <c r="B34" s="722" t="s">
        <v>732</v>
      </c>
      <c r="C34" s="723">
        <v>0</v>
      </c>
      <c r="D34" s="723">
        <v>0</v>
      </c>
      <c r="E34" s="723">
        <v>0</v>
      </c>
      <c r="F34" s="723">
        <v>255000</v>
      </c>
      <c r="G34" s="72"/>
      <c r="H34" s="38"/>
    </row>
    <row r="35" spans="1:9" ht="15" customHeight="1" thickBot="1" x14ac:dyDescent="0.25">
      <c r="A35" s="42" t="s">
        <v>85</v>
      </c>
      <c r="B35" s="468" t="s">
        <v>567</v>
      </c>
      <c r="C35" s="493">
        <v>125000</v>
      </c>
      <c r="D35" s="493">
        <v>125000</v>
      </c>
      <c r="E35" s="493">
        <v>161640</v>
      </c>
      <c r="F35" s="493">
        <v>125000</v>
      </c>
      <c r="G35" s="673">
        <f t="shared" si="3"/>
        <v>1</v>
      </c>
      <c r="H35" s="38"/>
    </row>
    <row r="36" spans="1:9" ht="15" customHeight="1" thickTop="1" thickBot="1" x14ac:dyDescent="0.25">
      <c r="A36" s="830" t="s">
        <v>112</v>
      </c>
      <c r="B36" s="830"/>
      <c r="C36" s="149">
        <f>SUM(C23:C35)</f>
        <v>7640000</v>
      </c>
      <c r="D36" s="149">
        <f>SUM(D23:D35)</f>
        <v>6150000</v>
      </c>
      <c r="E36" s="149">
        <f>SUM(E23:E35)</f>
        <v>5761640</v>
      </c>
      <c r="F36" s="149">
        <f>SUM(F23:F35)</f>
        <v>8895000</v>
      </c>
      <c r="G36" s="150">
        <f t="shared" si="3"/>
        <v>1.1642670157068062</v>
      </c>
      <c r="H36" s="38"/>
      <c r="I36" s="182"/>
    </row>
    <row r="37" spans="1:9" ht="6" customHeight="1" thickTop="1" x14ac:dyDescent="0.2">
      <c r="A37" s="38"/>
      <c r="B37" s="123"/>
      <c r="C37" s="41"/>
      <c r="D37" s="41"/>
      <c r="E37" s="41"/>
      <c r="F37" s="41"/>
      <c r="G37" s="280"/>
      <c r="H37" s="38"/>
    </row>
    <row r="38" spans="1:9" ht="15" customHeight="1" thickBot="1" x14ac:dyDescent="0.25">
      <c r="A38" s="831" t="s">
        <v>145</v>
      </c>
      <c r="B38" s="831"/>
      <c r="C38" s="377"/>
      <c r="D38" s="377"/>
      <c r="E38" s="377"/>
      <c r="F38" s="377"/>
      <c r="G38" s="538"/>
      <c r="H38" s="38"/>
    </row>
    <row r="39" spans="1:9" ht="15" customHeight="1" thickTop="1" thickBot="1" x14ac:dyDescent="0.25">
      <c r="A39" s="510" t="s">
        <v>13</v>
      </c>
      <c r="B39" s="151" t="s">
        <v>146</v>
      </c>
      <c r="C39" s="152">
        <v>0</v>
      </c>
      <c r="D39" s="152">
        <v>4387700</v>
      </c>
      <c r="E39" s="152">
        <v>4387700</v>
      </c>
      <c r="F39" s="152">
        <v>0</v>
      </c>
      <c r="G39" s="282"/>
      <c r="H39" s="38"/>
    </row>
    <row r="40" spans="1:9" ht="15" customHeight="1" thickTop="1" thickBot="1" x14ac:dyDescent="0.25">
      <c r="A40" s="830" t="s">
        <v>112</v>
      </c>
      <c r="B40" s="830"/>
      <c r="C40" s="149">
        <f>SUM(C39)</f>
        <v>0</v>
      </c>
      <c r="D40" s="149">
        <f t="shared" ref="D40:F40" si="4">SUM(D39)</f>
        <v>4387700</v>
      </c>
      <c r="E40" s="149">
        <f t="shared" si="4"/>
        <v>4387700</v>
      </c>
      <c r="F40" s="149">
        <f t="shared" si="4"/>
        <v>0</v>
      </c>
      <c r="G40" s="150">
        <f>SUM(G39)</f>
        <v>0</v>
      </c>
    </row>
    <row r="42" spans="1:9" ht="14.85" customHeight="1" x14ac:dyDescent="0.2">
      <c r="A42"/>
      <c r="B42"/>
    </row>
    <row r="43" spans="1:9" ht="14.85" customHeight="1" x14ac:dyDescent="0.2">
      <c r="A43"/>
      <c r="B43"/>
    </row>
    <row r="44" spans="1:9" ht="14.85" customHeight="1" x14ac:dyDescent="0.2">
      <c r="A44"/>
      <c r="B44"/>
    </row>
    <row r="45" spans="1:9" ht="14.85" customHeight="1" x14ac:dyDescent="0.2">
      <c r="A45"/>
      <c r="B45"/>
    </row>
  </sheetData>
  <sheetProtection selectLockedCells="1" selectUnlockedCells="1"/>
  <mergeCells count="4">
    <mergeCell ref="A40:B40"/>
    <mergeCell ref="A20:B20"/>
    <mergeCell ref="A36:B36"/>
    <mergeCell ref="A38:B3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6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528</v>
      </c>
    </row>
    <row r="2" spans="1:9" s="38" customFormat="1" ht="15" customHeight="1" x14ac:dyDescent="0.2">
      <c r="A2" s="3"/>
      <c r="B2" s="3"/>
      <c r="C2" s="3"/>
      <c r="D2" s="3"/>
      <c r="E2" s="3"/>
      <c r="G2" s="671" t="str">
        <f>'2.sz. melléklet'!G2</f>
        <v>az 2/2021. (III.3.) önkormányzati rendelethez</v>
      </c>
    </row>
    <row r="3" spans="1:9" s="38" customFormat="1" ht="15" customHeight="1" x14ac:dyDescent="0.2">
      <c r="A3" s="41"/>
      <c r="B3" s="41"/>
    </row>
    <row r="4" spans="1:9" ht="15" customHeight="1" thickBot="1" x14ac:dyDescent="0.25">
      <c r="G4" s="6" t="s">
        <v>300</v>
      </c>
    </row>
    <row r="5" spans="1:9" ht="45.75" thickTop="1" x14ac:dyDescent="0.2">
      <c r="A5" s="135" t="s">
        <v>62</v>
      </c>
      <c r="B5" s="670" t="s">
        <v>130</v>
      </c>
      <c r="C5" s="9" t="s">
        <v>636</v>
      </c>
      <c r="D5" s="9" t="s">
        <v>671</v>
      </c>
      <c r="E5" s="9" t="s">
        <v>672</v>
      </c>
      <c r="F5" s="9" t="s">
        <v>669</v>
      </c>
      <c r="G5" s="473" t="s">
        <v>670</v>
      </c>
      <c r="H5" s="144"/>
    </row>
    <row r="6" spans="1:9" ht="15" customHeight="1" thickBot="1" x14ac:dyDescent="0.25">
      <c r="A6" s="137" t="s">
        <v>3</v>
      </c>
      <c r="B6" s="14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4"/>
    </row>
    <row r="7" spans="1:9" ht="6" customHeight="1" thickTop="1" x14ac:dyDescent="0.2">
      <c r="A7" s="38"/>
      <c r="B7" s="145"/>
      <c r="C7" s="144"/>
      <c r="D7" s="598"/>
      <c r="E7" s="598"/>
      <c r="F7" s="144"/>
      <c r="G7" s="144"/>
      <c r="H7" s="144"/>
    </row>
    <row r="8" spans="1:9" ht="15" customHeight="1" thickBot="1" x14ac:dyDescent="0.25">
      <c r="A8" s="646" t="s">
        <v>628</v>
      </c>
      <c r="B8" s="646"/>
      <c r="C8" s="61"/>
      <c r="D8" s="599"/>
      <c r="E8" s="599"/>
      <c r="F8" s="61"/>
      <c r="G8" s="61"/>
      <c r="H8" s="38"/>
    </row>
    <row r="9" spans="1:9" ht="15" customHeight="1" thickTop="1" thickBot="1" x14ac:dyDescent="0.25">
      <c r="A9" s="360" t="s">
        <v>13</v>
      </c>
      <c r="B9" s="151" t="s">
        <v>662</v>
      </c>
      <c r="C9" s="88">
        <v>3748490</v>
      </c>
      <c r="D9" s="705">
        <v>3748490</v>
      </c>
      <c r="E9" s="705">
        <v>3748490</v>
      </c>
      <c r="F9" s="705">
        <v>0</v>
      </c>
      <c r="G9" s="706"/>
      <c r="H9" s="38"/>
    </row>
    <row r="10" spans="1:9" ht="15" customHeight="1" thickTop="1" thickBot="1" x14ac:dyDescent="0.25">
      <c r="A10" s="830" t="s">
        <v>112</v>
      </c>
      <c r="B10" s="830"/>
      <c r="C10" s="149">
        <f>SUM(C9)</f>
        <v>3748490</v>
      </c>
      <c r="D10" s="149">
        <f t="shared" ref="D10:F10" si="0">SUM(D9)</f>
        <v>3748490</v>
      </c>
      <c r="E10" s="149">
        <f t="shared" si="0"/>
        <v>3748490</v>
      </c>
      <c r="F10" s="149">
        <f t="shared" si="0"/>
        <v>0</v>
      </c>
      <c r="G10" s="150"/>
      <c r="H10" s="38"/>
      <c r="I10" s="182"/>
    </row>
    <row r="11" spans="1:9" ht="6" customHeight="1" thickTop="1" x14ac:dyDescent="0.2">
      <c r="A11" s="38"/>
      <c r="B11" s="123"/>
      <c r="C11" s="41"/>
      <c r="D11" s="600"/>
      <c r="E11" s="600"/>
      <c r="F11" s="41"/>
      <c r="G11" s="280"/>
      <c r="H11" s="38"/>
    </row>
    <row r="13" spans="1:9" ht="14.85" customHeight="1" x14ac:dyDescent="0.2">
      <c r="A13"/>
      <c r="B13"/>
    </row>
    <row r="14" spans="1:9" ht="14.85" customHeight="1" x14ac:dyDescent="0.2">
      <c r="A14"/>
      <c r="B14"/>
    </row>
    <row r="15" spans="1:9" ht="14.85" customHeight="1" x14ac:dyDescent="0.2">
      <c r="A15"/>
      <c r="B15"/>
    </row>
    <row r="16" spans="1:9" ht="14.85" customHeight="1" x14ac:dyDescent="0.2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3"/>
  <sheetViews>
    <sheetView zoomScaleNormal="100" workbookViewId="0"/>
  </sheetViews>
  <sheetFormatPr defaultRowHeight="12.75" x14ac:dyDescent="0.2"/>
  <cols>
    <col min="1" max="1" width="11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</cols>
  <sheetData>
    <row r="1" spans="1:6" s="38" customFormat="1" ht="15" customHeight="1" x14ac:dyDescent="0.2">
      <c r="C1" s="3"/>
      <c r="D1" s="3"/>
      <c r="E1" s="671" t="s">
        <v>569</v>
      </c>
    </row>
    <row r="2" spans="1:6" s="38" customFormat="1" ht="15" customHeight="1" x14ac:dyDescent="0.2">
      <c r="B2" s="3"/>
      <c r="C2" s="3"/>
      <c r="D2" s="3"/>
      <c r="E2" s="2" t="str">
        <f>'1.sz melléklet'!C2</f>
        <v>az  2/2021. (III.3.) önkormányzati rendelethez</v>
      </c>
    </row>
    <row r="3" spans="1:6" s="38" customFormat="1" ht="15" customHeight="1" x14ac:dyDescent="0.2">
      <c r="B3" s="41"/>
      <c r="C3" s="41"/>
      <c r="D3" s="41"/>
      <c r="E3" s="41"/>
    </row>
    <row r="4" spans="1:6" s="38" customFormat="1" ht="15" customHeight="1" x14ac:dyDescent="0.2">
      <c r="A4" s="762" t="s">
        <v>147</v>
      </c>
      <c r="B4" s="762"/>
      <c r="C4" s="762"/>
      <c r="D4" s="762"/>
      <c r="E4" s="762"/>
      <c r="F4" s="55"/>
    </row>
    <row r="5" spans="1:6" s="38" customFormat="1" ht="15" customHeight="1" x14ac:dyDescent="0.2">
      <c r="A5" s="762" t="s">
        <v>148</v>
      </c>
      <c r="B5" s="762"/>
      <c r="C5" s="762"/>
      <c r="D5" s="762"/>
      <c r="E5" s="762"/>
      <c r="F5" s="55"/>
    </row>
    <row r="6" spans="1:6" ht="15" customHeight="1" x14ac:dyDescent="0.2"/>
    <row r="7" spans="1:6" s="38" customFormat="1" ht="15" customHeight="1" x14ac:dyDescent="0.2">
      <c r="B7" s="41" t="s">
        <v>149</v>
      </c>
      <c r="C7" s="6"/>
      <c r="D7" s="6" t="s">
        <v>300</v>
      </c>
    </row>
    <row r="8" spans="1:6" s="38" customFormat="1" ht="9" customHeight="1" thickBot="1" x14ac:dyDescent="0.25">
      <c r="B8" s="41"/>
      <c r="C8" s="41"/>
      <c r="D8" s="41"/>
      <c r="E8" s="41"/>
    </row>
    <row r="9" spans="1:6" s="38" customFormat="1" ht="24.75" thickTop="1" x14ac:dyDescent="0.2">
      <c r="B9" s="135" t="s">
        <v>129</v>
      </c>
      <c r="C9" s="9" t="s">
        <v>2</v>
      </c>
      <c r="D9" s="10" t="s">
        <v>669</v>
      </c>
    </row>
    <row r="10" spans="1:6" s="38" customFormat="1" ht="15" customHeight="1" thickBot="1" x14ac:dyDescent="0.25">
      <c r="B10" s="439" t="s">
        <v>3</v>
      </c>
      <c r="C10" s="440" t="s">
        <v>4</v>
      </c>
      <c r="D10" s="14" t="s">
        <v>5</v>
      </c>
    </row>
    <row r="11" spans="1:6" s="38" customFormat="1" ht="15" customHeight="1" thickTop="1" thickBot="1" x14ac:dyDescent="0.25">
      <c r="B11" s="441"/>
      <c r="C11" s="442" t="s">
        <v>150</v>
      </c>
      <c r="D11" s="480">
        <v>0</v>
      </c>
    </row>
    <row r="12" spans="1:6" s="38" customFormat="1" ht="15" customHeight="1" thickTop="1" thickBot="1" x14ac:dyDescent="0.25">
      <c r="B12" s="443"/>
      <c r="C12" s="444" t="s">
        <v>112</v>
      </c>
      <c r="D12" s="14">
        <v>0</v>
      </c>
    </row>
    <row r="13" spans="1:6" s="38" customFormat="1" ht="15" customHeight="1" thickTop="1" x14ac:dyDescent="0.2">
      <c r="B13" s="153"/>
      <c r="C13" s="41"/>
      <c r="D13" s="41"/>
    </row>
    <row r="14" spans="1:6" s="38" customFormat="1" ht="15" customHeight="1" x14ac:dyDescent="0.2">
      <c r="B14" s="41"/>
      <c r="C14" s="41"/>
      <c r="D14" s="41"/>
    </row>
    <row r="15" spans="1:6" s="38" customFormat="1" ht="15" customHeight="1" x14ac:dyDescent="0.2">
      <c r="B15" s="41" t="s">
        <v>151</v>
      </c>
      <c r="C15" s="41"/>
      <c r="D15" s="41"/>
    </row>
    <row r="16" spans="1:6" s="38" customFormat="1" ht="8.25" customHeight="1" thickBot="1" x14ac:dyDescent="0.25">
      <c r="C16" s="41"/>
      <c r="D16" s="41"/>
    </row>
    <row r="17" spans="2:4" s="38" customFormat="1" ht="24.75" thickTop="1" x14ac:dyDescent="0.2">
      <c r="B17" s="135" t="s">
        <v>129</v>
      </c>
      <c r="C17" s="9" t="s">
        <v>2</v>
      </c>
      <c r="D17" s="10" t="s">
        <v>669</v>
      </c>
    </row>
    <row r="18" spans="2:4" s="38" customFormat="1" ht="15" customHeight="1" thickBot="1" x14ac:dyDescent="0.25">
      <c r="B18" s="445" t="s">
        <v>3</v>
      </c>
      <c r="C18" s="440" t="s">
        <v>4</v>
      </c>
      <c r="D18" s="14" t="s">
        <v>5</v>
      </c>
    </row>
    <row r="19" spans="2:4" s="38" customFormat="1" ht="15" customHeight="1" thickTop="1" x14ac:dyDescent="0.2">
      <c r="B19" s="446"/>
      <c r="C19" s="415" t="s">
        <v>18</v>
      </c>
      <c r="D19" s="481">
        <f>'8.sz. melléklet'!G63+'8.sz. melléklet'!G64</f>
        <v>86000000</v>
      </c>
    </row>
    <row r="20" spans="2:4" s="38" customFormat="1" ht="24" x14ac:dyDescent="0.2">
      <c r="B20" s="447"/>
      <c r="C20" s="448" t="s">
        <v>152</v>
      </c>
      <c r="D20" s="482">
        <f>'8.sz. melléklet'!G79</f>
        <v>24600000</v>
      </c>
    </row>
    <row r="21" spans="2:4" s="38" customFormat="1" ht="15" customHeight="1" x14ac:dyDescent="0.2">
      <c r="B21" s="447"/>
      <c r="C21" s="448" t="s">
        <v>153</v>
      </c>
      <c r="D21" s="482">
        <v>0</v>
      </c>
    </row>
    <row r="22" spans="2:4" s="38" customFormat="1" ht="15" customHeight="1" x14ac:dyDescent="0.2">
      <c r="B22" s="447"/>
      <c r="C22" s="448" t="s">
        <v>154</v>
      </c>
      <c r="D22" s="482">
        <v>0</v>
      </c>
    </row>
    <row r="23" spans="2:4" s="38" customFormat="1" ht="15" customHeight="1" thickBot="1" x14ac:dyDescent="0.25">
      <c r="B23" s="449"/>
      <c r="C23" s="450" t="s">
        <v>155</v>
      </c>
      <c r="D23" s="483">
        <f>'8.sz. melléklet'!G68</f>
        <v>500000</v>
      </c>
    </row>
    <row r="24" spans="2:4" s="38" customFormat="1" ht="15" customHeight="1" thickTop="1" thickBot="1" x14ac:dyDescent="0.25">
      <c r="B24" s="451"/>
      <c r="C24" s="444" t="s">
        <v>112</v>
      </c>
      <c r="D24" s="484">
        <f>SUM(D19:D23)</f>
        <v>111100000</v>
      </c>
    </row>
    <row r="25" spans="2:4" s="38" customFormat="1" ht="15" customHeight="1" thickTop="1" x14ac:dyDescent="0.2">
      <c r="B25" s="123"/>
      <c r="C25" s="41"/>
      <c r="D25" s="41"/>
    </row>
    <row r="26" spans="2:4" s="38" customFormat="1" ht="15" customHeight="1" x14ac:dyDescent="0.2">
      <c r="B26" s="41" t="s">
        <v>156</v>
      </c>
      <c r="C26" s="41"/>
      <c r="D26" s="41"/>
    </row>
    <row r="27" spans="2:4" s="38" customFormat="1" ht="9" customHeight="1" thickBot="1" x14ac:dyDescent="0.25">
      <c r="C27" s="41"/>
      <c r="D27" s="41"/>
    </row>
    <row r="28" spans="2:4" s="38" customFormat="1" ht="24.75" thickTop="1" x14ac:dyDescent="0.2">
      <c r="B28" s="135" t="s">
        <v>129</v>
      </c>
      <c r="C28" s="9" t="s">
        <v>2</v>
      </c>
      <c r="D28" s="10" t="s">
        <v>669</v>
      </c>
    </row>
    <row r="29" spans="2:4" s="38" customFormat="1" ht="15" customHeight="1" thickBot="1" x14ac:dyDescent="0.25">
      <c r="B29" s="439" t="s">
        <v>3</v>
      </c>
      <c r="C29" s="440" t="s">
        <v>4</v>
      </c>
      <c r="D29" s="14" t="s">
        <v>5</v>
      </c>
    </row>
    <row r="30" spans="2:4" s="38" customFormat="1" ht="15" customHeight="1" thickTop="1" x14ac:dyDescent="0.2">
      <c r="B30" s="452"/>
      <c r="C30" s="415" t="s">
        <v>157</v>
      </c>
      <c r="D30" s="481">
        <f>D24*0.5</f>
        <v>55550000</v>
      </c>
    </row>
    <row r="31" spans="2:4" s="38" customFormat="1" ht="24.75" thickBot="1" x14ac:dyDescent="0.25">
      <c r="B31" s="453"/>
      <c r="C31" s="450" t="s">
        <v>158</v>
      </c>
      <c r="D31" s="483">
        <v>0</v>
      </c>
    </row>
    <row r="32" spans="2:4" s="38" customFormat="1" ht="25.5" thickTop="1" thickBot="1" x14ac:dyDescent="0.25">
      <c r="B32" s="443"/>
      <c r="C32" s="444" t="s">
        <v>159</v>
      </c>
      <c r="D32" s="484">
        <f>SUM(D30:D31)</f>
        <v>55550000</v>
      </c>
    </row>
    <row r="33" ht="13.5" thickTop="1" x14ac:dyDescent="0.2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9"/>
  <sheetViews>
    <sheetView zoomScaleNormal="100" workbookViewId="0">
      <selection sqref="A1:I1"/>
    </sheetView>
  </sheetViews>
  <sheetFormatPr defaultRowHeight="12.75" x14ac:dyDescent="0.2"/>
  <cols>
    <col min="1" max="16384" width="9.140625" style="186"/>
  </cols>
  <sheetData>
    <row r="1" spans="1:9" s="232" customFormat="1" ht="15" customHeight="1" x14ac:dyDescent="0.2">
      <c r="A1" s="735" t="s">
        <v>529</v>
      </c>
      <c r="B1" s="735"/>
      <c r="C1" s="735"/>
      <c r="D1" s="735"/>
      <c r="E1" s="735"/>
      <c r="F1" s="735"/>
      <c r="G1" s="735"/>
      <c r="H1" s="735"/>
      <c r="I1" s="735"/>
    </row>
    <row r="2" spans="1:9" s="232" customFormat="1" ht="15" customHeight="1" x14ac:dyDescent="0.2">
      <c r="A2" s="212"/>
      <c r="B2" s="212"/>
      <c r="C2" s="212"/>
      <c r="D2" s="212"/>
      <c r="E2" s="212"/>
      <c r="F2" s="212"/>
      <c r="G2" s="212"/>
      <c r="H2" s="212"/>
      <c r="I2" s="185" t="str">
        <f>'2.sz. melléklet'!G2</f>
        <v>az 2/2021. (III.3.) önkormányzati rendelethez</v>
      </c>
    </row>
    <row r="3" spans="1:9" s="232" customFormat="1" ht="15" customHeight="1" x14ac:dyDescent="0.2">
      <c r="A3" s="231"/>
      <c r="B3" s="231"/>
      <c r="C3" s="231"/>
      <c r="D3" s="231"/>
      <c r="E3" s="231"/>
      <c r="F3" s="231"/>
      <c r="G3" s="231"/>
      <c r="H3" s="231"/>
      <c r="I3" s="231"/>
    </row>
    <row r="4" spans="1:9" s="232" customFormat="1" ht="15" customHeight="1" x14ac:dyDescent="0.2">
      <c r="A4" s="231"/>
      <c r="B4" s="231"/>
      <c r="C4" s="231"/>
      <c r="D4" s="231"/>
      <c r="E4" s="231"/>
      <c r="F4" s="231"/>
      <c r="G4" s="231"/>
      <c r="H4" s="231"/>
      <c r="I4" s="231"/>
    </row>
    <row r="5" spans="1:9" s="232" customFormat="1" ht="15" customHeight="1" x14ac:dyDescent="0.2">
      <c r="A5" s="191"/>
    </row>
    <row r="6" spans="1:9" s="232" customFormat="1" ht="15" customHeight="1" x14ac:dyDescent="0.2">
      <c r="A6" s="191"/>
    </row>
    <row r="7" spans="1:9" s="232" customFormat="1" ht="15" customHeight="1" x14ac:dyDescent="0.2">
      <c r="A7" s="191"/>
    </row>
    <row r="8" spans="1:9" s="232" customFormat="1" ht="15" customHeight="1" x14ac:dyDescent="0.2">
      <c r="A8" s="832" t="s">
        <v>275</v>
      </c>
      <c r="B8" s="832"/>
      <c r="C8" s="832"/>
      <c r="D8" s="832"/>
      <c r="E8" s="832"/>
      <c r="F8" s="832"/>
      <c r="G8" s="832"/>
      <c r="H8" s="832"/>
      <c r="I8" s="832"/>
    </row>
    <row r="9" spans="1:9" s="232" customFormat="1" ht="15" customHeight="1" x14ac:dyDescent="0.2">
      <c r="A9" s="707"/>
      <c r="B9" s="729"/>
      <c r="C9" s="729"/>
      <c r="D9" s="729"/>
      <c r="E9" s="729"/>
      <c r="F9" s="729"/>
      <c r="G9" s="729"/>
      <c r="H9" s="729"/>
      <c r="I9" s="729"/>
    </row>
    <row r="10" spans="1:9" s="232" customFormat="1" ht="15" customHeight="1" x14ac:dyDescent="0.2">
      <c r="A10" s="707"/>
      <c r="B10" s="729"/>
      <c r="C10" s="729"/>
      <c r="D10" s="729"/>
      <c r="E10" s="729"/>
      <c r="F10" s="729"/>
      <c r="G10" s="729"/>
      <c r="H10" s="729"/>
      <c r="I10" s="729"/>
    </row>
    <row r="11" spans="1:9" s="232" customFormat="1" ht="15" customHeight="1" x14ac:dyDescent="0.2">
      <c r="A11" s="707"/>
      <c r="B11" s="729"/>
      <c r="C11" s="729"/>
      <c r="D11" s="729"/>
      <c r="E11" s="729"/>
      <c r="F11" s="729"/>
      <c r="G11" s="729"/>
      <c r="H11" s="729"/>
      <c r="I11" s="729"/>
    </row>
    <row r="12" spans="1:9" s="232" customFormat="1" ht="15" customHeight="1" x14ac:dyDescent="0.2">
      <c r="A12" s="707"/>
      <c r="B12" s="729"/>
      <c r="C12" s="729"/>
      <c r="D12" s="729"/>
      <c r="E12" s="729"/>
      <c r="F12" s="729"/>
      <c r="G12" s="729"/>
      <c r="H12" s="729"/>
      <c r="I12" s="729"/>
    </row>
    <row r="13" spans="1:9" s="232" customFormat="1" ht="15" customHeight="1" x14ac:dyDescent="0.2">
      <c r="A13" s="832" t="s">
        <v>276</v>
      </c>
      <c r="B13" s="832"/>
      <c r="C13" s="832"/>
      <c r="D13" s="832"/>
      <c r="E13" s="832"/>
      <c r="F13" s="832"/>
      <c r="G13" s="832"/>
      <c r="H13" s="832"/>
      <c r="I13" s="832"/>
    </row>
    <row r="14" spans="1:9" s="232" customFormat="1" ht="15" customHeight="1" x14ac:dyDescent="0.2">
      <c r="A14" s="677"/>
      <c r="B14" s="677"/>
      <c r="C14" s="677"/>
      <c r="D14" s="677"/>
      <c r="E14" s="677"/>
      <c r="F14" s="677"/>
      <c r="G14" s="677"/>
      <c r="H14" s="677"/>
      <c r="I14" s="677"/>
    </row>
    <row r="15" spans="1:9" s="232" customFormat="1" ht="15" customHeight="1" x14ac:dyDescent="0.2">
      <c r="A15" s="677"/>
      <c r="B15" s="677"/>
      <c r="C15" s="677"/>
      <c r="D15" s="677"/>
      <c r="E15" s="677"/>
      <c r="F15" s="677"/>
      <c r="G15" s="677"/>
      <c r="H15" s="677"/>
      <c r="I15" s="677"/>
    </row>
    <row r="16" spans="1:9" x14ac:dyDescent="0.2">
      <c r="A16" s="678"/>
      <c r="B16" s="678"/>
      <c r="C16" s="678"/>
      <c r="D16" s="678"/>
      <c r="E16" s="678"/>
      <c r="F16" s="678"/>
      <c r="G16" s="678"/>
      <c r="H16" s="678"/>
      <c r="I16" s="678"/>
    </row>
    <row r="17" spans="1:9" x14ac:dyDescent="0.2">
      <c r="A17" s="678"/>
      <c r="B17" s="678"/>
      <c r="C17" s="678"/>
      <c r="D17" s="678"/>
      <c r="E17" s="678"/>
      <c r="F17" s="678"/>
      <c r="G17" s="678"/>
      <c r="H17" s="678"/>
      <c r="I17" s="678"/>
    </row>
    <row r="18" spans="1:9" x14ac:dyDescent="0.2">
      <c r="A18" s="678"/>
      <c r="B18" s="678"/>
      <c r="C18" s="678"/>
      <c r="D18" s="678"/>
      <c r="E18" s="678"/>
      <c r="F18" s="678"/>
      <c r="G18" s="678"/>
      <c r="H18" s="678"/>
      <c r="I18" s="678"/>
    </row>
    <row r="19" spans="1:9" x14ac:dyDescent="0.2">
      <c r="A19" s="678"/>
      <c r="B19" s="678"/>
      <c r="C19" s="678"/>
      <c r="D19" s="678"/>
      <c r="E19" s="678"/>
      <c r="F19" s="678"/>
      <c r="G19" s="678"/>
      <c r="H19" s="678"/>
      <c r="I19" s="678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zoomScaleNormal="100" workbookViewId="0">
      <selection sqref="A1:I1"/>
    </sheetView>
  </sheetViews>
  <sheetFormatPr defaultRowHeight="12.75" x14ac:dyDescent="0.2"/>
  <cols>
    <col min="1" max="4" width="9.140625" style="187"/>
    <col min="5" max="5" width="7.42578125" style="187" customWidth="1"/>
    <col min="6" max="6" width="11.42578125" style="187" customWidth="1"/>
    <col min="7" max="9" width="9.140625" style="187"/>
    <col min="10" max="16384" width="9.140625" style="186"/>
  </cols>
  <sheetData>
    <row r="1" spans="1:9" s="189" customFormat="1" ht="15" customHeight="1" x14ac:dyDescent="0.2">
      <c r="A1" s="735" t="s">
        <v>530</v>
      </c>
      <c r="B1" s="735"/>
      <c r="C1" s="735"/>
      <c r="D1" s="735"/>
      <c r="E1" s="735"/>
      <c r="F1" s="735"/>
      <c r="G1" s="735"/>
      <c r="H1" s="735"/>
      <c r="I1" s="735"/>
    </row>
    <row r="2" spans="1:9" s="189" customFormat="1" ht="15" customHeight="1" x14ac:dyDescent="0.2">
      <c r="A2" s="212"/>
      <c r="B2" s="212"/>
      <c r="C2" s="212"/>
      <c r="D2" s="212"/>
      <c r="E2" s="212"/>
      <c r="F2" s="212"/>
      <c r="G2" s="212"/>
      <c r="H2" s="212"/>
      <c r="I2" s="185" t="str">
        <f>'2.sz. melléklet'!G2</f>
        <v>az 2/2021. (III.3.) önkormányzati rendelethez</v>
      </c>
    </row>
    <row r="3" spans="1:9" s="189" customFormat="1" ht="15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</row>
    <row r="4" spans="1:9" s="189" customFormat="1" ht="1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</row>
    <row r="5" spans="1:9" s="189" customFormat="1" ht="15" customHeight="1" x14ac:dyDescent="0.2">
      <c r="A5" s="832" t="s">
        <v>277</v>
      </c>
      <c r="B5" s="832"/>
      <c r="C5" s="832"/>
      <c r="D5" s="832"/>
      <c r="E5" s="832"/>
      <c r="F5" s="832"/>
      <c r="G5" s="832"/>
      <c r="H5" s="832"/>
      <c r="I5" s="832"/>
    </row>
    <row r="6" spans="1:9" s="189" customFormat="1" ht="15" customHeight="1" x14ac:dyDescent="0.2">
      <c r="A6" s="707"/>
      <c r="B6" s="707"/>
      <c r="C6" s="707"/>
      <c r="D6" s="707"/>
      <c r="E6" s="707"/>
      <c r="F6" s="707"/>
      <c r="G6" s="707"/>
      <c r="H6" s="707"/>
      <c r="I6" s="707"/>
    </row>
    <row r="7" spans="1:9" s="189" customFormat="1" ht="15" customHeight="1" x14ac:dyDescent="0.2">
      <c r="A7" s="707"/>
      <c r="B7" s="707"/>
      <c r="C7" s="707"/>
      <c r="D7" s="707"/>
      <c r="E7" s="707"/>
      <c r="F7" s="707"/>
      <c r="G7" s="707"/>
      <c r="H7" s="707"/>
      <c r="I7" s="707"/>
    </row>
    <row r="8" spans="1:9" s="189" customFormat="1" ht="15" customHeight="1" x14ac:dyDescent="0.2">
      <c r="A8" s="707" t="s">
        <v>635</v>
      </c>
      <c r="B8" s="707"/>
      <c r="C8" s="707"/>
      <c r="D8" s="707"/>
      <c r="E8" s="707"/>
      <c r="F8" s="707"/>
      <c r="G8" s="707"/>
      <c r="H8" s="707"/>
      <c r="I8" s="707"/>
    </row>
    <row r="9" spans="1:9" s="189" customFormat="1" ht="15" customHeight="1" x14ac:dyDescent="0.2">
      <c r="A9" s="707"/>
      <c r="B9" s="707"/>
      <c r="C9" s="707"/>
      <c r="D9" s="707"/>
      <c r="E9" s="707"/>
      <c r="F9" s="707"/>
      <c r="G9" s="707"/>
      <c r="H9" s="707"/>
      <c r="I9" s="707"/>
    </row>
    <row r="10" spans="1:9" s="189" customFormat="1" ht="15" customHeight="1" x14ac:dyDescent="0.2">
      <c r="A10" s="707"/>
      <c r="B10" s="707"/>
      <c r="C10" s="707"/>
      <c r="D10" s="707"/>
      <c r="E10" s="707"/>
      <c r="F10" s="707"/>
      <c r="G10" s="707"/>
      <c r="H10" s="707"/>
      <c r="I10" s="707"/>
    </row>
    <row r="11" spans="1:9" s="189" customFormat="1" ht="15" customHeight="1" x14ac:dyDescent="0.2">
      <c r="A11" s="707"/>
      <c r="B11" s="707"/>
      <c r="C11" s="707"/>
      <c r="D11" s="707"/>
      <c r="E11" s="707"/>
      <c r="F11" s="707"/>
      <c r="G11" s="707"/>
      <c r="H11" s="707"/>
      <c r="I11" s="707"/>
    </row>
    <row r="12" spans="1:9" s="189" customFormat="1" ht="15" customHeight="1" x14ac:dyDescent="0.2">
      <c r="A12" s="707" t="s">
        <v>278</v>
      </c>
      <c r="B12" s="707"/>
      <c r="C12" s="707"/>
      <c r="D12" s="707"/>
      <c r="E12" s="707"/>
      <c r="F12" s="728" t="s">
        <v>623</v>
      </c>
      <c r="G12" s="707"/>
      <c r="H12" s="707"/>
      <c r="I12" s="707"/>
    </row>
    <row r="13" spans="1:9" s="189" customFormat="1" ht="15" customHeight="1" x14ac:dyDescent="0.2">
      <c r="A13" s="707"/>
      <c r="B13" s="707"/>
      <c r="C13" s="707"/>
      <c r="D13" s="707"/>
      <c r="E13" s="707"/>
      <c r="F13" s="728"/>
      <c r="G13" s="707"/>
      <c r="H13" s="707"/>
      <c r="I13" s="707"/>
    </row>
    <row r="14" spans="1:9" s="189" customFormat="1" ht="15" customHeight="1" x14ac:dyDescent="0.2">
      <c r="A14" s="707" t="s">
        <v>279</v>
      </c>
      <c r="B14" s="707"/>
      <c r="C14" s="707"/>
      <c r="D14" s="707"/>
      <c r="E14" s="707"/>
      <c r="F14" s="728" t="s">
        <v>624</v>
      </c>
      <c r="G14" s="707"/>
      <c r="H14" s="707"/>
      <c r="I14" s="707"/>
    </row>
    <row r="15" spans="1:9" s="189" customFormat="1" ht="15" customHeight="1" x14ac:dyDescent="0.2">
      <c r="A15" s="707" t="s">
        <v>280</v>
      </c>
      <c r="B15" s="707"/>
      <c r="C15" s="707"/>
      <c r="D15" s="707"/>
      <c r="E15" s="707"/>
      <c r="F15" s="728"/>
      <c r="G15" s="707"/>
      <c r="H15" s="707"/>
      <c r="I15" s="707"/>
    </row>
    <row r="16" spans="1:9" s="189" customFormat="1" ht="15" customHeight="1" x14ac:dyDescent="0.2">
      <c r="A16" s="707" t="s">
        <v>281</v>
      </c>
      <c r="B16" s="707"/>
      <c r="C16" s="707"/>
      <c r="D16" s="707"/>
      <c r="E16" s="707"/>
      <c r="F16" s="728" t="s">
        <v>624</v>
      </c>
      <c r="G16" s="707"/>
      <c r="H16" s="707"/>
      <c r="I16" s="707"/>
    </row>
    <row r="17" spans="1:9" s="189" customFormat="1" ht="15" customHeight="1" x14ac:dyDescent="0.2">
      <c r="A17" s="707"/>
      <c r="B17" s="707"/>
      <c r="C17" s="707"/>
      <c r="D17" s="707"/>
      <c r="E17" s="707"/>
      <c r="F17" s="728"/>
      <c r="G17" s="707"/>
      <c r="H17" s="707"/>
      <c r="I17" s="707"/>
    </row>
    <row r="18" spans="1:9" s="189" customFormat="1" ht="15" customHeight="1" x14ac:dyDescent="0.2">
      <c r="A18" s="707" t="s">
        <v>282</v>
      </c>
      <c r="B18" s="707"/>
      <c r="C18" s="707"/>
      <c r="D18" s="707"/>
      <c r="E18" s="707"/>
      <c r="F18" s="728" t="s">
        <v>625</v>
      </c>
      <c r="G18" s="707"/>
      <c r="H18" s="707"/>
      <c r="I18" s="707"/>
    </row>
    <row r="19" spans="1:9" s="189" customFormat="1" ht="15" customHeight="1" x14ac:dyDescent="0.2">
      <c r="A19" s="707"/>
      <c r="B19" s="707"/>
      <c r="C19" s="707"/>
      <c r="D19" s="707"/>
      <c r="E19" s="707"/>
      <c r="F19" s="707"/>
      <c r="G19" s="707"/>
      <c r="H19" s="707"/>
      <c r="I19" s="707"/>
    </row>
    <row r="20" spans="1:9" s="189" customFormat="1" ht="15" customHeight="1" x14ac:dyDescent="0.2">
      <c r="A20" s="707"/>
      <c r="B20" s="707"/>
      <c r="C20" s="707"/>
      <c r="D20" s="707"/>
      <c r="E20" s="707"/>
      <c r="F20" s="707"/>
      <c r="G20" s="707"/>
      <c r="H20" s="707"/>
      <c r="I20" s="707"/>
    </row>
    <row r="21" spans="1:9" s="189" customFormat="1" ht="15" customHeight="1" x14ac:dyDescent="0.2">
      <c r="A21" s="707" t="s">
        <v>283</v>
      </c>
      <c r="B21" s="707"/>
      <c r="C21" s="707"/>
      <c r="D21" s="707"/>
      <c r="E21" s="707"/>
      <c r="F21" s="707"/>
      <c r="G21" s="707"/>
      <c r="H21" s="707"/>
      <c r="I21" s="70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2"/>
      <c r="F1" s="2"/>
      <c r="G1" s="2" t="s">
        <v>514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709" t="s">
        <v>743</v>
      </c>
    </row>
    <row r="3" spans="1:8" s="1" customFormat="1" ht="15" customHeight="1" x14ac:dyDescent="0.2">
      <c r="A3" s="4"/>
    </row>
    <row r="4" spans="1:8" s="1" customFormat="1" ht="15" customHeight="1" x14ac:dyDescent="0.2">
      <c r="A4" s="752" t="s">
        <v>688</v>
      </c>
      <c r="B4" s="752"/>
      <c r="C4" s="752"/>
      <c r="D4" s="752"/>
      <c r="E4" s="752"/>
      <c r="F4" s="752"/>
      <c r="G4" s="752"/>
    </row>
    <row r="5" spans="1:8" s="1" customFormat="1" ht="15" customHeight="1" thickBot="1" x14ac:dyDescent="0.25">
      <c r="A5" s="5"/>
      <c r="B5" s="5"/>
      <c r="C5" s="5"/>
      <c r="D5" s="5"/>
      <c r="E5" s="5"/>
      <c r="F5" s="5"/>
      <c r="G5" s="416" t="s">
        <v>300</v>
      </c>
    </row>
    <row r="6" spans="1:8" ht="51" customHeight="1" thickTop="1" x14ac:dyDescent="0.2">
      <c r="A6" s="7" t="s">
        <v>1</v>
      </c>
      <c r="B6" s="8" t="s">
        <v>2</v>
      </c>
      <c r="C6" s="9" t="s">
        <v>636</v>
      </c>
      <c r="D6" s="9" t="s">
        <v>671</v>
      </c>
      <c r="E6" s="9" t="s">
        <v>672</v>
      </c>
      <c r="F6" s="9" t="s">
        <v>669</v>
      </c>
      <c r="G6" s="473" t="s">
        <v>670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">
      <c r="A8" s="754" t="s">
        <v>10</v>
      </c>
      <c r="B8" s="755"/>
      <c r="C8" s="755"/>
      <c r="D8" s="755"/>
      <c r="E8" s="755"/>
      <c r="F8" s="755"/>
      <c r="G8" s="756"/>
      <c r="H8" s="15"/>
    </row>
    <row r="9" spans="1:8" ht="15" customHeight="1" x14ac:dyDescent="0.2">
      <c r="A9" s="24" t="s">
        <v>11</v>
      </c>
      <c r="B9" s="25" t="s">
        <v>594</v>
      </c>
      <c r="C9" s="26">
        <f>SUM(C10:C11)</f>
        <v>85404388</v>
      </c>
      <c r="D9" s="26">
        <f t="shared" ref="D9:F9" si="0">SUM(D10:D11)</f>
        <v>91501107</v>
      </c>
      <c r="E9" s="26">
        <f t="shared" si="0"/>
        <v>91501107</v>
      </c>
      <c r="F9" s="26">
        <f t="shared" si="0"/>
        <v>53374772</v>
      </c>
      <c r="G9" s="79">
        <f>F9/C9</f>
        <v>0.62496521841477282</v>
      </c>
      <c r="H9" s="15"/>
    </row>
    <row r="10" spans="1:8" ht="15" customHeight="1" x14ac:dyDescent="0.2">
      <c r="A10" s="17" t="s">
        <v>13</v>
      </c>
      <c r="B10" s="18" t="s">
        <v>395</v>
      </c>
      <c r="C10" s="19">
        <f>'8.sz. melléklet'!D57</f>
        <v>68304478</v>
      </c>
      <c r="D10" s="19">
        <f>'8.sz. melléklet'!E57</f>
        <v>82896040</v>
      </c>
      <c r="E10" s="19">
        <f>'8.sz. melléklet'!F57</f>
        <v>82896040</v>
      </c>
      <c r="F10" s="19">
        <f>'8.sz. melléklet'!G57</f>
        <v>47293338</v>
      </c>
      <c r="G10" s="118">
        <f>F10/C10</f>
        <v>0.6923900069919281</v>
      </c>
      <c r="H10" s="15"/>
    </row>
    <row r="11" spans="1:8" ht="24" x14ac:dyDescent="0.2">
      <c r="A11" s="17" t="s">
        <v>14</v>
      </c>
      <c r="B11" s="47" t="s">
        <v>596</v>
      </c>
      <c r="C11" s="19">
        <f>'8.sz. melléklet'!D58</f>
        <v>17099910</v>
      </c>
      <c r="D11" s="19">
        <f>'8.sz. melléklet'!E58</f>
        <v>8605067</v>
      </c>
      <c r="E11" s="19">
        <f>'8.sz. melléklet'!F58</f>
        <v>8605067</v>
      </c>
      <c r="F11" s="19">
        <f>'8.sz. melléklet'!G58</f>
        <v>6081434</v>
      </c>
      <c r="G11" s="118">
        <f>F11/C11</f>
        <v>0.35564128700092573</v>
      </c>
      <c r="H11" s="15"/>
    </row>
    <row r="12" spans="1:8" ht="24" x14ac:dyDescent="0.2">
      <c r="A12" s="24" t="s">
        <v>19</v>
      </c>
      <c r="B12" s="636" t="s">
        <v>595</v>
      </c>
      <c r="C12" s="26">
        <f>SUM(C13:C14)</f>
        <v>136908866</v>
      </c>
      <c r="D12" s="26">
        <f t="shared" ref="D12:F12" si="1">SUM(D13:D14)</f>
        <v>195878115</v>
      </c>
      <c r="E12" s="26">
        <f t="shared" si="1"/>
        <v>195878115</v>
      </c>
      <c r="F12" s="26">
        <f t="shared" si="1"/>
        <v>33246570</v>
      </c>
      <c r="G12" s="79">
        <f>F12/C12</f>
        <v>0.24283723159316797</v>
      </c>
      <c r="H12" s="15"/>
    </row>
    <row r="13" spans="1:8" ht="15" customHeight="1" x14ac:dyDescent="0.2">
      <c r="A13" s="17" t="s">
        <v>13</v>
      </c>
      <c r="B13" s="18" t="s">
        <v>574</v>
      </c>
      <c r="C13" s="19">
        <f>'8.sz. melléklet'!D60</f>
        <v>0</v>
      </c>
      <c r="D13" s="19">
        <f>'8.sz. melléklet'!E60</f>
        <v>195000</v>
      </c>
      <c r="E13" s="19">
        <f>'8.sz. melléklet'!F60</f>
        <v>195000</v>
      </c>
      <c r="F13" s="19">
        <f>'8.sz. melléklet'!G60</f>
        <v>0</v>
      </c>
      <c r="G13" s="79"/>
      <c r="H13" s="15"/>
    </row>
    <row r="14" spans="1:8" ht="24" x14ac:dyDescent="0.2">
      <c r="A14" s="17" t="s">
        <v>14</v>
      </c>
      <c r="B14" s="47" t="s">
        <v>597</v>
      </c>
      <c r="C14" s="19">
        <f>'8.sz. melléklet'!D61</f>
        <v>136908866</v>
      </c>
      <c r="D14" s="19">
        <f>'8.sz. melléklet'!E61</f>
        <v>195683115</v>
      </c>
      <c r="E14" s="19">
        <f>'8.sz. melléklet'!F61</f>
        <v>195683115</v>
      </c>
      <c r="F14" s="19">
        <f>'8.sz. melléklet'!G61</f>
        <v>33246570</v>
      </c>
      <c r="G14" s="118">
        <f t="shared" ref="G14:G23" si="2">F14/C14</f>
        <v>0.24283723159316797</v>
      </c>
      <c r="H14" s="15"/>
    </row>
    <row r="15" spans="1:8" ht="15" customHeight="1" x14ac:dyDescent="0.2">
      <c r="A15" s="24" t="s">
        <v>20</v>
      </c>
      <c r="B15" s="67" t="s">
        <v>15</v>
      </c>
      <c r="C15" s="68">
        <f>SUM(C16:C18)</f>
        <v>106000000</v>
      </c>
      <c r="D15" s="68">
        <f>SUM(D16:D18)</f>
        <v>78345766</v>
      </c>
      <c r="E15" s="68">
        <f t="shared" ref="E15:F15" si="3">SUM(E16:E18)</f>
        <v>78345766</v>
      </c>
      <c r="F15" s="68">
        <f t="shared" si="3"/>
        <v>86500000</v>
      </c>
      <c r="G15" s="79">
        <f t="shared" si="2"/>
        <v>0.81603773584905659</v>
      </c>
      <c r="H15" s="15"/>
    </row>
    <row r="16" spans="1:8" ht="15" customHeight="1" x14ac:dyDescent="0.2">
      <c r="A16" s="314" t="s">
        <v>13</v>
      </c>
      <c r="B16" s="315" t="s">
        <v>403</v>
      </c>
      <c r="C16" s="171">
        <f>'8.sz. melléklet'!D63</f>
        <v>63000000</v>
      </c>
      <c r="D16" s="171">
        <f>'8.sz. melléklet'!E63</f>
        <v>57612853</v>
      </c>
      <c r="E16" s="171">
        <f>'8.sz. melléklet'!F63</f>
        <v>57612853</v>
      </c>
      <c r="F16" s="171">
        <f>'8.sz. melléklet'!G63</f>
        <v>55000000</v>
      </c>
      <c r="G16" s="87">
        <f t="shared" si="2"/>
        <v>0.87301587301587302</v>
      </c>
      <c r="H16" s="15"/>
    </row>
    <row r="17" spans="1:8" ht="15" customHeight="1" x14ac:dyDescent="0.2">
      <c r="A17" s="314" t="s">
        <v>14</v>
      </c>
      <c r="B17" s="315" t="s">
        <v>404</v>
      </c>
      <c r="C17" s="171">
        <f>'8.sz. melléklet'!D64</f>
        <v>42500000</v>
      </c>
      <c r="D17" s="171">
        <f>'8.sz. melléklet'!E64</f>
        <v>20174312</v>
      </c>
      <c r="E17" s="171">
        <f>'8.sz. melléklet'!F64</f>
        <v>20174312</v>
      </c>
      <c r="F17" s="171">
        <f>'8.sz. melléklet'!G64</f>
        <v>31000000</v>
      </c>
      <c r="G17" s="87">
        <f t="shared" si="2"/>
        <v>0.72941176470588232</v>
      </c>
      <c r="H17" s="15"/>
    </row>
    <row r="18" spans="1:8" ht="15" customHeight="1" x14ac:dyDescent="0.2">
      <c r="A18" s="314" t="s">
        <v>42</v>
      </c>
      <c r="B18" s="315" t="s">
        <v>414</v>
      </c>
      <c r="C18" s="171">
        <f>'8.sz. melléklet'!D68</f>
        <v>500000</v>
      </c>
      <c r="D18" s="171">
        <f>'8.sz. melléklet'!E68</f>
        <v>558601</v>
      </c>
      <c r="E18" s="171">
        <f>'8.sz. melléklet'!F68</f>
        <v>558601</v>
      </c>
      <c r="F18" s="171">
        <f>'8.sz. melléklet'!G68</f>
        <v>500000</v>
      </c>
      <c r="G18" s="87">
        <f t="shared" si="2"/>
        <v>1</v>
      </c>
      <c r="H18" s="15"/>
    </row>
    <row r="19" spans="1:8" ht="15" customHeight="1" x14ac:dyDescent="0.2">
      <c r="A19" s="24" t="s">
        <v>21</v>
      </c>
      <c r="B19" s="16" t="s">
        <v>12</v>
      </c>
      <c r="C19" s="26">
        <f>'8.sz. melléklet'!D69+'9.sz. melléklet'!D35</f>
        <v>76522544</v>
      </c>
      <c r="D19" s="26">
        <f>'8.sz. melléklet'!E69+'9.sz. melléklet'!E35</f>
        <v>81615879</v>
      </c>
      <c r="E19" s="26">
        <f>'8.sz. melléklet'!F69+'9.sz. melléklet'!F35</f>
        <v>83424640</v>
      </c>
      <c r="F19" s="26">
        <f>'8.sz. melléklet'!G69+'9.sz. melléklet'!G35</f>
        <v>95717477</v>
      </c>
      <c r="G19" s="79">
        <f>F19/C19</f>
        <v>1.2508402360486082</v>
      </c>
      <c r="H19" s="15"/>
    </row>
    <row r="20" spans="1:8" ht="15" customHeight="1" x14ac:dyDescent="0.2">
      <c r="A20" s="24" t="s">
        <v>22</v>
      </c>
      <c r="B20" s="25" t="s">
        <v>495</v>
      </c>
      <c r="C20" s="26">
        <f>'8.sz. melléklet'!D78</f>
        <v>0</v>
      </c>
      <c r="D20" s="26">
        <f>'8.sz. melléklet'!E78</f>
        <v>24796850</v>
      </c>
      <c r="E20" s="26">
        <f>'8.sz. melléklet'!F78</f>
        <v>24796850</v>
      </c>
      <c r="F20" s="26">
        <f>'8.sz. melléklet'!G78</f>
        <v>24600000</v>
      </c>
      <c r="G20" s="79"/>
      <c r="H20" s="15"/>
    </row>
    <row r="21" spans="1:8" ht="15" customHeight="1" x14ac:dyDescent="0.2">
      <c r="A21" s="603" t="s">
        <v>598</v>
      </c>
      <c r="B21" s="25" t="s">
        <v>23</v>
      </c>
      <c r="C21" s="26">
        <f>'8.sz. melléklet'!D81</f>
        <v>0</v>
      </c>
      <c r="D21" s="26">
        <f>'8.sz. melléklet'!E81</f>
        <v>0</v>
      </c>
      <c r="E21" s="26">
        <f>'8.sz. melléklet'!F81</f>
        <v>45445</v>
      </c>
      <c r="F21" s="26">
        <f>'8.sz. melléklet'!G81</f>
        <v>0</v>
      </c>
      <c r="G21" s="79"/>
      <c r="H21" s="15"/>
    </row>
    <row r="22" spans="1:8" ht="15" customHeight="1" x14ac:dyDescent="0.2">
      <c r="A22" s="603" t="s">
        <v>27</v>
      </c>
      <c r="B22" s="25" t="s">
        <v>24</v>
      </c>
      <c r="C22" s="26">
        <f>'8.sz. melléklet'!D83</f>
        <v>3813490</v>
      </c>
      <c r="D22" s="26">
        <f>'8.sz. melléklet'!E83</f>
        <v>3960490</v>
      </c>
      <c r="E22" s="26">
        <f>'8.sz. melléklet'!F83</f>
        <v>3960725</v>
      </c>
      <c r="F22" s="26">
        <f>'8.sz. melléklet'!G83</f>
        <v>131700</v>
      </c>
      <c r="G22" s="79">
        <f t="shared" si="2"/>
        <v>3.4535294441574514E-2</v>
      </c>
      <c r="H22" s="15"/>
    </row>
    <row r="23" spans="1:8" ht="15" customHeight="1" x14ac:dyDescent="0.2">
      <c r="A23" s="749" t="s">
        <v>26</v>
      </c>
      <c r="B23" s="749"/>
      <c r="C23" s="28">
        <f>C19+C15+C9+C20+C12+C21+C22</f>
        <v>408649288</v>
      </c>
      <c r="D23" s="28">
        <f t="shared" ref="D23:F23" si="4">D19+D15+D9+D20+D12+D21+D22</f>
        <v>476098207</v>
      </c>
      <c r="E23" s="28">
        <f t="shared" si="4"/>
        <v>477952648</v>
      </c>
      <c r="F23" s="28">
        <f t="shared" si="4"/>
        <v>293570519</v>
      </c>
      <c r="G23" s="117">
        <f t="shared" si="2"/>
        <v>0.7183923418459498</v>
      </c>
      <c r="H23" s="15"/>
    </row>
    <row r="24" spans="1:8" ht="15" customHeight="1" x14ac:dyDescent="0.2">
      <c r="A24" s="753" t="s">
        <v>27</v>
      </c>
      <c r="B24" s="25" t="s">
        <v>28</v>
      </c>
      <c r="C24" s="751">
        <f>'8.sz. melléklet'!D87+'9.sz. melléklet'!D39</f>
        <v>126246712</v>
      </c>
      <c r="D24" s="751">
        <f>'8.sz. melléklet'!E87+'9.sz. melléklet'!E39</f>
        <v>126246711</v>
      </c>
      <c r="E24" s="751">
        <f>'8.sz. melléklet'!F87+'9.sz. melléklet'!F39</f>
        <v>126246711</v>
      </c>
      <c r="F24" s="751">
        <f>'8.sz. melléklet'!G87+'9.sz. melléklet'!G39</f>
        <v>216455481</v>
      </c>
      <c r="G24" s="744">
        <f>F24/C24</f>
        <v>1.7145435122302433</v>
      </c>
      <c r="H24" s="743"/>
    </row>
    <row r="25" spans="1:8" ht="15" customHeight="1" x14ac:dyDescent="0.2">
      <c r="A25" s="753"/>
      <c r="B25" s="25" t="s">
        <v>29</v>
      </c>
      <c r="C25" s="751"/>
      <c r="D25" s="751"/>
      <c r="E25" s="751"/>
      <c r="F25" s="751"/>
      <c r="G25" s="744" t="e">
        <f t="shared" ref="G25" si="5">E25/C25</f>
        <v>#DIV/0!</v>
      </c>
      <c r="H25" s="743"/>
    </row>
    <row r="26" spans="1:8" ht="15" customHeight="1" x14ac:dyDescent="0.2">
      <c r="A26" s="373" t="s">
        <v>453</v>
      </c>
      <c r="B26" s="25" t="s">
        <v>510</v>
      </c>
      <c r="C26" s="172">
        <v>0</v>
      </c>
      <c r="D26" s="172">
        <f>'8.sz. melléklet'!E88</f>
        <v>1891734</v>
      </c>
      <c r="E26" s="172">
        <f>'8.sz. melléklet'!F88</f>
        <v>1891734</v>
      </c>
      <c r="F26" s="172">
        <v>0</v>
      </c>
      <c r="G26" s="374"/>
      <c r="H26" s="352"/>
    </row>
    <row r="27" spans="1:8" ht="15" customHeight="1" x14ac:dyDescent="0.2">
      <c r="A27" s="339" t="s">
        <v>30</v>
      </c>
      <c r="B27" s="25" t="s">
        <v>610</v>
      </c>
      <c r="C27" s="169">
        <f t="shared" ref="C27:E27" si="6">SUM(C28:C30)</f>
        <v>0</v>
      </c>
      <c r="D27" s="169">
        <f t="shared" si="6"/>
        <v>0</v>
      </c>
      <c r="E27" s="169">
        <f t="shared" si="6"/>
        <v>0</v>
      </c>
      <c r="F27" s="169">
        <f>SUM(F28:F30)</f>
        <v>0</v>
      </c>
      <c r="G27" s="340"/>
      <c r="H27" s="743"/>
    </row>
    <row r="28" spans="1:8" ht="15" customHeight="1" x14ac:dyDescent="0.2">
      <c r="A28" s="42" t="s">
        <v>13</v>
      </c>
      <c r="B28" s="18" t="s">
        <v>611</v>
      </c>
      <c r="C28" s="514"/>
      <c r="D28" s="515"/>
      <c r="E28" s="515"/>
      <c r="F28" s="515"/>
      <c r="G28" s="338"/>
      <c r="H28" s="743"/>
    </row>
    <row r="29" spans="1:8" ht="15" customHeight="1" x14ac:dyDescent="0.2">
      <c r="A29" s="17" t="s">
        <v>14</v>
      </c>
      <c r="B29" s="18" t="s">
        <v>454</v>
      </c>
      <c r="C29" s="514"/>
      <c r="D29" s="515"/>
      <c r="E29" s="515"/>
      <c r="F29" s="515"/>
      <c r="G29" s="46"/>
      <c r="H29" s="15"/>
    </row>
    <row r="30" spans="1:8" ht="15" customHeight="1" x14ac:dyDescent="0.2">
      <c r="A30" s="17" t="s">
        <v>42</v>
      </c>
      <c r="B30" s="18" t="s">
        <v>455</v>
      </c>
      <c r="C30" s="512"/>
      <c r="D30" s="513"/>
      <c r="E30" s="513"/>
      <c r="F30" s="513"/>
      <c r="G30" s="460"/>
      <c r="H30" s="15"/>
    </row>
    <row r="31" spans="1:8" ht="15" customHeight="1" x14ac:dyDescent="0.2">
      <c r="A31" s="749" t="s">
        <v>31</v>
      </c>
      <c r="B31" s="749"/>
      <c r="C31" s="28">
        <f>SUM(C24:C27)</f>
        <v>126246712</v>
      </c>
      <c r="D31" s="28">
        <f>SUM(D24:D27)</f>
        <v>128138445</v>
      </c>
      <c r="E31" s="28">
        <f t="shared" ref="E31:F31" si="7">SUM(E24:E27)</f>
        <v>128138445</v>
      </c>
      <c r="F31" s="28">
        <f t="shared" si="7"/>
        <v>216455481</v>
      </c>
      <c r="G31" s="83">
        <f>F31/C31</f>
        <v>1.7145435122302433</v>
      </c>
      <c r="H31" s="15"/>
    </row>
    <row r="32" spans="1:8" ht="15" customHeight="1" x14ac:dyDescent="0.2">
      <c r="A32" s="750" t="s">
        <v>32</v>
      </c>
      <c r="B32" s="750"/>
      <c r="C32" s="31">
        <f>C31+C23</f>
        <v>534896000</v>
      </c>
      <c r="D32" s="31">
        <f>D31+D23</f>
        <v>604236652</v>
      </c>
      <c r="E32" s="31">
        <f>E31+E23</f>
        <v>606091093</v>
      </c>
      <c r="F32" s="31">
        <f>F31+F23</f>
        <v>510026000</v>
      </c>
      <c r="G32" s="168">
        <f>F32/C32</f>
        <v>0.95350498040740628</v>
      </c>
      <c r="H32" s="15"/>
    </row>
    <row r="33" spans="1:9" ht="15" customHeight="1" x14ac:dyDescent="0.2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">
      <c r="A34" s="745" t="s">
        <v>33</v>
      </c>
      <c r="B34" s="746"/>
      <c r="C34" s="746"/>
      <c r="D34" s="746"/>
      <c r="E34" s="746"/>
      <c r="F34" s="746"/>
      <c r="G34" s="747"/>
      <c r="H34" s="15"/>
    </row>
    <row r="35" spans="1:9" ht="15" customHeight="1" x14ac:dyDescent="0.2">
      <c r="A35" s="35" t="s">
        <v>11</v>
      </c>
      <c r="B35" s="16" t="s">
        <v>34</v>
      </c>
      <c r="C35" s="414">
        <f>'5.sz. melléklet'!D18</f>
        <v>228507018</v>
      </c>
      <c r="D35" s="414">
        <f>'5.sz. melléklet'!E18</f>
        <v>214181693</v>
      </c>
      <c r="E35" s="414">
        <f>'5.sz. melléklet'!F18</f>
        <v>193416904</v>
      </c>
      <c r="F35" s="414">
        <f>'5.sz. melléklet'!G18</f>
        <v>235346764</v>
      </c>
      <c r="G35" s="79">
        <f>F35/C35</f>
        <v>1.0299323235665347</v>
      </c>
      <c r="H35" s="15"/>
      <c r="I35" s="182"/>
    </row>
    <row r="36" spans="1:9" ht="15" customHeight="1" x14ac:dyDescent="0.2">
      <c r="A36" s="24" t="s">
        <v>19</v>
      </c>
      <c r="B36" s="25" t="s">
        <v>35</v>
      </c>
      <c r="C36" s="26">
        <f>'8.sz. melléklet'!D36+'8.sz. melléklet'!D41+'8.sz. melléklet'!D44+'9.sz. melléklet'!D27</f>
        <v>254874234</v>
      </c>
      <c r="D36" s="26">
        <f>'8.sz. melléklet'!E36+'8.sz. melléklet'!E41+'8.sz. melléklet'!E44+'9.sz. melléklet'!E27</f>
        <v>287628148</v>
      </c>
      <c r="E36" s="26">
        <f>'8.sz. melléklet'!F36+'8.sz. melléklet'!F41+'8.sz. melléklet'!F44+'9.sz. melléklet'!F27</f>
        <v>193486529</v>
      </c>
      <c r="F36" s="26">
        <f>'8.sz. melléklet'!G36+'8.sz. melléklet'!G41+'8.sz. melléklet'!G44+'9.sz. melléklet'!G27</f>
        <v>219510552</v>
      </c>
      <c r="G36" s="79">
        <f t="shared" ref="G36:G40" si="8">F36/C36</f>
        <v>0.86125046284592266</v>
      </c>
      <c r="H36" s="15"/>
    </row>
    <row r="37" spans="1:9" ht="15" customHeight="1" x14ac:dyDescent="0.2">
      <c r="A37" s="24" t="s">
        <v>20</v>
      </c>
      <c r="B37" s="25" t="s">
        <v>36</v>
      </c>
      <c r="C37" s="169">
        <f>SUM(C38:C38)</f>
        <v>48782569</v>
      </c>
      <c r="D37" s="169">
        <f>SUM(D38:D38)</f>
        <v>99694632</v>
      </c>
      <c r="E37" s="169">
        <f t="shared" ref="E37:F37" si="9">SUM(E38:E38)</f>
        <v>0</v>
      </c>
      <c r="F37" s="169">
        <f t="shared" si="9"/>
        <v>53276950</v>
      </c>
      <c r="G37" s="79">
        <f t="shared" si="8"/>
        <v>1.0921308797820795</v>
      </c>
      <c r="H37" s="15"/>
    </row>
    <row r="38" spans="1:9" ht="15" customHeight="1" x14ac:dyDescent="0.2">
      <c r="A38" s="17" t="s">
        <v>13</v>
      </c>
      <c r="B38" s="18" t="s">
        <v>37</v>
      </c>
      <c r="C38" s="19">
        <f>'8.sz. melléklet'!D35</f>
        <v>48782569</v>
      </c>
      <c r="D38" s="19">
        <f>'8.sz. melléklet'!E35</f>
        <v>99694632</v>
      </c>
      <c r="E38" s="19">
        <f>'8.sz. melléklet'!F35</f>
        <v>0</v>
      </c>
      <c r="F38" s="19">
        <f>'8.sz. melléklet'!G35</f>
        <v>53276950</v>
      </c>
      <c r="G38" s="118">
        <f t="shared" si="8"/>
        <v>1.0921308797820795</v>
      </c>
      <c r="H38" s="15"/>
    </row>
    <row r="39" spans="1:9" ht="15" customHeight="1" x14ac:dyDescent="0.2">
      <c r="A39" s="749" t="s">
        <v>38</v>
      </c>
      <c r="B39" s="749"/>
      <c r="C39" s="341">
        <f>C35+C36+C37</f>
        <v>532163821</v>
      </c>
      <c r="D39" s="341">
        <f>D35+D36+D37</f>
        <v>601504473</v>
      </c>
      <c r="E39" s="341">
        <f t="shared" ref="E39:F39" si="10">E35+E36+E37</f>
        <v>386903433</v>
      </c>
      <c r="F39" s="341">
        <f t="shared" si="10"/>
        <v>508134266</v>
      </c>
      <c r="G39" s="79">
        <f t="shared" si="8"/>
        <v>0.95484556812816479</v>
      </c>
      <c r="H39" s="15"/>
    </row>
    <row r="40" spans="1:9" ht="15" customHeight="1" x14ac:dyDescent="0.2">
      <c r="A40" s="373" t="s">
        <v>56</v>
      </c>
      <c r="B40" s="25" t="s">
        <v>39</v>
      </c>
      <c r="C40" s="435">
        <f>'8.sz. melléklet'!D47</f>
        <v>2732179</v>
      </c>
      <c r="D40" s="435">
        <f>'8.sz. melléklet'!E47</f>
        <v>2732179</v>
      </c>
      <c r="E40" s="435">
        <f>'8.sz. melléklet'!F47</f>
        <v>2732179</v>
      </c>
      <c r="F40" s="435">
        <f>'8.sz. melléklet'!G47</f>
        <v>1891734</v>
      </c>
      <c r="G40" s="79">
        <f t="shared" si="8"/>
        <v>0.69239021308633142</v>
      </c>
      <c r="H40" s="352"/>
    </row>
    <row r="41" spans="1:9" s="38" customFormat="1" ht="15" customHeight="1" thickBot="1" x14ac:dyDescent="0.25">
      <c r="A41" s="748" t="s">
        <v>40</v>
      </c>
      <c r="B41" s="748"/>
      <c r="C41" s="283">
        <f>C39+C40</f>
        <v>534896000</v>
      </c>
      <c r="D41" s="283">
        <f>D39+D40</f>
        <v>604236652</v>
      </c>
      <c r="E41" s="283">
        <f t="shared" ref="E41:F41" si="11">E39+E40</f>
        <v>389635612</v>
      </c>
      <c r="F41" s="283">
        <f t="shared" si="11"/>
        <v>510026000</v>
      </c>
      <c r="G41" s="284">
        <f>F41/C41</f>
        <v>0.95350498040740628</v>
      </c>
      <c r="H41" s="37"/>
    </row>
    <row r="42" spans="1:9" ht="13.5" thickTop="1" x14ac:dyDescent="0.2"/>
  </sheetData>
  <sheetProtection selectLockedCells="1" selectUnlockedCells="1"/>
  <mergeCells count="16">
    <mergeCell ref="A4:G4"/>
    <mergeCell ref="A23:B23"/>
    <mergeCell ref="A24:A25"/>
    <mergeCell ref="D24:D25"/>
    <mergeCell ref="A8:G8"/>
    <mergeCell ref="C24:C25"/>
    <mergeCell ref="E24:E25"/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2"/>
  <sheetViews>
    <sheetView zoomScaleNormal="100" workbookViewId="0">
      <selection sqref="A1:D1"/>
    </sheetView>
  </sheetViews>
  <sheetFormatPr defaultRowHeight="12.75" x14ac:dyDescent="0.2"/>
  <cols>
    <col min="1" max="1" width="10.28515625" style="187" customWidth="1"/>
    <col min="2" max="2" width="42.5703125" style="187" customWidth="1"/>
    <col min="3" max="3" width="16.42578125" style="187" customWidth="1"/>
    <col min="4" max="4" width="10.140625" style="187" customWidth="1"/>
    <col min="5" max="5" width="9.5703125" style="187" bestFit="1" customWidth="1"/>
    <col min="6" max="16384" width="9.140625" style="186"/>
  </cols>
  <sheetData>
    <row r="1" spans="1:5" s="189" customFormat="1" ht="15" customHeight="1" x14ac:dyDescent="0.2">
      <c r="A1" s="735" t="s">
        <v>531</v>
      </c>
      <c r="B1" s="735"/>
      <c r="C1" s="735"/>
      <c r="D1" s="735"/>
      <c r="E1" s="191"/>
    </row>
    <row r="2" spans="1:5" s="189" customFormat="1" ht="15" customHeight="1" x14ac:dyDescent="0.2">
      <c r="A2" s="212"/>
      <c r="B2" s="212"/>
      <c r="C2" s="212"/>
      <c r="D2" s="710" t="str">
        <f>'2.sz. melléklet'!G2</f>
        <v>az 2/2021. (III.3.) önkormányzati rendelethez</v>
      </c>
      <c r="E2" s="191"/>
    </row>
    <row r="3" spans="1:5" s="189" customFormat="1" ht="15" customHeight="1" x14ac:dyDescent="0.2">
      <c r="A3" s="726"/>
      <c r="B3" s="727"/>
      <c r="C3" s="727"/>
      <c r="D3" s="727"/>
      <c r="E3" s="191"/>
    </row>
    <row r="4" spans="1:5" s="189" customFormat="1" ht="15" customHeight="1" x14ac:dyDescent="0.2">
      <c r="A4" s="726"/>
      <c r="B4" s="727"/>
      <c r="C4" s="727"/>
      <c r="D4" s="727"/>
      <c r="E4" s="191"/>
    </row>
    <row r="5" spans="1:5" s="189" customFormat="1" ht="15" customHeight="1" x14ac:dyDescent="0.2">
      <c r="A5" s="832" t="s">
        <v>691</v>
      </c>
      <c r="B5" s="832"/>
      <c r="C5" s="832"/>
      <c r="D5" s="832"/>
      <c r="E5" s="191"/>
    </row>
    <row r="6" spans="1:5" s="189" customFormat="1" ht="15" customHeight="1" x14ac:dyDescent="0.2">
      <c r="A6" s="730"/>
      <c r="B6" s="707"/>
      <c r="C6" s="707"/>
      <c r="D6" s="707"/>
      <c r="E6" s="191"/>
    </row>
    <row r="7" spans="1:5" s="189" customFormat="1" ht="15.75" customHeight="1" x14ac:dyDescent="0.2">
      <c r="A7" s="729"/>
      <c r="B7" s="730" t="s">
        <v>554</v>
      </c>
      <c r="C7" s="731">
        <v>73339050</v>
      </c>
      <c r="D7" s="707"/>
      <c r="E7" s="191"/>
    </row>
    <row r="8" spans="1:5" s="189" customFormat="1" ht="15.75" customHeight="1" x14ac:dyDescent="0.2">
      <c r="A8" s="729"/>
      <c r="B8" s="730" t="s">
        <v>553</v>
      </c>
      <c r="C8" s="731">
        <v>58860</v>
      </c>
      <c r="D8" s="707"/>
      <c r="E8" s="191"/>
    </row>
    <row r="9" spans="1:5" s="189" customFormat="1" ht="15.75" customHeight="1" x14ac:dyDescent="0.2">
      <c r="A9" s="729"/>
      <c r="B9" s="707" t="s">
        <v>632</v>
      </c>
      <c r="C9" s="731">
        <v>39799034</v>
      </c>
      <c r="D9" s="707"/>
      <c r="E9" s="238"/>
    </row>
    <row r="10" spans="1:5" s="189" customFormat="1" ht="15.75" customHeight="1" x14ac:dyDescent="0.2">
      <c r="A10" s="729"/>
      <c r="B10" s="707" t="s">
        <v>631</v>
      </c>
      <c r="C10" s="732">
        <v>3992211</v>
      </c>
      <c r="D10" s="707"/>
      <c r="E10" s="238"/>
    </row>
    <row r="11" spans="1:5" s="189" customFormat="1" ht="15.75" customHeight="1" x14ac:dyDescent="0.2">
      <c r="A11" s="729"/>
      <c r="B11" s="707" t="s">
        <v>736</v>
      </c>
      <c r="C11" s="732">
        <v>300000</v>
      </c>
      <c r="D11" s="707"/>
      <c r="E11" s="238"/>
    </row>
    <row r="12" spans="1:5" s="189" customFormat="1" ht="15.75" customHeight="1" x14ac:dyDescent="0.2">
      <c r="A12" s="729"/>
      <c r="B12" s="707" t="s">
        <v>664</v>
      </c>
      <c r="C12" s="732">
        <v>0</v>
      </c>
      <c r="D12" s="707"/>
      <c r="E12" s="238"/>
    </row>
    <row r="13" spans="1:5" s="189" customFormat="1" ht="15.75" customHeight="1" x14ac:dyDescent="0.2">
      <c r="A13" s="729"/>
      <c r="B13" s="707" t="s">
        <v>613</v>
      </c>
      <c r="C13" s="731">
        <v>663103</v>
      </c>
      <c r="D13" s="707"/>
      <c r="E13" s="238"/>
    </row>
    <row r="14" spans="1:5" s="189" customFormat="1" ht="15.75" customHeight="1" x14ac:dyDescent="0.2">
      <c r="A14" s="729"/>
      <c r="B14" s="707" t="s">
        <v>737</v>
      </c>
      <c r="C14" s="731">
        <v>30000000</v>
      </c>
      <c r="D14" s="707"/>
      <c r="E14" s="238"/>
    </row>
    <row r="15" spans="1:5" s="189" customFormat="1" ht="15.75" customHeight="1" x14ac:dyDescent="0.2">
      <c r="A15" s="729"/>
      <c r="B15" s="707" t="s">
        <v>630</v>
      </c>
      <c r="C15" s="731">
        <v>64118415</v>
      </c>
      <c r="D15" s="707"/>
      <c r="E15" s="238"/>
    </row>
    <row r="16" spans="1:5" s="189" customFormat="1" ht="15.75" customHeight="1" x14ac:dyDescent="0.2">
      <c r="A16" s="729"/>
      <c r="B16" s="707" t="s">
        <v>324</v>
      </c>
      <c r="C16" s="731">
        <v>484478</v>
      </c>
      <c r="D16" s="707"/>
      <c r="E16" s="191"/>
    </row>
    <row r="17" spans="1:5" s="189" customFormat="1" ht="15.75" customHeight="1" x14ac:dyDescent="0.2">
      <c r="A17" s="729"/>
      <c r="B17" s="707" t="s">
        <v>325</v>
      </c>
      <c r="C17" s="731">
        <v>53450</v>
      </c>
      <c r="D17" s="707"/>
      <c r="E17" s="191"/>
    </row>
    <row r="18" spans="1:5" s="189" customFormat="1" ht="15.75" customHeight="1" x14ac:dyDescent="0.2">
      <c r="A18" s="729"/>
      <c r="B18" s="707"/>
      <c r="C18" s="731"/>
      <c r="D18" s="707"/>
      <c r="E18" s="191"/>
    </row>
    <row r="19" spans="1:5" s="189" customFormat="1" ht="15.75" customHeight="1" x14ac:dyDescent="0.2">
      <c r="A19" s="729"/>
      <c r="B19" s="733" t="s">
        <v>284</v>
      </c>
      <c r="C19" s="734">
        <f>SUM(C7:C18)</f>
        <v>212808601</v>
      </c>
      <c r="D19" s="733"/>
      <c r="E19" s="191"/>
    </row>
    <row r="20" spans="1:5" s="189" customFormat="1" ht="15" customHeight="1" x14ac:dyDescent="0.2">
      <c r="A20" s="707"/>
      <c r="B20" s="708"/>
      <c r="C20" s="708"/>
      <c r="D20" s="707"/>
      <c r="E20" s="191"/>
    </row>
    <row r="21" spans="1:5" s="189" customFormat="1" ht="15" customHeight="1" x14ac:dyDescent="0.2">
      <c r="A21" s="191"/>
      <c r="B21" s="191"/>
      <c r="C21" s="191"/>
      <c r="D21" s="191"/>
      <c r="E21" s="191"/>
    </row>
    <row r="22" spans="1:5" s="189" customFormat="1" ht="15" customHeight="1" x14ac:dyDescent="0.2">
      <c r="A22" s="191"/>
      <c r="B22" s="191"/>
      <c r="C22" s="191"/>
      <c r="D22" s="191"/>
      <c r="E22" s="191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5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509" t="s">
        <v>532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2/2021. (III.3.) önkormányzati rendelethez</v>
      </c>
      <c r="J2" s="141"/>
      <c r="K2" s="141"/>
      <c r="L2" s="141"/>
      <c r="M2" s="141"/>
      <c r="N2"/>
    </row>
    <row r="3" spans="1:14" ht="15" customHeight="1" x14ac:dyDescent="0.2">
      <c r="A3" s="64"/>
      <c r="N3"/>
    </row>
    <row r="4" spans="1:14" ht="15" customHeight="1" x14ac:dyDescent="0.2">
      <c r="A4" s="752" t="s">
        <v>160</v>
      </c>
      <c r="B4" s="752"/>
      <c r="C4" s="752"/>
      <c r="D4" s="752"/>
      <c r="E4" s="752"/>
      <c r="F4" s="752"/>
      <c r="G4" s="752"/>
      <c r="H4" s="752"/>
      <c r="I4" s="3"/>
      <c r="J4" s="3"/>
    </row>
    <row r="5" spans="1:14" ht="15" customHeight="1" x14ac:dyDescent="0.2"/>
    <row r="6" spans="1:14" ht="15" customHeight="1" thickBot="1" x14ac:dyDescent="0.25">
      <c r="A6" s="274"/>
      <c r="H6" s="6" t="s">
        <v>300</v>
      </c>
      <c r="M6"/>
      <c r="N6"/>
    </row>
    <row r="7" spans="1:14" s="38" customFormat="1" ht="36.75" thickTop="1" x14ac:dyDescent="0.2">
      <c r="A7" s="135" t="s">
        <v>129</v>
      </c>
      <c r="B7" s="9" t="s">
        <v>2</v>
      </c>
      <c r="C7" s="9" t="s">
        <v>665</v>
      </c>
      <c r="D7" s="9" t="s">
        <v>692</v>
      </c>
      <c r="E7" s="9" t="s">
        <v>693</v>
      </c>
      <c r="F7" s="124" t="s">
        <v>694</v>
      </c>
      <c r="G7" s="9" t="s">
        <v>666</v>
      </c>
      <c r="H7" s="546" t="s">
        <v>695</v>
      </c>
      <c r="I7" s="41"/>
      <c r="J7" s="41"/>
      <c r="K7" s="41"/>
      <c r="L7" s="41"/>
    </row>
    <row r="8" spans="1:14" s="38" customFormat="1" ht="15" customHeight="1" x14ac:dyDescent="0.2">
      <c r="A8" s="469" t="s">
        <v>3</v>
      </c>
      <c r="B8" s="154" t="s">
        <v>4</v>
      </c>
      <c r="C8" s="155" t="s">
        <v>5</v>
      </c>
      <c r="D8" s="155" t="s">
        <v>6</v>
      </c>
      <c r="E8" s="155" t="s">
        <v>7</v>
      </c>
      <c r="F8" s="155" t="s">
        <v>8</v>
      </c>
      <c r="G8" s="548" t="s">
        <v>9</v>
      </c>
      <c r="H8" s="547" t="s">
        <v>53</v>
      </c>
      <c r="I8" s="41"/>
      <c r="J8" s="41"/>
      <c r="K8" s="41"/>
      <c r="L8" s="41"/>
    </row>
    <row r="9" spans="1:14" s="38" customFormat="1" ht="15" customHeight="1" x14ac:dyDescent="0.2">
      <c r="A9" s="837" t="s">
        <v>10</v>
      </c>
      <c r="B9" s="838"/>
      <c r="C9" s="838"/>
      <c r="D9" s="838"/>
      <c r="E9" s="838"/>
      <c r="F9" s="838"/>
      <c r="G9" s="838"/>
      <c r="H9" s="839"/>
      <c r="I9" s="41"/>
      <c r="J9" s="41"/>
      <c r="K9" s="41"/>
      <c r="L9" s="41"/>
    </row>
    <row r="10" spans="1:14" s="38" customFormat="1" ht="24" x14ac:dyDescent="0.2">
      <c r="A10" s="470" t="s">
        <v>11</v>
      </c>
      <c r="B10" s="156" t="s">
        <v>447</v>
      </c>
      <c r="C10" s="102">
        <f>'8.sz. melléklet'!D57</f>
        <v>68304478</v>
      </c>
      <c r="D10" s="102">
        <f>'8.sz. melléklet'!E57</f>
        <v>82896040</v>
      </c>
      <c r="E10" s="102">
        <f>'8.sz. melléklet'!G57</f>
        <v>47293338</v>
      </c>
      <c r="F10" s="102">
        <v>60000000</v>
      </c>
      <c r="G10" s="102">
        <v>60000000</v>
      </c>
      <c r="H10" s="549">
        <v>60000000</v>
      </c>
      <c r="I10" s="41"/>
      <c r="J10" s="41"/>
      <c r="K10" s="41"/>
      <c r="L10" s="41"/>
    </row>
    <row r="11" spans="1:14" s="38" customFormat="1" ht="15" customHeight="1" x14ac:dyDescent="0.2">
      <c r="A11" s="470" t="s">
        <v>19</v>
      </c>
      <c r="B11" s="156" t="s">
        <v>446</v>
      </c>
      <c r="C11" s="102">
        <f>'8.sz. melléklet'!D58+'8.sz. melléklet'!D81</f>
        <v>17099910</v>
      </c>
      <c r="D11" s="102">
        <f>'8.sz. melléklet'!E58+'8.sz. melléklet'!E81</f>
        <v>8605067</v>
      </c>
      <c r="E11" s="102">
        <f>'8.sz. melléklet'!G58+'8.sz. melléklet'!G81</f>
        <v>6081434</v>
      </c>
      <c r="F11" s="102">
        <v>2500000</v>
      </c>
      <c r="G11" s="102">
        <v>2500000</v>
      </c>
      <c r="H11" s="549">
        <v>2500000</v>
      </c>
      <c r="I11" s="41"/>
      <c r="J11" s="41"/>
      <c r="K11" s="41"/>
      <c r="L11" s="41"/>
    </row>
    <row r="12" spans="1:14" s="38" customFormat="1" ht="15" customHeight="1" x14ac:dyDescent="0.2">
      <c r="A12" s="470" t="s">
        <v>20</v>
      </c>
      <c r="B12" s="156" t="s">
        <v>15</v>
      </c>
      <c r="C12" s="102">
        <f>'8.sz. melléklet'!D62</f>
        <v>106000000</v>
      </c>
      <c r="D12" s="102">
        <f>'8.sz. melléklet'!E62</f>
        <v>78345766</v>
      </c>
      <c r="E12" s="102">
        <f>'8.sz. melléklet'!G62</f>
        <v>86500000</v>
      </c>
      <c r="F12" s="102">
        <v>92000000</v>
      </c>
      <c r="G12" s="102">
        <v>94000000</v>
      </c>
      <c r="H12" s="549">
        <v>94000000</v>
      </c>
      <c r="I12" s="41"/>
      <c r="J12" s="41"/>
      <c r="K12" s="41"/>
      <c r="L12" s="41"/>
    </row>
    <row r="13" spans="1:14" s="38" customFormat="1" ht="15" customHeight="1" x14ac:dyDescent="0.2">
      <c r="A13" s="470" t="s">
        <v>21</v>
      </c>
      <c r="B13" s="156" t="s">
        <v>12</v>
      </c>
      <c r="C13" s="102">
        <f>'8.sz. melléklet'!D69+'9.sz. melléklet'!D35</f>
        <v>76522544</v>
      </c>
      <c r="D13" s="102">
        <f>'8.sz. melléklet'!E69+'9.sz. melléklet'!E35</f>
        <v>81615879</v>
      </c>
      <c r="E13" s="102">
        <f>'8.sz. melléklet'!G69+'9.sz. melléklet'!G35</f>
        <v>95717477</v>
      </c>
      <c r="F13" s="102">
        <v>75000000</v>
      </c>
      <c r="G13" s="102">
        <v>77000000</v>
      </c>
      <c r="H13" s="549">
        <v>85000000</v>
      </c>
      <c r="I13" s="41"/>
      <c r="J13" s="41"/>
      <c r="K13" s="41"/>
      <c r="L13" s="41"/>
    </row>
    <row r="14" spans="1:14" s="38" customFormat="1" ht="15" customHeight="1" x14ac:dyDescent="0.2">
      <c r="A14" s="470" t="s">
        <v>22</v>
      </c>
      <c r="B14" s="156" t="s">
        <v>495</v>
      </c>
      <c r="C14" s="102">
        <f>'8.sz. melléklet'!D78</f>
        <v>0</v>
      </c>
      <c r="D14" s="102">
        <f>'8.sz. melléklet'!E78</f>
        <v>24796850</v>
      </c>
      <c r="E14" s="102">
        <f>'8.sz. melléklet'!G78</f>
        <v>24600000</v>
      </c>
      <c r="F14" s="102">
        <v>3500000</v>
      </c>
      <c r="G14" s="102">
        <v>3500000</v>
      </c>
      <c r="H14" s="549">
        <v>3500000</v>
      </c>
      <c r="I14" s="41"/>
      <c r="J14" s="41"/>
      <c r="K14" s="41"/>
      <c r="L14" s="41"/>
    </row>
    <row r="15" spans="1:14" s="38" customFormat="1" ht="15" customHeight="1" x14ac:dyDescent="0.2">
      <c r="A15" s="470" t="s">
        <v>25</v>
      </c>
      <c r="B15" s="156" t="s">
        <v>456</v>
      </c>
      <c r="C15" s="102">
        <f>'8.sz. melléklet'!D59+'8.sz. melléklet'!D83</f>
        <v>140722356</v>
      </c>
      <c r="D15" s="102">
        <f>'8.sz. melléklet'!E59+'8.sz. melléklet'!E83</f>
        <v>199838605</v>
      </c>
      <c r="E15" s="102">
        <f>'8.sz. melléklet'!G59+'8.sz. melléklet'!G83</f>
        <v>33378270</v>
      </c>
      <c r="F15" s="102">
        <v>0</v>
      </c>
      <c r="G15" s="102">
        <v>0</v>
      </c>
      <c r="H15" s="549">
        <v>0</v>
      </c>
      <c r="I15" s="41"/>
      <c r="J15" s="41"/>
      <c r="K15" s="41"/>
      <c r="L15" s="41"/>
    </row>
    <row r="16" spans="1:14" s="38" customFormat="1" ht="15" customHeight="1" x14ac:dyDescent="0.2">
      <c r="A16" s="470" t="s">
        <v>27</v>
      </c>
      <c r="B16" s="156" t="s">
        <v>508</v>
      </c>
      <c r="C16" s="102">
        <f>'8.sz. melléklet'!D88</f>
        <v>0</v>
      </c>
      <c r="D16" s="102">
        <f>'8.sz. melléklet'!E88</f>
        <v>1891734</v>
      </c>
      <c r="E16" s="102">
        <v>0</v>
      </c>
      <c r="F16" s="102">
        <v>0</v>
      </c>
      <c r="G16" s="102">
        <v>0</v>
      </c>
      <c r="H16" s="549">
        <v>0</v>
      </c>
      <c r="I16" s="41"/>
      <c r="J16" s="41"/>
      <c r="K16" s="41"/>
      <c r="L16" s="41"/>
    </row>
    <row r="17" spans="1:12" s="38" customFormat="1" ht="24" x14ac:dyDescent="0.2">
      <c r="A17" s="470" t="s">
        <v>453</v>
      </c>
      <c r="B17" s="156" t="s">
        <v>126</v>
      </c>
      <c r="C17" s="102">
        <f>'8.sz. melléklet'!D87+'9.sz. melléklet'!D39</f>
        <v>126246712</v>
      </c>
      <c r="D17" s="102">
        <f>'8.sz. melléklet'!E87+'9.sz. melléklet'!E39</f>
        <v>126246711</v>
      </c>
      <c r="E17" s="102">
        <f>'8.sz. melléklet'!G87+'9.sz. melléklet'!G39</f>
        <v>216455481</v>
      </c>
      <c r="F17" s="102">
        <v>90000000</v>
      </c>
      <c r="G17" s="102">
        <v>90000000</v>
      </c>
      <c r="H17" s="549">
        <v>90000000</v>
      </c>
      <c r="I17" s="41"/>
      <c r="J17" s="41"/>
      <c r="K17" s="41"/>
      <c r="L17" s="41"/>
    </row>
    <row r="18" spans="1:12" s="38" customFormat="1" ht="15" customHeight="1" x14ac:dyDescent="0.2">
      <c r="A18" s="833" t="s">
        <v>161</v>
      </c>
      <c r="B18" s="834"/>
      <c r="C18" s="157">
        <f t="shared" ref="C18:H18" si="0">SUM(C10:C17)</f>
        <v>534896000</v>
      </c>
      <c r="D18" s="157">
        <f t="shared" si="0"/>
        <v>604236652</v>
      </c>
      <c r="E18" s="157">
        <f t="shared" si="0"/>
        <v>510026000</v>
      </c>
      <c r="F18" s="157">
        <f t="shared" si="0"/>
        <v>323000000</v>
      </c>
      <c r="G18" s="157">
        <f t="shared" si="0"/>
        <v>327000000</v>
      </c>
      <c r="H18" s="550">
        <f t="shared" si="0"/>
        <v>335000000</v>
      </c>
      <c r="I18" s="41"/>
      <c r="J18" s="41"/>
      <c r="K18" s="41"/>
      <c r="L18" s="41"/>
    </row>
    <row r="19" spans="1:12" s="38" customFormat="1" ht="15" customHeight="1" x14ac:dyDescent="0.2">
      <c r="A19" s="837" t="s">
        <v>33</v>
      </c>
      <c r="B19" s="838"/>
      <c r="C19" s="838"/>
      <c r="D19" s="838"/>
      <c r="E19" s="838"/>
      <c r="F19" s="838"/>
      <c r="G19" s="838"/>
      <c r="H19" s="839"/>
      <c r="I19" s="41"/>
      <c r="J19" s="41"/>
      <c r="K19" s="41"/>
      <c r="L19" s="41"/>
    </row>
    <row r="20" spans="1:12" s="38" customFormat="1" ht="15" customHeight="1" x14ac:dyDescent="0.2">
      <c r="A20" s="470" t="s">
        <v>11</v>
      </c>
      <c r="B20" s="156" t="s">
        <v>34</v>
      </c>
      <c r="C20" s="102">
        <f>'2.sz. melléklet'!C35</f>
        <v>228507018</v>
      </c>
      <c r="D20" s="102">
        <f>'2.sz. melléklet'!D35</f>
        <v>214181693</v>
      </c>
      <c r="E20" s="102">
        <f>'2.sz. melléklet'!F35</f>
        <v>235346764</v>
      </c>
      <c r="F20" s="102">
        <v>222500000</v>
      </c>
      <c r="G20" s="102">
        <v>226500000</v>
      </c>
      <c r="H20" s="549">
        <v>230500000</v>
      </c>
      <c r="I20" s="41"/>
      <c r="J20" s="41"/>
      <c r="K20" s="41"/>
      <c r="L20" s="41"/>
    </row>
    <row r="21" spans="1:12" s="38" customFormat="1" ht="15" customHeight="1" x14ac:dyDescent="0.2">
      <c r="A21" s="470" t="s">
        <v>19</v>
      </c>
      <c r="B21" s="156" t="s">
        <v>35</v>
      </c>
      <c r="C21" s="102">
        <f>'8.sz. melléklet'!D36+'8.sz. melléklet'!D41+'8.sz. melléklet'!D44+'9.sz. melléklet'!D27</f>
        <v>254874234</v>
      </c>
      <c r="D21" s="102">
        <f>'8.sz. melléklet'!E36+'8.sz. melléklet'!E41+'8.sz. melléklet'!E44+'9.sz. melléklet'!E27</f>
        <v>287628148</v>
      </c>
      <c r="E21" s="102">
        <f>'8.sz. melléklet'!G36+'8.sz. melléklet'!G41+'8.sz. melléklet'!G44+'9.sz. melléklet'!G27</f>
        <v>219510552</v>
      </c>
      <c r="F21" s="102">
        <v>65000000</v>
      </c>
      <c r="G21" s="102">
        <v>65000000</v>
      </c>
      <c r="H21" s="549">
        <v>69000000</v>
      </c>
      <c r="I21" s="41"/>
      <c r="J21" s="41"/>
      <c r="K21" s="41"/>
      <c r="L21" s="41"/>
    </row>
    <row r="22" spans="1:12" s="38" customFormat="1" ht="15" customHeight="1" x14ac:dyDescent="0.2">
      <c r="A22" s="470" t="s">
        <v>541</v>
      </c>
      <c r="B22" s="156" t="s">
        <v>39</v>
      </c>
      <c r="C22" s="102">
        <f>'8.sz. melléklet'!D47</f>
        <v>2732179</v>
      </c>
      <c r="D22" s="102">
        <f>'8.sz. melléklet'!F47</f>
        <v>2732179</v>
      </c>
      <c r="E22" s="102">
        <f>'8.sz. melléklet'!G47</f>
        <v>1891734</v>
      </c>
      <c r="F22" s="102">
        <v>0</v>
      </c>
      <c r="G22" s="102">
        <v>0</v>
      </c>
      <c r="H22" s="549">
        <v>0</v>
      </c>
      <c r="I22" s="41"/>
      <c r="J22" s="41"/>
      <c r="K22" s="41"/>
      <c r="L22" s="41"/>
    </row>
    <row r="23" spans="1:12" s="38" customFormat="1" ht="15" customHeight="1" x14ac:dyDescent="0.2">
      <c r="A23" s="470" t="s">
        <v>21</v>
      </c>
      <c r="B23" s="156" t="s">
        <v>162</v>
      </c>
      <c r="C23" s="102">
        <f>'8.sz. melléklet'!D35</f>
        <v>48782569</v>
      </c>
      <c r="D23" s="102">
        <f>'8.sz. melléklet'!E35</f>
        <v>99694632</v>
      </c>
      <c r="E23" s="102">
        <f>'8.sz. melléklet'!G35</f>
        <v>53276950</v>
      </c>
      <c r="F23" s="102">
        <v>35500000</v>
      </c>
      <c r="G23" s="102">
        <v>35500000</v>
      </c>
      <c r="H23" s="549">
        <v>35500000</v>
      </c>
      <c r="I23" s="41"/>
      <c r="J23" s="41"/>
      <c r="K23" s="41"/>
      <c r="L23" s="41"/>
    </row>
    <row r="24" spans="1:12" s="38" customFormat="1" ht="15" customHeight="1" thickBot="1" x14ac:dyDescent="0.25">
      <c r="A24" s="835" t="s">
        <v>163</v>
      </c>
      <c r="B24" s="836"/>
      <c r="C24" s="471">
        <f t="shared" ref="C24:H24" si="1">SUM(C20:C23)</f>
        <v>534896000</v>
      </c>
      <c r="D24" s="471">
        <f t="shared" si="1"/>
        <v>604236652</v>
      </c>
      <c r="E24" s="471">
        <f t="shared" si="1"/>
        <v>510026000</v>
      </c>
      <c r="F24" s="471">
        <f t="shared" si="1"/>
        <v>323000000</v>
      </c>
      <c r="G24" s="471">
        <f t="shared" si="1"/>
        <v>327000000</v>
      </c>
      <c r="H24" s="551">
        <f t="shared" si="1"/>
        <v>335000000</v>
      </c>
      <c r="I24" s="41"/>
      <c r="J24" s="41"/>
      <c r="K24" s="41"/>
      <c r="L24" s="41"/>
    </row>
    <row r="25" spans="1:12" ht="13.5" thickTop="1" x14ac:dyDescent="0.2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42" t="s">
        <v>533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2/2021. (III.3.) önkormányzati rendelethez</v>
      </c>
      <c r="Q2" s="141"/>
      <c r="R2" s="141"/>
      <c r="S2" s="141"/>
      <c r="T2" s="141"/>
      <c r="U2" s="141"/>
      <c r="V2" s="141"/>
    </row>
    <row r="3" spans="1:22" ht="15" customHeight="1" x14ac:dyDescent="0.2">
      <c r="A3" s="4"/>
    </row>
    <row r="4" spans="1:22" ht="15" customHeight="1" x14ac:dyDescent="0.2">
      <c r="A4" s="752" t="s">
        <v>667</v>
      </c>
      <c r="B4" s="752"/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158"/>
    </row>
    <row r="5" spans="1:22" ht="15" customHeight="1" x14ac:dyDescent="0.2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"/>
    </row>
    <row r="6" spans="1:22" ht="15" customHeight="1" x14ac:dyDescent="0.2">
      <c r="M6" s="843" t="s">
        <v>0</v>
      </c>
      <c r="N6" s="843"/>
      <c r="O6" s="843"/>
      <c r="P6" s="15"/>
    </row>
    <row r="7" spans="1:22" s="38" customFormat="1" ht="15" customHeight="1" x14ac:dyDescent="0.2">
      <c r="A7" s="93" t="s">
        <v>128</v>
      </c>
      <c r="B7" s="8" t="s">
        <v>2</v>
      </c>
      <c r="C7" s="8" t="s">
        <v>164</v>
      </c>
      <c r="D7" s="8" t="s">
        <v>165</v>
      </c>
      <c r="E7" s="8" t="s">
        <v>166</v>
      </c>
      <c r="F7" s="8" t="s">
        <v>167</v>
      </c>
      <c r="G7" s="8" t="s">
        <v>168</v>
      </c>
      <c r="H7" s="8" t="s">
        <v>169</v>
      </c>
      <c r="I7" s="8" t="s">
        <v>170</v>
      </c>
      <c r="J7" s="8" t="s">
        <v>171</v>
      </c>
      <c r="K7" s="8" t="s">
        <v>172</v>
      </c>
      <c r="L7" s="8" t="s">
        <v>173</v>
      </c>
      <c r="M7" s="8" t="s">
        <v>174</v>
      </c>
      <c r="N7" s="8" t="s">
        <v>175</v>
      </c>
      <c r="O7" s="160" t="s">
        <v>176</v>
      </c>
      <c r="P7" s="161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177</v>
      </c>
      <c r="K8" s="12" t="s">
        <v>178</v>
      </c>
      <c r="L8" s="12" t="s">
        <v>179</v>
      </c>
      <c r="M8" s="12" t="s">
        <v>180</v>
      </c>
      <c r="N8" s="12" t="s">
        <v>181</v>
      </c>
      <c r="O8" s="162" t="s">
        <v>182</v>
      </c>
      <c r="P8" s="161"/>
    </row>
    <row r="9" spans="1:22" s="38" customFormat="1" ht="15" customHeight="1" x14ac:dyDescent="0.2">
      <c r="A9" s="844" t="s">
        <v>183</v>
      </c>
      <c r="B9" s="844"/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37"/>
    </row>
    <row r="10" spans="1:22" s="38" customFormat="1" ht="15" customHeight="1" x14ac:dyDescent="0.2">
      <c r="A10" s="17" t="s">
        <v>13</v>
      </c>
      <c r="B10" s="18" t="s">
        <v>184</v>
      </c>
      <c r="C10" s="19">
        <v>2500</v>
      </c>
      <c r="D10" s="19">
        <v>3000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25500</v>
      </c>
      <c r="J10" s="19">
        <v>25500</v>
      </c>
      <c r="K10" s="19">
        <v>15000</v>
      </c>
      <c r="L10" s="19">
        <v>17000</v>
      </c>
      <c r="M10" s="19">
        <v>10000</v>
      </c>
      <c r="N10" s="19">
        <v>9457</v>
      </c>
      <c r="O10" s="30">
        <f t="shared" ref="O10:O15" si="0">SUM(C10:N10)</f>
        <v>180957</v>
      </c>
      <c r="P10" s="37"/>
      <c r="Q10" s="163"/>
      <c r="R10" s="163"/>
      <c r="S10" s="163"/>
      <c r="T10" s="163"/>
      <c r="U10" s="163"/>
    </row>
    <row r="11" spans="1:22" s="38" customFormat="1" ht="15" customHeight="1" x14ac:dyDescent="0.2">
      <c r="A11" s="17" t="s">
        <v>14</v>
      </c>
      <c r="B11" s="18" t="s">
        <v>185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63"/>
      <c r="R11" s="163"/>
      <c r="S11" s="163"/>
      <c r="T11" s="163"/>
      <c r="U11" s="163"/>
    </row>
    <row r="12" spans="1:22" s="38" customFormat="1" ht="15" customHeight="1" x14ac:dyDescent="0.2">
      <c r="A12" s="17" t="s">
        <v>42</v>
      </c>
      <c r="B12" s="18" t="s">
        <v>186</v>
      </c>
      <c r="C12" s="19">
        <v>3941</v>
      </c>
      <c r="D12" s="19">
        <v>4402</v>
      </c>
      <c r="E12" s="19">
        <v>13732</v>
      </c>
      <c r="F12" s="19">
        <v>3941</v>
      </c>
      <c r="G12" s="19">
        <v>23996</v>
      </c>
      <c r="H12" s="19">
        <v>5752</v>
      </c>
      <c r="I12" s="19">
        <v>3941</v>
      </c>
      <c r="J12" s="19">
        <v>3941</v>
      </c>
      <c r="K12" s="19">
        <v>3941</v>
      </c>
      <c r="L12" s="19">
        <v>5941</v>
      </c>
      <c r="M12" s="19">
        <v>7341</v>
      </c>
      <c r="N12" s="19">
        <v>5752</v>
      </c>
      <c r="O12" s="30">
        <f t="shared" si="0"/>
        <v>86621</v>
      </c>
      <c r="P12" s="37"/>
      <c r="Q12" s="163"/>
      <c r="R12" s="163"/>
      <c r="S12" s="163"/>
      <c r="T12" s="163"/>
      <c r="U12" s="163"/>
    </row>
    <row r="13" spans="1:22" s="38" customFormat="1" ht="15" customHeight="1" x14ac:dyDescent="0.2">
      <c r="A13" s="17" t="s">
        <v>43</v>
      </c>
      <c r="B13" s="18" t="s">
        <v>187</v>
      </c>
      <c r="C13" s="19"/>
      <c r="D13" s="19"/>
      <c r="E13" s="19"/>
      <c r="F13" s="19"/>
      <c r="G13" s="19"/>
      <c r="H13" s="19">
        <v>24600</v>
      </c>
      <c r="I13" s="19"/>
      <c r="J13" s="19"/>
      <c r="K13" s="19"/>
      <c r="L13" s="19"/>
      <c r="M13" s="19"/>
      <c r="N13" s="19"/>
      <c r="O13" s="30">
        <f t="shared" si="0"/>
        <v>24600</v>
      </c>
      <c r="P13" s="37"/>
      <c r="Q13" s="163"/>
      <c r="R13" s="163"/>
      <c r="S13" s="163"/>
      <c r="T13" s="163"/>
      <c r="U13" s="163"/>
    </row>
    <row r="14" spans="1:22" s="38" customFormat="1" ht="15" customHeight="1" x14ac:dyDescent="0.2">
      <c r="A14" s="17" t="s">
        <v>44</v>
      </c>
      <c r="B14" s="18" t="s">
        <v>570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3"/>
      <c r="R14" s="163"/>
      <c r="S14" s="163"/>
      <c r="T14" s="163"/>
      <c r="U14" s="163"/>
    </row>
    <row r="15" spans="1:22" s="38" customFormat="1" ht="15" customHeight="1" x14ac:dyDescent="0.2">
      <c r="A15" s="17" t="s">
        <v>45</v>
      </c>
      <c r="B15" s="18" t="s">
        <v>188</v>
      </c>
      <c r="C15" s="19">
        <v>215918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215918</v>
      </c>
      <c r="P15" s="37"/>
      <c r="Q15" s="163"/>
      <c r="R15" s="163"/>
      <c r="S15" s="163"/>
      <c r="T15" s="163"/>
      <c r="U15" s="163"/>
    </row>
    <row r="16" spans="1:22" s="38" customFormat="1" ht="15" customHeight="1" x14ac:dyDescent="0.2">
      <c r="A16" s="524" t="s">
        <v>46</v>
      </c>
      <c r="B16" s="164" t="s">
        <v>189</v>
      </c>
      <c r="C16" s="31">
        <f t="shared" ref="C16:N16" si="1">SUM(C10:C15)</f>
        <v>222370</v>
      </c>
      <c r="D16" s="31">
        <f t="shared" si="1"/>
        <v>7413</v>
      </c>
      <c r="E16" s="31">
        <f t="shared" si="1"/>
        <v>33743</v>
      </c>
      <c r="F16" s="31">
        <f t="shared" si="1"/>
        <v>20952</v>
      </c>
      <c r="G16" s="31">
        <f t="shared" si="1"/>
        <v>40007</v>
      </c>
      <c r="H16" s="31">
        <f t="shared" si="1"/>
        <v>50363</v>
      </c>
      <c r="I16" s="31">
        <f t="shared" si="1"/>
        <v>29452</v>
      </c>
      <c r="J16" s="31">
        <f t="shared" si="1"/>
        <v>29452</v>
      </c>
      <c r="K16" s="31">
        <f t="shared" si="1"/>
        <v>18952</v>
      </c>
      <c r="L16" s="31">
        <f t="shared" si="1"/>
        <v>22952</v>
      </c>
      <c r="M16" s="31">
        <f t="shared" si="1"/>
        <v>17352</v>
      </c>
      <c r="N16" s="31">
        <f t="shared" si="1"/>
        <v>15220</v>
      </c>
      <c r="O16" s="272">
        <f>SUM(O10:O15)</f>
        <v>508228</v>
      </c>
      <c r="P16" s="37"/>
      <c r="Q16" s="163"/>
      <c r="R16" s="163"/>
      <c r="S16" s="163"/>
      <c r="T16" s="163"/>
      <c r="U16" s="163"/>
    </row>
    <row r="17" spans="1:21" s="38" customFormat="1" ht="15" customHeight="1" x14ac:dyDescent="0.2">
      <c r="A17" s="840" t="s">
        <v>190</v>
      </c>
      <c r="B17" s="840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1"/>
      <c r="N17" s="841"/>
      <c r="O17" s="840"/>
      <c r="P17" s="37"/>
      <c r="Q17" s="163"/>
      <c r="R17" s="163"/>
      <c r="S17" s="163"/>
      <c r="T17" s="163"/>
      <c r="U17" s="163"/>
    </row>
    <row r="18" spans="1:21" s="38" customFormat="1" ht="15" customHeight="1" x14ac:dyDescent="0.2">
      <c r="A18" s="17" t="s">
        <v>64</v>
      </c>
      <c r="B18" s="288" t="s">
        <v>34</v>
      </c>
      <c r="C18" s="539">
        <v>12275</v>
      </c>
      <c r="D18" s="539">
        <v>12298</v>
      </c>
      <c r="E18" s="539">
        <v>12275</v>
      </c>
      <c r="F18" s="539">
        <v>13191</v>
      </c>
      <c r="G18" s="539">
        <v>15150</v>
      </c>
      <c r="H18" s="539">
        <v>17500</v>
      </c>
      <c r="I18" s="539">
        <v>21400</v>
      </c>
      <c r="J18" s="539">
        <v>21500</v>
      </c>
      <c r="K18" s="539">
        <v>18500</v>
      </c>
      <c r="L18" s="539">
        <v>12775</v>
      </c>
      <c r="M18" s="539">
        <v>12275</v>
      </c>
      <c r="N18" s="539">
        <v>12795</v>
      </c>
      <c r="O18" s="46">
        <f>SUM(C18:N18)</f>
        <v>181934</v>
      </c>
      <c r="P18" s="37"/>
      <c r="Q18" s="163"/>
      <c r="R18" s="163"/>
      <c r="S18" s="163"/>
      <c r="T18" s="163"/>
      <c r="U18" s="163"/>
    </row>
    <row r="19" spans="1:21" s="38" customFormat="1" ht="15" customHeight="1" x14ac:dyDescent="0.2">
      <c r="A19" s="17" t="s">
        <v>81</v>
      </c>
      <c r="B19" s="18" t="s">
        <v>198</v>
      </c>
      <c r="C19" s="44">
        <v>2854</v>
      </c>
      <c r="D19" s="44">
        <v>1852</v>
      </c>
      <c r="E19" s="44">
        <v>4560</v>
      </c>
      <c r="F19" s="44">
        <v>1512</v>
      </c>
      <c r="G19" s="44">
        <v>1353</v>
      </c>
      <c r="H19" s="44">
        <v>4560</v>
      </c>
      <c r="I19" s="44">
        <v>1353</v>
      </c>
      <c r="J19" s="44">
        <v>1353</v>
      </c>
      <c r="K19" s="44">
        <v>4560</v>
      </c>
      <c r="L19" s="44">
        <v>1353</v>
      </c>
      <c r="M19" s="44">
        <v>1353</v>
      </c>
      <c r="N19" s="44">
        <v>4562</v>
      </c>
      <c r="O19" s="30">
        <f t="shared" ref="O19:O25" si="2">SUM(C19:N19)</f>
        <v>31225</v>
      </c>
      <c r="P19" s="37"/>
      <c r="Q19" s="163"/>
      <c r="R19" s="163"/>
      <c r="S19" s="163"/>
      <c r="T19" s="163"/>
      <c r="U19" s="163"/>
    </row>
    <row r="20" spans="1:21" s="38" customFormat="1" ht="15" customHeight="1" x14ac:dyDescent="0.2">
      <c r="A20" s="17" t="s">
        <v>82</v>
      </c>
      <c r="B20" s="18" t="s">
        <v>192</v>
      </c>
      <c r="C20" s="19">
        <v>10057</v>
      </c>
      <c r="D20" s="19">
        <v>21063</v>
      </c>
      <c r="E20" s="19">
        <v>8916</v>
      </c>
      <c r="F20" s="19">
        <v>24884</v>
      </c>
      <c r="G20" s="19">
        <v>16131</v>
      </c>
      <c r="H20" s="19"/>
      <c r="I20" s="19">
        <v>1592</v>
      </c>
      <c r="J20" s="19"/>
      <c r="K20" s="19">
        <v>28275</v>
      </c>
      <c r="L20" s="19">
        <v>10032</v>
      </c>
      <c r="M20" s="19">
        <v>8810</v>
      </c>
      <c r="N20" s="19"/>
      <c r="O20" s="30">
        <f t="shared" si="2"/>
        <v>129760</v>
      </c>
      <c r="P20" s="37"/>
      <c r="Q20" s="163"/>
      <c r="R20" s="163"/>
      <c r="S20" s="163"/>
      <c r="T20" s="163"/>
      <c r="U20" s="163"/>
    </row>
    <row r="21" spans="1:21" s="38" customFormat="1" ht="15" customHeight="1" x14ac:dyDescent="0.2">
      <c r="A21" s="17" t="s">
        <v>83</v>
      </c>
      <c r="B21" s="18" t="s">
        <v>451</v>
      </c>
      <c r="C21" s="19">
        <v>3489</v>
      </c>
      <c r="D21" s="19"/>
      <c r="E21" s="19">
        <v>12391</v>
      </c>
      <c r="F21" s="19">
        <v>21935</v>
      </c>
      <c r="G21" s="19">
        <v>14038</v>
      </c>
      <c r="H21" s="19">
        <v>6730</v>
      </c>
      <c r="I21" s="19"/>
      <c r="J21" s="19">
        <v>3175</v>
      </c>
      <c r="K21" s="19">
        <v>9831</v>
      </c>
      <c r="L21" s="19">
        <v>4445</v>
      </c>
      <c r="M21" s="19">
        <v>13716</v>
      </c>
      <c r="N21" s="19"/>
      <c r="O21" s="30">
        <f t="shared" si="2"/>
        <v>89750</v>
      </c>
      <c r="P21" s="37"/>
      <c r="Q21" s="163"/>
      <c r="R21" s="163"/>
      <c r="S21" s="163"/>
      <c r="T21" s="163"/>
      <c r="U21" s="163"/>
    </row>
    <row r="22" spans="1:21" s="38" customFormat="1" ht="15" customHeight="1" x14ac:dyDescent="0.2">
      <c r="A22" s="17" t="s">
        <v>84</v>
      </c>
      <c r="B22" s="18" t="s">
        <v>39</v>
      </c>
      <c r="C22" s="19">
        <v>3591</v>
      </c>
      <c r="D22" s="19">
        <v>1699</v>
      </c>
      <c r="E22" s="19">
        <v>1699</v>
      </c>
      <c r="F22" s="19">
        <v>1699</v>
      </c>
      <c r="G22" s="19">
        <v>1699</v>
      </c>
      <c r="H22" s="19">
        <v>1700</v>
      </c>
      <c r="I22" s="19">
        <v>1699</v>
      </c>
      <c r="J22" s="19">
        <v>1699</v>
      </c>
      <c r="K22" s="19">
        <v>1699</v>
      </c>
      <c r="L22" s="19">
        <v>1699</v>
      </c>
      <c r="M22" s="19">
        <v>1699</v>
      </c>
      <c r="N22" s="19">
        <v>1700</v>
      </c>
      <c r="O22" s="30">
        <f>SUM(C22:N22)</f>
        <v>22282</v>
      </c>
      <c r="P22" s="37"/>
      <c r="Q22" s="163"/>
      <c r="R22" s="163"/>
      <c r="S22" s="163"/>
      <c r="T22" s="163"/>
      <c r="U22" s="163"/>
    </row>
    <row r="23" spans="1:21" s="38" customFormat="1" ht="15" customHeight="1" x14ac:dyDescent="0.2">
      <c r="A23" s="17" t="s">
        <v>85</v>
      </c>
      <c r="B23" s="18" t="s">
        <v>194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3"/>
      <c r="R23" s="163"/>
      <c r="S23" s="163"/>
      <c r="T23" s="163"/>
      <c r="U23" s="163"/>
    </row>
    <row r="24" spans="1:21" s="38" customFormat="1" ht="15" customHeight="1" x14ac:dyDescent="0.2">
      <c r="A24" s="524" t="s">
        <v>86</v>
      </c>
      <c r="B24" s="164" t="s">
        <v>195</v>
      </c>
      <c r="C24" s="31">
        <f t="shared" ref="C24:N24" si="3">SUM(C18:C23)</f>
        <v>32266</v>
      </c>
      <c r="D24" s="31">
        <f t="shared" si="3"/>
        <v>36912</v>
      </c>
      <c r="E24" s="31">
        <f t="shared" si="3"/>
        <v>39841</v>
      </c>
      <c r="F24" s="31">
        <f t="shared" si="3"/>
        <v>63221</v>
      </c>
      <c r="G24" s="31">
        <f t="shared" si="3"/>
        <v>48371</v>
      </c>
      <c r="H24" s="31">
        <f t="shared" si="3"/>
        <v>30490</v>
      </c>
      <c r="I24" s="31">
        <f t="shared" si="3"/>
        <v>26044</v>
      </c>
      <c r="J24" s="31">
        <f t="shared" si="3"/>
        <v>27727</v>
      </c>
      <c r="K24" s="31">
        <f t="shared" si="3"/>
        <v>62865</v>
      </c>
      <c r="L24" s="31">
        <f t="shared" si="3"/>
        <v>30304</v>
      </c>
      <c r="M24" s="31">
        <f t="shared" si="3"/>
        <v>37853</v>
      </c>
      <c r="N24" s="31">
        <f t="shared" si="3"/>
        <v>19057</v>
      </c>
      <c r="O24" s="272">
        <f t="shared" si="2"/>
        <v>454951</v>
      </c>
      <c r="P24" s="37"/>
      <c r="Q24" s="163"/>
      <c r="R24" s="163"/>
      <c r="S24" s="163"/>
      <c r="T24" s="163"/>
      <c r="U24" s="163"/>
    </row>
    <row r="25" spans="1:21" s="38" customFormat="1" ht="15" customHeight="1" x14ac:dyDescent="0.2">
      <c r="A25" s="17" t="s">
        <v>87</v>
      </c>
      <c r="B25" s="18" t="s">
        <v>196</v>
      </c>
      <c r="C25" s="19">
        <f t="shared" ref="C25:N25" si="4">C16-C24</f>
        <v>190104</v>
      </c>
      <c r="D25" s="19">
        <f t="shared" si="4"/>
        <v>-29499</v>
      </c>
      <c r="E25" s="19">
        <f t="shared" si="4"/>
        <v>-6098</v>
      </c>
      <c r="F25" s="19">
        <f t="shared" si="4"/>
        <v>-42269</v>
      </c>
      <c r="G25" s="19">
        <f t="shared" si="4"/>
        <v>-8364</v>
      </c>
      <c r="H25" s="19">
        <f t="shared" si="4"/>
        <v>19873</v>
      </c>
      <c r="I25" s="19">
        <f t="shared" si="4"/>
        <v>3408</v>
      </c>
      <c r="J25" s="19">
        <f t="shared" si="4"/>
        <v>1725</v>
      </c>
      <c r="K25" s="19">
        <f t="shared" si="4"/>
        <v>-43913</v>
      </c>
      <c r="L25" s="19">
        <f t="shared" si="4"/>
        <v>-7352</v>
      </c>
      <c r="M25" s="19">
        <f t="shared" si="4"/>
        <v>-20501</v>
      </c>
      <c r="N25" s="19">
        <f t="shared" si="4"/>
        <v>-3837</v>
      </c>
      <c r="O25" s="30">
        <f t="shared" si="2"/>
        <v>53277</v>
      </c>
      <c r="P25" s="37"/>
      <c r="Q25" s="163"/>
      <c r="R25" s="163"/>
      <c r="S25" s="163"/>
      <c r="T25" s="163"/>
      <c r="U25" s="163"/>
    </row>
    <row r="26" spans="1:21" s="38" customFormat="1" ht="15" customHeight="1" x14ac:dyDescent="0.2">
      <c r="A26" s="165"/>
      <c r="B26" s="54" t="s">
        <v>542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66"/>
      <c r="P26" s="37"/>
    </row>
    <row r="28" spans="1:21" x14ac:dyDescent="0.2">
      <c r="N28" s="167"/>
    </row>
    <row r="29" spans="1:21" x14ac:dyDescent="0.2"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</row>
    <row r="30" spans="1:21" x14ac:dyDescent="0.2">
      <c r="D30" s="167"/>
      <c r="F30" s="167"/>
      <c r="I30" s="167"/>
      <c r="L30" s="167"/>
    </row>
    <row r="32" spans="1:21" x14ac:dyDescent="0.2"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87" customWidth="1"/>
    <col min="2" max="2" width="24.7109375" style="187" customWidth="1"/>
    <col min="3" max="15" width="7.7109375" style="187" customWidth="1"/>
    <col min="16" max="16384" width="9.140625" style="186"/>
  </cols>
  <sheetData>
    <row r="1" spans="1:15" s="189" customFormat="1" ht="15" customHeight="1" x14ac:dyDescent="0.2">
      <c r="A1" s="735" t="s">
        <v>534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</row>
    <row r="2" spans="1:15" s="189" customFormat="1" ht="15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85" t="str">
        <f>'2.sz. melléklet'!G2</f>
        <v>az 2/2021. (III.3.) önkormányzati rendelethez</v>
      </c>
    </row>
    <row r="3" spans="1:15" s="189" customFormat="1" ht="15" customHeight="1" x14ac:dyDescent="0.2">
      <c r="A3" s="18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15" s="189" customFormat="1" ht="15" customHeight="1" x14ac:dyDescent="0.2">
      <c r="A4" s="188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s="189" customFormat="1" ht="15" customHeight="1" x14ac:dyDescent="0.2">
      <c r="A5" s="736" t="s">
        <v>696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</row>
    <row r="6" spans="1:15" s="189" customFormat="1" ht="15" customHeight="1" x14ac:dyDescent="0.2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</row>
    <row r="7" spans="1:15" s="189" customFormat="1" ht="15" customHeight="1" thickBot="1" x14ac:dyDescent="0.25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848" t="s">
        <v>0</v>
      </c>
      <c r="N7" s="848"/>
      <c r="O7" s="848"/>
    </row>
    <row r="8" spans="1:15" s="189" customFormat="1" ht="15" customHeight="1" thickTop="1" x14ac:dyDescent="0.2">
      <c r="A8" s="240" t="s">
        <v>128</v>
      </c>
      <c r="B8" s="241" t="s">
        <v>2</v>
      </c>
      <c r="C8" s="241" t="s">
        <v>164</v>
      </c>
      <c r="D8" s="241" t="s">
        <v>165</v>
      </c>
      <c r="E8" s="241" t="s">
        <v>166</v>
      </c>
      <c r="F8" s="241" t="s">
        <v>167</v>
      </c>
      <c r="G8" s="241" t="s">
        <v>168</v>
      </c>
      <c r="H8" s="241" t="s">
        <v>169</v>
      </c>
      <c r="I8" s="241" t="s">
        <v>170</v>
      </c>
      <c r="J8" s="241" t="s">
        <v>171</v>
      </c>
      <c r="K8" s="241" t="s">
        <v>172</v>
      </c>
      <c r="L8" s="241" t="s">
        <v>173</v>
      </c>
      <c r="M8" s="241" t="s">
        <v>174</v>
      </c>
      <c r="N8" s="241" t="s">
        <v>175</v>
      </c>
      <c r="O8" s="242" t="s">
        <v>199</v>
      </c>
    </row>
    <row r="9" spans="1:15" s="189" customFormat="1" ht="15" customHeight="1" thickBot="1" x14ac:dyDescent="0.25">
      <c r="A9" s="196" t="s">
        <v>3</v>
      </c>
      <c r="B9" s="243" t="s">
        <v>4</v>
      </c>
      <c r="C9" s="243" t="s">
        <v>5</v>
      </c>
      <c r="D9" s="243" t="s">
        <v>6</v>
      </c>
      <c r="E9" s="243" t="s">
        <v>7</v>
      </c>
      <c r="F9" s="243" t="s">
        <v>8</v>
      </c>
      <c r="G9" s="243" t="s">
        <v>9</v>
      </c>
      <c r="H9" s="243" t="s">
        <v>53</v>
      </c>
      <c r="I9" s="243" t="s">
        <v>11</v>
      </c>
      <c r="J9" s="243" t="s">
        <v>177</v>
      </c>
      <c r="K9" s="243" t="s">
        <v>178</v>
      </c>
      <c r="L9" s="243" t="s">
        <v>179</v>
      </c>
      <c r="M9" s="243" t="s">
        <v>180</v>
      </c>
      <c r="N9" s="243" t="s">
        <v>181</v>
      </c>
      <c r="O9" s="244" t="s">
        <v>182</v>
      </c>
    </row>
    <row r="10" spans="1:15" s="189" customFormat="1" ht="15" customHeight="1" thickTop="1" x14ac:dyDescent="0.2">
      <c r="A10" s="845" t="s">
        <v>183</v>
      </c>
      <c r="B10" s="846"/>
      <c r="C10" s="846"/>
      <c r="D10" s="846"/>
      <c r="E10" s="846"/>
      <c r="F10" s="846"/>
      <c r="G10" s="846"/>
      <c r="H10" s="846"/>
      <c r="I10" s="846"/>
      <c r="J10" s="846"/>
      <c r="K10" s="846"/>
      <c r="L10" s="846"/>
      <c r="M10" s="846"/>
      <c r="N10" s="846"/>
      <c r="O10" s="847"/>
    </row>
    <row r="11" spans="1:15" s="189" customFormat="1" ht="15" customHeight="1" x14ac:dyDescent="0.2">
      <c r="A11" s="245" t="s">
        <v>13</v>
      </c>
      <c r="B11" s="246" t="s">
        <v>184</v>
      </c>
      <c r="C11" s="247">
        <v>105</v>
      </c>
      <c r="D11" s="247">
        <v>105</v>
      </c>
      <c r="E11" s="247">
        <v>105</v>
      </c>
      <c r="F11" s="247">
        <v>105</v>
      </c>
      <c r="G11" s="247">
        <v>105</v>
      </c>
      <c r="H11" s="247">
        <v>105</v>
      </c>
      <c r="I11" s="247">
        <v>105</v>
      </c>
      <c r="J11" s="247">
        <v>105</v>
      </c>
      <c r="K11" s="247">
        <v>105</v>
      </c>
      <c r="L11" s="247">
        <v>105</v>
      </c>
      <c r="M11" s="247">
        <v>105</v>
      </c>
      <c r="N11" s="247">
        <v>105</v>
      </c>
      <c r="O11" s="248">
        <f>SUM(C11:N11)</f>
        <v>1260</v>
      </c>
    </row>
    <row r="12" spans="1:15" s="189" customFormat="1" ht="15" customHeight="1" x14ac:dyDescent="0.2">
      <c r="A12" s="245" t="s">
        <v>14</v>
      </c>
      <c r="B12" s="246" t="s">
        <v>185</v>
      </c>
      <c r="C12" s="247">
        <v>1700</v>
      </c>
      <c r="D12" s="247">
        <v>1700</v>
      </c>
      <c r="E12" s="247">
        <v>1700</v>
      </c>
      <c r="F12" s="247">
        <v>1700</v>
      </c>
      <c r="G12" s="247">
        <v>1700</v>
      </c>
      <c r="H12" s="247">
        <v>1700</v>
      </c>
      <c r="I12" s="247">
        <v>1700</v>
      </c>
      <c r="J12" s="247">
        <v>1700</v>
      </c>
      <c r="K12" s="247">
        <v>1700</v>
      </c>
      <c r="L12" s="247">
        <v>1700</v>
      </c>
      <c r="M12" s="247">
        <v>1700</v>
      </c>
      <c r="N12" s="247">
        <v>1690</v>
      </c>
      <c r="O12" s="248">
        <f>SUM(C12:N12)</f>
        <v>20390</v>
      </c>
    </row>
    <row r="13" spans="1:15" s="189" customFormat="1" ht="15" customHeight="1" x14ac:dyDescent="0.2">
      <c r="A13" s="245" t="s">
        <v>42</v>
      </c>
      <c r="B13" s="246" t="s">
        <v>186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8"/>
    </row>
    <row r="14" spans="1:15" s="189" customFormat="1" ht="15" customHeight="1" x14ac:dyDescent="0.2">
      <c r="A14" s="245" t="s">
        <v>43</v>
      </c>
      <c r="B14" s="246" t="s">
        <v>187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8"/>
    </row>
    <row r="15" spans="1:15" s="189" customFormat="1" ht="15" customHeight="1" x14ac:dyDescent="0.2">
      <c r="A15" s="245" t="s">
        <v>44</v>
      </c>
      <c r="B15" s="246" t="s">
        <v>188</v>
      </c>
      <c r="C15" s="247">
        <v>538</v>
      </c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>
        <f>SUM(C15:N15)</f>
        <v>538</v>
      </c>
    </row>
    <row r="16" spans="1:15" s="189" customFormat="1" ht="15" customHeight="1" x14ac:dyDescent="0.2">
      <c r="A16" s="249" t="s">
        <v>45</v>
      </c>
      <c r="B16" s="250" t="s">
        <v>189</v>
      </c>
      <c r="C16" s="251">
        <f>SUM(C11:C15)</f>
        <v>2343</v>
      </c>
      <c r="D16" s="251">
        <f t="shared" ref="D16:O16" si="0">SUM(D11:D15)</f>
        <v>1805</v>
      </c>
      <c r="E16" s="251">
        <f t="shared" si="0"/>
        <v>1805</v>
      </c>
      <c r="F16" s="251">
        <f t="shared" si="0"/>
        <v>1805</v>
      </c>
      <c r="G16" s="251">
        <f t="shared" si="0"/>
        <v>1805</v>
      </c>
      <c r="H16" s="251">
        <f t="shared" si="0"/>
        <v>1805</v>
      </c>
      <c r="I16" s="251">
        <f t="shared" si="0"/>
        <v>1805</v>
      </c>
      <c r="J16" s="251">
        <f t="shared" si="0"/>
        <v>1805</v>
      </c>
      <c r="K16" s="251">
        <f t="shared" si="0"/>
        <v>1805</v>
      </c>
      <c r="L16" s="251">
        <f t="shared" si="0"/>
        <v>1805</v>
      </c>
      <c r="M16" s="251">
        <f t="shared" si="0"/>
        <v>1805</v>
      </c>
      <c r="N16" s="251">
        <f t="shared" si="0"/>
        <v>1795</v>
      </c>
      <c r="O16" s="252">
        <f t="shared" si="0"/>
        <v>22188</v>
      </c>
    </row>
    <row r="17" spans="1:15" s="189" customFormat="1" ht="15" customHeight="1" x14ac:dyDescent="0.2">
      <c r="A17" s="845" t="s">
        <v>190</v>
      </c>
      <c r="B17" s="846"/>
      <c r="C17" s="846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6"/>
      <c r="O17" s="847"/>
    </row>
    <row r="18" spans="1:15" s="189" customFormat="1" ht="15" customHeight="1" x14ac:dyDescent="0.2">
      <c r="A18" s="245" t="s">
        <v>46</v>
      </c>
      <c r="B18" s="246" t="s">
        <v>34</v>
      </c>
      <c r="C18" s="247">
        <v>1849</v>
      </c>
      <c r="D18" s="247">
        <v>1849</v>
      </c>
      <c r="E18" s="247">
        <v>1849</v>
      </c>
      <c r="F18" s="247">
        <v>1849</v>
      </c>
      <c r="G18" s="247">
        <v>1849</v>
      </c>
      <c r="H18" s="247">
        <v>1849</v>
      </c>
      <c r="I18" s="247">
        <v>1849</v>
      </c>
      <c r="J18" s="247">
        <v>1849</v>
      </c>
      <c r="K18" s="247">
        <v>1849</v>
      </c>
      <c r="L18" s="247">
        <v>1849</v>
      </c>
      <c r="M18" s="247">
        <v>1849</v>
      </c>
      <c r="N18" s="247">
        <v>1849</v>
      </c>
      <c r="O18" s="248">
        <f>SUM(C18:N18)</f>
        <v>22188</v>
      </c>
    </row>
    <row r="19" spans="1:15" s="189" customFormat="1" ht="15" customHeight="1" x14ac:dyDescent="0.2">
      <c r="A19" s="245" t="s">
        <v>64</v>
      </c>
      <c r="B19" s="246" t="s">
        <v>191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8"/>
    </row>
    <row r="20" spans="1:15" s="189" customFormat="1" ht="15" customHeight="1" x14ac:dyDescent="0.2">
      <c r="A20" s="245" t="s">
        <v>81</v>
      </c>
      <c r="B20" s="246" t="s">
        <v>192</v>
      </c>
      <c r="C20" s="247"/>
      <c r="D20" s="247"/>
      <c r="E20" s="247"/>
      <c r="F20" s="247"/>
      <c r="G20" s="247"/>
      <c r="H20" s="253"/>
      <c r="I20" s="247"/>
      <c r="J20" s="247"/>
      <c r="K20" s="247"/>
      <c r="L20" s="247"/>
      <c r="M20" s="247"/>
      <c r="N20" s="247"/>
      <c r="O20" s="248"/>
    </row>
    <row r="21" spans="1:15" s="189" customFormat="1" ht="15" customHeight="1" x14ac:dyDescent="0.2">
      <c r="A21" s="245" t="s">
        <v>82</v>
      </c>
      <c r="B21" s="246" t="s">
        <v>193</v>
      </c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8"/>
    </row>
    <row r="22" spans="1:15" s="189" customFormat="1" ht="15" customHeight="1" x14ac:dyDescent="0.2">
      <c r="A22" s="245" t="s">
        <v>83</v>
      </c>
      <c r="B22" s="246" t="s">
        <v>194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8"/>
    </row>
    <row r="23" spans="1:15" s="189" customFormat="1" ht="15" customHeight="1" x14ac:dyDescent="0.2">
      <c r="A23" s="249" t="s">
        <v>84</v>
      </c>
      <c r="B23" s="250" t="s">
        <v>195</v>
      </c>
      <c r="C23" s="251">
        <f>SUM(C18:C22)</f>
        <v>1849</v>
      </c>
      <c r="D23" s="251">
        <f t="shared" ref="D23:N23" si="1">SUM(D18:D22)</f>
        <v>1849</v>
      </c>
      <c r="E23" s="251">
        <f t="shared" si="1"/>
        <v>1849</v>
      </c>
      <c r="F23" s="251">
        <f t="shared" si="1"/>
        <v>1849</v>
      </c>
      <c r="G23" s="251">
        <f t="shared" si="1"/>
        <v>1849</v>
      </c>
      <c r="H23" s="251">
        <f t="shared" si="1"/>
        <v>1849</v>
      </c>
      <c r="I23" s="251">
        <f t="shared" si="1"/>
        <v>1849</v>
      </c>
      <c r="J23" s="251">
        <f t="shared" si="1"/>
        <v>1849</v>
      </c>
      <c r="K23" s="251">
        <f t="shared" si="1"/>
        <v>1849</v>
      </c>
      <c r="L23" s="251">
        <f t="shared" si="1"/>
        <v>1849</v>
      </c>
      <c r="M23" s="251">
        <f t="shared" si="1"/>
        <v>1849</v>
      </c>
      <c r="N23" s="251">
        <f t="shared" si="1"/>
        <v>1849</v>
      </c>
      <c r="O23" s="252">
        <f>SUM(C23:N23)</f>
        <v>22188</v>
      </c>
    </row>
    <row r="24" spans="1:15" s="189" customFormat="1" ht="15" customHeight="1" x14ac:dyDescent="0.2">
      <c r="A24" s="254" t="s">
        <v>85</v>
      </c>
      <c r="B24" s="255" t="s">
        <v>196</v>
      </c>
      <c r="C24" s="256">
        <f>C16-C23</f>
        <v>494</v>
      </c>
      <c r="D24" s="256">
        <f t="shared" ref="D24:N24" si="2">D16-D23</f>
        <v>-44</v>
      </c>
      <c r="E24" s="256">
        <f t="shared" si="2"/>
        <v>-44</v>
      </c>
      <c r="F24" s="256">
        <f t="shared" si="2"/>
        <v>-44</v>
      </c>
      <c r="G24" s="256">
        <f t="shared" si="2"/>
        <v>-44</v>
      </c>
      <c r="H24" s="256">
        <f t="shared" si="2"/>
        <v>-44</v>
      </c>
      <c r="I24" s="256">
        <f t="shared" si="2"/>
        <v>-44</v>
      </c>
      <c r="J24" s="256">
        <f t="shared" si="2"/>
        <v>-44</v>
      </c>
      <c r="K24" s="256">
        <f t="shared" si="2"/>
        <v>-44</v>
      </c>
      <c r="L24" s="256">
        <f t="shared" si="2"/>
        <v>-44</v>
      </c>
      <c r="M24" s="256">
        <f t="shared" si="2"/>
        <v>-44</v>
      </c>
      <c r="N24" s="256">
        <f t="shared" si="2"/>
        <v>-54</v>
      </c>
      <c r="O24" s="257">
        <f>SUM(C24:N24)</f>
        <v>0</v>
      </c>
    </row>
    <row r="25" spans="1:15" s="189" customFormat="1" ht="15" customHeight="1" thickBot="1" x14ac:dyDescent="0.25">
      <c r="A25" s="258"/>
      <c r="B25" s="259" t="s">
        <v>197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1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3"/>
  <sheetViews>
    <sheetView zoomScaleNormal="100" workbookViewId="0">
      <selection sqref="A1:L1"/>
    </sheetView>
  </sheetViews>
  <sheetFormatPr defaultRowHeight="12.75" x14ac:dyDescent="0.2"/>
  <cols>
    <col min="1" max="1" width="6.7109375" style="187" customWidth="1"/>
    <col min="2" max="2" width="25.7109375" style="187" customWidth="1"/>
    <col min="3" max="12" width="8.7109375" style="187" customWidth="1"/>
    <col min="13" max="16384" width="9.140625" style="186"/>
  </cols>
  <sheetData>
    <row r="1" spans="1:13" s="189" customFormat="1" ht="15" customHeight="1" x14ac:dyDescent="0.2">
      <c r="A1" s="735" t="s">
        <v>633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</row>
    <row r="2" spans="1:13" s="189" customFormat="1" ht="15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185" t="str">
        <f>'2.sz. melléklet'!G2</f>
        <v>az 2/2021. (III.3.) önkormányzati rendelethez</v>
      </c>
    </row>
    <row r="3" spans="1:13" s="189" customFormat="1" ht="15" customHeight="1" x14ac:dyDescent="0.2">
      <c r="A3" s="18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s="189" customFormat="1" ht="15" customHeight="1" x14ac:dyDescent="0.2">
      <c r="A4" s="736" t="s">
        <v>668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262"/>
    </row>
    <row r="5" spans="1:13" s="189" customFormat="1" ht="15" customHeight="1" x14ac:dyDescent="0.2">
      <c r="A5" s="191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62"/>
    </row>
    <row r="6" spans="1:13" s="189" customFormat="1" ht="15" customHeight="1" x14ac:dyDescent="0.2">
      <c r="A6" s="191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62"/>
    </row>
    <row r="7" spans="1:13" s="189" customFormat="1" ht="15" customHeight="1" x14ac:dyDescent="0.2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262"/>
    </row>
    <row r="8" spans="1:13" s="189" customFormat="1" ht="15" customHeight="1" thickBot="1" x14ac:dyDescent="0.2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848" t="s">
        <v>0</v>
      </c>
      <c r="L8" s="848"/>
      <c r="M8" s="262"/>
    </row>
    <row r="9" spans="1:13" s="189" customFormat="1" ht="15" customHeight="1" thickTop="1" x14ac:dyDescent="0.2">
      <c r="A9" s="737" t="s">
        <v>128</v>
      </c>
      <c r="B9" s="739" t="s">
        <v>285</v>
      </c>
      <c r="C9" s="850" t="s">
        <v>286</v>
      </c>
      <c r="D9" s="850"/>
      <c r="E9" s="850"/>
      <c r="F9" s="850" t="s">
        <v>287</v>
      </c>
      <c r="G9" s="850"/>
      <c r="H9" s="850"/>
      <c r="I9" s="850" t="s">
        <v>288</v>
      </c>
      <c r="J9" s="850"/>
      <c r="K9" s="850"/>
      <c r="L9" s="263" t="s">
        <v>199</v>
      </c>
      <c r="M9" s="262"/>
    </row>
    <row r="10" spans="1:13" s="189" customFormat="1" ht="24" x14ac:dyDescent="0.2">
      <c r="A10" s="849"/>
      <c r="B10" s="800"/>
      <c r="C10" s="194" t="s">
        <v>289</v>
      </c>
      <c r="D10" s="264" t="s">
        <v>290</v>
      </c>
      <c r="E10" s="194" t="s">
        <v>291</v>
      </c>
      <c r="F10" s="194" t="s">
        <v>292</v>
      </c>
      <c r="G10" s="194" t="s">
        <v>290</v>
      </c>
      <c r="H10" s="194" t="s">
        <v>293</v>
      </c>
      <c r="I10" s="194" t="s">
        <v>292</v>
      </c>
      <c r="J10" s="194" t="s">
        <v>290</v>
      </c>
      <c r="K10" s="194" t="s">
        <v>293</v>
      </c>
      <c r="L10" s="265" t="s">
        <v>294</v>
      </c>
      <c r="M10" s="262"/>
    </row>
    <row r="11" spans="1:13" s="189" customFormat="1" ht="15" customHeight="1" thickBot="1" x14ac:dyDescent="0.25">
      <c r="A11" s="196" t="s">
        <v>71</v>
      </c>
      <c r="B11" s="197" t="s">
        <v>72</v>
      </c>
      <c r="C11" s="197" t="s">
        <v>73</v>
      </c>
      <c r="D11" s="243" t="s">
        <v>74</v>
      </c>
      <c r="E11" s="197" t="s">
        <v>75</v>
      </c>
      <c r="F11" s="197" t="s">
        <v>76</v>
      </c>
      <c r="G11" s="197" t="s">
        <v>77</v>
      </c>
      <c r="H11" s="197" t="s">
        <v>78</v>
      </c>
      <c r="I11" s="197" t="s">
        <v>295</v>
      </c>
      <c r="J11" s="197" t="s">
        <v>79</v>
      </c>
      <c r="K11" s="197" t="s">
        <v>80</v>
      </c>
      <c r="L11" s="244" t="s">
        <v>296</v>
      </c>
      <c r="M11" s="262"/>
    </row>
    <row r="12" spans="1:13" s="189" customFormat="1" ht="15" customHeight="1" thickTop="1" thickBot="1" x14ac:dyDescent="0.25">
      <c r="A12" s="266" t="s">
        <v>13</v>
      </c>
      <c r="B12" s="494" t="s">
        <v>297</v>
      </c>
      <c r="C12" s="267"/>
      <c r="D12" s="267"/>
      <c r="E12" s="268"/>
      <c r="F12" s="267"/>
      <c r="G12" s="267"/>
      <c r="H12" s="269"/>
      <c r="I12" s="267" t="s">
        <v>298</v>
      </c>
      <c r="J12" s="268" t="s">
        <v>299</v>
      </c>
      <c r="K12" s="270">
        <v>1348</v>
      </c>
      <c r="L12" s="271">
        <v>1348</v>
      </c>
      <c r="M12" s="262"/>
    </row>
    <row r="13" spans="1:13" ht="13.5" thickTop="1" x14ac:dyDescent="0.2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6" width="10.5703125" style="1" bestFit="1" customWidth="1"/>
    <col min="7" max="7" width="4.7109375" style="1" customWidth="1"/>
    <col min="8" max="8" width="30.7109375" style="1" customWidth="1"/>
    <col min="9" max="10" width="10.5703125" style="1" bestFit="1" customWidth="1"/>
    <col min="11" max="11" width="10.5703125" bestFit="1" customWidth="1"/>
    <col min="12" max="12" width="9.5703125" customWidth="1"/>
    <col min="13" max="13" width="9.140625" customWidth="1"/>
    <col min="14" max="14" width="10.7109375" customWidth="1"/>
    <col min="15" max="252" width="9.140625" customWidth="1"/>
  </cols>
  <sheetData>
    <row r="1" spans="1:14" s="38" customFormat="1" ht="15" customHeight="1" x14ac:dyDescent="0.2">
      <c r="B1" s="55"/>
      <c r="C1" s="55"/>
      <c r="D1" s="55"/>
      <c r="E1" s="55"/>
      <c r="F1" s="55"/>
      <c r="G1" s="55"/>
      <c r="H1" s="55"/>
      <c r="L1" s="2" t="s">
        <v>515</v>
      </c>
    </row>
    <row r="2" spans="1:14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2/2021. (III.3.) önkormányzati rendelethez</v>
      </c>
    </row>
    <row r="3" spans="1:14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4" s="38" customFormat="1" ht="15" customHeight="1" x14ac:dyDescent="0.2">
      <c r="A4" s="762" t="s">
        <v>564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1:14" s="38" customFormat="1" ht="6" customHeight="1" x14ac:dyDescent="0.2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4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3"/>
      <c r="L6" s="416" t="s">
        <v>300</v>
      </c>
    </row>
    <row r="7" spans="1:14" s="38" customFormat="1" ht="58.5" customHeight="1" thickTop="1" thickBot="1" x14ac:dyDescent="0.25">
      <c r="A7" s="757" t="s">
        <v>12</v>
      </c>
      <c r="B7" s="757"/>
      <c r="C7" s="474" t="s">
        <v>636</v>
      </c>
      <c r="D7" s="474" t="s">
        <v>671</v>
      </c>
      <c r="E7" s="474" t="s">
        <v>672</v>
      </c>
      <c r="F7" s="474" t="s">
        <v>669</v>
      </c>
      <c r="G7" s="758" t="s">
        <v>34</v>
      </c>
      <c r="H7" s="759"/>
      <c r="I7" s="474" t="s">
        <v>636</v>
      </c>
      <c r="J7" s="474" t="s">
        <v>671</v>
      </c>
      <c r="K7" s="474" t="s">
        <v>672</v>
      </c>
      <c r="L7" s="474" t="s">
        <v>669</v>
      </c>
    </row>
    <row r="8" spans="1:14" s="38" customFormat="1" ht="15" customHeight="1" thickTop="1" thickBot="1" x14ac:dyDescent="0.25">
      <c r="A8" s="11" t="s">
        <v>3</v>
      </c>
      <c r="B8" s="430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31" t="s">
        <v>9</v>
      </c>
      <c r="H8" s="431" t="s">
        <v>53</v>
      </c>
      <c r="I8" s="13" t="s">
        <v>11</v>
      </c>
      <c r="J8" s="13" t="s">
        <v>177</v>
      </c>
      <c r="K8" s="13" t="s">
        <v>178</v>
      </c>
      <c r="L8" s="491" t="s">
        <v>179</v>
      </c>
    </row>
    <row r="9" spans="1:14" s="38" customFormat="1" ht="15" customHeight="1" thickTop="1" x14ac:dyDescent="0.2">
      <c r="A9" s="42" t="s">
        <v>13</v>
      </c>
      <c r="B9" s="43" t="s">
        <v>12</v>
      </c>
      <c r="C9" s="418">
        <f>'8.sz. melléklet'!D69+'9.sz. melléklet'!D35</f>
        <v>76522544</v>
      </c>
      <c r="D9" s="418">
        <f>'8.sz. melléklet'!E69+'9.sz. melléklet'!E35</f>
        <v>81615879</v>
      </c>
      <c r="E9" s="418">
        <f>'8.sz. melléklet'!F69+'9.sz. melléklet'!F35</f>
        <v>83424640</v>
      </c>
      <c r="F9" s="332">
        <f>'8.sz. melléklet'!G69+'9.sz. melléklet'!G35</f>
        <v>95717477</v>
      </c>
      <c r="G9" s="51" t="s">
        <v>13</v>
      </c>
      <c r="H9" s="43" t="s">
        <v>116</v>
      </c>
      <c r="I9" s="423">
        <f>'8.sz. melléklet'!D7+'9.sz. melléklet'!D8</f>
        <v>65865427</v>
      </c>
      <c r="J9" s="423">
        <f>'8.sz. melléklet'!E7+'9.sz. melléklet'!E8</f>
        <v>64313127</v>
      </c>
      <c r="K9" s="423">
        <f>'8.sz. melléklet'!F7+'9.sz. melléklet'!F8</f>
        <v>64313127</v>
      </c>
      <c r="L9" s="463">
        <f>'8.sz. melléklet'!G7+'9.sz. melléklet'!G8</f>
        <v>66544884</v>
      </c>
    </row>
    <row r="10" spans="1:14" s="38" customFormat="1" ht="15" customHeight="1" x14ac:dyDescent="0.2">
      <c r="A10" s="17" t="s">
        <v>14</v>
      </c>
      <c r="B10" s="329" t="s">
        <v>403</v>
      </c>
      <c r="C10" s="179">
        <f>'8.sz. melléklet'!D63</f>
        <v>63000000</v>
      </c>
      <c r="D10" s="179">
        <f>'8.sz. melléklet'!E63</f>
        <v>57612853</v>
      </c>
      <c r="E10" s="179">
        <f>'8.sz. melléklet'!F63</f>
        <v>57612853</v>
      </c>
      <c r="F10" s="30">
        <f>'8.sz. melléklet'!G63</f>
        <v>55000000</v>
      </c>
      <c r="G10" s="177" t="s">
        <v>14</v>
      </c>
      <c r="H10" s="18" t="s">
        <v>41</v>
      </c>
      <c r="I10" s="179">
        <f>'8.sz. melléklet'!D19+'9.sz. melléklet'!D18</f>
        <v>12300124</v>
      </c>
      <c r="J10" s="179">
        <f>'8.sz. melléklet'!E19+'9.sz. melléklet'!E18</f>
        <v>11321533</v>
      </c>
      <c r="K10" s="179">
        <f>'8.sz. melléklet'!F19+'9.sz. melléklet'!F18</f>
        <v>11321533</v>
      </c>
      <c r="L10" s="30">
        <f>'8.sz. melléklet'!G19+'9.sz. melléklet'!G18</f>
        <v>10781914</v>
      </c>
    </row>
    <row r="11" spans="1:14" s="38" customFormat="1" ht="15" customHeight="1" x14ac:dyDescent="0.2">
      <c r="A11" s="17" t="s">
        <v>42</v>
      </c>
      <c r="B11" s="329" t="s">
        <v>404</v>
      </c>
      <c r="C11" s="179">
        <f>'8.sz. melléklet'!D64</f>
        <v>42500000</v>
      </c>
      <c r="D11" s="179">
        <f>'8.sz. melléklet'!E64</f>
        <v>20174312</v>
      </c>
      <c r="E11" s="179">
        <f>'8.sz. melléklet'!F64</f>
        <v>20174312</v>
      </c>
      <c r="F11" s="30">
        <f>'8.sz. melléklet'!G64</f>
        <v>31000000</v>
      </c>
      <c r="G11" s="177" t="s">
        <v>42</v>
      </c>
      <c r="H11" s="18" t="s">
        <v>122</v>
      </c>
      <c r="I11" s="179">
        <f>'8.sz. melléklet'!D20+'9.sz. melléklet'!D19</f>
        <v>118866245</v>
      </c>
      <c r="J11" s="179">
        <f>'8.sz. melléklet'!E20+'9.sz. melléklet'!E19</f>
        <v>104262832</v>
      </c>
      <c r="K11" s="179">
        <f>'8.sz. melléklet'!F20+'9.sz. melléklet'!F19</f>
        <v>85149811</v>
      </c>
      <c r="L11" s="30">
        <f>'8.sz. melléklet'!G20+'9.sz. melléklet'!G19</f>
        <v>123795323</v>
      </c>
    </row>
    <row r="12" spans="1:14" s="38" customFormat="1" ht="15" customHeight="1" x14ac:dyDescent="0.2">
      <c r="A12" s="17" t="s">
        <v>43</v>
      </c>
      <c r="B12" s="329" t="s">
        <v>414</v>
      </c>
      <c r="C12" s="179">
        <f>'8.sz. melléklet'!D68</f>
        <v>500000</v>
      </c>
      <c r="D12" s="179">
        <f>'8.sz. melléklet'!E68</f>
        <v>558601</v>
      </c>
      <c r="E12" s="179">
        <f>'8.sz. melléklet'!F68</f>
        <v>558601</v>
      </c>
      <c r="F12" s="30">
        <f>'8.sz. melléklet'!G68</f>
        <v>500000</v>
      </c>
      <c r="G12" s="177" t="s">
        <v>43</v>
      </c>
      <c r="H12" s="18" t="s">
        <v>360</v>
      </c>
      <c r="I12" s="179">
        <f>'8.sz. melléklet'!D30</f>
        <v>3000000</v>
      </c>
      <c r="J12" s="179">
        <f>'8.sz. melléklet'!E30</f>
        <v>3000000</v>
      </c>
      <c r="K12" s="179">
        <f>'8.sz. melléklet'!F30</f>
        <v>2471681</v>
      </c>
      <c r="L12" s="30">
        <f>'8.sz. melléklet'!G30</f>
        <v>3000000</v>
      </c>
    </row>
    <row r="13" spans="1:14" s="38" customFormat="1" ht="15" customHeight="1" x14ac:dyDescent="0.2">
      <c r="A13" s="17" t="s">
        <v>44</v>
      </c>
      <c r="B13" s="47" t="s">
        <v>395</v>
      </c>
      <c r="C13" s="179">
        <f>'8.sz. melléklet'!D57</f>
        <v>68304478</v>
      </c>
      <c r="D13" s="179">
        <f>'8.sz. melléklet'!E57</f>
        <v>82896040</v>
      </c>
      <c r="E13" s="179">
        <f>'8.sz. melléklet'!F57</f>
        <v>82896040</v>
      </c>
      <c r="F13" s="30">
        <f>'8.sz. melléklet'!G57</f>
        <v>47293338</v>
      </c>
      <c r="G13" s="177" t="s">
        <v>44</v>
      </c>
      <c r="H13" s="18" t="s">
        <v>501</v>
      </c>
      <c r="I13" s="179">
        <f>'8.sz. melléklet'!D32</f>
        <v>581372</v>
      </c>
      <c r="J13" s="179">
        <f>'8.sz. melléklet'!E32</f>
        <v>492651</v>
      </c>
      <c r="K13" s="179">
        <f>'8.sz. melléklet'!F32</f>
        <v>492651</v>
      </c>
      <c r="L13" s="30">
        <f>'8.sz. melléklet'!G32</f>
        <v>2000000</v>
      </c>
    </row>
    <row r="14" spans="1:14" s="38" customFormat="1" ht="24" x14ac:dyDescent="0.2">
      <c r="A14" s="17" t="s">
        <v>45</v>
      </c>
      <c r="B14" s="47" t="s">
        <v>596</v>
      </c>
      <c r="C14" s="179">
        <f>'8.sz. melléklet'!D58</f>
        <v>17099910</v>
      </c>
      <c r="D14" s="179">
        <f>'8.sz. melléklet'!E58</f>
        <v>8605067</v>
      </c>
      <c r="E14" s="179">
        <f>'8.sz. melléklet'!F58</f>
        <v>8605067</v>
      </c>
      <c r="F14" s="30">
        <f>'8.sz. melléklet'!G58</f>
        <v>6081434</v>
      </c>
      <c r="G14" s="177" t="s">
        <v>45</v>
      </c>
      <c r="H14" s="47" t="s">
        <v>591</v>
      </c>
      <c r="I14" s="179">
        <f>'8.sz. melléklet'!D33</f>
        <v>20253850</v>
      </c>
      <c r="J14" s="179">
        <f>'8.sz. melléklet'!E33</f>
        <v>20253850</v>
      </c>
      <c r="K14" s="179">
        <f>'8.sz. melléklet'!F33</f>
        <v>19518761</v>
      </c>
      <c r="L14" s="30">
        <f>'8.sz. melléklet'!G33</f>
        <v>20329643</v>
      </c>
    </row>
    <row r="15" spans="1:14" s="38" customFormat="1" ht="24" x14ac:dyDescent="0.2">
      <c r="A15" s="17" t="s">
        <v>46</v>
      </c>
      <c r="B15" s="47" t="s">
        <v>435</v>
      </c>
      <c r="C15" s="419">
        <f>'8.sz. melléklet'!D81</f>
        <v>0</v>
      </c>
      <c r="D15" s="419">
        <f>'8.sz. melléklet'!E81</f>
        <v>0</v>
      </c>
      <c r="E15" s="419">
        <f>'8.sz. melléklet'!F81</f>
        <v>45445</v>
      </c>
      <c r="F15" s="357">
        <f>'8.sz. melléklet'!G81</f>
        <v>0</v>
      </c>
      <c r="G15" s="177" t="s">
        <v>46</v>
      </c>
      <c r="H15" s="47" t="s">
        <v>592</v>
      </c>
      <c r="I15" s="179">
        <f>'8.sz. melléklet'!D34</f>
        <v>7640000</v>
      </c>
      <c r="J15" s="179">
        <f>'8.sz. melléklet'!E34</f>
        <v>10537700</v>
      </c>
      <c r="K15" s="179">
        <f>'8.sz. melléklet'!F34</f>
        <v>10149340</v>
      </c>
      <c r="L15" s="30">
        <f>'8.sz. melléklet'!G34</f>
        <v>8895000</v>
      </c>
      <c r="N15" s="716"/>
    </row>
    <row r="16" spans="1:14" s="38" customFormat="1" ht="15" customHeight="1" x14ac:dyDescent="0.2">
      <c r="A16" s="73"/>
      <c r="B16" s="606"/>
      <c r="C16" s="425"/>
      <c r="D16" s="425"/>
      <c r="E16" s="437"/>
      <c r="F16" s="372"/>
      <c r="G16" s="177" t="s">
        <v>64</v>
      </c>
      <c r="H16" s="18" t="s">
        <v>36</v>
      </c>
      <c r="I16" s="179">
        <f>'8.sz. melléklet'!D35</f>
        <v>48782569</v>
      </c>
      <c r="J16" s="179">
        <f>'8.sz. melléklet'!E35</f>
        <v>99694632</v>
      </c>
      <c r="K16" s="179">
        <f>'8.sz. melléklet'!F35</f>
        <v>0</v>
      </c>
      <c r="L16" s="30">
        <f>'8.sz. melléklet'!G35</f>
        <v>53276950</v>
      </c>
    </row>
    <row r="17" spans="1:12" s="38" customFormat="1" ht="15" customHeight="1" x14ac:dyDescent="0.2">
      <c r="A17" s="760" t="s">
        <v>47</v>
      </c>
      <c r="B17" s="760"/>
      <c r="C17" s="179">
        <f>SUM(C9:C16)</f>
        <v>267926932</v>
      </c>
      <c r="D17" s="455">
        <f>SUM(D9:D16)</f>
        <v>251462752</v>
      </c>
      <c r="E17" s="455">
        <f>SUM(E9:E16)</f>
        <v>253316958</v>
      </c>
      <c r="F17" s="46">
        <f>SUM(F9:F16)</f>
        <v>235592249</v>
      </c>
      <c r="G17" s="761"/>
      <c r="H17" s="761"/>
      <c r="I17" s="326"/>
      <c r="J17" s="326"/>
      <c r="K17" s="326"/>
      <c r="L17" s="454"/>
    </row>
    <row r="18" spans="1:12" s="38" customFormat="1" ht="15" customHeight="1" thickBot="1" x14ac:dyDescent="0.25">
      <c r="A18" s="767" t="s">
        <v>28</v>
      </c>
      <c r="B18" s="767"/>
      <c r="C18" s="420">
        <f>I19-C17</f>
        <v>9362655</v>
      </c>
      <c r="D18" s="420">
        <v>9362655</v>
      </c>
      <c r="E18" s="420">
        <v>9362655</v>
      </c>
      <c r="F18" s="454">
        <v>53031465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25">
      <c r="A19" s="763" t="s">
        <v>49</v>
      </c>
      <c r="B19" s="763"/>
      <c r="C19" s="421">
        <f>SUM(C17:C18)</f>
        <v>277289587</v>
      </c>
      <c r="D19" s="421">
        <f t="shared" ref="D19:E19" si="0">SUM(D17:D18)</f>
        <v>260825407</v>
      </c>
      <c r="E19" s="421">
        <f t="shared" si="0"/>
        <v>262679613</v>
      </c>
      <c r="F19" s="417">
        <f>SUM(F17:F18)</f>
        <v>288623714</v>
      </c>
      <c r="G19" s="765" t="s">
        <v>48</v>
      </c>
      <c r="H19" s="768"/>
      <c r="I19" s="421">
        <f>SUM(I9:I18)</f>
        <v>277289587</v>
      </c>
      <c r="J19" s="421">
        <f>SUM(J9:J18)</f>
        <v>313876325</v>
      </c>
      <c r="K19" s="421">
        <f>SUM(K9:K18)</f>
        <v>193416904</v>
      </c>
      <c r="L19" s="176">
        <f>SUM(L9:L18)</f>
        <v>288623714</v>
      </c>
    </row>
    <row r="20" spans="1:12" s="38" customFormat="1" ht="24.75" thickTop="1" x14ac:dyDescent="0.2">
      <c r="A20" s="42" t="s">
        <v>13</v>
      </c>
      <c r="B20" s="47" t="s">
        <v>574</v>
      </c>
      <c r="C20" s="179">
        <f>'8.sz. melléklet'!D60</f>
        <v>0</v>
      </c>
      <c r="D20" s="179">
        <f>'8.sz. melléklet'!E60</f>
        <v>195000</v>
      </c>
      <c r="E20" s="179">
        <f>'8.sz. melléklet'!F60</f>
        <v>195000</v>
      </c>
      <c r="F20" s="460">
        <f>'8.sz. melléklet'!G60</f>
        <v>0</v>
      </c>
      <c r="G20" s="427" t="s">
        <v>13</v>
      </c>
      <c r="H20" s="358" t="s">
        <v>201</v>
      </c>
      <c r="I20" s="184">
        <f>'8.sz. melléklet'!D36+'9.sz. melléklet'!D27</f>
        <v>39749640</v>
      </c>
      <c r="J20" s="184">
        <f>'8.sz. melléklet'!E36+'9.sz. melléklet'!E27</f>
        <v>39521164</v>
      </c>
      <c r="K20" s="184">
        <f>'8.sz. melléklet'!F36+'9.sz. melléklet'!F27</f>
        <v>25754378</v>
      </c>
      <c r="L20" s="464">
        <f>'8.sz. melléklet'!G36+'9.sz. melléklet'!G27</f>
        <v>89750000</v>
      </c>
    </row>
    <row r="21" spans="1:12" s="38" customFormat="1" ht="24" x14ac:dyDescent="0.2">
      <c r="A21" s="42" t="s">
        <v>14</v>
      </c>
      <c r="B21" s="47" t="s">
        <v>593</v>
      </c>
      <c r="C21" s="179">
        <f>'8.sz. melléklet'!D61</f>
        <v>136908866</v>
      </c>
      <c r="D21" s="455">
        <f>'8.sz. melléklet'!E61</f>
        <v>195683115</v>
      </c>
      <c r="E21" s="455">
        <f>'8.sz. melléklet'!F61</f>
        <v>195683115</v>
      </c>
      <c r="F21" s="460">
        <f>'8.sz. melléklet'!G61</f>
        <v>33246570</v>
      </c>
      <c r="G21" s="428" t="s">
        <v>14</v>
      </c>
      <c r="H21" s="359" t="s">
        <v>382</v>
      </c>
      <c r="I21" s="170">
        <f>'8.sz. melléklet'!D41</f>
        <v>215124594</v>
      </c>
      <c r="J21" s="170">
        <f>'8.sz. melléklet'!E41</f>
        <v>247601173</v>
      </c>
      <c r="K21" s="170">
        <f>'8.sz. melléklet'!F41</f>
        <v>167226340</v>
      </c>
      <c r="L21" s="465">
        <f>'8.sz. melléklet'!G41</f>
        <v>129760552</v>
      </c>
    </row>
    <row r="22" spans="1:12" s="38" customFormat="1" ht="15" customHeight="1" x14ac:dyDescent="0.2">
      <c r="A22" s="42" t="s">
        <v>42</v>
      </c>
      <c r="B22" s="43" t="s">
        <v>495</v>
      </c>
      <c r="C22" s="327">
        <f>'8.sz. melléklet'!D78</f>
        <v>0</v>
      </c>
      <c r="D22" s="424">
        <f>'8.sz. melléklet'!E78</f>
        <v>24796850</v>
      </c>
      <c r="E22" s="424">
        <f>'8.sz. melléklet'!F78</f>
        <v>24796850</v>
      </c>
      <c r="F22" s="459">
        <f>'8.sz. melléklet'!G78</f>
        <v>24600000</v>
      </c>
      <c r="G22" s="429" t="s">
        <v>42</v>
      </c>
      <c r="H22" s="74" t="s">
        <v>612</v>
      </c>
      <c r="I22" s="183">
        <f>'8.sz. melléklet'!D44</f>
        <v>0</v>
      </c>
      <c r="J22" s="183">
        <f>'8.sz. melléklet'!E44</f>
        <v>505811</v>
      </c>
      <c r="K22" s="183">
        <f>'8.sz. melléklet'!F44</f>
        <v>505811</v>
      </c>
      <c r="L22" s="645">
        <f>'8.sz. melléklet'!G44</f>
        <v>0</v>
      </c>
    </row>
    <row r="23" spans="1:12" s="38" customFormat="1" ht="15" customHeight="1" x14ac:dyDescent="0.2">
      <c r="A23" s="42" t="s">
        <v>43</v>
      </c>
      <c r="B23" s="18" t="s">
        <v>452</v>
      </c>
      <c r="C23" s="179">
        <f>'8.sz. melléklet'!D83</f>
        <v>3813490</v>
      </c>
      <c r="D23" s="455">
        <f>'8.sz. melléklet'!E83</f>
        <v>3960490</v>
      </c>
      <c r="E23" s="455">
        <f>'8.sz. melléklet'!F83</f>
        <v>3960725</v>
      </c>
      <c r="F23" s="460">
        <f>'8.sz. melléklet'!G83</f>
        <v>131700</v>
      </c>
      <c r="G23" s="70"/>
      <c r="H23" s="457"/>
      <c r="I23" s="326"/>
      <c r="J23" s="326"/>
      <c r="K23" s="326"/>
      <c r="L23" s="454"/>
    </row>
    <row r="24" spans="1:12" s="38" customFormat="1" ht="15" customHeight="1" x14ac:dyDescent="0.2">
      <c r="A24" s="59" t="s">
        <v>50</v>
      </c>
      <c r="B24" s="48"/>
      <c r="C24" s="179">
        <f>SUM(C20:C23)</f>
        <v>140722356</v>
      </c>
      <c r="D24" s="179">
        <f t="shared" ref="D24:E24" si="1">SUM(D20:D23)</f>
        <v>224635455</v>
      </c>
      <c r="E24" s="179">
        <f t="shared" si="1"/>
        <v>224635690</v>
      </c>
      <c r="F24" s="460">
        <f>SUM(F20:F23)</f>
        <v>57978270</v>
      </c>
      <c r="G24" s="606"/>
      <c r="H24" s="606"/>
      <c r="I24" s="606"/>
      <c r="J24" s="606"/>
      <c r="K24" s="606"/>
      <c r="L24" s="58"/>
    </row>
    <row r="25" spans="1:12" s="38" customFormat="1" ht="15" customHeight="1" thickBot="1" x14ac:dyDescent="0.25">
      <c r="A25" s="60" t="s">
        <v>28</v>
      </c>
      <c r="B25" s="53"/>
      <c r="C25" s="422">
        <v>114151878</v>
      </c>
      <c r="D25" s="422">
        <v>114151877</v>
      </c>
      <c r="E25" s="422">
        <v>114151877</v>
      </c>
      <c r="F25" s="461">
        <v>161532282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25">
      <c r="A26" s="763" t="s">
        <v>51</v>
      </c>
      <c r="B26" s="763"/>
      <c r="C26" s="421">
        <f>SUM(C24:C25)</f>
        <v>254874234</v>
      </c>
      <c r="D26" s="456">
        <f>SUM(D24:D25)</f>
        <v>338787332</v>
      </c>
      <c r="E26" s="456">
        <f>SUM(E24:E25)</f>
        <v>338787567</v>
      </c>
      <c r="F26" s="462">
        <f>SUM(F24:F25)</f>
        <v>219510552</v>
      </c>
      <c r="G26" s="765" t="s">
        <v>52</v>
      </c>
      <c r="H26" s="768"/>
      <c r="I26" s="421">
        <f>SUM(I20:I24)</f>
        <v>254874234</v>
      </c>
      <c r="J26" s="421">
        <f>SUM(J20:J24)</f>
        <v>287628148</v>
      </c>
      <c r="K26" s="421">
        <f>SUM(K20:K24)</f>
        <v>193486529</v>
      </c>
      <c r="L26" s="417">
        <f>SUM(L20:L24)</f>
        <v>219510552</v>
      </c>
    </row>
    <row r="27" spans="1:12" s="38" customFormat="1" ht="15" customHeight="1" thickTop="1" x14ac:dyDescent="0.2">
      <c r="A27" s="604" t="s">
        <v>13</v>
      </c>
      <c r="B27" s="495" t="s">
        <v>558</v>
      </c>
      <c r="C27" s="520">
        <f>'8.sz. melléklet'!D88</f>
        <v>0</v>
      </c>
      <c r="D27" s="520">
        <f>'8.sz. melléklet'!E88</f>
        <v>1891734</v>
      </c>
      <c r="E27" s="520">
        <f>'8.sz. melléklet'!F88</f>
        <v>1891734</v>
      </c>
      <c r="F27" s="520">
        <f>'8.sz. melléklet'!G88</f>
        <v>0</v>
      </c>
      <c r="G27" s="496" t="s">
        <v>13</v>
      </c>
      <c r="H27" s="495" t="s">
        <v>39</v>
      </c>
      <c r="I27" s="503">
        <f>'8.sz. melléklet'!D47</f>
        <v>2732179</v>
      </c>
      <c r="J27" s="521">
        <f>'8.sz. melléklet'!E47</f>
        <v>2732179</v>
      </c>
      <c r="K27" s="521">
        <f>'8.sz. melléklet'!F47</f>
        <v>2732179</v>
      </c>
      <c r="L27" s="522">
        <f>'8.sz. melléklet'!G47</f>
        <v>1891734</v>
      </c>
    </row>
    <row r="28" spans="1:12" s="38" customFormat="1" ht="15" customHeight="1" thickBot="1" x14ac:dyDescent="0.25">
      <c r="A28" s="49" t="s">
        <v>13</v>
      </c>
      <c r="B28" s="492" t="s">
        <v>28</v>
      </c>
      <c r="C28" s="502">
        <v>2732179</v>
      </c>
      <c r="D28" s="502">
        <v>2732179</v>
      </c>
      <c r="E28" s="502">
        <v>2732179</v>
      </c>
      <c r="F28" s="516">
        <v>1891734</v>
      </c>
      <c r="G28" s="605"/>
      <c r="H28" s="345"/>
      <c r="I28" s="606"/>
      <c r="J28" s="523"/>
      <c r="K28" s="353"/>
      <c r="L28" s="56"/>
    </row>
    <row r="29" spans="1:12" ht="14.25" thickTop="1" thickBot="1" x14ac:dyDescent="0.25">
      <c r="A29" s="763" t="s">
        <v>559</v>
      </c>
      <c r="B29" s="763"/>
      <c r="C29" s="497">
        <f>SUM(C27:C28)</f>
        <v>2732179</v>
      </c>
      <c r="D29" s="456">
        <f t="shared" ref="D29:F29" si="2">SUM(D27:D28)</f>
        <v>4623913</v>
      </c>
      <c r="E29" s="456">
        <f t="shared" si="2"/>
        <v>4623913</v>
      </c>
      <c r="F29" s="497">
        <f t="shared" si="2"/>
        <v>1891734</v>
      </c>
      <c r="G29" s="764" t="s">
        <v>560</v>
      </c>
      <c r="H29" s="765"/>
      <c r="I29" s="497">
        <f>SUM(I27:I28)</f>
        <v>2732179</v>
      </c>
      <c r="J29" s="421">
        <f>SUM(J27:J28)</f>
        <v>2732179</v>
      </c>
      <c r="K29" s="497">
        <f>SUM(K27:K28)</f>
        <v>2732179</v>
      </c>
      <c r="L29" s="176">
        <f>SUM(L27:L28)</f>
        <v>1891734</v>
      </c>
    </row>
    <row r="30" spans="1:12" ht="14.25" thickTop="1" thickBot="1" x14ac:dyDescent="0.25">
      <c r="A30" s="766" t="s">
        <v>112</v>
      </c>
      <c r="B30" s="766"/>
      <c r="C30" s="501">
        <f>C19+C26+C29</f>
        <v>534896000</v>
      </c>
      <c r="D30" s="517">
        <f>D19+D26+D29</f>
        <v>604236652</v>
      </c>
      <c r="E30" s="501">
        <f>E19+E26+E29</f>
        <v>606091093</v>
      </c>
      <c r="F30" s="498">
        <f>F19+F26+F29</f>
        <v>510026000</v>
      </c>
      <c r="G30" s="499" t="s">
        <v>112</v>
      </c>
      <c r="H30" s="500"/>
      <c r="I30" s="518">
        <f>I19+I26+I29</f>
        <v>534896000</v>
      </c>
      <c r="J30" s="518">
        <f>J19+J26+J29</f>
        <v>604236652</v>
      </c>
      <c r="K30" s="518">
        <f>K19+K26+K29</f>
        <v>389635612</v>
      </c>
      <c r="L30" s="519">
        <f>L19+L26+L29</f>
        <v>510026000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L4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10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516</v>
      </c>
    </row>
    <row r="2" spans="1:9" s="38" customFormat="1" ht="15" customHeight="1" x14ac:dyDescent="0.2">
      <c r="B2" s="3"/>
      <c r="C2" s="2"/>
      <c r="D2" s="2"/>
      <c r="E2" s="2"/>
      <c r="F2" s="2"/>
      <c r="G2" s="2" t="str">
        <f>'2.sz. melléklet'!G2</f>
        <v>az 2/2021. (III.3.)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</row>
    <row r="4" spans="1:9" s="38" customFormat="1" ht="15" customHeight="1" x14ac:dyDescent="0.2">
      <c r="A4" s="770" t="s">
        <v>687</v>
      </c>
      <c r="B4" s="770"/>
      <c r="C4" s="770"/>
      <c r="D4" s="770"/>
      <c r="E4" s="770"/>
      <c r="F4" s="770"/>
      <c r="G4" s="770"/>
      <c r="H4" s="37"/>
    </row>
    <row r="5" spans="1:9" s="38" customFormat="1" ht="15" customHeight="1" x14ac:dyDescent="0.2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36"/>
      <c r="D6" s="436"/>
      <c r="E6" s="458"/>
      <c r="F6" s="458"/>
      <c r="G6" s="416" t="s">
        <v>300</v>
      </c>
      <c r="H6" s="37"/>
    </row>
    <row r="7" spans="1:9" s="38" customFormat="1" ht="45.75" thickTop="1" x14ac:dyDescent="0.2">
      <c r="A7" s="7" t="s">
        <v>1</v>
      </c>
      <c r="B7" s="8" t="s">
        <v>2</v>
      </c>
      <c r="C7" s="9" t="s">
        <v>636</v>
      </c>
      <c r="D7" s="9" t="s">
        <v>671</v>
      </c>
      <c r="E7" s="9" t="s">
        <v>672</v>
      </c>
      <c r="F7" s="9" t="s">
        <v>669</v>
      </c>
      <c r="G7" s="473" t="s">
        <v>670</v>
      </c>
      <c r="H7" s="37"/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">
      <c r="A9" s="771" t="s">
        <v>10</v>
      </c>
      <c r="B9" s="771"/>
      <c r="C9" s="771"/>
      <c r="D9" s="771"/>
      <c r="E9" s="771"/>
      <c r="F9" s="771"/>
      <c r="G9" s="771"/>
      <c r="H9" s="37"/>
    </row>
    <row r="10" spans="1:9" s="38" customFormat="1" ht="15" customHeight="1" x14ac:dyDescent="0.2">
      <c r="A10" s="76" t="s">
        <v>54</v>
      </c>
      <c r="B10" s="77" t="s">
        <v>594</v>
      </c>
      <c r="C10" s="78">
        <f>C11+C25</f>
        <v>85404388</v>
      </c>
      <c r="D10" s="78">
        <f>D11+D25</f>
        <v>91501107</v>
      </c>
      <c r="E10" s="78">
        <f>E11+E25</f>
        <v>91501107</v>
      </c>
      <c r="F10" s="78">
        <f>F11+F25</f>
        <v>53374772</v>
      </c>
      <c r="G10" s="69">
        <f>F10/C10</f>
        <v>0.62496521841477282</v>
      </c>
      <c r="H10" s="37"/>
    </row>
    <row r="11" spans="1:9" s="38" customFormat="1" ht="15" customHeight="1" x14ac:dyDescent="0.2">
      <c r="A11" s="70"/>
      <c r="B11" s="71" t="s">
        <v>599</v>
      </c>
      <c r="C11" s="52">
        <f>SUM(C12:C24)</f>
        <v>68304478</v>
      </c>
      <c r="D11" s="52">
        <f>SUM(D12:D24)</f>
        <v>82896040</v>
      </c>
      <c r="E11" s="52">
        <f>SUM(E12:E24)</f>
        <v>82896040</v>
      </c>
      <c r="F11" s="52">
        <f>SUM(F12:F24)</f>
        <v>47293338</v>
      </c>
      <c r="G11" s="72">
        <f>F11/C11</f>
        <v>0.6923900069919281</v>
      </c>
      <c r="H11" s="37"/>
    </row>
    <row r="12" spans="1:9" s="38" customFormat="1" ht="15" customHeight="1" x14ac:dyDescent="0.2">
      <c r="A12" s="73"/>
      <c r="B12" s="80" t="s">
        <v>601</v>
      </c>
      <c r="C12" s="310"/>
      <c r="D12" s="310"/>
      <c r="E12" s="310"/>
      <c r="F12" s="310"/>
      <c r="G12" s="307"/>
      <c r="H12" s="37"/>
    </row>
    <row r="13" spans="1:9" s="38" customFormat="1" ht="15" customHeight="1" x14ac:dyDescent="0.2">
      <c r="A13" s="73"/>
      <c r="B13" s="80" t="s">
        <v>602</v>
      </c>
      <c r="C13" s="311">
        <v>17735215</v>
      </c>
      <c r="D13" s="311">
        <v>17735215</v>
      </c>
      <c r="E13" s="311">
        <v>17735215</v>
      </c>
      <c r="F13" s="311">
        <v>17894988</v>
      </c>
      <c r="G13" s="307"/>
      <c r="H13" s="37"/>
    </row>
    <row r="14" spans="1:9" s="38" customFormat="1" ht="15" customHeight="1" x14ac:dyDescent="0.2">
      <c r="A14" s="73"/>
      <c r="B14" s="80" t="s">
        <v>700</v>
      </c>
      <c r="C14" s="311">
        <v>3213463</v>
      </c>
      <c r="D14" s="311">
        <v>3213463</v>
      </c>
      <c r="E14" s="311">
        <v>3213463</v>
      </c>
      <c r="F14" s="311">
        <v>6000000</v>
      </c>
      <c r="G14" s="307"/>
      <c r="H14" s="37"/>
    </row>
    <row r="15" spans="1:9" s="38" customFormat="1" ht="15" customHeight="1" x14ac:dyDescent="0.2">
      <c r="A15" s="73"/>
      <c r="B15" s="80" t="s">
        <v>603</v>
      </c>
      <c r="C15" s="311">
        <v>23114800</v>
      </c>
      <c r="D15" s="311">
        <v>8412671</v>
      </c>
      <c r="E15" s="311">
        <v>8412671</v>
      </c>
      <c r="F15" s="311">
        <v>0</v>
      </c>
      <c r="G15" s="307"/>
      <c r="H15" s="466"/>
    </row>
    <row r="16" spans="1:9" s="38" customFormat="1" ht="15" customHeight="1" x14ac:dyDescent="0.2">
      <c r="A16" s="73"/>
      <c r="B16" s="313" t="s">
        <v>604</v>
      </c>
      <c r="C16" s="311">
        <v>158100</v>
      </c>
      <c r="D16" s="311">
        <v>158100</v>
      </c>
      <c r="E16" s="311">
        <v>158100</v>
      </c>
      <c r="F16" s="311">
        <v>153000</v>
      </c>
      <c r="G16" s="307"/>
      <c r="H16" s="466"/>
      <c r="I16" s="163"/>
    </row>
    <row r="17" spans="1:10" s="38" customFormat="1" ht="15" customHeight="1" x14ac:dyDescent="0.2">
      <c r="A17" s="73"/>
      <c r="B17" s="313" t="s">
        <v>605</v>
      </c>
      <c r="C17" s="311">
        <v>1024800</v>
      </c>
      <c r="D17" s="311">
        <v>1024800</v>
      </c>
      <c r="E17" s="311">
        <v>1024800</v>
      </c>
      <c r="F17" s="311">
        <v>0</v>
      </c>
      <c r="G17" s="307"/>
      <c r="H17" s="466"/>
      <c r="I17" s="163"/>
    </row>
    <row r="18" spans="1:10" s="38" customFormat="1" ht="24" x14ac:dyDescent="0.2">
      <c r="A18" s="73"/>
      <c r="B18" s="312" t="s">
        <v>701</v>
      </c>
      <c r="C18" s="311">
        <v>13288300</v>
      </c>
      <c r="D18" s="311">
        <v>13863750</v>
      </c>
      <c r="E18" s="311">
        <v>13863750</v>
      </c>
      <c r="F18" s="311">
        <v>13560150</v>
      </c>
      <c r="G18" s="307"/>
      <c r="H18" s="37"/>
    </row>
    <row r="19" spans="1:10" s="38" customFormat="1" ht="24" x14ac:dyDescent="0.2">
      <c r="A19" s="73"/>
      <c r="B19" s="312" t="s">
        <v>702</v>
      </c>
      <c r="C19" s="311">
        <v>2142800</v>
      </c>
      <c r="D19" s="311">
        <v>2045400</v>
      </c>
      <c r="E19" s="311">
        <v>2045400</v>
      </c>
      <c r="F19" s="311">
        <v>1850600</v>
      </c>
      <c r="G19" s="307"/>
      <c r="H19" s="37"/>
      <c r="I19" s="163"/>
      <c r="J19" s="163"/>
    </row>
    <row r="20" spans="1:10" s="38" customFormat="1" ht="15" customHeight="1" x14ac:dyDescent="0.2">
      <c r="A20" s="73"/>
      <c r="B20" s="80" t="s">
        <v>703</v>
      </c>
      <c r="C20" s="311">
        <v>1408000</v>
      </c>
      <c r="D20" s="311">
        <v>1432641</v>
      </c>
      <c r="E20" s="311">
        <v>1432641</v>
      </c>
      <c r="F20" s="311">
        <v>1425600</v>
      </c>
      <c r="G20" s="307"/>
      <c r="H20" s="37"/>
    </row>
    <row r="21" spans="1:10" s="38" customFormat="1" ht="15" customHeight="1" x14ac:dyDescent="0.2">
      <c r="A21" s="73"/>
      <c r="B21" s="80" t="s">
        <v>704</v>
      </c>
      <c r="C21" s="311">
        <v>4419000</v>
      </c>
      <c r="D21" s="311">
        <v>4419000</v>
      </c>
      <c r="E21" s="311">
        <v>4419000</v>
      </c>
      <c r="F21" s="311">
        <v>4139000</v>
      </c>
      <c r="G21" s="307"/>
      <c r="H21" s="37"/>
      <c r="I21" s="163"/>
    </row>
    <row r="22" spans="1:10" s="38" customFormat="1" ht="15" customHeight="1" x14ac:dyDescent="0.2">
      <c r="A22" s="73"/>
      <c r="B22" s="80" t="s">
        <v>705</v>
      </c>
      <c r="C22" s="311">
        <v>1800000</v>
      </c>
      <c r="D22" s="311">
        <v>2256500</v>
      </c>
      <c r="E22" s="311">
        <v>2256500</v>
      </c>
      <c r="F22" s="311">
        <v>2270000</v>
      </c>
      <c r="G22" s="307"/>
      <c r="H22" s="37"/>
      <c r="I22" s="163"/>
    </row>
    <row r="23" spans="1:10" s="38" customFormat="1" ht="24" x14ac:dyDescent="0.2">
      <c r="A23" s="73"/>
      <c r="B23" s="717" t="s">
        <v>707</v>
      </c>
      <c r="C23" s="477">
        <v>0</v>
      </c>
      <c r="D23" s="478">
        <v>28258500</v>
      </c>
      <c r="E23" s="478">
        <v>28258500</v>
      </c>
      <c r="F23" s="477">
        <v>0</v>
      </c>
      <c r="G23" s="307"/>
      <c r="H23" s="37"/>
    </row>
    <row r="24" spans="1:10" s="38" customFormat="1" ht="15" customHeight="1" x14ac:dyDescent="0.2">
      <c r="A24" s="73"/>
      <c r="B24" s="313" t="s">
        <v>706</v>
      </c>
      <c r="C24" s="478">
        <v>0</v>
      </c>
      <c r="D24" s="478">
        <v>76000</v>
      </c>
      <c r="E24" s="478">
        <v>76000</v>
      </c>
      <c r="F24" s="478">
        <v>0</v>
      </c>
      <c r="G24" s="476"/>
      <c r="H24" s="37"/>
      <c r="I24" s="163"/>
    </row>
    <row r="25" spans="1:10" s="38" customFormat="1" ht="24" x14ac:dyDescent="0.2">
      <c r="A25" s="49"/>
      <c r="B25" s="637" t="s">
        <v>600</v>
      </c>
      <c r="C25" s="638">
        <f>'8.sz. melléklet'!D58</f>
        <v>17099910</v>
      </c>
      <c r="D25" s="638">
        <f>'8.sz. melléklet'!E58</f>
        <v>8605067</v>
      </c>
      <c r="E25" s="638">
        <f>'8.sz. melléklet'!F58</f>
        <v>8605067</v>
      </c>
      <c r="F25" s="638">
        <f>'8.sz. melléklet'!G58</f>
        <v>6081434</v>
      </c>
      <c r="G25" s="118">
        <f t="shared" ref="G25:G35" si="0">F25/C25</f>
        <v>0.35564128700092573</v>
      </c>
      <c r="H25" s="37"/>
    </row>
    <row r="26" spans="1:10" s="38" customFormat="1" ht="15" customHeight="1" x14ac:dyDescent="0.2">
      <c r="A26" s="318" t="s">
        <v>19</v>
      </c>
      <c r="B26" s="319" t="s">
        <v>15</v>
      </c>
      <c r="C26" s="320">
        <f>SUM(C27:C29)</f>
        <v>106000000</v>
      </c>
      <c r="D26" s="320">
        <f>SUM(D27:D29)</f>
        <v>78345766</v>
      </c>
      <c r="E26" s="320">
        <f>SUM(E27:E29)</f>
        <v>78345766</v>
      </c>
      <c r="F26" s="320">
        <f>SUM(F27:F29)</f>
        <v>86500000</v>
      </c>
      <c r="G26" s="69">
        <f>F26/C26</f>
        <v>0.81603773584905659</v>
      </c>
      <c r="H26" s="37"/>
    </row>
    <row r="27" spans="1:10" s="38" customFormat="1" ht="15" customHeight="1" x14ac:dyDescent="0.2">
      <c r="A27" s="73"/>
      <c r="B27" s="80" t="s">
        <v>445</v>
      </c>
      <c r="C27" s="308">
        <f>'8.sz. melléklet'!D63</f>
        <v>63000000</v>
      </c>
      <c r="D27" s="308">
        <f>'8.sz. melléklet'!E63</f>
        <v>57612853</v>
      </c>
      <c r="E27" s="308">
        <f>'8.sz. melléklet'!F63</f>
        <v>57612853</v>
      </c>
      <c r="F27" s="308">
        <f>'8.sz. melléklet'!G63</f>
        <v>55000000</v>
      </c>
      <c r="G27" s="307"/>
      <c r="H27" s="37"/>
    </row>
    <row r="28" spans="1:10" s="38" customFormat="1" ht="15" customHeight="1" x14ac:dyDescent="0.2">
      <c r="A28" s="73"/>
      <c r="B28" s="80" t="s">
        <v>444</v>
      </c>
      <c r="C28" s="308">
        <f>'8.sz. melléklet'!D64</f>
        <v>42500000</v>
      </c>
      <c r="D28" s="308">
        <f>'8.sz. melléklet'!E64</f>
        <v>20174312</v>
      </c>
      <c r="E28" s="308">
        <f>'8.sz. melléklet'!F64</f>
        <v>20174312</v>
      </c>
      <c r="F28" s="308">
        <f>'8.sz. melléklet'!G64</f>
        <v>31000000</v>
      </c>
      <c r="G28" s="307"/>
      <c r="H28" s="37"/>
    </row>
    <row r="29" spans="1:10" s="38" customFormat="1" ht="15" customHeight="1" x14ac:dyDescent="0.2">
      <c r="A29" s="49"/>
      <c r="B29" s="85" t="s">
        <v>443</v>
      </c>
      <c r="C29" s="86">
        <f>'8.sz. melléklet'!D68</f>
        <v>500000</v>
      </c>
      <c r="D29" s="86">
        <f>'8.sz. melléklet'!E68</f>
        <v>558601</v>
      </c>
      <c r="E29" s="86">
        <f>'8.sz. melléklet'!F68</f>
        <v>558601</v>
      </c>
      <c r="F29" s="86">
        <f>'8.sz. melléklet'!G68</f>
        <v>500000</v>
      </c>
      <c r="G29" s="307"/>
      <c r="H29" s="37"/>
    </row>
    <row r="30" spans="1:10" s="317" customFormat="1" ht="15" customHeight="1" x14ac:dyDescent="0.2">
      <c r="A30" s="304" t="s">
        <v>55</v>
      </c>
      <c r="B30" s="305" t="s">
        <v>12</v>
      </c>
      <c r="C30" s="306">
        <f>'8.sz. melléklet'!D69+'9.sz. melléklet'!D35</f>
        <v>76522544</v>
      </c>
      <c r="D30" s="306">
        <f>'8.sz. melléklet'!E69+'9.sz. melléklet'!E35</f>
        <v>81615879</v>
      </c>
      <c r="E30" s="306">
        <f>'8.sz. melléklet'!F69+'9.sz. melléklet'!F35</f>
        <v>83424640</v>
      </c>
      <c r="F30" s="306">
        <f>'8.sz. melléklet'!G69+'9.sz. melléklet'!G35</f>
        <v>95717477</v>
      </c>
      <c r="G30" s="69">
        <f>F30/C30</f>
        <v>1.2508402360486082</v>
      </c>
      <c r="H30" s="316"/>
    </row>
    <row r="31" spans="1:10" s="309" customFormat="1" ht="15" customHeight="1" x14ac:dyDescent="0.2">
      <c r="A31" s="81" t="s">
        <v>21</v>
      </c>
      <c r="B31" s="25" t="s">
        <v>435</v>
      </c>
      <c r="C31" s="26">
        <f>'8.sz. melléklet'!D81</f>
        <v>0</v>
      </c>
      <c r="D31" s="26">
        <f>'8.sz. melléklet'!E81</f>
        <v>0</v>
      </c>
      <c r="E31" s="26">
        <f>'8.sz. melléklet'!F81</f>
        <v>45445</v>
      </c>
      <c r="F31" s="26">
        <f>'8.sz. melléklet'!G81</f>
        <v>0</v>
      </c>
      <c r="G31" s="82"/>
      <c r="H31" s="37"/>
    </row>
    <row r="32" spans="1:10" s="38" customFormat="1" ht="15" customHeight="1" x14ac:dyDescent="0.2">
      <c r="A32" s="749" t="s">
        <v>57</v>
      </c>
      <c r="B32" s="749"/>
      <c r="C32" s="28">
        <f>C30+C26+C10+C31</f>
        <v>267926932</v>
      </c>
      <c r="D32" s="28">
        <f>D30+D26+D10+D31</f>
        <v>251462752</v>
      </c>
      <c r="E32" s="28">
        <f>E30+E26+E10+E31</f>
        <v>253316958</v>
      </c>
      <c r="F32" s="28">
        <f>F30+F26+F10+F31</f>
        <v>235592249</v>
      </c>
      <c r="G32" s="83">
        <f t="shared" si="0"/>
        <v>0.87931529406681674</v>
      </c>
      <c r="H32" s="37"/>
    </row>
    <row r="33" spans="1:8" s="38" customFormat="1" ht="15" customHeight="1" x14ac:dyDescent="0.2">
      <c r="A33" s="70" t="s">
        <v>22</v>
      </c>
      <c r="B33" s="71" t="s">
        <v>58</v>
      </c>
      <c r="C33" s="52">
        <f>SUM(C34)</f>
        <v>9362655</v>
      </c>
      <c r="D33" s="52">
        <f>SUM(D34)</f>
        <v>9362655</v>
      </c>
      <c r="E33" s="52">
        <f>SUM(E34)</f>
        <v>9362655</v>
      </c>
      <c r="F33" s="52">
        <f>SUM(F34)</f>
        <v>53031465</v>
      </c>
      <c r="G33" s="84">
        <f t="shared" si="0"/>
        <v>5.6641481502842943</v>
      </c>
      <c r="H33" s="37"/>
    </row>
    <row r="34" spans="1:8" s="38" customFormat="1" ht="15" customHeight="1" thickBot="1" x14ac:dyDescent="0.25">
      <c r="A34" s="321"/>
      <c r="B34" s="322" t="s">
        <v>59</v>
      </c>
      <c r="C34" s="323">
        <f>'3.sz. melléklet'!C18</f>
        <v>9362655</v>
      </c>
      <c r="D34" s="323">
        <f>'3.sz. melléklet'!D18</f>
        <v>9362655</v>
      </c>
      <c r="E34" s="323">
        <f>'3.sz. melléklet'!E18</f>
        <v>9362655</v>
      </c>
      <c r="F34" s="323">
        <f>'3.sz. melléklet'!F18</f>
        <v>53031465</v>
      </c>
      <c r="G34" s="485">
        <f t="shared" si="0"/>
        <v>5.6641481502842943</v>
      </c>
      <c r="H34" s="37"/>
    </row>
    <row r="35" spans="1:8" s="38" customFormat="1" ht="15" customHeight="1" thickTop="1" thickBot="1" x14ac:dyDescent="0.25">
      <c r="A35" s="769" t="s">
        <v>60</v>
      </c>
      <c r="B35" s="769"/>
      <c r="C35" s="63">
        <f>C33+C32</f>
        <v>277289587</v>
      </c>
      <c r="D35" s="63">
        <f>D33+D32</f>
        <v>260825407</v>
      </c>
      <c r="E35" s="63">
        <f>E33+E32</f>
        <v>262679613</v>
      </c>
      <c r="F35" s="63">
        <f>F33+F32</f>
        <v>288623714</v>
      </c>
      <c r="G35" s="89">
        <f t="shared" si="0"/>
        <v>1.0408746939350448</v>
      </c>
      <c r="H35" s="37"/>
    </row>
    <row r="36" spans="1:8" ht="13.5" thickTop="1" x14ac:dyDescent="0.2"/>
  </sheetData>
  <sheetProtection selectLockedCells="1" selectUnlockedCells="1"/>
  <mergeCells count="4">
    <mergeCell ref="A32:B32"/>
    <mergeCell ref="A35:B35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552" t="s">
        <v>517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2/2021. (III.3.)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770" t="s">
        <v>686</v>
      </c>
      <c r="B4" s="770"/>
      <c r="C4" s="770"/>
      <c r="D4" s="770"/>
      <c r="E4" s="770"/>
      <c r="F4" s="770"/>
      <c r="G4" s="770"/>
      <c r="H4" s="770"/>
    </row>
    <row r="5" spans="1:8" s="38" customFormat="1" ht="15" customHeight="1" x14ac:dyDescent="0.2">
      <c r="A5" s="770" t="s">
        <v>61</v>
      </c>
      <c r="B5" s="770"/>
      <c r="C5" s="770"/>
      <c r="D5" s="770"/>
      <c r="E5" s="770"/>
      <c r="F5" s="770"/>
      <c r="G5" s="770"/>
      <c r="H5" s="770"/>
    </row>
    <row r="6" spans="1:8" s="38" customFormat="1" ht="15" customHeight="1" x14ac:dyDescent="0.2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16" t="s">
        <v>300</v>
      </c>
    </row>
    <row r="8" spans="1:8" s="38" customFormat="1" ht="45.75" thickTop="1" x14ac:dyDescent="0.2">
      <c r="A8" s="7" t="s">
        <v>1</v>
      </c>
      <c r="B8" s="8" t="s">
        <v>2</v>
      </c>
      <c r="C8" s="9" t="s">
        <v>326</v>
      </c>
      <c r="D8" s="9" t="s">
        <v>636</v>
      </c>
      <c r="E8" s="9" t="s">
        <v>671</v>
      </c>
      <c r="F8" s="9" t="s">
        <v>672</v>
      </c>
      <c r="G8" s="9" t="s">
        <v>669</v>
      </c>
      <c r="H8" s="473" t="s">
        <v>670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">
      <c r="A10" s="773" t="s">
        <v>33</v>
      </c>
      <c r="B10" s="773"/>
      <c r="C10" s="773"/>
      <c r="D10" s="773"/>
      <c r="E10" s="773"/>
      <c r="F10" s="773"/>
      <c r="G10" s="773"/>
      <c r="H10" s="773"/>
    </row>
    <row r="11" spans="1:8" s="38" customFormat="1" ht="15" customHeight="1" x14ac:dyDescent="0.2">
      <c r="A11" s="73" t="s">
        <v>13</v>
      </c>
      <c r="B11" s="57" t="s">
        <v>116</v>
      </c>
      <c r="C11" s="57" t="s">
        <v>327</v>
      </c>
      <c r="D11" s="75">
        <f>'8.sz. melléklet'!D7+'9.sz. melléklet'!D8</f>
        <v>65865427</v>
      </c>
      <c r="E11" s="75">
        <f>'8.sz. melléklet'!E7+'9.sz. melléklet'!E8</f>
        <v>64313127</v>
      </c>
      <c r="F11" s="75">
        <f>'8.sz. melléklet'!F7+'9.sz. melléklet'!F8</f>
        <v>64313127</v>
      </c>
      <c r="G11" s="75">
        <f>'8.sz. melléklet'!G7+'9.sz. melléklet'!G8</f>
        <v>66544884</v>
      </c>
      <c r="H11" s="72">
        <f>G11/D11</f>
        <v>1.0103158368653709</v>
      </c>
    </row>
    <row r="12" spans="1:8" s="38" customFormat="1" ht="15" customHeight="1" x14ac:dyDescent="0.2">
      <c r="A12" s="73" t="s">
        <v>14</v>
      </c>
      <c r="B12" s="57" t="s">
        <v>606</v>
      </c>
      <c r="C12" s="57" t="s">
        <v>337</v>
      </c>
      <c r="D12" s="75">
        <f>'8.sz. melléklet'!D19+'9.sz. melléklet'!D18</f>
        <v>12300124</v>
      </c>
      <c r="E12" s="75">
        <f>'8.sz. melléklet'!E19+'9.sz. melléklet'!E18</f>
        <v>11321533</v>
      </c>
      <c r="F12" s="75">
        <f>'8.sz. melléklet'!F19+'9.sz. melléklet'!F18</f>
        <v>11321533</v>
      </c>
      <c r="G12" s="75">
        <f>'8.sz. melléklet'!G19+'9.sz. melléklet'!G18</f>
        <v>10781914</v>
      </c>
      <c r="H12" s="72">
        <f>G12/D12</f>
        <v>0.87656953702255358</v>
      </c>
    </row>
    <row r="13" spans="1:8" s="38" customFormat="1" ht="15" customHeight="1" x14ac:dyDescent="0.2">
      <c r="A13" s="73" t="s">
        <v>42</v>
      </c>
      <c r="B13" s="57" t="s">
        <v>122</v>
      </c>
      <c r="C13" s="57" t="s">
        <v>338</v>
      </c>
      <c r="D13" s="75">
        <f>'8.sz. melléklet'!D20+'9.sz. melléklet'!D19</f>
        <v>118866245</v>
      </c>
      <c r="E13" s="75">
        <f>'8.sz. melléklet'!E20+'9.sz. melléklet'!E19</f>
        <v>104262832</v>
      </c>
      <c r="F13" s="75">
        <f>'8.sz. melléklet'!F20+'9.sz. melléklet'!F19</f>
        <v>85149811</v>
      </c>
      <c r="G13" s="75">
        <f>'8.sz. melléklet'!G20+'9.sz. melléklet'!G19</f>
        <v>123795323</v>
      </c>
      <c r="H13" s="72">
        <f t="shared" ref="H13:H16" si="0">G13/D13</f>
        <v>1.0414674325751605</v>
      </c>
    </row>
    <row r="14" spans="1:8" s="38" customFormat="1" ht="15" customHeight="1" x14ac:dyDescent="0.2">
      <c r="A14" s="73" t="s">
        <v>43</v>
      </c>
      <c r="B14" s="57" t="s">
        <v>607</v>
      </c>
      <c r="C14" s="57" t="s">
        <v>361</v>
      </c>
      <c r="D14" s="75">
        <f>'8.sz. melléklet'!D30</f>
        <v>3000000</v>
      </c>
      <c r="E14" s="75">
        <f>'8.sz. melléklet'!E30</f>
        <v>3000000</v>
      </c>
      <c r="F14" s="75">
        <f>'8.sz. melléklet'!F30</f>
        <v>2471681</v>
      </c>
      <c r="G14" s="75">
        <f>'8.sz. melléklet'!G30</f>
        <v>3000000</v>
      </c>
      <c r="H14" s="72">
        <f t="shared" si="0"/>
        <v>1</v>
      </c>
    </row>
    <row r="15" spans="1:8" s="38" customFormat="1" ht="15" customHeight="1" x14ac:dyDescent="0.2">
      <c r="A15" s="73" t="s">
        <v>44</v>
      </c>
      <c r="B15" s="74" t="s">
        <v>501</v>
      </c>
      <c r="C15" s="356" t="s">
        <v>492</v>
      </c>
      <c r="D15" s="75">
        <f>'8.sz. melléklet'!D32</f>
        <v>581372</v>
      </c>
      <c r="E15" s="75">
        <f>'8.sz. melléklet'!E32</f>
        <v>492651</v>
      </c>
      <c r="F15" s="75">
        <f>'8.sz. melléklet'!F32</f>
        <v>492651</v>
      </c>
      <c r="G15" s="75">
        <f>'8.sz. melléklet'!G32</f>
        <v>2000000</v>
      </c>
      <c r="H15" s="72">
        <f t="shared" si="0"/>
        <v>3.4401381559483428</v>
      </c>
    </row>
    <row r="16" spans="1:8" s="38" customFormat="1" ht="24" x14ac:dyDescent="0.2">
      <c r="A16" s="73" t="s">
        <v>45</v>
      </c>
      <c r="B16" s="639" t="s">
        <v>591</v>
      </c>
      <c r="C16" s="57" t="s">
        <v>366</v>
      </c>
      <c r="D16" s="75">
        <f>'8.sz. melléklet'!D33</f>
        <v>20253850</v>
      </c>
      <c r="E16" s="75">
        <f>'8.sz. melléklet'!E33</f>
        <v>20253850</v>
      </c>
      <c r="F16" s="75">
        <f>'8.sz. melléklet'!F33</f>
        <v>19518761</v>
      </c>
      <c r="G16" s="75">
        <f>'8.sz. melléklet'!G33</f>
        <v>20329643</v>
      </c>
      <c r="H16" s="72">
        <f t="shared" si="0"/>
        <v>1.0037421527265187</v>
      </c>
    </row>
    <row r="17" spans="1:8" s="38" customFormat="1" ht="24" x14ac:dyDescent="0.2">
      <c r="A17" s="73" t="s">
        <v>46</v>
      </c>
      <c r="B17" s="639" t="s">
        <v>592</v>
      </c>
      <c r="C17" s="57" t="s">
        <v>367</v>
      </c>
      <c r="D17" s="75">
        <f>'8.sz. melléklet'!D34</f>
        <v>7640000</v>
      </c>
      <c r="E17" s="75">
        <f>'8.sz. melléklet'!E34</f>
        <v>10537700</v>
      </c>
      <c r="F17" s="75">
        <f>'8.sz. melléklet'!F34</f>
        <v>10149340</v>
      </c>
      <c r="G17" s="75">
        <f>'8.sz. melléklet'!G34</f>
        <v>8895000</v>
      </c>
      <c r="H17" s="72">
        <f>G17/D17</f>
        <v>1.1642670157068062</v>
      </c>
    </row>
    <row r="18" spans="1:8" s="38" customFormat="1" ht="15" customHeight="1" x14ac:dyDescent="0.2">
      <c r="A18" s="753" t="s">
        <v>63</v>
      </c>
      <c r="B18" s="753"/>
      <c r="C18" s="333"/>
      <c r="D18" s="175">
        <f>SUM(D11:D17)</f>
        <v>228507018</v>
      </c>
      <c r="E18" s="175">
        <f>SUM(E11:E17)</f>
        <v>214181693</v>
      </c>
      <c r="F18" s="175">
        <f>SUM(F11:F17)</f>
        <v>193416904</v>
      </c>
      <c r="G18" s="175">
        <f>SUM(G11:G17)</f>
        <v>235346764</v>
      </c>
      <c r="H18" s="279">
        <f>G18/D18</f>
        <v>1.0299323235665347</v>
      </c>
    </row>
    <row r="19" spans="1:8" s="38" customFormat="1" ht="15" customHeight="1" x14ac:dyDescent="0.2">
      <c r="A19" s="73" t="s">
        <v>64</v>
      </c>
      <c r="B19" s="57" t="s">
        <v>36</v>
      </c>
      <c r="C19" s="57" t="s">
        <v>512</v>
      </c>
      <c r="D19" s="75">
        <f>'8.sz. melléklet'!D35</f>
        <v>48782569</v>
      </c>
      <c r="E19" s="75">
        <f>'8.sz. melléklet'!E35</f>
        <v>99694632</v>
      </c>
      <c r="F19" s="75">
        <f>'8.sz. melléklet'!F35</f>
        <v>0</v>
      </c>
      <c r="G19" s="75">
        <f>'8.sz. melléklet'!G35</f>
        <v>53276950</v>
      </c>
      <c r="H19" s="72">
        <f>G19/D19</f>
        <v>1.0921308797820795</v>
      </c>
    </row>
    <row r="20" spans="1:8" s="38" customFormat="1" ht="15" customHeight="1" thickBot="1" x14ac:dyDescent="0.25">
      <c r="A20" s="90" t="s">
        <v>81</v>
      </c>
      <c r="B20" s="640" t="s">
        <v>608</v>
      </c>
      <c r="C20" s="641"/>
      <c r="D20" s="699">
        <v>25</v>
      </c>
      <c r="E20" s="699">
        <v>25</v>
      </c>
      <c r="F20" s="700">
        <v>20</v>
      </c>
      <c r="G20" s="700">
        <v>25</v>
      </c>
      <c r="H20" s="62"/>
    </row>
    <row r="21" spans="1:8" ht="15" customHeight="1" thickTop="1" thickBot="1" x14ac:dyDescent="0.25">
      <c r="A21" s="772" t="s">
        <v>65</v>
      </c>
      <c r="B21" s="772"/>
      <c r="C21" s="302"/>
      <c r="D21" s="330">
        <f>SUM(D18:D19)</f>
        <v>277289587</v>
      </c>
      <c r="E21" s="330">
        <f>SUM(E18:E19)</f>
        <v>313876325</v>
      </c>
      <c r="F21" s="330">
        <f>SUM(F18:F19)</f>
        <v>193416904</v>
      </c>
      <c r="G21" s="330">
        <f>SUM(G18:G19)</f>
        <v>288623714</v>
      </c>
      <c r="H21" s="331">
        <f>G21/D21</f>
        <v>1.0408746939350448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10" s="38" customFormat="1" ht="15" customHeight="1" x14ac:dyDescent="0.2">
      <c r="B1" s="3"/>
      <c r="C1" s="3"/>
      <c r="D1" s="3"/>
      <c r="E1" s="3"/>
      <c r="F1" s="3"/>
      <c r="H1" s="552" t="s">
        <v>518</v>
      </c>
    </row>
    <row r="2" spans="1:10" s="38" customFormat="1" ht="15" customHeight="1" x14ac:dyDescent="0.2">
      <c r="A2" s="3"/>
      <c r="B2" s="3"/>
      <c r="C2" s="3"/>
      <c r="D2" s="3"/>
      <c r="E2" s="3"/>
      <c r="F2" s="3"/>
      <c r="H2" s="2" t="str">
        <f>'2.sz. melléklet'!G2</f>
        <v>az 2/2021. (III.3.) önkormányzati rendelethez</v>
      </c>
    </row>
    <row r="3" spans="1:10" s="38" customFormat="1" ht="15" customHeight="1" x14ac:dyDescent="0.2">
      <c r="A3" s="40"/>
      <c r="B3" s="41"/>
      <c r="C3" s="41"/>
      <c r="D3" s="41"/>
      <c r="E3" s="41"/>
      <c r="F3" s="41"/>
    </row>
    <row r="4" spans="1:10" s="38" customFormat="1" ht="15" customHeight="1" x14ac:dyDescent="0.2">
      <c r="A4" s="762" t="s">
        <v>685</v>
      </c>
      <c r="B4" s="762"/>
      <c r="C4" s="762"/>
      <c r="D4" s="762"/>
      <c r="E4" s="762"/>
      <c r="F4" s="762"/>
      <c r="G4" s="762"/>
      <c r="H4" s="762"/>
    </row>
    <row r="5" spans="1:10" s="38" customFormat="1" ht="15" customHeight="1" x14ac:dyDescent="0.2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300</v>
      </c>
    </row>
    <row r="7" spans="1:10" s="38" customFormat="1" ht="45.75" thickTop="1" x14ac:dyDescent="0.2">
      <c r="A7" s="7" t="s">
        <v>1</v>
      </c>
      <c r="B7" s="8" t="s">
        <v>2</v>
      </c>
      <c r="C7" s="9" t="s">
        <v>326</v>
      </c>
      <c r="D7" s="9" t="s">
        <v>636</v>
      </c>
      <c r="E7" s="9" t="s">
        <v>671</v>
      </c>
      <c r="F7" s="9" t="s">
        <v>672</v>
      </c>
      <c r="G7" s="9" t="s">
        <v>669</v>
      </c>
      <c r="H7" s="473" t="s">
        <v>670</v>
      </c>
    </row>
    <row r="8" spans="1:10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">
      <c r="A9" s="49" t="s">
        <v>13</v>
      </c>
      <c r="B9" s="43" t="s">
        <v>382</v>
      </c>
      <c r="C9" s="43" t="s">
        <v>383</v>
      </c>
      <c r="D9" s="44">
        <f>'8.sz. melléklet'!D41</f>
        <v>215124594</v>
      </c>
      <c r="E9" s="44">
        <f>'8.sz. melléklet'!E41</f>
        <v>247601173</v>
      </c>
      <c r="F9" s="44">
        <f>'8.sz. melléklet'!F41</f>
        <v>167226340</v>
      </c>
      <c r="G9" s="44">
        <f>'8.sz. melléklet'!G41</f>
        <v>129760552</v>
      </c>
      <c r="H9" s="20">
        <f>G9/D9</f>
        <v>0.60318789956670416</v>
      </c>
    </row>
    <row r="10" spans="1:10" s="38" customFormat="1" ht="15" customHeight="1" x14ac:dyDescent="0.2">
      <c r="A10" s="285" t="s">
        <v>14</v>
      </c>
      <c r="B10" s="334" t="s">
        <v>201</v>
      </c>
      <c r="C10" s="334" t="s">
        <v>369</v>
      </c>
      <c r="D10" s="335">
        <f>'8.sz. melléklet'!D36+'9.sz. melléklet'!D27</f>
        <v>39749640</v>
      </c>
      <c r="E10" s="335">
        <f>'8.sz. melléklet'!E36+'9.sz. melléklet'!E27</f>
        <v>39521164</v>
      </c>
      <c r="F10" s="335">
        <f>'8.sz. melléklet'!F36+'9.sz. melléklet'!F27</f>
        <v>25754378</v>
      </c>
      <c r="G10" s="335">
        <f>'8.sz. melléklet'!G36+'9.sz. melléklet'!G27</f>
        <v>89750000</v>
      </c>
      <c r="H10" s="20">
        <f>G10/D10</f>
        <v>2.2578820839635276</v>
      </c>
      <c r="J10" s="163"/>
    </row>
    <row r="11" spans="1:10" s="38" customFormat="1" ht="15" customHeight="1" thickBot="1" x14ac:dyDescent="0.25">
      <c r="A11" s="73" t="s">
        <v>42</v>
      </c>
      <c r="B11" s="336" t="s">
        <v>131</v>
      </c>
      <c r="C11" s="336" t="s">
        <v>390</v>
      </c>
      <c r="D11" s="642">
        <f>'8.sz. melléklet'!D44</f>
        <v>0</v>
      </c>
      <c r="E11" s="642">
        <f>'8.sz. melléklet'!E44</f>
        <v>505811</v>
      </c>
      <c r="F11" s="642">
        <f>'8.sz. melléklet'!F44</f>
        <v>505811</v>
      </c>
      <c r="G11" s="642">
        <f>'8.sz. melléklet'!G44</f>
        <v>0</v>
      </c>
      <c r="H11" s="643"/>
      <c r="I11" s="163"/>
    </row>
    <row r="12" spans="1:10" s="38" customFormat="1" ht="15" customHeight="1" thickTop="1" thickBot="1" x14ac:dyDescent="0.25">
      <c r="A12" s="772" t="s">
        <v>68</v>
      </c>
      <c r="B12" s="772"/>
      <c r="C12" s="286"/>
      <c r="D12" s="63">
        <f>SUM(D9:D11)</f>
        <v>254874234</v>
      </c>
      <c r="E12" s="63">
        <f>SUM(E9:E11)</f>
        <v>287628148</v>
      </c>
      <c r="F12" s="63">
        <f>SUM(F9:F11)</f>
        <v>193486529</v>
      </c>
      <c r="G12" s="63">
        <f>SUM(G9:G11)</f>
        <v>219510552</v>
      </c>
      <c r="H12" s="89">
        <f>G12/D12</f>
        <v>0.86125046284592266</v>
      </c>
    </row>
    <row r="13" spans="1:10" ht="13.5" thickTop="1" x14ac:dyDescent="0.2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1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4" width="10" customWidth="1"/>
    <col min="5" max="5" width="10" style="295" customWidth="1"/>
    <col min="6" max="6" width="9.5703125" customWidth="1"/>
    <col min="7" max="8" width="10" customWidth="1"/>
    <col min="9" max="9" width="10" style="295" customWidth="1"/>
    <col min="10" max="10" width="9.5703125" customWidth="1"/>
    <col min="11" max="12" width="8.28515625" customWidth="1"/>
    <col min="13" max="13" width="7.7109375" customWidth="1"/>
    <col min="14" max="14" width="8.7109375" bestFit="1" customWidth="1"/>
  </cols>
  <sheetData>
    <row r="1" spans="1:14" s="41" customFormat="1" ht="12" x14ac:dyDescent="0.2">
      <c r="B1" s="55"/>
      <c r="C1" s="55"/>
      <c r="D1" s="55"/>
      <c r="E1" s="606"/>
      <c r="F1" s="55"/>
      <c r="G1" s="55"/>
      <c r="H1" s="55"/>
      <c r="L1" s="39" t="s">
        <v>519</v>
      </c>
    </row>
    <row r="2" spans="1:14" s="41" customFormat="1" ht="12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2/2021. (III.3.) önkormányzati rendelethez</v>
      </c>
    </row>
    <row r="3" spans="1:14" s="41" customFormat="1" ht="6.75" customHeight="1" x14ac:dyDescent="0.2">
      <c r="A3" s="40"/>
    </row>
    <row r="4" spans="1:14" s="41" customFormat="1" ht="12" x14ac:dyDescent="0.2">
      <c r="A4" s="762" t="s">
        <v>684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</row>
    <row r="5" spans="1:14" s="41" customFormat="1" thickBot="1" x14ac:dyDescent="0.25">
      <c r="L5" s="6" t="s">
        <v>300</v>
      </c>
      <c r="N5" s="6"/>
    </row>
    <row r="6" spans="1:14" s="41" customFormat="1" ht="45.75" thickTop="1" x14ac:dyDescent="0.2">
      <c r="A6" s="379" t="s">
        <v>69</v>
      </c>
      <c r="B6" s="380" t="s">
        <v>70</v>
      </c>
      <c r="C6" s="475" t="s">
        <v>673</v>
      </c>
      <c r="D6" s="381" t="s">
        <v>674</v>
      </c>
      <c r="E6" s="644" t="s">
        <v>675</v>
      </c>
      <c r="F6" s="473" t="s">
        <v>670</v>
      </c>
      <c r="G6" s="383" t="s">
        <v>676</v>
      </c>
      <c r="H6" s="383" t="s">
        <v>677</v>
      </c>
      <c r="I6" s="383" t="s">
        <v>678</v>
      </c>
      <c r="J6" s="473" t="s">
        <v>670</v>
      </c>
      <c r="K6" s="384" t="s">
        <v>212</v>
      </c>
      <c r="L6" s="382" t="s">
        <v>213</v>
      </c>
    </row>
    <row r="7" spans="1:14" s="41" customFormat="1" thickBot="1" x14ac:dyDescent="0.25">
      <c r="A7" s="385" t="s">
        <v>3</v>
      </c>
      <c r="B7" s="386" t="s">
        <v>4</v>
      </c>
      <c r="C7" s="387" t="s">
        <v>5</v>
      </c>
      <c r="D7" s="387" t="s">
        <v>6</v>
      </c>
      <c r="E7" s="387" t="s">
        <v>7</v>
      </c>
      <c r="F7" s="388" t="s">
        <v>8</v>
      </c>
      <c r="G7" s="389" t="s">
        <v>9</v>
      </c>
      <c r="H7" s="389" t="s">
        <v>53</v>
      </c>
      <c r="I7" s="389" t="s">
        <v>11</v>
      </c>
      <c r="J7" s="390" t="s">
        <v>177</v>
      </c>
      <c r="K7" s="391" t="s">
        <v>178</v>
      </c>
      <c r="L7" s="392" t="s">
        <v>179</v>
      </c>
    </row>
    <row r="8" spans="1:14" s="41" customFormat="1" ht="34.5" thickTop="1" x14ac:dyDescent="0.2">
      <c r="A8" s="97" t="s">
        <v>13</v>
      </c>
      <c r="B8" s="98" t="s">
        <v>465</v>
      </c>
      <c r="C8" s="106">
        <v>3405503</v>
      </c>
      <c r="D8" s="106">
        <v>4377414</v>
      </c>
      <c r="E8" s="106">
        <v>3407105</v>
      </c>
      <c r="F8" s="394">
        <f>E8/C8</f>
        <v>1.0004704150899295</v>
      </c>
      <c r="G8" s="99">
        <v>35365901</v>
      </c>
      <c r="H8" s="99">
        <v>33013476</v>
      </c>
      <c r="I8" s="99">
        <v>39009930</v>
      </c>
      <c r="J8" s="393">
        <f>I8/G8</f>
        <v>1.1030379234506142</v>
      </c>
      <c r="K8" s="216" t="s">
        <v>214</v>
      </c>
      <c r="L8" s="217"/>
    </row>
    <row r="9" spans="1:14" s="41" customFormat="1" ht="12" x14ac:dyDescent="0.2">
      <c r="A9" s="100" t="s">
        <v>14</v>
      </c>
      <c r="B9" s="107" t="s">
        <v>484</v>
      </c>
      <c r="C9" s="102">
        <v>127000</v>
      </c>
      <c r="D9" s="102">
        <v>127000</v>
      </c>
      <c r="E9" s="102">
        <v>127000</v>
      </c>
      <c r="F9" s="394">
        <f>E9/C9</f>
        <v>1</v>
      </c>
      <c r="G9" s="102">
        <v>1571768</v>
      </c>
      <c r="H9" s="102">
        <v>1656353</v>
      </c>
      <c r="I9" s="102">
        <v>1443640</v>
      </c>
      <c r="J9" s="395">
        <f t="shared" ref="J9:J16" si="0">I9/G9</f>
        <v>0.91848160797267786</v>
      </c>
      <c r="K9" s="218" t="s">
        <v>214</v>
      </c>
      <c r="L9" s="219"/>
    </row>
    <row r="10" spans="1:14" s="41" customFormat="1" ht="22.5" x14ac:dyDescent="0.2">
      <c r="A10" s="100" t="s">
        <v>42</v>
      </c>
      <c r="B10" s="342" t="s">
        <v>463</v>
      </c>
      <c r="C10" s="102">
        <v>1963000</v>
      </c>
      <c r="D10" s="102">
        <v>27362000</v>
      </c>
      <c r="E10" s="102">
        <v>27140000</v>
      </c>
      <c r="F10" s="394">
        <f>E10/C10</f>
        <v>13.825776872134488</v>
      </c>
      <c r="G10" s="102">
        <v>7348000</v>
      </c>
      <c r="H10" s="102">
        <v>2977540</v>
      </c>
      <c r="I10" s="102">
        <v>18121000</v>
      </c>
      <c r="J10" s="395">
        <f t="shared" si="0"/>
        <v>2.4661132280892759</v>
      </c>
      <c r="K10" s="218" t="s">
        <v>214</v>
      </c>
      <c r="L10" s="219"/>
    </row>
    <row r="11" spans="1:14" s="41" customFormat="1" ht="22.5" x14ac:dyDescent="0.2">
      <c r="A11" s="100" t="s">
        <v>43</v>
      </c>
      <c r="B11" s="342" t="s">
        <v>466</v>
      </c>
      <c r="C11" s="102">
        <v>3810000</v>
      </c>
      <c r="D11" s="102">
        <v>4095364</v>
      </c>
      <c r="E11" s="102">
        <v>2540000</v>
      </c>
      <c r="F11" s="394">
        <f>E11/C11</f>
        <v>0.66666666666666663</v>
      </c>
      <c r="G11" s="102">
        <v>14437838</v>
      </c>
      <c r="H11" s="102">
        <v>9241578</v>
      </c>
      <c r="I11" s="102">
        <v>12255016</v>
      </c>
      <c r="J11" s="395">
        <f t="shared" si="0"/>
        <v>0.84881240529226054</v>
      </c>
      <c r="K11" s="218" t="s">
        <v>214</v>
      </c>
      <c r="L11" s="219"/>
    </row>
    <row r="12" spans="1:14" s="41" customFormat="1" ht="22.5" x14ac:dyDescent="0.2">
      <c r="A12" s="100" t="s">
        <v>44</v>
      </c>
      <c r="B12" s="101" t="s">
        <v>468</v>
      </c>
      <c r="C12" s="102">
        <v>68304478</v>
      </c>
      <c r="D12" s="102">
        <v>84982774</v>
      </c>
      <c r="E12" s="102">
        <v>47293338</v>
      </c>
      <c r="F12" s="394">
        <f>E12/C12</f>
        <v>0.6923900069919281</v>
      </c>
      <c r="G12" s="102">
        <v>3353551</v>
      </c>
      <c r="H12" s="102">
        <v>3245652</v>
      </c>
      <c r="I12" s="102">
        <v>3931734</v>
      </c>
      <c r="J12" s="395">
        <f t="shared" si="0"/>
        <v>1.1724091865607531</v>
      </c>
      <c r="K12" s="218" t="s">
        <v>214</v>
      </c>
      <c r="L12" s="219"/>
    </row>
    <row r="13" spans="1:14" s="41" customFormat="1" ht="12" x14ac:dyDescent="0.2">
      <c r="A13" s="100" t="s">
        <v>45</v>
      </c>
      <c r="B13" s="101" t="s">
        <v>469</v>
      </c>
      <c r="C13" s="525"/>
      <c r="D13" s="525"/>
      <c r="E13" s="525"/>
      <c r="F13" s="526"/>
      <c r="G13" s="102">
        <v>20253850</v>
      </c>
      <c r="H13" s="102">
        <v>20253850</v>
      </c>
      <c r="I13" s="102">
        <v>20329643</v>
      </c>
      <c r="J13" s="395">
        <f t="shared" si="0"/>
        <v>1.0037421527265187</v>
      </c>
      <c r="K13" s="218" t="s">
        <v>214</v>
      </c>
      <c r="L13" s="219"/>
    </row>
    <row r="14" spans="1:14" s="41" customFormat="1" ht="12.75" customHeight="1" x14ac:dyDescent="0.2">
      <c r="A14" s="100" t="s">
        <v>46</v>
      </c>
      <c r="B14" s="101" t="s">
        <v>471</v>
      </c>
      <c r="C14" s="525"/>
      <c r="D14" s="525"/>
      <c r="E14" s="525"/>
      <c r="F14" s="527"/>
      <c r="G14" s="102">
        <v>185000</v>
      </c>
      <c r="H14" s="102">
        <v>170167</v>
      </c>
      <c r="I14" s="102">
        <v>207000</v>
      </c>
      <c r="J14" s="395">
        <f t="shared" si="0"/>
        <v>1.1189189189189188</v>
      </c>
      <c r="K14" s="218" t="s">
        <v>214</v>
      </c>
      <c r="L14" s="219"/>
    </row>
    <row r="15" spans="1:14" s="41" customFormat="1" ht="12.75" customHeight="1" x14ac:dyDescent="0.2">
      <c r="A15" s="100" t="s">
        <v>64</v>
      </c>
      <c r="B15" s="101" t="s">
        <v>472</v>
      </c>
      <c r="C15" s="525"/>
      <c r="D15" s="525"/>
      <c r="E15" s="525"/>
      <c r="F15" s="527"/>
      <c r="G15" s="102">
        <v>355000</v>
      </c>
      <c r="H15" s="102">
        <v>355000</v>
      </c>
      <c r="I15" s="102">
        <v>508000</v>
      </c>
      <c r="J15" s="395">
        <f t="shared" si="0"/>
        <v>1.4309859154929578</v>
      </c>
      <c r="K15" s="218" t="s">
        <v>214</v>
      </c>
      <c r="L15" s="219"/>
    </row>
    <row r="16" spans="1:14" s="41" customFormat="1" ht="12.75" customHeight="1" x14ac:dyDescent="0.2">
      <c r="A16" s="100" t="s">
        <v>81</v>
      </c>
      <c r="B16" s="101" t="s">
        <v>581</v>
      </c>
      <c r="C16" s="102">
        <v>68946874</v>
      </c>
      <c r="D16" s="102">
        <v>65546874</v>
      </c>
      <c r="E16" s="102">
        <v>3400000</v>
      </c>
      <c r="F16" s="394">
        <f>E16/C16</f>
        <v>4.9313330724754828E-2</v>
      </c>
      <c r="G16" s="102">
        <v>74039360</v>
      </c>
      <c r="H16" s="102">
        <v>72460530</v>
      </c>
      <c r="I16" s="102">
        <v>75088533</v>
      </c>
      <c r="J16" s="395">
        <f t="shared" si="0"/>
        <v>1.0141704763520376</v>
      </c>
      <c r="K16" s="218"/>
      <c r="L16" s="219" t="s">
        <v>214</v>
      </c>
    </row>
    <row r="17" spans="1:12" s="41" customFormat="1" ht="12" x14ac:dyDescent="0.2">
      <c r="A17" s="100" t="s">
        <v>82</v>
      </c>
      <c r="B17" s="107" t="s">
        <v>511</v>
      </c>
      <c r="C17" s="102">
        <v>0</v>
      </c>
      <c r="D17" s="102">
        <v>0</v>
      </c>
      <c r="E17" s="102">
        <v>0</v>
      </c>
      <c r="F17" s="527"/>
      <c r="G17" s="102">
        <v>0</v>
      </c>
      <c r="H17" s="102">
        <v>0</v>
      </c>
      <c r="I17" s="102">
        <v>0</v>
      </c>
      <c r="J17" s="527"/>
      <c r="K17" s="218" t="s">
        <v>214</v>
      </c>
      <c r="L17" s="219"/>
    </row>
    <row r="18" spans="1:12" s="41" customFormat="1" ht="12" x14ac:dyDescent="0.2">
      <c r="A18" s="100" t="s">
        <v>83</v>
      </c>
      <c r="B18" s="107" t="s">
        <v>642</v>
      </c>
      <c r="C18" s="102">
        <v>9790673</v>
      </c>
      <c r="D18" s="102">
        <v>7032838</v>
      </c>
      <c r="E18" s="102">
        <v>9790673</v>
      </c>
      <c r="F18" s="527"/>
      <c r="G18" s="102">
        <v>12713129</v>
      </c>
      <c r="H18" s="102">
        <v>12713129</v>
      </c>
      <c r="I18" s="102">
        <v>0</v>
      </c>
      <c r="J18" s="527"/>
      <c r="K18" s="218"/>
      <c r="L18" s="219" t="s">
        <v>214</v>
      </c>
    </row>
    <row r="19" spans="1:12" s="41" customFormat="1" ht="22.5" x14ac:dyDescent="0.2">
      <c r="A19" s="100" t="s">
        <v>84</v>
      </c>
      <c r="B19" s="342" t="s">
        <v>459</v>
      </c>
      <c r="C19" s="102">
        <v>0</v>
      </c>
      <c r="D19" s="102">
        <v>0</v>
      </c>
      <c r="E19" s="102">
        <v>0</v>
      </c>
      <c r="F19" s="527"/>
      <c r="G19" s="102">
        <v>29687486</v>
      </c>
      <c r="H19" s="102">
        <v>9160524</v>
      </c>
      <c r="I19" s="102">
        <v>35624700</v>
      </c>
      <c r="J19" s="395">
        <f>I19/G19</f>
        <v>1.1999904606270804</v>
      </c>
      <c r="K19" s="218" t="s">
        <v>214</v>
      </c>
      <c r="L19" s="219"/>
    </row>
    <row r="20" spans="1:12" s="41" customFormat="1" ht="22.5" x14ac:dyDescent="0.2">
      <c r="A20" s="100" t="s">
        <v>85</v>
      </c>
      <c r="B20" s="342" t="s">
        <v>582</v>
      </c>
      <c r="C20" s="102">
        <v>67961992</v>
      </c>
      <c r="D20" s="102">
        <v>118255011</v>
      </c>
      <c r="E20" s="102">
        <v>19173437</v>
      </c>
      <c r="F20" s="527"/>
      <c r="G20" s="102">
        <v>86892230</v>
      </c>
      <c r="H20" s="102">
        <v>139548604</v>
      </c>
      <c r="I20" s="102">
        <v>38728897</v>
      </c>
      <c r="J20" s="527"/>
      <c r="K20" s="218"/>
      <c r="L20" s="219" t="s">
        <v>214</v>
      </c>
    </row>
    <row r="21" spans="1:12" s="41" customFormat="1" ht="22.5" x14ac:dyDescent="0.2">
      <c r="A21" s="100" t="s">
        <v>86</v>
      </c>
      <c r="B21" s="342" t="s">
        <v>458</v>
      </c>
      <c r="C21" s="525"/>
      <c r="D21" s="525"/>
      <c r="E21" s="525"/>
      <c r="F21" s="528"/>
      <c r="G21" s="102">
        <v>1270000</v>
      </c>
      <c r="H21" s="102">
        <v>1270000</v>
      </c>
      <c r="I21" s="102">
        <v>1270000</v>
      </c>
      <c r="J21" s="395">
        <f t="shared" ref="J21:J27" si="1">I21/G21</f>
        <v>1</v>
      </c>
      <c r="K21" s="218" t="s">
        <v>214</v>
      </c>
      <c r="L21" s="219"/>
    </row>
    <row r="22" spans="1:12" s="41" customFormat="1" ht="12.75" customHeight="1" x14ac:dyDescent="0.2">
      <c r="A22" s="100" t="s">
        <v>87</v>
      </c>
      <c r="B22" s="342" t="s">
        <v>457</v>
      </c>
      <c r="C22" s="396">
        <v>10160000</v>
      </c>
      <c r="D22" s="396">
        <v>10160000</v>
      </c>
      <c r="E22" s="396">
        <v>10795000</v>
      </c>
      <c r="F22" s="394">
        <f>E22/C22</f>
        <v>1.0625</v>
      </c>
      <c r="G22" s="102">
        <v>9525000</v>
      </c>
      <c r="H22" s="102">
        <v>13912700</v>
      </c>
      <c r="I22" s="102">
        <v>13841900</v>
      </c>
      <c r="J22" s="395"/>
      <c r="K22" s="218" t="s">
        <v>214</v>
      </c>
      <c r="L22" s="219"/>
    </row>
    <row r="23" spans="1:12" s="41" customFormat="1" ht="22.5" x14ac:dyDescent="0.2">
      <c r="A23" s="100" t="s">
        <v>88</v>
      </c>
      <c r="B23" s="342" t="s">
        <v>641</v>
      </c>
      <c r="C23" s="396">
        <v>0</v>
      </c>
      <c r="D23" s="396">
        <v>5956081</v>
      </c>
      <c r="E23" s="396">
        <v>882460</v>
      </c>
      <c r="F23" s="527"/>
      <c r="G23" s="102">
        <v>24676859</v>
      </c>
      <c r="H23" s="102">
        <v>32923058</v>
      </c>
      <c r="I23" s="102">
        <v>0</v>
      </c>
      <c r="J23" s="395">
        <v>0</v>
      </c>
      <c r="K23" s="218"/>
      <c r="L23" s="219" t="s">
        <v>214</v>
      </c>
    </row>
    <row r="24" spans="1:12" s="41" customFormat="1" ht="12.75" customHeight="1" x14ac:dyDescent="0.2">
      <c r="A24" s="100" t="s">
        <v>89</v>
      </c>
      <c r="B24" s="101" t="s">
        <v>467</v>
      </c>
      <c r="C24" s="525"/>
      <c r="D24" s="525"/>
      <c r="E24" s="525"/>
      <c r="F24" s="527"/>
      <c r="G24" s="102">
        <v>5462000</v>
      </c>
      <c r="H24" s="102">
        <v>6346426</v>
      </c>
      <c r="I24" s="102">
        <v>20178000</v>
      </c>
      <c r="J24" s="395">
        <f t="shared" si="1"/>
        <v>3.6942511900402781</v>
      </c>
      <c r="K24" s="218" t="s">
        <v>214</v>
      </c>
      <c r="L24" s="219"/>
    </row>
    <row r="25" spans="1:12" s="41" customFormat="1" ht="12.75" customHeight="1" x14ac:dyDescent="0.2">
      <c r="A25" s="100" t="s">
        <v>90</v>
      </c>
      <c r="B25" s="342" t="s">
        <v>464</v>
      </c>
      <c r="C25" s="102">
        <v>305000</v>
      </c>
      <c r="D25" s="102">
        <v>501850</v>
      </c>
      <c r="E25" s="102">
        <v>0</v>
      </c>
      <c r="F25" s="527"/>
      <c r="G25" s="102">
        <v>33833740</v>
      </c>
      <c r="H25" s="102">
        <v>35130402</v>
      </c>
      <c r="I25" s="102">
        <v>33942338</v>
      </c>
      <c r="J25" s="395">
        <f t="shared" si="1"/>
        <v>1.0032097545231475</v>
      </c>
      <c r="K25" s="218" t="s">
        <v>214</v>
      </c>
      <c r="L25" s="219"/>
    </row>
    <row r="26" spans="1:12" s="41" customFormat="1" ht="12.75" customHeight="1" x14ac:dyDescent="0.2">
      <c r="A26" s="100" t="s">
        <v>91</v>
      </c>
      <c r="B26" s="342" t="s">
        <v>565</v>
      </c>
      <c r="C26" s="525"/>
      <c r="D26" s="525"/>
      <c r="E26" s="525"/>
      <c r="F26" s="527"/>
      <c r="G26" s="102">
        <v>14957519</v>
      </c>
      <c r="H26" s="102">
        <v>15151049</v>
      </c>
      <c r="I26" s="102">
        <v>9834163</v>
      </c>
      <c r="J26" s="395">
        <f t="shared" si="1"/>
        <v>0.65747287367644325</v>
      </c>
      <c r="K26" s="218" t="s">
        <v>214</v>
      </c>
      <c r="L26" s="219"/>
    </row>
    <row r="27" spans="1:12" s="41" customFormat="1" ht="12.75" customHeight="1" thickBot="1" x14ac:dyDescent="0.25">
      <c r="A27" s="100" t="s">
        <v>92</v>
      </c>
      <c r="B27" s="101" t="s">
        <v>475</v>
      </c>
      <c r="C27" s="525"/>
      <c r="D27" s="525"/>
      <c r="E27" s="525"/>
      <c r="F27" s="527"/>
      <c r="G27" s="102">
        <v>1046000</v>
      </c>
      <c r="H27" s="102">
        <v>1233974</v>
      </c>
      <c r="I27" s="102">
        <v>657000</v>
      </c>
      <c r="J27" s="395">
        <f t="shared" si="1"/>
        <v>0.62810707456978965</v>
      </c>
      <c r="K27" s="218" t="s">
        <v>214</v>
      </c>
      <c r="L27" s="219"/>
    </row>
    <row r="28" spans="1:12" s="41" customFormat="1" ht="6.75" customHeight="1" thickTop="1" x14ac:dyDescent="0.2">
      <c r="A28" s="94"/>
      <c r="B28" s="397"/>
      <c r="C28" s="398"/>
      <c r="D28" s="398"/>
      <c r="E28" s="398"/>
      <c r="F28" s="399"/>
      <c r="G28" s="398"/>
      <c r="H28" s="398"/>
      <c r="I28" s="398"/>
      <c r="J28" s="400"/>
      <c r="K28" s="401"/>
      <c r="L28" s="401"/>
    </row>
    <row r="29" spans="1:12" s="41" customFormat="1" ht="6.75" customHeight="1" thickBot="1" x14ac:dyDescent="0.25">
      <c r="A29" s="363"/>
      <c r="B29" s="402"/>
      <c r="C29" s="403"/>
      <c r="D29" s="403"/>
      <c r="E29" s="403"/>
      <c r="F29" s="103"/>
      <c r="G29" s="403"/>
      <c r="H29" s="403"/>
      <c r="I29" s="403"/>
      <c r="J29" s="404"/>
      <c r="K29" s="405"/>
      <c r="L29" s="405"/>
    </row>
    <row r="30" spans="1:12" s="41" customFormat="1" thickTop="1" x14ac:dyDescent="0.2">
      <c r="A30" s="104" t="s">
        <v>93</v>
      </c>
      <c r="B30" s="105" t="s">
        <v>477</v>
      </c>
      <c r="C30" s="529"/>
      <c r="D30" s="529"/>
      <c r="E30" s="529"/>
      <c r="F30" s="530"/>
      <c r="G30" s="106">
        <v>815000</v>
      </c>
      <c r="H30" s="106">
        <v>759419</v>
      </c>
      <c r="I30" s="106">
        <v>805000</v>
      </c>
      <c r="J30" s="407">
        <f>I30/G30</f>
        <v>0.98773006134969321</v>
      </c>
      <c r="K30" s="222" t="s">
        <v>214</v>
      </c>
      <c r="L30" s="223"/>
    </row>
    <row r="31" spans="1:12" s="41" customFormat="1" ht="12.75" customHeight="1" x14ac:dyDescent="0.2">
      <c r="A31" s="100" t="s">
        <v>94</v>
      </c>
      <c r="B31" s="101" t="s">
        <v>478</v>
      </c>
      <c r="C31" s="102">
        <v>3600000</v>
      </c>
      <c r="D31" s="102">
        <v>1283484</v>
      </c>
      <c r="E31" s="102">
        <v>3621000</v>
      </c>
      <c r="F31" s="527"/>
      <c r="G31" s="102">
        <v>3007380</v>
      </c>
      <c r="H31" s="102">
        <v>3007380</v>
      </c>
      <c r="I31" s="102">
        <v>3069145</v>
      </c>
      <c r="J31" s="395">
        <f>I31/G31</f>
        <v>1.0205378103199463</v>
      </c>
      <c r="K31" s="218" t="s">
        <v>214</v>
      </c>
      <c r="L31" s="219"/>
    </row>
    <row r="32" spans="1:12" s="41" customFormat="1" ht="12.75" customHeight="1" x14ac:dyDescent="0.2">
      <c r="A32" s="100" t="s">
        <v>95</v>
      </c>
      <c r="B32" s="101" t="s">
        <v>476</v>
      </c>
      <c r="C32" s="525"/>
      <c r="D32" s="525"/>
      <c r="E32" s="525"/>
      <c r="F32" s="527"/>
      <c r="G32" s="102">
        <v>150000</v>
      </c>
      <c r="H32" s="102">
        <v>150000</v>
      </c>
      <c r="I32" s="102">
        <v>150000</v>
      </c>
      <c r="J32" s="395">
        <f>I32/G32</f>
        <v>1</v>
      </c>
      <c r="K32" s="218" t="s">
        <v>214</v>
      </c>
      <c r="L32" s="219"/>
    </row>
    <row r="33" spans="1:15" s="41" customFormat="1" ht="12.75" customHeight="1" x14ac:dyDescent="0.2">
      <c r="A33" s="100" t="s">
        <v>96</v>
      </c>
      <c r="B33" s="107" t="s">
        <v>482</v>
      </c>
      <c r="C33" s="525"/>
      <c r="D33" s="525"/>
      <c r="E33" s="525"/>
      <c r="F33" s="527"/>
      <c r="G33" s="102">
        <v>1223592</v>
      </c>
      <c r="H33" s="102">
        <v>505898</v>
      </c>
      <c r="I33" s="102">
        <v>741044</v>
      </c>
      <c r="J33" s="395">
        <f t="shared" ref="J33:J46" si="2">I33/G33</f>
        <v>0.60562998123557521</v>
      </c>
      <c r="K33" s="218" t="s">
        <v>214</v>
      </c>
      <c r="L33" s="219"/>
    </row>
    <row r="34" spans="1:15" s="41" customFormat="1" ht="12.75" customHeight="1" x14ac:dyDescent="0.2">
      <c r="A34" s="100" t="s">
        <v>97</v>
      </c>
      <c r="B34" s="408" t="s">
        <v>483</v>
      </c>
      <c r="C34" s="344">
        <v>55868000</v>
      </c>
      <c r="D34" s="344">
        <v>59687000</v>
      </c>
      <c r="E34" s="344">
        <v>75451000</v>
      </c>
      <c r="F34" s="406">
        <f>E34/C34</f>
        <v>1.3505226605570273</v>
      </c>
      <c r="G34" s="344">
        <v>48348299</v>
      </c>
      <c r="H34" s="344">
        <v>38144938</v>
      </c>
      <c r="I34" s="344">
        <v>68470858</v>
      </c>
      <c r="J34" s="395">
        <f t="shared" si="2"/>
        <v>1.4161999370443208</v>
      </c>
      <c r="K34" s="218"/>
      <c r="L34" s="219" t="s">
        <v>214</v>
      </c>
    </row>
    <row r="35" spans="1:15" s="41" customFormat="1" ht="12.75" customHeight="1" x14ac:dyDescent="0.2">
      <c r="A35" s="100" t="s">
        <v>98</v>
      </c>
      <c r="B35" s="343" t="s">
        <v>460</v>
      </c>
      <c r="C35" s="106">
        <v>840000</v>
      </c>
      <c r="D35" s="106">
        <v>1892000</v>
      </c>
      <c r="E35" s="106">
        <v>840000</v>
      </c>
      <c r="F35" s="406">
        <f>E35/C35</f>
        <v>1</v>
      </c>
      <c r="G35" s="106">
        <v>540000</v>
      </c>
      <c r="H35" s="106">
        <v>540000</v>
      </c>
      <c r="I35" s="106">
        <v>710000</v>
      </c>
      <c r="J35" s="395">
        <f t="shared" si="2"/>
        <v>1.3148148148148149</v>
      </c>
      <c r="K35" s="222"/>
      <c r="L35" s="223" t="s">
        <v>214</v>
      </c>
    </row>
    <row r="36" spans="1:15" s="41" customFormat="1" ht="12.75" customHeight="1" x14ac:dyDescent="0.2">
      <c r="A36" s="100" t="s">
        <v>99</v>
      </c>
      <c r="B36" s="98" t="s">
        <v>609</v>
      </c>
      <c r="C36" s="99">
        <v>1246303</v>
      </c>
      <c r="D36" s="99">
        <v>1246303</v>
      </c>
      <c r="E36" s="99">
        <v>0</v>
      </c>
      <c r="F36" s="532"/>
      <c r="G36" s="99">
        <v>458250</v>
      </c>
      <c r="H36" s="99">
        <v>458250</v>
      </c>
      <c r="I36" s="99">
        <v>0</v>
      </c>
      <c r="J36" s="395">
        <f t="shared" si="2"/>
        <v>0</v>
      </c>
      <c r="K36" s="607"/>
      <c r="L36" s="223" t="s">
        <v>214</v>
      </c>
    </row>
    <row r="37" spans="1:15" s="41" customFormat="1" ht="12.75" customHeight="1" x14ac:dyDescent="0.2">
      <c r="A37" s="100" t="s">
        <v>100</v>
      </c>
      <c r="B37" s="408" t="s">
        <v>481</v>
      </c>
      <c r="C37" s="531"/>
      <c r="D37" s="531"/>
      <c r="E37" s="531"/>
      <c r="F37" s="532"/>
      <c r="G37" s="344">
        <v>919167</v>
      </c>
      <c r="H37" s="344">
        <v>916151</v>
      </c>
      <c r="I37" s="344">
        <v>1074847</v>
      </c>
      <c r="J37" s="395">
        <f t="shared" si="2"/>
        <v>1.1693707454684514</v>
      </c>
      <c r="K37" s="218" t="s">
        <v>214</v>
      </c>
      <c r="L37" s="219"/>
    </row>
    <row r="38" spans="1:15" s="41" customFormat="1" ht="22.5" x14ac:dyDescent="0.2">
      <c r="A38" s="100" t="s">
        <v>101</v>
      </c>
      <c r="B38" s="701" t="s">
        <v>643</v>
      </c>
      <c r="C38" s="702">
        <v>462934</v>
      </c>
      <c r="D38" s="702">
        <v>400000</v>
      </c>
      <c r="E38" s="702">
        <v>460434</v>
      </c>
      <c r="F38" s="532"/>
      <c r="G38" s="702">
        <v>210000</v>
      </c>
      <c r="H38" s="702">
        <v>210000</v>
      </c>
      <c r="I38" s="702">
        <v>850000</v>
      </c>
      <c r="J38" s="532"/>
      <c r="K38" s="218" t="s">
        <v>214</v>
      </c>
      <c r="L38" s="223"/>
    </row>
    <row r="39" spans="1:15" s="41" customFormat="1" ht="22.5" x14ac:dyDescent="0.2">
      <c r="A39" s="100" t="s">
        <v>102</v>
      </c>
      <c r="B39" s="108" t="s">
        <v>615</v>
      </c>
      <c r="C39" s="106">
        <v>127000</v>
      </c>
      <c r="D39" s="106">
        <v>127000</v>
      </c>
      <c r="E39" s="106">
        <v>127000</v>
      </c>
      <c r="F39" s="409">
        <f>E39/C39</f>
        <v>1</v>
      </c>
      <c r="G39" s="106">
        <v>18209348</v>
      </c>
      <c r="H39" s="106">
        <v>16670035</v>
      </c>
      <c r="I39" s="106">
        <v>18847243</v>
      </c>
      <c r="J39" s="395">
        <f t="shared" si="2"/>
        <v>1.0350311828847469</v>
      </c>
      <c r="K39" s="218" t="s">
        <v>214</v>
      </c>
      <c r="L39" s="223"/>
    </row>
    <row r="40" spans="1:15" s="41" customFormat="1" ht="12.75" customHeight="1" x14ac:dyDescent="0.2">
      <c r="A40" s="100" t="s">
        <v>103</v>
      </c>
      <c r="B40" s="105" t="s">
        <v>462</v>
      </c>
      <c r="C40" s="106">
        <v>762000</v>
      </c>
      <c r="D40" s="106">
        <v>762000</v>
      </c>
      <c r="E40" s="106">
        <v>762000</v>
      </c>
      <c r="F40" s="409">
        <f>E40/C40</f>
        <v>1</v>
      </c>
      <c r="G40" s="106">
        <v>1524000</v>
      </c>
      <c r="H40" s="106">
        <v>1143000</v>
      </c>
      <c r="I40" s="106">
        <v>1270000</v>
      </c>
      <c r="J40" s="395">
        <f t="shared" si="2"/>
        <v>0.83333333333333337</v>
      </c>
      <c r="K40" s="218"/>
      <c r="L40" s="223" t="s">
        <v>214</v>
      </c>
    </row>
    <row r="41" spans="1:15" s="41" customFormat="1" ht="12.75" customHeight="1" x14ac:dyDescent="0.2">
      <c r="A41" s="100" t="s">
        <v>104</v>
      </c>
      <c r="B41" s="107" t="s">
        <v>480</v>
      </c>
      <c r="C41" s="102">
        <v>3748490</v>
      </c>
      <c r="D41" s="511">
        <v>3748490</v>
      </c>
      <c r="E41" s="102">
        <v>0</v>
      </c>
      <c r="F41" s="409">
        <f>E41/C41</f>
        <v>0</v>
      </c>
      <c r="G41" s="102">
        <v>7540000</v>
      </c>
      <c r="H41" s="102">
        <v>6050000</v>
      </c>
      <c r="I41" s="102">
        <v>8795000</v>
      </c>
      <c r="J41" s="395">
        <f t="shared" si="2"/>
        <v>1.1664456233421752</v>
      </c>
      <c r="K41" s="218"/>
      <c r="L41" s="223" t="s">
        <v>214</v>
      </c>
    </row>
    <row r="42" spans="1:15" s="41" customFormat="1" ht="12.75" customHeight="1" x14ac:dyDescent="0.2">
      <c r="A42" s="100" t="s">
        <v>105</v>
      </c>
      <c r="B42" s="101" t="s">
        <v>626</v>
      </c>
      <c r="C42" s="102">
        <v>0</v>
      </c>
      <c r="D42" s="102">
        <v>950000</v>
      </c>
      <c r="E42" s="102">
        <v>0</v>
      </c>
      <c r="F42" s="527"/>
      <c r="G42" s="102">
        <v>0</v>
      </c>
      <c r="H42" s="102">
        <v>0</v>
      </c>
      <c r="I42" s="102">
        <v>1009419</v>
      </c>
      <c r="J42" s="532"/>
      <c r="K42" s="218"/>
      <c r="L42" s="219" t="s">
        <v>214</v>
      </c>
    </row>
    <row r="43" spans="1:15" s="41" customFormat="1" ht="12.75" customHeight="1" x14ac:dyDescent="0.2">
      <c r="A43" s="100" t="s">
        <v>106</v>
      </c>
      <c r="B43" s="101" t="s">
        <v>470</v>
      </c>
      <c r="C43" s="102">
        <v>0</v>
      </c>
      <c r="D43" s="102">
        <v>0</v>
      </c>
      <c r="E43" s="102">
        <v>0</v>
      </c>
      <c r="F43" s="527"/>
      <c r="G43" s="102">
        <v>935114</v>
      </c>
      <c r="H43" s="102">
        <v>0</v>
      </c>
      <c r="I43" s="102">
        <v>0</v>
      </c>
      <c r="J43" s="532"/>
      <c r="K43" s="218"/>
      <c r="L43" s="219" t="s">
        <v>214</v>
      </c>
    </row>
    <row r="44" spans="1:15" s="41" customFormat="1" ht="12.75" customHeight="1" x14ac:dyDescent="0.2">
      <c r="A44" s="100" t="s">
        <v>107</v>
      </c>
      <c r="B44" s="101" t="s">
        <v>473</v>
      </c>
      <c r="C44" s="525"/>
      <c r="D44" s="525"/>
      <c r="E44" s="525"/>
      <c r="F44" s="527"/>
      <c r="G44" s="102">
        <v>15793635</v>
      </c>
      <c r="H44" s="102">
        <v>16256025</v>
      </c>
      <c r="I44" s="102">
        <v>16728522</v>
      </c>
      <c r="J44" s="395">
        <f t="shared" si="2"/>
        <v>1.0591939094451657</v>
      </c>
      <c r="K44" s="218" t="s">
        <v>214</v>
      </c>
      <c r="L44" s="219"/>
    </row>
    <row r="45" spans="1:15" s="41" customFormat="1" ht="22.5" x14ac:dyDescent="0.2">
      <c r="A45" s="100" t="s">
        <v>108</v>
      </c>
      <c r="B45" s="342" t="s">
        <v>474</v>
      </c>
      <c r="C45" s="102">
        <v>1200041</v>
      </c>
      <c r="D45" s="102">
        <v>1115892</v>
      </c>
      <c r="E45" s="102">
        <v>1200072</v>
      </c>
      <c r="F45" s="394">
        <f>E45/C45</f>
        <v>1.0000258324507245</v>
      </c>
      <c r="G45" s="102">
        <v>4160365</v>
      </c>
      <c r="H45" s="102">
        <v>3730775</v>
      </c>
      <c r="I45" s="102">
        <v>4051478</v>
      </c>
      <c r="J45" s="395">
        <f t="shared" si="2"/>
        <v>0.97382753676660583</v>
      </c>
      <c r="K45" s="218" t="s">
        <v>214</v>
      </c>
      <c r="L45" s="219"/>
      <c r="N45" s="609"/>
    </row>
    <row r="46" spans="1:15" s="41" customFormat="1" ht="12.75" customHeight="1" x14ac:dyDescent="0.2">
      <c r="A46" s="100" t="s">
        <v>109</v>
      </c>
      <c r="B46" s="101" t="s">
        <v>461</v>
      </c>
      <c r="C46" s="511">
        <v>20000</v>
      </c>
      <c r="D46" s="511">
        <v>34800</v>
      </c>
      <c r="E46" s="511">
        <v>60000</v>
      </c>
      <c r="F46" s="527"/>
      <c r="G46" s="102">
        <v>1496000</v>
      </c>
      <c r="H46" s="102">
        <v>1377200</v>
      </c>
      <c r="I46" s="102">
        <v>1408000</v>
      </c>
      <c r="J46" s="395">
        <f t="shared" si="2"/>
        <v>0.94117647058823528</v>
      </c>
      <c r="K46" s="218" t="s">
        <v>214</v>
      </c>
      <c r="L46" s="219"/>
      <c r="N46" s="609"/>
      <c r="O46" s="609"/>
    </row>
    <row r="47" spans="1:15" s="41" customFormat="1" ht="22.5" x14ac:dyDescent="0.2">
      <c r="A47" s="100" t="s">
        <v>110</v>
      </c>
      <c r="B47" s="535" t="s">
        <v>479</v>
      </c>
      <c r="C47" s="533"/>
      <c r="D47" s="533"/>
      <c r="E47" s="533"/>
      <c r="F47" s="527"/>
      <c r="G47" s="344">
        <v>3809050</v>
      </c>
      <c r="H47" s="344">
        <v>3858937</v>
      </c>
      <c r="I47" s="344">
        <v>3797000</v>
      </c>
      <c r="J47" s="395">
        <f t="shared" ref="J47:J51" si="3">I47/G47</f>
        <v>0.99683648153739124</v>
      </c>
      <c r="K47" s="218" t="s">
        <v>214</v>
      </c>
      <c r="L47" s="219"/>
    </row>
    <row r="48" spans="1:15" s="41" customFormat="1" ht="23.25" thickBot="1" x14ac:dyDescent="0.25">
      <c r="A48" s="100" t="s">
        <v>111</v>
      </c>
      <c r="B48" s="534" t="s">
        <v>566</v>
      </c>
      <c r="C48" s="511">
        <v>106000000</v>
      </c>
      <c r="D48" s="511">
        <v>78345766</v>
      </c>
      <c r="E48" s="511">
        <v>86500000</v>
      </c>
      <c r="F48" s="394">
        <f>E48/C48</f>
        <v>0.81603773584905659</v>
      </c>
      <c r="G48" s="536"/>
      <c r="H48" s="536"/>
      <c r="I48" s="536"/>
      <c r="J48" s="537"/>
      <c r="K48" s="220" t="s">
        <v>214</v>
      </c>
      <c r="L48" s="221"/>
    </row>
    <row r="49" spans="1:12" s="41" customFormat="1" ht="12.75" customHeight="1" thickTop="1" x14ac:dyDescent="0.2">
      <c r="A49" s="774" t="s">
        <v>112</v>
      </c>
      <c r="B49" s="774"/>
      <c r="C49" s="109">
        <f>SUM(C8:C48)</f>
        <v>408649288</v>
      </c>
      <c r="D49" s="109">
        <f>SUM(D8:D48)</f>
        <v>477989941</v>
      </c>
      <c r="E49" s="109">
        <f>SUM(E8:E48)</f>
        <v>293570519</v>
      </c>
      <c r="F49" s="410">
        <f>E49/C49</f>
        <v>0.7183923418459498</v>
      </c>
      <c r="G49" s="109">
        <f>SUM(G8:G48)</f>
        <v>486113431</v>
      </c>
      <c r="H49" s="109">
        <f>SUM(H8:H48)</f>
        <v>504542020</v>
      </c>
      <c r="I49" s="109">
        <f>SUM(I8:I48)</f>
        <v>456749050</v>
      </c>
      <c r="J49" s="110">
        <f t="shared" si="3"/>
        <v>0.93959356165166319</v>
      </c>
      <c r="K49" s="222"/>
      <c r="L49" s="223"/>
    </row>
    <row r="50" spans="1:12" s="41" customFormat="1" ht="12.75" customHeight="1" thickBot="1" x14ac:dyDescent="0.25">
      <c r="A50" s="775" t="s">
        <v>113</v>
      </c>
      <c r="B50" s="775"/>
      <c r="C50" s="111">
        <f>'8.sz. melléklet'!D87+'9.sz. melléklet'!D39</f>
        <v>126246712</v>
      </c>
      <c r="D50" s="111">
        <f>'8.sz. melléklet'!E87+'9.sz. melléklet'!E39</f>
        <v>126246711</v>
      </c>
      <c r="E50" s="111">
        <f>'8.sz. melléklet'!G87+'9.sz. melléklet'!G39</f>
        <v>216455481</v>
      </c>
      <c r="F50" s="411">
        <f>E50/C50</f>
        <v>1.7145435122302433</v>
      </c>
      <c r="G50" s="412">
        <f>'8.sz. melléklet'!D35</f>
        <v>48782569</v>
      </c>
      <c r="H50" s="412">
        <f>'8.sz. melléklet'!E35</f>
        <v>99694632</v>
      </c>
      <c r="I50" s="412">
        <f>'8.sz. melléklet'!G35</f>
        <v>53276950</v>
      </c>
      <c r="J50" s="426">
        <f t="shared" si="3"/>
        <v>1.0921308797820795</v>
      </c>
      <c r="K50" s="220"/>
      <c r="L50" s="221"/>
    </row>
    <row r="51" spans="1:12" s="41" customFormat="1" ht="12.75" customHeight="1" thickTop="1" thickBot="1" x14ac:dyDescent="0.25">
      <c r="A51" s="776" t="s">
        <v>114</v>
      </c>
      <c r="B51" s="776"/>
      <c r="C51" s="112">
        <f>SUM(C49:C50)</f>
        <v>534896000</v>
      </c>
      <c r="D51" s="112">
        <f>SUM(D49:D50)</f>
        <v>604236652</v>
      </c>
      <c r="E51" s="112">
        <f>SUM(E49:E50)</f>
        <v>510026000</v>
      </c>
      <c r="F51" s="413">
        <f>E51/C51</f>
        <v>0.95350498040740628</v>
      </c>
      <c r="G51" s="112">
        <f>SUM(G49:G50)</f>
        <v>534896000</v>
      </c>
      <c r="H51" s="112">
        <f>SUM(H49:H50)</f>
        <v>604236652</v>
      </c>
      <c r="I51" s="112">
        <f>SUM(I49:I50)</f>
        <v>510026000</v>
      </c>
      <c r="J51" s="113">
        <f t="shared" si="3"/>
        <v>0.95350498040740628</v>
      </c>
      <c r="K51" s="214"/>
      <c r="L51" s="215"/>
    </row>
    <row r="52" spans="1:12" s="38" customFormat="1" ht="13.5" thickTop="1" x14ac:dyDescent="0.2">
      <c r="E52" s="628"/>
      <c r="I52" s="628"/>
    </row>
    <row r="53" spans="1:12" s="38" customFormat="1" x14ac:dyDescent="0.2">
      <c r="E53" s="628"/>
      <c r="I53" s="628"/>
    </row>
    <row r="54" spans="1:12" s="38" customFormat="1" x14ac:dyDescent="0.2">
      <c r="E54" s="628"/>
      <c r="I54" s="628"/>
    </row>
    <row r="55" spans="1:12" s="38" customFormat="1" x14ac:dyDescent="0.2">
      <c r="E55" s="628"/>
      <c r="I55" s="628"/>
    </row>
    <row r="56" spans="1:12" s="38" customFormat="1" x14ac:dyDescent="0.2">
      <c r="E56" s="628"/>
      <c r="I56" s="628"/>
    </row>
    <row r="57" spans="1:12" s="38" customFormat="1" x14ac:dyDescent="0.2">
      <c r="E57" s="628"/>
      <c r="I57" s="628"/>
    </row>
    <row r="58" spans="1:12" s="38" customFormat="1" x14ac:dyDescent="0.2">
      <c r="E58" s="628"/>
      <c r="I58" s="628"/>
    </row>
    <row r="59" spans="1:12" s="38" customFormat="1" x14ac:dyDescent="0.2">
      <c r="E59" s="628"/>
      <c r="I59" s="628"/>
    </row>
    <row r="60" spans="1:12" s="38" customFormat="1" x14ac:dyDescent="0.2">
      <c r="E60" s="628"/>
      <c r="I60" s="628"/>
    </row>
    <row r="61" spans="1:12" s="38" customFormat="1" x14ac:dyDescent="0.2">
      <c r="E61" s="628"/>
      <c r="I61" s="628"/>
    </row>
    <row r="62" spans="1:12" s="38" customFormat="1" x14ac:dyDescent="0.2">
      <c r="E62" s="628"/>
      <c r="I62" s="628"/>
    </row>
    <row r="63" spans="1:12" s="38" customFormat="1" x14ac:dyDescent="0.2">
      <c r="E63" s="628"/>
      <c r="I63" s="628"/>
    </row>
    <row r="64" spans="1:12" s="38" customFormat="1" x14ac:dyDescent="0.2">
      <c r="E64" s="628"/>
      <c r="I64" s="628"/>
    </row>
    <row r="65" spans="5:9" s="38" customFormat="1" x14ac:dyDescent="0.2">
      <c r="E65" s="628"/>
      <c r="I65" s="628"/>
    </row>
    <row r="66" spans="5:9" s="38" customFormat="1" x14ac:dyDescent="0.2">
      <c r="E66" s="628"/>
      <c r="I66" s="628"/>
    </row>
    <row r="67" spans="5:9" s="38" customFormat="1" x14ac:dyDescent="0.2">
      <c r="E67" s="628"/>
      <c r="I67" s="628"/>
    </row>
    <row r="68" spans="5:9" s="38" customFormat="1" x14ac:dyDescent="0.2">
      <c r="E68" s="628"/>
      <c r="I68" s="628"/>
    </row>
    <row r="69" spans="5:9" s="38" customFormat="1" x14ac:dyDescent="0.2">
      <c r="E69" s="628"/>
      <c r="I69" s="628"/>
    </row>
    <row r="70" spans="5:9" s="38" customFormat="1" x14ac:dyDescent="0.2">
      <c r="E70" s="628"/>
      <c r="I70" s="628"/>
    </row>
    <row r="71" spans="5:9" s="38" customFormat="1" x14ac:dyDescent="0.2">
      <c r="E71" s="628"/>
      <c r="I71" s="628"/>
    </row>
    <row r="72" spans="5:9" s="38" customFormat="1" x14ac:dyDescent="0.2">
      <c r="E72" s="628"/>
      <c r="I72" s="628"/>
    </row>
    <row r="73" spans="5:9" s="38" customFormat="1" x14ac:dyDescent="0.2">
      <c r="E73" s="628"/>
      <c r="I73" s="628"/>
    </row>
    <row r="74" spans="5:9" s="38" customFormat="1" x14ac:dyDescent="0.2">
      <c r="E74" s="628"/>
      <c r="I74" s="628"/>
    </row>
    <row r="75" spans="5:9" s="38" customFormat="1" x14ac:dyDescent="0.2">
      <c r="E75" s="628"/>
      <c r="I75" s="628"/>
    </row>
    <row r="76" spans="5:9" s="38" customFormat="1" x14ac:dyDescent="0.2">
      <c r="E76" s="628"/>
      <c r="I76" s="628"/>
    </row>
    <row r="77" spans="5:9" s="38" customFormat="1" x14ac:dyDescent="0.2">
      <c r="E77" s="628"/>
      <c r="I77" s="628"/>
    </row>
    <row r="78" spans="5:9" s="38" customFormat="1" x14ac:dyDescent="0.2">
      <c r="E78" s="628"/>
      <c r="I78" s="628"/>
    </row>
    <row r="79" spans="5:9" s="38" customFormat="1" x14ac:dyDescent="0.2">
      <c r="E79" s="628"/>
      <c r="I79" s="628"/>
    </row>
    <row r="80" spans="5:9" s="38" customFormat="1" x14ac:dyDescent="0.2">
      <c r="E80" s="628"/>
      <c r="I80" s="628"/>
    </row>
    <row r="81" spans="5:9" s="38" customFormat="1" x14ac:dyDescent="0.2">
      <c r="E81" s="628"/>
      <c r="I81" s="628"/>
    </row>
    <row r="82" spans="5:9" s="38" customFormat="1" x14ac:dyDescent="0.2">
      <c r="E82" s="628"/>
      <c r="I82" s="628"/>
    </row>
    <row r="83" spans="5:9" s="38" customFormat="1" x14ac:dyDescent="0.2">
      <c r="E83" s="628"/>
      <c r="I83" s="628"/>
    </row>
    <row r="84" spans="5:9" s="38" customFormat="1" x14ac:dyDescent="0.2">
      <c r="E84" s="628"/>
      <c r="I84" s="628"/>
    </row>
    <row r="85" spans="5:9" s="38" customFormat="1" x14ac:dyDescent="0.2">
      <c r="E85" s="628"/>
      <c r="I85" s="628"/>
    </row>
    <row r="86" spans="5:9" s="38" customFormat="1" x14ac:dyDescent="0.2">
      <c r="E86" s="628"/>
      <c r="I86" s="628"/>
    </row>
    <row r="87" spans="5:9" s="38" customFormat="1" x14ac:dyDescent="0.2">
      <c r="E87" s="628"/>
      <c r="I87" s="628"/>
    </row>
    <row r="88" spans="5:9" s="38" customFormat="1" x14ac:dyDescent="0.2">
      <c r="E88" s="628"/>
      <c r="I88" s="628"/>
    </row>
    <row r="89" spans="5:9" s="38" customFormat="1" x14ac:dyDescent="0.2">
      <c r="E89" s="628"/>
      <c r="I89" s="628"/>
    </row>
    <row r="90" spans="5:9" s="38" customFormat="1" x14ac:dyDescent="0.2">
      <c r="E90" s="628"/>
      <c r="I90" s="628"/>
    </row>
    <row r="91" spans="5:9" s="38" customFormat="1" x14ac:dyDescent="0.2">
      <c r="E91" s="628"/>
      <c r="I91" s="628"/>
    </row>
    <row r="92" spans="5:9" s="38" customFormat="1" x14ac:dyDescent="0.2">
      <c r="E92" s="628"/>
      <c r="I92" s="628"/>
    </row>
    <row r="93" spans="5:9" s="38" customFormat="1" x14ac:dyDescent="0.2">
      <c r="E93" s="628"/>
      <c r="I93" s="628"/>
    </row>
    <row r="94" spans="5:9" s="38" customFormat="1" x14ac:dyDescent="0.2">
      <c r="E94" s="628"/>
      <c r="I94" s="628"/>
    </row>
    <row r="95" spans="5:9" s="38" customFormat="1" x14ac:dyDescent="0.2">
      <c r="E95" s="628"/>
      <c r="I95" s="628"/>
    </row>
    <row r="96" spans="5:9" s="38" customFormat="1" x14ac:dyDescent="0.2">
      <c r="E96" s="628"/>
      <c r="I96" s="628"/>
    </row>
    <row r="97" spans="5:9" s="38" customFormat="1" x14ac:dyDescent="0.2">
      <c r="E97" s="628"/>
      <c r="I97" s="628"/>
    </row>
    <row r="98" spans="5:9" s="38" customFormat="1" x14ac:dyDescent="0.2">
      <c r="E98" s="628"/>
      <c r="I98" s="628"/>
    </row>
    <row r="99" spans="5:9" s="38" customFormat="1" x14ac:dyDescent="0.2">
      <c r="E99" s="628"/>
      <c r="I99" s="628"/>
    </row>
    <row r="100" spans="5:9" s="38" customFormat="1" x14ac:dyDescent="0.2">
      <c r="E100" s="628"/>
      <c r="I100" s="628"/>
    </row>
    <row r="101" spans="5:9" s="38" customFormat="1" x14ac:dyDescent="0.2">
      <c r="E101" s="628"/>
      <c r="I101" s="628"/>
    </row>
  </sheetData>
  <sheetProtection selectLockedCells="1" selectUnlockedCells="1"/>
  <mergeCells count="4">
    <mergeCell ref="A4:L4"/>
    <mergeCell ref="A49:B49"/>
    <mergeCell ref="A50:B50"/>
    <mergeCell ref="A51:B5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0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9.7109375" style="1" customWidth="1"/>
    <col min="7" max="7" width="9.7109375" style="561" customWidth="1"/>
    <col min="9" max="9" width="9.140625" customWidth="1"/>
    <col min="10" max="10" width="9.5703125" style="674" bestFit="1" customWidth="1"/>
    <col min="11" max="11" width="11.140625" bestFit="1" customWidth="1"/>
  </cols>
  <sheetData>
    <row r="1" spans="1:8" ht="15" customHeight="1" x14ac:dyDescent="0.2">
      <c r="B1" s="3"/>
      <c r="C1" s="3"/>
      <c r="D1" s="3"/>
      <c r="E1" s="3"/>
      <c r="F1" s="3"/>
      <c r="G1" s="560"/>
      <c r="H1" s="2" t="s">
        <v>520</v>
      </c>
    </row>
    <row r="2" spans="1:8" ht="15" customHeight="1" x14ac:dyDescent="0.2">
      <c r="A2" s="3"/>
      <c r="B2" s="3"/>
      <c r="C2" s="3"/>
      <c r="D2" s="3"/>
      <c r="E2" s="3"/>
      <c r="F2" s="3"/>
      <c r="H2" s="2" t="str">
        <f>'2.sz. melléklet'!G2</f>
        <v>az 2/2021. (III.3.) önkormányzati rendelethez</v>
      </c>
    </row>
    <row r="3" spans="1:8" ht="15" customHeight="1" x14ac:dyDescent="0.2">
      <c r="A3" s="762" t="s">
        <v>682</v>
      </c>
      <c r="B3" s="762"/>
      <c r="C3" s="762"/>
      <c r="D3" s="762"/>
      <c r="E3" s="762"/>
      <c r="F3" s="762"/>
      <c r="G3" s="762"/>
      <c r="H3" s="762"/>
    </row>
    <row r="4" spans="1:8" ht="12.75" customHeight="1" thickBot="1" x14ac:dyDescent="0.25">
      <c r="A4" s="40"/>
      <c r="B4" s="91"/>
      <c r="C4" s="91"/>
      <c r="D4" s="39"/>
      <c r="E4" s="39"/>
      <c r="F4" s="39"/>
      <c r="G4" s="562"/>
      <c r="H4" s="6" t="s">
        <v>300</v>
      </c>
    </row>
    <row r="5" spans="1:8" ht="45.75" thickTop="1" x14ac:dyDescent="0.2">
      <c r="A5" s="7" t="s">
        <v>1</v>
      </c>
      <c r="B5" s="8" t="s">
        <v>2</v>
      </c>
      <c r="C5" s="9" t="s">
        <v>326</v>
      </c>
      <c r="D5" s="9" t="s">
        <v>636</v>
      </c>
      <c r="E5" s="9" t="s">
        <v>671</v>
      </c>
      <c r="F5" s="9" t="s">
        <v>672</v>
      </c>
      <c r="G5" s="9" t="s">
        <v>669</v>
      </c>
      <c r="H5" s="473" t="s">
        <v>670</v>
      </c>
    </row>
    <row r="6" spans="1:8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">
      <c r="A7" s="114" t="s">
        <v>13</v>
      </c>
      <c r="B7" s="115" t="s">
        <v>116</v>
      </c>
      <c r="C7" s="115" t="s">
        <v>327</v>
      </c>
      <c r="D7" s="116">
        <f>D8+D15</f>
        <v>52425558</v>
      </c>
      <c r="E7" s="116">
        <f>E8+E15</f>
        <v>50391667</v>
      </c>
      <c r="F7" s="116">
        <f>F8+F15</f>
        <v>50391667</v>
      </c>
      <c r="G7" s="116">
        <f>G8+G15</f>
        <v>52028860</v>
      </c>
      <c r="H7" s="117">
        <f>G7/D7</f>
        <v>0.99243311821306701</v>
      </c>
    </row>
    <row r="8" spans="1:8" ht="15" customHeight="1" x14ac:dyDescent="0.2">
      <c r="A8" s="21" t="s">
        <v>117</v>
      </c>
      <c r="B8" s="18" t="s">
        <v>328</v>
      </c>
      <c r="C8" s="18" t="s">
        <v>329</v>
      </c>
      <c r="D8" s="52">
        <f>SUM(D9:D14)</f>
        <v>41046500</v>
      </c>
      <c r="E8" s="19">
        <f>SUM(E9:E14)</f>
        <v>40941289</v>
      </c>
      <c r="F8" s="19">
        <f>SUM(F9:F14)</f>
        <v>40941289</v>
      </c>
      <c r="G8" s="52">
        <f>SUM(G9:G14)</f>
        <v>39800229</v>
      </c>
      <c r="H8" s="118">
        <f t="shared" ref="H8:H28" si="0">G8/D8</f>
        <v>0.96963758176702031</v>
      </c>
    </row>
    <row r="9" spans="1:8" ht="15" customHeight="1" x14ac:dyDescent="0.2">
      <c r="A9" s="119"/>
      <c r="B9" s="22" t="s">
        <v>330</v>
      </c>
      <c r="C9" s="22" t="s">
        <v>331</v>
      </c>
      <c r="D9" s="629">
        <v>37242285</v>
      </c>
      <c r="E9" s="553">
        <v>35123827</v>
      </c>
      <c r="F9" s="553">
        <v>35123827</v>
      </c>
      <c r="G9" s="629">
        <v>36344450</v>
      </c>
      <c r="H9" s="87">
        <f t="shared" si="0"/>
        <v>0.97589205388444877</v>
      </c>
    </row>
    <row r="10" spans="1:8" ht="15" customHeight="1" x14ac:dyDescent="0.2">
      <c r="A10" s="119"/>
      <c r="B10" s="22" t="s">
        <v>698</v>
      </c>
      <c r="C10" s="22" t="s">
        <v>697</v>
      </c>
      <c r="D10" s="86">
        <v>0</v>
      </c>
      <c r="E10" s="553">
        <v>2623230</v>
      </c>
      <c r="F10" s="553">
        <v>2623230</v>
      </c>
      <c r="G10" s="86">
        <v>0</v>
      </c>
      <c r="H10" s="711"/>
    </row>
    <row r="11" spans="1:8" ht="15" customHeight="1" x14ac:dyDescent="0.2">
      <c r="A11" s="119"/>
      <c r="B11" s="22" t="s">
        <v>616</v>
      </c>
      <c r="C11" s="22" t="s">
        <v>489</v>
      </c>
      <c r="D11" s="608">
        <v>65000</v>
      </c>
      <c r="E11" s="553">
        <v>0</v>
      </c>
      <c r="F11" s="553">
        <v>0</v>
      </c>
      <c r="G11" s="608">
        <v>65000</v>
      </c>
      <c r="H11" s="87">
        <f t="shared" si="0"/>
        <v>1</v>
      </c>
    </row>
    <row r="12" spans="1:8" ht="15" customHeight="1" x14ac:dyDescent="0.2">
      <c r="A12" s="119"/>
      <c r="B12" s="22" t="s">
        <v>555</v>
      </c>
      <c r="C12" s="22" t="s">
        <v>332</v>
      </c>
      <c r="D12" s="629">
        <v>2113202</v>
      </c>
      <c r="E12" s="553">
        <v>2103417</v>
      </c>
      <c r="F12" s="553">
        <v>2103417</v>
      </c>
      <c r="G12" s="629">
        <v>2626181</v>
      </c>
      <c r="H12" s="87">
        <f t="shared" si="0"/>
        <v>1.2427496282892028</v>
      </c>
    </row>
    <row r="13" spans="1:8" ht="15" customHeight="1" x14ac:dyDescent="0.2">
      <c r="A13" s="119"/>
      <c r="B13" s="22" t="s">
        <v>563</v>
      </c>
      <c r="C13" s="22" t="s">
        <v>485</v>
      </c>
      <c r="D13" s="629">
        <v>160000</v>
      </c>
      <c r="E13" s="553">
        <v>142710</v>
      </c>
      <c r="F13" s="553">
        <v>142710</v>
      </c>
      <c r="G13" s="629">
        <v>160000</v>
      </c>
      <c r="H13" s="87">
        <f t="shared" si="0"/>
        <v>1</v>
      </c>
    </row>
    <row r="14" spans="1:8" ht="15" customHeight="1" x14ac:dyDescent="0.2">
      <c r="A14" s="119"/>
      <c r="B14" s="22" t="s">
        <v>639</v>
      </c>
      <c r="C14" s="22" t="s">
        <v>490</v>
      </c>
      <c r="D14" s="629">
        <v>1466013</v>
      </c>
      <c r="E14" s="553">
        <v>948105</v>
      </c>
      <c r="F14" s="553">
        <v>948105</v>
      </c>
      <c r="G14" s="629">
        <v>604598</v>
      </c>
      <c r="H14" s="87">
        <f t="shared" si="0"/>
        <v>0.41240971260145715</v>
      </c>
    </row>
    <row r="15" spans="1:8" ht="15" customHeight="1" x14ac:dyDescent="0.2">
      <c r="A15" s="21" t="s">
        <v>118</v>
      </c>
      <c r="B15" s="18" t="s">
        <v>120</v>
      </c>
      <c r="C15" s="18" t="s">
        <v>333</v>
      </c>
      <c r="D15" s="19">
        <f>SUM(D16:D18)</f>
        <v>11379058</v>
      </c>
      <c r="E15" s="19">
        <f>SUM(E16:E18)</f>
        <v>9450378</v>
      </c>
      <c r="F15" s="19">
        <f>SUM(F16:F18)</f>
        <v>9450378</v>
      </c>
      <c r="G15" s="19">
        <f>SUM(G16:G18)</f>
        <v>12228631</v>
      </c>
      <c r="H15" s="118">
        <f t="shared" si="0"/>
        <v>1.0746611011210243</v>
      </c>
    </row>
    <row r="16" spans="1:8" ht="15" customHeight="1" x14ac:dyDescent="0.2">
      <c r="A16" s="119"/>
      <c r="B16" s="22" t="s">
        <v>354</v>
      </c>
      <c r="C16" s="22" t="s">
        <v>334</v>
      </c>
      <c r="D16" s="629">
        <v>8459743</v>
      </c>
      <c r="E16" s="629">
        <v>8459743</v>
      </c>
      <c r="F16" s="629">
        <v>8459743</v>
      </c>
      <c r="G16" s="629">
        <v>9427852</v>
      </c>
      <c r="H16" s="87">
        <f t="shared" si="0"/>
        <v>1.1144371643441178</v>
      </c>
    </row>
    <row r="17" spans="1:10" ht="15" customHeight="1" x14ac:dyDescent="0.2">
      <c r="A17" s="119"/>
      <c r="B17" s="22" t="s">
        <v>355</v>
      </c>
      <c r="C17" s="22" t="s">
        <v>335</v>
      </c>
      <c r="D17" s="629">
        <v>1598040</v>
      </c>
      <c r="E17" s="553">
        <v>719948</v>
      </c>
      <c r="F17" s="553">
        <v>719948</v>
      </c>
      <c r="G17" s="629">
        <v>1924504</v>
      </c>
      <c r="H17" s="79">
        <f t="shared" si="0"/>
        <v>1.2042902555630648</v>
      </c>
    </row>
    <row r="18" spans="1:10" ht="15" customHeight="1" x14ac:dyDescent="0.2">
      <c r="A18" s="119"/>
      <c r="B18" s="22" t="s">
        <v>356</v>
      </c>
      <c r="C18" s="22" t="s">
        <v>336</v>
      </c>
      <c r="D18" s="629">
        <v>1321275</v>
      </c>
      <c r="E18" s="553">
        <v>270687</v>
      </c>
      <c r="F18" s="553">
        <v>270687</v>
      </c>
      <c r="G18" s="629">
        <v>876275</v>
      </c>
      <c r="H18" s="79">
        <f t="shared" si="0"/>
        <v>0.66320410209835201</v>
      </c>
    </row>
    <row r="19" spans="1:10" ht="15" customHeight="1" x14ac:dyDescent="0.2">
      <c r="A19" s="27" t="s">
        <v>14</v>
      </c>
      <c r="B19" s="120" t="s">
        <v>200</v>
      </c>
      <c r="C19" s="120" t="s">
        <v>337</v>
      </c>
      <c r="D19" s="630">
        <v>9959858</v>
      </c>
      <c r="E19" s="555">
        <v>9000468</v>
      </c>
      <c r="F19" s="555">
        <v>9000468</v>
      </c>
      <c r="G19" s="630">
        <v>8582916</v>
      </c>
      <c r="H19" s="117">
        <f>G19/D19</f>
        <v>0.86175084022282245</v>
      </c>
    </row>
    <row r="20" spans="1:10" ht="15" customHeight="1" x14ac:dyDescent="0.2">
      <c r="A20" s="27" t="s">
        <v>42</v>
      </c>
      <c r="B20" s="120" t="s">
        <v>122</v>
      </c>
      <c r="C20" s="120" t="s">
        <v>338</v>
      </c>
      <c r="D20" s="28">
        <f>SUM(D21:D25)</f>
        <v>113196380</v>
      </c>
      <c r="E20" s="28">
        <f>SUM(E21:E25)</f>
        <v>99141357</v>
      </c>
      <c r="F20" s="28">
        <f>SUM(F21:F25)</f>
        <v>80566117</v>
      </c>
      <c r="G20" s="28">
        <f>SUM(G21:G25)</f>
        <v>118322345</v>
      </c>
      <c r="H20" s="117">
        <f t="shared" si="0"/>
        <v>1.0452838244473897</v>
      </c>
    </row>
    <row r="21" spans="1:10" ht="15" customHeight="1" x14ac:dyDescent="0.2">
      <c r="A21" s="21" t="s">
        <v>121</v>
      </c>
      <c r="B21" s="18" t="s">
        <v>339</v>
      </c>
      <c r="C21" s="18" t="s">
        <v>345</v>
      </c>
      <c r="D21" s="539">
        <v>13980000</v>
      </c>
      <c r="E21" s="558">
        <v>13144150</v>
      </c>
      <c r="F21" s="558">
        <v>8421951</v>
      </c>
      <c r="G21" s="539">
        <v>14158700</v>
      </c>
      <c r="H21" s="118">
        <f t="shared" si="0"/>
        <v>1.0127825464949929</v>
      </c>
    </row>
    <row r="22" spans="1:10" ht="15" customHeight="1" x14ac:dyDescent="0.2">
      <c r="A22" s="21" t="s">
        <v>123</v>
      </c>
      <c r="B22" s="18" t="s">
        <v>340</v>
      </c>
      <c r="C22" s="18" t="s">
        <v>346</v>
      </c>
      <c r="D22" s="539">
        <v>2850000</v>
      </c>
      <c r="E22" s="558">
        <v>2850000</v>
      </c>
      <c r="F22" s="558">
        <v>2741528</v>
      </c>
      <c r="G22" s="539">
        <v>3139000</v>
      </c>
      <c r="H22" s="118">
        <f t="shared" si="0"/>
        <v>1.1014035087719298</v>
      </c>
    </row>
    <row r="23" spans="1:10" ht="15" customHeight="1" x14ac:dyDescent="0.2">
      <c r="A23" s="21" t="s">
        <v>341</v>
      </c>
      <c r="B23" s="18" t="s">
        <v>342</v>
      </c>
      <c r="C23" s="18" t="s">
        <v>347</v>
      </c>
      <c r="D23" s="539">
        <v>73822380</v>
      </c>
      <c r="E23" s="558">
        <v>64485757</v>
      </c>
      <c r="F23" s="558">
        <v>55158346</v>
      </c>
      <c r="G23" s="539">
        <v>77299145</v>
      </c>
      <c r="H23" s="118">
        <f t="shared" si="0"/>
        <v>1.0470963547910539</v>
      </c>
    </row>
    <row r="24" spans="1:10" ht="15" customHeight="1" x14ac:dyDescent="0.2">
      <c r="A24" s="21" t="s">
        <v>343</v>
      </c>
      <c r="B24" s="18" t="s">
        <v>344</v>
      </c>
      <c r="C24" s="18" t="s">
        <v>348</v>
      </c>
      <c r="D24" s="539">
        <v>365000</v>
      </c>
      <c r="E24" s="558">
        <v>280000</v>
      </c>
      <c r="F24" s="558">
        <v>132198</v>
      </c>
      <c r="G24" s="539">
        <v>240000</v>
      </c>
      <c r="H24" s="118">
        <f t="shared" si="0"/>
        <v>0.65753424657534243</v>
      </c>
    </row>
    <row r="25" spans="1:10" ht="15" customHeight="1" x14ac:dyDescent="0.2">
      <c r="A25" s="21" t="s">
        <v>349</v>
      </c>
      <c r="B25" s="18" t="s">
        <v>350</v>
      </c>
      <c r="C25" s="18" t="s">
        <v>351</v>
      </c>
      <c r="D25" s="19">
        <f>SUM(D26:D29)</f>
        <v>22179000</v>
      </c>
      <c r="E25" s="19">
        <f>SUM(E26:E29)</f>
        <v>18381450</v>
      </c>
      <c r="F25" s="19">
        <f>SUM(F26:F29)</f>
        <v>14112094</v>
      </c>
      <c r="G25" s="19">
        <f>SUM(G26:G29)</f>
        <v>23485500</v>
      </c>
      <c r="H25" s="118">
        <f t="shared" si="0"/>
        <v>1.0589070742594346</v>
      </c>
    </row>
    <row r="26" spans="1:10" ht="15" customHeight="1" x14ac:dyDescent="0.2">
      <c r="A26" s="119"/>
      <c r="B26" s="22" t="s">
        <v>352</v>
      </c>
      <c r="C26" s="22" t="s">
        <v>353</v>
      </c>
      <c r="D26" s="629">
        <v>16339000</v>
      </c>
      <c r="E26" s="553">
        <v>15022621</v>
      </c>
      <c r="F26" s="553">
        <v>11102608</v>
      </c>
      <c r="G26" s="629">
        <v>18645500</v>
      </c>
      <c r="H26" s="87">
        <f t="shared" si="0"/>
        <v>1.1411653099944916</v>
      </c>
    </row>
    <row r="27" spans="1:10" ht="15" customHeight="1" x14ac:dyDescent="0.2">
      <c r="A27" s="119"/>
      <c r="B27" s="294" t="s">
        <v>357</v>
      </c>
      <c r="C27" s="22" t="s">
        <v>358</v>
      </c>
      <c r="D27" s="629">
        <v>5000000</v>
      </c>
      <c r="E27" s="553">
        <v>2538000</v>
      </c>
      <c r="F27" s="553">
        <v>2445000</v>
      </c>
      <c r="G27" s="629">
        <v>4000000</v>
      </c>
      <c r="H27" s="87">
        <f t="shared" si="0"/>
        <v>0.8</v>
      </c>
    </row>
    <row r="28" spans="1:10" ht="15" customHeight="1" x14ac:dyDescent="0.2">
      <c r="A28" s="119"/>
      <c r="B28" s="294" t="s">
        <v>550</v>
      </c>
      <c r="C28" s="22" t="s">
        <v>551</v>
      </c>
      <c r="D28" s="629">
        <v>40000</v>
      </c>
      <c r="E28" s="553">
        <v>20829</v>
      </c>
      <c r="F28" s="553">
        <v>19185</v>
      </c>
      <c r="G28" s="629">
        <v>40000</v>
      </c>
      <c r="H28" s="87">
        <f t="shared" si="0"/>
        <v>1</v>
      </c>
    </row>
    <row r="29" spans="1:10" ht="15" customHeight="1" x14ac:dyDescent="0.2">
      <c r="A29" s="119"/>
      <c r="B29" s="294" t="s">
        <v>640</v>
      </c>
      <c r="C29" s="22" t="s">
        <v>359</v>
      </c>
      <c r="D29" s="629">
        <v>800000</v>
      </c>
      <c r="E29" s="553">
        <v>800000</v>
      </c>
      <c r="F29" s="553">
        <v>545301</v>
      </c>
      <c r="G29" s="629">
        <v>800000</v>
      </c>
      <c r="H29" s="87">
        <f t="shared" ref="H29:H36" si="1">G29/D29</f>
        <v>1</v>
      </c>
    </row>
    <row r="30" spans="1:10" s="295" customFormat="1" ht="15" customHeight="1" x14ac:dyDescent="0.2">
      <c r="A30" s="27" t="s">
        <v>43</v>
      </c>
      <c r="B30" s="120" t="s">
        <v>360</v>
      </c>
      <c r="C30" s="120" t="s">
        <v>361</v>
      </c>
      <c r="D30" s="28">
        <v>3000000</v>
      </c>
      <c r="E30" s="555">
        <v>3000000</v>
      </c>
      <c r="F30" s="555">
        <v>2471681</v>
      </c>
      <c r="G30" s="28">
        <v>3000000</v>
      </c>
      <c r="H30" s="117">
        <f t="shared" si="1"/>
        <v>1</v>
      </c>
      <c r="J30" s="674"/>
    </row>
    <row r="31" spans="1:10" s="295" customFormat="1" ht="15" customHeight="1" x14ac:dyDescent="0.2">
      <c r="A31" s="27" t="s">
        <v>44</v>
      </c>
      <c r="B31" s="120" t="s">
        <v>362</v>
      </c>
      <c r="C31" s="120" t="s">
        <v>363</v>
      </c>
      <c r="D31" s="28">
        <f>SUM(D32:D35)</f>
        <v>77257791</v>
      </c>
      <c r="E31" s="28">
        <f>SUM(E32:E35)</f>
        <v>130978833</v>
      </c>
      <c r="F31" s="28">
        <f>SUM(F32:F35)</f>
        <v>30160752</v>
      </c>
      <c r="G31" s="28">
        <f>SUM(G32:G35)</f>
        <v>84501593</v>
      </c>
      <c r="H31" s="117">
        <f t="shared" si="1"/>
        <v>1.0937614434251686</v>
      </c>
      <c r="J31" s="674"/>
    </row>
    <row r="32" spans="1:10" s="295" customFormat="1" ht="15" customHeight="1" x14ac:dyDescent="0.2">
      <c r="A32" s="21" t="s">
        <v>320</v>
      </c>
      <c r="B32" s="18" t="s">
        <v>491</v>
      </c>
      <c r="C32" s="18" t="s">
        <v>492</v>
      </c>
      <c r="D32" s="539">
        <v>581372</v>
      </c>
      <c r="E32" s="558">
        <v>492651</v>
      </c>
      <c r="F32" s="558">
        <v>492651</v>
      </c>
      <c r="G32" s="539">
        <v>2000000</v>
      </c>
      <c r="H32" s="117">
        <f t="shared" si="1"/>
        <v>3.4401381559483428</v>
      </c>
      <c r="J32" s="674"/>
    </row>
    <row r="33" spans="1:10" s="295" customFormat="1" ht="15" customHeight="1" x14ac:dyDescent="0.2">
      <c r="A33" s="21" t="s">
        <v>321</v>
      </c>
      <c r="B33" s="18" t="s">
        <v>364</v>
      </c>
      <c r="C33" s="18" t="s">
        <v>366</v>
      </c>
      <c r="D33" s="539">
        <v>20253850</v>
      </c>
      <c r="E33" s="558">
        <v>20253850</v>
      </c>
      <c r="F33" s="558">
        <v>19518761</v>
      </c>
      <c r="G33" s="539">
        <v>20329643</v>
      </c>
      <c r="H33" s="118">
        <f t="shared" si="1"/>
        <v>1.0037421527265187</v>
      </c>
      <c r="J33" s="674"/>
    </row>
    <row r="34" spans="1:10" s="295" customFormat="1" ht="15" customHeight="1" x14ac:dyDescent="0.2">
      <c r="A34" s="21" t="s">
        <v>368</v>
      </c>
      <c r="B34" s="18" t="s">
        <v>365</v>
      </c>
      <c r="C34" s="18" t="s">
        <v>367</v>
      </c>
      <c r="D34" s="539">
        <v>7640000</v>
      </c>
      <c r="E34" s="558">
        <v>10537700</v>
      </c>
      <c r="F34" s="558">
        <v>10149340</v>
      </c>
      <c r="G34" s="539">
        <v>8895000</v>
      </c>
      <c r="H34" s="118">
        <f t="shared" si="1"/>
        <v>1.1642670157068062</v>
      </c>
      <c r="J34" s="674"/>
    </row>
    <row r="35" spans="1:10" s="295" customFormat="1" ht="15" customHeight="1" x14ac:dyDescent="0.2">
      <c r="A35" s="21" t="s">
        <v>493</v>
      </c>
      <c r="B35" s="18" t="s">
        <v>36</v>
      </c>
      <c r="C35" s="18" t="s">
        <v>512</v>
      </c>
      <c r="D35" s="539">
        <v>48782569</v>
      </c>
      <c r="E35" s="558">
        <v>99694632</v>
      </c>
      <c r="F35" s="558">
        <v>0</v>
      </c>
      <c r="G35" s="539">
        <v>53276950</v>
      </c>
      <c r="H35" s="118">
        <f t="shared" si="1"/>
        <v>1.0921308797820795</v>
      </c>
      <c r="J35" s="674"/>
    </row>
    <row r="36" spans="1:10" s="295" customFormat="1" ht="15" customHeight="1" x14ac:dyDescent="0.2">
      <c r="A36" s="27" t="s">
        <v>45</v>
      </c>
      <c r="B36" s="120" t="s">
        <v>201</v>
      </c>
      <c r="C36" s="120" t="s">
        <v>369</v>
      </c>
      <c r="D36" s="28">
        <f>SUM(D37:D40)</f>
        <v>39749640</v>
      </c>
      <c r="E36" s="28">
        <f>SUM(E37:E40)</f>
        <v>39521164</v>
      </c>
      <c r="F36" s="28">
        <f>SUM(F37:F40)</f>
        <v>25754378</v>
      </c>
      <c r="G36" s="28">
        <f>SUM(G37:G40)</f>
        <v>89750000</v>
      </c>
      <c r="H36" s="117">
        <f t="shared" si="1"/>
        <v>2.2578820839635276</v>
      </c>
      <c r="J36" s="674"/>
    </row>
    <row r="37" spans="1:10" s="301" customFormat="1" ht="15" customHeight="1" x14ac:dyDescent="0.2">
      <c r="A37" s="299" t="s">
        <v>370</v>
      </c>
      <c r="B37" s="71" t="s">
        <v>372</v>
      </c>
      <c r="C37" s="71" t="s">
        <v>373</v>
      </c>
      <c r="D37" s="539">
        <v>13189000</v>
      </c>
      <c r="E37" s="558">
        <v>7352000</v>
      </c>
      <c r="F37" s="558">
        <v>4829463</v>
      </c>
      <c r="G37" s="539">
        <v>54726000</v>
      </c>
      <c r="H37" s="118">
        <f t="shared" ref="H37:H43" si="2">G37/D37</f>
        <v>4.1493668966563044</v>
      </c>
      <c r="J37" s="675"/>
    </row>
    <row r="38" spans="1:10" s="295" customFormat="1" ht="15" customHeight="1" x14ac:dyDescent="0.2">
      <c r="A38" s="299" t="s">
        <v>371</v>
      </c>
      <c r="B38" s="71" t="s">
        <v>375</v>
      </c>
      <c r="C38" s="71" t="s">
        <v>376</v>
      </c>
      <c r="D38" s="539">
        <v>0</v>
      </c>
      <c r="E38" s="558">
        <v>35000</v>
      </c>
      <c r="F38" s="558">
        <v>34543</v>
      </c>
      <c r="G38" s="539">
        <v>100000</v>
      </c>
      <c r="H38" s="712"/>
      <c r="J38" s="674"/>
    </row>
    <row r="39" spans="1:10" s="295" customFormat="1" ht="15" customHeight="1" x14ac:dyDescent="0.2">
      <c r="A39" s="299" t="s">
        <v>374</v>
      </c>
      <c r="B39" s="71" t="s">
        <v>378</v>
      </c>
      <c r="C39" s="71" t="s">
        <v>379</v>
      </c>
      <c r="D39" s="539">
        <v>18318524</v>
      </c>
      <c r="E39" s="558">
        <v>23941346</v>
      </c>
      <c r="F39" s="558">
        <v>15998315</v>
      </c>
      <c r="G39" s="539">
        <v>16300000</v>
      </c>
      <c r="H39" s="118">
        <f t="shared" si="2"/>
        <v>0.88980968117300285</v>
      </c>
      <c r="J39" s="674"/>
    </row>
    <row r="40" spans="1:10" s="295" customFormat="1" ht="15" customHeight="1" x14ac:dyDescent="0.2">
      <c r="A40" s="299" t="s">
        <v>377</v>
      </c>
      <c r="B40" s="71" t="s">
        <v>380</v>
      </c>
      <c r="C40" s="71" t="s">
        <v>381</v>
      </c>
      <c r="D40" s="539">
        <v>8242116</v>
      </c>
      <c r="E40" s="558">
        <v>8192818</v>
      </c>
      <c r="F40" s="558">
        <v>4892057</v>
      </c>
      <c r="G40" s="539">
        <v>18624000</v>
      </c>
      <c r="H40" s="118">
        <f t="shared" si="2"/>
        <v>2.2596139146791918</v>
      </c>
      <c r="J40" s="674"/>
    </row>
    <row r="41" spans="1:10" s="295" customFormat="1" ht="15" customHeight="1" x14ac:dyDescent="0.2">
      <c r="A41" s="300" t="s">
        <v>46</v>
      </c>
      <c r="B41" s="297" t="s">
        <v>382</v>
      </c>
      <c r="C41" s="297" t="s">
        <v>383</v>
      </c>
      <c r="D41" s="298">
        <f>SUM(D42:D43)</f>
        <v>215124594</v>
      </c>
      <c r="E41" s="298">
        <f>SUM(E42:E43)</f>
        <v>247601173</v>
      </c>
      <c r="F41" s="298">
        <f>SUM(F42:F43)</f>
        <v>167226340</v>
      </c>
      <c r="G41" s="298">
        <f>SUM(G42:G43)</f>
        <v>129760552</v>
      </c>
      <c r="H41" s="117">
        <f t="shared" si="2"/>
        <v>0.60318789956670416</v>
      </c>
      <c r="J41" s="674"/>
    </row>
    <row r="42" spans="1:10" s="295" customFormat="1" ht="15" customHeight="1" x14ac:dyDescent="0.2">
      <c r="A42" s="299" t="s">
        <v>384</v>
      </c>
      <c r="B42" s="71" t="s">
        <v>385</v>
      </c>
      <c r="C42" s="71" t="s">
        <v>386</v>
      </c>
      <c r="D42" s="539">
        <v>169389444</v>
      </c>
      <c r="E42" s="558">
        <v>194961546</v>
      </c>
      <c r="F42" s="558">
        <v>131674284</v>
      </c>
      <c r="G42" s="539">
        <v>102349435</v>
      </c>
      <c r="H42" s="118">
        <f t="shared" si="2"/>
        <v>0.60422557972384627</v>
      </c>
      <c r="J42" s="674"/>
    </row>
    <row r="43" spans="1:10" s="295" customFormat="1" ht="15" customHeight="1" x14ac:dyDescent="0.2">
      <c r="A43" s="299" t="s">
        <v>387</v>
      </c>
      <c r="B43" s="71" t="s">
        <v>388</v>
      </c>
      <c r="C43" s="71" t="s">
        <v>389</v>
      </c>
      <c r="D43" s="539">
        <v>45735150</v>
      </c>
      <c r="E43" s="558">
        <v>52639627</v>
      </c>
      <c r="F43" s="558">
        <v>35552056</v>
      </c>
      <c r="G43" s="539">
        <v>27411117</v>
      </c>
      <c r="H43" s="118">
        <f t="shared" si="2"/>
        <v>0.59934463973552066</v>
      </c>
      <c r="J43" s="674"/>
    </row>
    <row r="44" spans="1:10" s="295" customFormat="1" ht="15" customHeight="1" x14ac:dyDescent="0.2">
      <c r="A44" s="296" t="s">
        <v>64</v>
      </c>
      <c r="B44" s="297" t="s">
        <v>131</v>
      </c>
      <c r="C44" s="297" t="s">
        <v>390</v>
      </c>
      <c r="D44" s="298">
        <f>SUM(D45:D45)</f>
        <v>0</v>
      </c>
      <c r="E44" s="298">
        <f>SUM(E45:E45)</f>
        <v>505811</v>
      </c>
      <c r="F44" s="298">
        <f>SUM(F45:F45)</f>
        <v>505811</v>
      </c>
      <c r="G44" s="298">
        <f>SUM(G45:G45)</f>
        <v>0</v>
      </c>
      <c r="H44" s="713"/>
      <c r="J44" s="674"/>
    </row>
    <row r="45" spans="1:10" s="295" customFormat="1" ht="15" customHeight="1" x14ac:dyDescent="0.2">
      <c r="A45" s="350" t="s">
        <v>391</v>
      </c>
      <c r="B45" s="71" t="s">
        <v>617</v>
      </c>
      <c r="C45" s="71" t="s">
        <v>618</v>
      </c>
      <c r="D45" s="52">
        <v>0</v>
      </c>
      <c r="E45" s="52">
        <v>505811</v>
      </c>
      <c r="F45" s="52">
        <v>505811</v>
      </c>
      <c r="G45" s="52">
        <v>0</v>
      </c>
      <c r="H45" s="714"/>
      <c r="J45" s="674"/>
    </row>
    <row r="46" spans="1:10" s="295" customFormat="1" ht="15" customHeight="1" x14ac:dyDescent="0.2">
      <c r="A46" s="506" t="s">
        <v>81</v>
      </c>
      <c r="B46" s="507" t="s">
        <v>39</v>
      </c>
      <c r="C46" s="507" t="s">
        <v>540</v>
      </c>
      <c r="D46" s="508">
        <f>SUM(D47:D48)</f>
        <v>21971179</v>
      </c>
      <c r="E46" s="508">
        <f>SUM(E47:E48)</f>
        <v>21954527</v>
      </c>
      <c r="F46" s="508">
        <f>SUM(F47:F48)</f>
        <v>21954527</v>
      </c>
      <c r="G46" s="508">
        <f>SUM(G47:G48)</f>
        <v>22281734</v>
      </c>
      <c r="H46" s="117">
        <f>G46/D46</f>
        <v>1.0141346534020774</v>
      </c>
      <c r="J46" s="674"/>
    </row>
    <row r="47" spans="1:10" ht="15" customHeight="1" x14ac:dyDescent="0.2">
      <c r="A47" s="433" t="s">
        <v>536</v>
      </c>
      <c r="B47" s="434" t="s">
        <v>537</v>
      </c>
      <c r="C47" s="564" t="s">
        <v>539</v>
      </c>
      <c r="D47" s="170">
        <v>2732179</v>
      </c>
      <c r="E47" s="170">
        <v>2732179</v>
      </c>
      <c r="F47" s="170">
        <v>2732179</v>
      </c>
      <c r="G47" s="631">
        <v>1891734</v>
      </c>
      <c r="H47" s="118">
        <f>G47/D47</f>
        <v>0.69239021308633142</v>
      </c>
      <c r="J47" s="676"/>
    </row>
    <row r="48" spans="1:10" ht="15" customHeight="1" thickBot="1" x14ac:dyDescent="0.25">
      <c r="A48" s="278" t="s">
        <v>538</v>
      </c>
      <c r="B48" s="432" t="s">
        <v>486</v>
      </c>
      <c r="C48" s="61" t="s">
        <v>487</v>
      </c>
      <c r="D48" s="692">
        <v>19239000</v>
      </c>
      <c r="E48" s="565">
        <v>19222348</v>
      </c>
      <c r="F48" s="565">
        <v>19222348</v>
      </c>
      <c r="G48" s="152">
        <v>20390000</v>
      </c>
      <c r="H48" s="118">
        <f>G48/D48</f>
        <v>1.0598263943032382</v>
      </c>
    </row>
    <row r="49" spans="1:11" ht="15" customHeight="1" thickTop="1" thickBot="1" x14ac:dyDescent="0.25">
      <c r="A49" s="777" t="s">
        <v>124</v>
      </c>
      <c r="B49" s="778"/>
      <c r="C49" s="286"/>
      <c r="D49" s="632">
        <f>D7+D19+D20+D30+D31+D36+D41+D44+D46</f>
        <v>532685000</v>
      </c>
      <c r="E49" s="63">
        <f>E7+E19+E20+E30+E31+E36+E41+E44+E46</f>
        <v>602095000</v>
      </c>
      <c r="F49" s="63">
        <f>F7+F19+F20+F30+F31+F36+F41+F44+F46</f>
        <v>388031741</v>
      </c>
      <c r="G49" s="632">
        <f>G7+G19+G20+G30+G31+G36+G41+G44+G46</f>
        <v>508228000</v>
      </c>
      <c r="H49" s="122">
        <f>G49/D49</f>
        <v>0.95408731238912303</v>
      </c>
    </row>
    <row r="50" spans="1:11" ht="15" customHeight="1" thickTop="1" x14ac:dyDescent="0.2">
      <c r="A50" s="41"/>
      <c r="B50" s="41"/>
      <c r="C50" s="41"/>
      <c r="D50" s="41"/>
      <c r="E50" s="41"/>
      <c r="F50" s="41"/>
      <c r="G50" s="563"/>
      <c r="H50" s="2" t="s">
        <v>535</v>
      </c>
    </row>
    <row r="51" spans="1:11" ht="12.75" x14ac:dyDescent="0.2">
      <c r="B51" s="39"/>
      <c r="C51" s="39"/>
      <c r="D51" s="39"/>
      <c r="E51" s="39"/>
      <c r="F51" s="39"/>
      <c r="H51" s="2" t="str">
        <f>'2.sz. melléklet'!G2</f>
        <v>az 2/2021. (III.3.) önkormányzati rendelethez</v>
      </c>
    </row>
    <row r="52" spans="1:11" ht="12.75" x14ac:dyDescent="0.2">
      <c r="A52" s="762" t="s">
        <v>683</v>
      </c>
      <c r="B52" s="762"/>
      <c r="C52" s="762"/>
      <c r="D52" s="762"/>
      <c r="E52" s="762"/>
      <c r="F52" s="762"/>
      <c r="G52" s="762"/>
      <c r="H52" s="762"/>
    </row>
    <row r="53" spans="1:11" ht="15" customHeight="1" thickBot="1" x14ac:dyDescent="0.25">
      <c r="A53" s="41"/>
      <c r="B53" s="123"/>
      <c r="C53" s="123"/>
      <c r="D53" s="39"/>
      <c r="E53" s="39"/>
      <c r="F53" s="39"/>
      <c r="G53" s="562"/>
      <c r="H53" s="6" t="s">
        <v>300</v>
      </c>
    </row>
    <row r="54" spans="1:11" ht="45.75" thickTop="1" x14ac:dyDescent="0.2">
      <c r="A54" s="7" t="s">
        <v>1</v>
      </c>
      <c r="B54" s="8" t="s">
        <v>2</v>
      </c>
      <c r="C54" s="9" t="s">
        <v>326</v>
      </c>
      <c r="D54" s="9" t="s">
        <v>636</v>
      </c>
      <c r="E54" s="9" t="s">
        <v>671</v>
      </c>
      <c r="F54" s="9" t="s">
        <v>672</v>
      </c>
      <c r="G54" s="9" t="s">
        <v>669</v>
      </c>
      <c r="H54" s="473" t="s">
        <v>670</v>
      </c>
    </row>
    <row r="55" spans="1:11" ht="15" customHeight="1" thickBot="1" x14ac:dyDescent="0.25">
      <c r="A55" s="11" t="s">
        <v>3</v>
      </c>
      <c r="B55" s="12" t="s">
        <v>4</v>
      </c>
      <c r="C55" s="13" t="s">
        <v>5</v>
      </c>
      <c r="D55" s="13" t="s">
        <v>6</v>
      </c>
      <c r="E55" s="13" t="s">
        <v>7</v>
      </c>
      <c r="F55" s="13" t="s">
        <v>8</v>
      </c>
      <c r="G55" s="13" t="s">
        <v>9</v>
      </c>
      <c r="H55" s="96" t="s">
        <v>53</v>
      </c>
    </row>
    <row r="56" spans="1:11" ht="15" customHeight="1" thickTop="1" x14ac:dyDescent="0.2">
      <c r="A56" s="114" t="s">
        <v>392</v>
      </c>
      <c r="B56" s="115" t="s">
        <v>393</v>
      </c>
      <c r="C56" s="287" t="s">
        <v>394</v>
      </c>
      <c r="D56" s="178">
        <f>SUM(D57:D58)</f>
        <v>85404388</v>
      </c>
      <c r="E56" s="178">
        <f>SUM(E57:E58)</f>
        <v>91501107</v>
      </c>
      <c r="F56" s="178">
        <f>SUM(F57:F58)</f>
        <v>91501107</v>
      </c>
      <c r="G56" s="178">
        <f>SUM(G57:G58)</f>
        <v>53374772</v>
      </c>
      <c r="H56" s="29">
        <f t="shared" ref="H56:H89" si="3">G56/D56</f>
        <v>0.62496521841477282</v>
      </c>
      <c r="K56" s="182"/>
    </row>
    <row r="57" spans="1:11" ht="15" customHeight="1" x14ac:dyDescent="0.2">
      <c r="A57" s="21" t="s">
        <v>117</v>
      </c>
      <c r="B57" s="18" t="s">
        <v>395</v>
      </c>
      <c r="C57" s="288" t="s">
        <v>396</v>
      </c>
      <c r="D57" s="52">
        <v>68304478</v>
      </c>
      <c r="E57" s="558">
        <v>82896040</v>
      </c>
      <c r="F57" s="558">
        <v>82896040</v>
      </c>
      <c r="G57" s="52">
        <v>47293338</v>
      </c>
      <c r="H57" s="20">
        <f t="shared" si="3"/>
        <v>0.6923900069919281</v>
      </c>
      <c r="K57" s="182"/>
    </row>
    <row r="58" spans="1:11" s="324" customFormat="1" ht="15" customHeight="1" x14ac:dyDescent="0.2">
      <c r="A58" s="21" t="s">
        <v>118</v>
      </c>
      <c r="B58" s="18" t="s">
        <v>398</v>
      </c>
      <c r="C58" s="325" t="s">
        <v>397</v>
      </c>
      <c r="D58" s="170">
        <v>17099910</v>
      </c>
      <c r="E58" s="558">
        <v>8605067</v>
      </c>
      <c r="F58" s="558">
        <v>8605067</v>
      </c>
      <c r="G58" s="170">
        <v>6081434</v>
      </c>
      <c r="H58" s="20">
        <f t="shared" si="3"/>
        <v>0.35564128700092573</v>
      </c>
      <c r="J58" s="674"/>
    </row>
    <row r="59" spans="1:11" ht="15" customHeight="1" x14ac:dyDescent="0.2">
      <c r="A59" s="27" t="s">
        <v>14</v>
      </c>
      <c r="B59" s="289" t="s">
        <v>399</v>
      </c>
      <c r="C59" s="328" t="s">
        <v>400</v>
      </c>
      <c r="D59" s="173">
        <f>SUM(D60:D61)</f>
        <v>136908866</v>
      </c>
      <c r="E59" s="173">
        <f t="shared" ref="E59:G59" si="4">SUM(E60:E61)</f>
        <v>195878115</v>
      </c>
      <c r="F59" s="173">
        <f t="shared" si="4"/>
        <v>195878115</v>
      </c>
      <c r="G59" s="173">
        <f t="shared" si="4"/>
        <v>33246570</v>
      </c>
      <c r="H59" s="29">
        <f t="shared" si="3"/>
        <v>0.24283723159316797</v>
      </c>
    </row>
    <row r="60" spans="1:11" ht="15" customHeight="1" x14ac:dyDescent="0.2">
      <c r="A60" s="21" t="s">
        <v>16</v>
      </c>
      <c r="B60" s="18" t="s">
        <v>574</v>
      </c>
      <c r="C60" s="288" t="s">
        <v>402</v>
      </c>
      <c r="D60" s="19">
        <v>0</v>
      </c>
      <c r="E60" s="558">
        <v>195000</v>
      </c>
      <c r="F60" s="558">
        <v>195000</v>
      </c>
      <c r="G60" s="19">
        <v>0</v>
      </c>
      <c r="H60" s="715"/>
    </row>
    <row r="61" spans="1:11" ht="15" customHeight="1" x14ac:dyDescent="0.2">
      <c r="A61" s="21" t="s">
        <v>17</v>
      </c>
      <c r="B61" s="18" t="s">
        <v>401</v>
      </c>
      <c r="C61" s="288" t="s">
        <v>402</v>
      </c>
      <c r="D61" s="19">
        <v>136908866</v>
      </c>
      <c r="E61" s="558">
        <v>195683115</v>
      </c>
      <c r="F61" s="558">
        <v>195683115</v>
      </c>
      <c r="G61" s="19">
        <v>33246570</v>
      </c>
      <c r="H61" s="20">
        <f t="shared" si="3"/>
        <v>0.24283723159316797</v>
      </c>
    </row>
    <row r="62" spans="1:11" ht="15" customHeight="1" x14ac:dyDescent="0.2">
      <c r="A62" s="27" t="s">
        <v>42</v>
      </c>
      <c r="B62" s="120" t="s">
        <v>15</v>
      </c>
      <c r="C62" s="289" t="s">
        <v>405</v>
      </c>
      <c r="D62" s="180">
        <f>D63+D64+D68</f>
        <v>106000000</v>
      </c>
      <c r="E62" s="180">
        <f>E63+E64+E68</f>
        <v>78345766</v>
      </c>
      <c r="F62" s="180">
        <f>F63+F64+F68</f>
        <v>78345766</v>
      </c>
      <c r="G62" s="180">
        <f>G63+G64+G68</f>
        <v>86500000</v>
      </c>
      <c r="H62" s="29">
        <f t="shared" si="3"/>
        <v>0.81603773584905659</v>
      </c>
    </row>
    <row r="63" spans="1:11" ht="15" customHeight="1" x14ac:dyDescent="0.2">
      <c r="A63" s="21" t="s">
        <v>121</v>
      </c>
      <c r="B63" s="18" t="s">
        <v>403</v>
      </c>
      <c r="C63" s="288" t="s">
        <v>406</v>
      </c>
      <c r="D63" s="19">
        <v>63000000</v>
      </c>
      <c r="E63" s="558">
        <v>57612853</v>
      </c>
      <c r="F63" s="558">
        <v>57612853</v>
      </c>
      <c r="G63" s="19">
        <v>55000000</v>
      </c>
      <c r="H63" s="20">
        <f t="shared" si="3"/>
        <v>0.87301587301587302</v>
      </c>
    </row>
    <row r="64" spans="1:11" ht="15" customHeight="1" x14ac:dyDescent="0.2">
      <c r="A64" s="21" t="s">
        <v>123</v>
      </c>
      <c r="B64" s="18" t="s">
        <v>404</v>
      </c>
      <c r="C64" s="288" t="s">
        <v>407</v>
      </c>
      <c r="D64" s="179">
        <f t="shared" ref="D64" si="5">SUM(D65:D67)</f>
        <v>42500000</v>
      </c>
      <c r="E64" s="179">
        <f t="shared" ref="E64:G64" si="6">SUM(E65:E67)</f>
        <v>20174312</v>
      </c>
      <c r="F64" s="179">
        <f t="shared" si="6"/>
        <v>20174312</v>
      </c>
      <c r="G64" s="179">
        <f t="shared" si="6"/>
        <v>31000000</v>
      </c>
      <c r="H64" s="20">
        <f t="shared" si="3"/>
        <v>0.72941176470588232</v>
      </c>
    </row>
    <row r="65" spans="1:11" s="295" customFormat="1" ht="15" customHeight="1" x14ac:dyDescent="0.2">
      <c r="A65" s="36"/>
      <c r="B65" s="22" t="s">
        <v>408</v>
      </c>
      <c r="C65" s="290" t="s">
        <v>409</v>
      </c>
      <c r="D65" s="608">
        <v>19000000</v>
      </c>
      <c r="E65" s="608">
        <v>19881852</v>
      </c>
      <c r="F65" s="553">
        <v>19881852</v>
      </c>
      <c r="G65" s="608">
        <v>11000000</v>
      </c>
      <c r="H65" s="23">
        <f t="shared" si="3"/>
        <v>0.57894736842105265</v>
      </c>
      <c r="J65" s="674"/>
    </row>
    <row r="66" spans="1:11" ht="15" customHeight="1" x14ac:dyDescent="0.2">
      <c r="A66" s="36"/>
      <c r="B66" s="22" t="s">
        <v>410</v>
      </c>
      <c r="C66" s="290" t="s">
        <v>411</v>
      </c>
      <c r="D66" s="608">
        <v>2000000</v>
      </c>
      <c r="E66" s="608">
        <v>0</v>
      </c>
      <c r="F66" s="553">
        <v>0</v>
      </c>
      <c r="G66" s="608">
        <v>0</v>
      </c>
      <c r="H66" s="23">
        <f t="shared" si="3"/>
        <v>0</v>
      </c>
    </row>
    <row r="67" spans="1:11" s="295" customFormat="1" ht="15" customHeight="1" x14ac:dyDescent="0.2">
      <c r="A67" s="36"/>
      <c r="B67" s="22" t="s">
        <v>412</v>
      </c>
      <c r="C67" s="290" t="s">
        <v>413</v>
      </c>
      <c r="D67" s="608">
        <v>21500000</v>
      </c>
      <c r="E67" s="608">
        <v>292460</v>
      </c>
      <c r="F67" s="553">
        <v>292460</v>
      </c>
      <c r="G67" s="608">
        <v>20000000</v>
      </c>
      <c r="H67" s="23">
        <f t="shared" si="3"/>
        <v>0.93023255813953487</v>
      </c>
      <c r="J67" s="674"/>
    </row>
    <row r="68" spans="1:11" s="295" customFormat="1" ht="15" customHeight="1" x14ac:dyDescent="0.2">
      <c r="A68" s="21" t="s">
        <v>341</v>
      </c>
      <c r="B68" s="18" t="s">
        <v>414</v>
      </c>
      <c r="C68" s="288" t="s">
        <v>415</v>
      </c>
      <c r="D68" s="19">
        <v>500000</v>
      </c>
      <c r="E68" s="19">
        <v>558601</v>
      </c>
      <c r="F68" s="558">
        <v>558601</v>
      </c>
      <c r="G68" s="19">
        <v>500000</v>
      </c>
      <c r="H68" s="20">
        <f t="shared" si="3"/>
        <v>1</v>
      </c>
      <c r="J68" s="674"/>
    </row>
    <row r="69" spans="1:11" s="295" customFormat="1" ht="15" customHeight="1" x14ac:dyDescent="0.2">
      <c r="A69" s="27" t="s">
        <v>43</v>
      </c>
      <c r="B69" s="120" t="s">
        <v>12</v>
      </c>
      <c r="C69" s="289" t="s">
        <v>417</v>
      </c>
      <c r="D69" s="180">
        <f>SUM(D70:D77)</f>
        <v>75302503</v>
      </c>
      <c r="E69" s="180">
        <f>SUM(E70:E77)</f>
        <v>80465187</v>
      </c>
      <c r="F69" s="180">
        <f>SUM(F70:F77)</f>
        <v>82273801</v>
      </c>
      <c r="G69" s="180">
        <f>SUM(G70:G77)</f>
        <v>94457405</v>
      </c>
      <c r="H69" s="29">
        <f t="shared" si="3"/>
        <v>1.2543727132151239</v>
      </c>
      <c r="J69" s="674"/>
    </row>
    <row r="70" spans="1:11" s="295" customFormat="1" ht="15" customHeight="1" x14ac:dyDescent="0.2">
      <c r="A70" s="21" t="s">
        <v>316</v>
      </c>
      <c r="B70" s="18" t="s">
        <v>416</v>
      </c>
      <c r="C70" s="288" t="s">
        <v>418</v>
      </c>
      <c r="D70" s="539">
        <v>49000</v>
      </c>
      <c r="E70" s="558">
        <v>49000</v>
      </c>
      <c r="F70" s="558">
        <v>109014</v>
      </c>
      <c r="G70" s="539">
        <v>65000</v>
      </c>
      <c r="H70" s="20">
        <f t="shared" si="3"/>
        <v>1.3265306122448979</v>
      </c>
      <c r="J70" s="674"/>
    </row>
    <row r="71" spans="1:11" s="295" customFormat="1" ht="15" customHeight="1" x14ac:dyDescent="0.2">
      <c r="A71" s="21" t="s">
        <v>317</v>
      </c>
      <c r="B71" s="18" t="s">
        <v>419</v>
      </c>
      <c r="C71" s="288" t="s">
        <v>420</v>
      </c>
      <c r="D71" s="539">
        <v>44482000</v>
      </c>
      <c r="E71" s="558">
        <v>48567000</v>
      </c>
      <c r="F71" s="558">
        <v>48797664</v>
      </c>
      <c r="G71" s="539">
        <v>44700000</v>
      </c>
      <c r="H71" s="20">
        <f t="shared" si="3"/>
        <v>1.0049008587743358</v>
      </c>
      <c r="J71" s="674"/>
    </row>
    <row r="72" spans="1:11" s="295" customFormat="1" ht="15" customHeight="1" x14ac:dyDescent="0.2">
      <c r="A72" s="21" t="s">
        <v>318</v>
      </c>
      <c r="B72" s="18" t="s">
        <v>422</v>
      </c>
      <c r="C72" s="288" t="s">
        <v>421</v>
      </c>
      <c r="D72" s="539">
        <v>5425000</v>
      </c>
      <c r="E72" s="558">
        <v>5525000</v>
      </c>
      <c r="F72" s="558">
        <v>5872081</v>
      </c>
      <c r="G72" s="539">
        <v>6200000</v>
      </c>
      <c r="H72" s="20">
        <f t="shared" si="3"/>
        <v>1.1428571428571428</v>
      </c>
      <c r="J72" s="674"/>
    </row>
    <row r="73" spans="1:11" s="295" customFormat="1" ht="15" customHeight="1" x14ac:dyDescent="0.2">
      <c r="A73" s="21" t="s">
        <v>424</v>
      </c>
      <c r="B73" s="18" t="s">
        <v>423</v>
      </c>
      <c r="C73" s="288" t="s">
        <v>434</v>
      </c>
      <c r="D73" s="539">
        <v>8005000</v>
      </c>
      <c r="E73" s="558">
        <v>8005000</v>
      </c>
      <c r="F73" s="558">
        <v>8735011</v>
      </c>
      <c r="G73" s="539">
        <v>8505000</v>
      </c>
      <c r="H73" s="20">
        <f t="shared" si="3"/>
        <v>1.0624609618988132</v>
      </c>
      <c r="J73" s="674"/>
    </row>
    <row r="74" spans="1:11" s="295" customFormat="1" ht="15" customHeight="1" x14ac:dyDescent="0.2">
      <c r="A74" s="21" t="s">
        <v>425</v>
      </c>
      <c r="B74" s="18" t="s">
        <v>427</v>
      </c>
      <c r="C74" s="288" t="s">
        <v>433</v>
      </c>
      <c r="D74" s="539">
        <v>15472000</v>
      </c>
      <c r="E74" s="558">
        <v>16448000</v>
      </c>
      <c r="F74" s="558">
        <v>16796200</v>
      </c>
      <c r="G74" s="539">
        <v>15879000</v>
      </c>
      <c r="H74" s="20">
        <f t="shared" si="3"/>
        <v>1.0263055842812823</v>
      </c>
      <c r="J74" s="674"/>
    </row>
    <row r="75" spans="1:11" ht="15" customHeight="1" x14ac:dyDescent="0.2">
      <c r="A75" s="21" t="s">
        <v>426</v>
      </c>
      <c r="B75" s="559" t="s">
        <v>575</v>
      </c>
      <c r="C75" s="288" t="s">
        <v>576</v>
      </c>
      <c r="D75" s="19">
        <v>1868000</v>
      </c>
      <c r="E75" s="558">
        <v>1868000</v>
      </c>
      <c r="F75" s="558">
        <v>1940000</v>
      </c>
      <c r="G75" s="19">
        <v>19108000</v>
      </c>
      <c r="H75" s="20"/>
    </row>
    <row r="76" spans="1:11" ht="15" customHeight="1" x14ac:dyDescent="0.2">
      <c r="A76" s="21" t="s">
        <v>428</v>
      </c>
      <c r="B76" s="18" t="s">
        <v>429</v>
      </c>
      <c r="C76" s="288" t="s">
        <v>432</v>
      </c>
      <c r="D76" s="19">
        <v>0</v>
      </c>
      <c r="E76" s="558">
        <v>0</v>
      </c>
      <c r="F76" s="558">
        <v>3666</v>
      </c>
      <c r="G76" s="19">
        <v>0</v>
      </c>
      <c r="H76" s="20"/>
    </row>
    <row r="77" spans="1:11" s="301" customFormat="1" ht="15" customHeight="1" x14ac:dyDescent="0.2">
      <c r="A77" s="21" t="s">
        <v>430</v>
      </c>
      <c r="B77" s="18" t="s">
        <v>431</v>
      </c>
      <c r="C77" s="288" t="s">
        <v>562</v>
      </c>
      <c r="D77" s="19">
        <v>1503</v>
      </c>
      <c r="E77" s="558">
        <v>3187</v>
      </c>
      <c r="F77" s="558">
        <v>20165</v>
      </c>
      <c r="G77" s="19">
        <v>405</v>
      </c>
      <c r="H77" s="20">
        <f t="shared" si="3"/>
        <v>0.26946107784431139</v>
      </c>
      <c r="J77" s="675"/>
    </row>
    <row r="78" spans="1:11" ht="15" customHeight="1" x14ac:dyDescent="0.2">
      <c r="A78" s="27" t="s">
        <v>44</v>
      </c>
      <c r="B78" s="120" t="s">
        <v>495</v>
      </c>
      <c r="C78" s="289" t="s">
        <v>496</v>
      </c>
      <c r="D78" s="354">
        <f>SUM(D79:D80)</f>
        <v>0</v>
      </c>
      <c r="E78" s="354">
        <f t="shared" ref="E78:G78" si="7">SUM(E79:E80)</f>
        <v>24796850</v>
      </c>
      <c r="F78" s="354">
        <f t="shared" si="7"/>
        <v>24796850</v>
      </c>
      <c r="G78" s="354">
        <f t="shared" si="7"/>
        <v>24600000</v>
      </c>
      <c r="H78" s="20"/>
    </row>
    <row r="79" spans="1:11" ht="15" customHeight="1" x14ac:dyDescent="0.2">
      <c r="A79" s="21" t="s">
        <v>320</v>
      </c>
      <c r="B79" s="334" t="s">
        <v>497</v>
      </c>
      <c r="C79" s="288" t="s">
        <v>498</v>
      </c>
      <c r="D79" s="633">
        <v>0</v>
      </c>
      <c r="E79" s="558">
        <v>24600000</v>
      </c>
      <c r="F79" s="558">
        <v>24600000</v>
      </c>
      <c r="G79" s="633">
        <v>24600000</v>
      </c>
      <c r="H79" s="20"/>
      <c r="K79" s="182"/>
    </row>
    <row r="80" spans="1:11" ht="15" customHeight="1" x14ac:dyDescent="0.2">
      <c r="A80" s="21" t="s">
        <v>321</v>
      </c>
      <c r="B80" s="41" t="s">
        <v>699</v>
      </c>
      <c r="C80" s="288" t="s">
        <v>498</v>
      </c>
      <c r="D80" s="633">
        <v>0</v>
      </c>
      <c r="E80" s="558">
        <v>196850</v>
      </c>
      <c r="F80" s="558">
        <v>196850</v>
      </c>
      <c r="G80" s="633">
        <v>0</v>
      </c>
      <c r="H80" s="20"/>
      <c r="K80" s="182"/>
    </row>
    <row r="81" spans="1:11" ht="15" customHeight="1" x14ac:dyDescent="0.2">
      <c r="A81" s="27" t="s">
        <v>45</v>
      </c>
      <c r="B81" s="125" t="s">
        <v>435</v>
      </c>
      <c r="C81" s="291" t="s">
        <v>436</v>
      </c>
      <c r="D81" s="180">
        <f>SUM(D82:D82)</f>
        <v>0</v>
      </c>
      <c r="E81" s="180">
        <f>SUM(E82:E82)</f>
        <v>0</v>
      </c>
      <c r="F81" s="180">
        <f>SUM(F82:F82)</f>
        <v>45445</v>
      </c>
      <c r="G81" s="180">
        <f>SUM(G82:G82)</f>
        <v>0</v>
      </c>
      <c r="H81" s="20"/>
      <c r="K81" s="182"/>
    </row>
    <row r="82" spans="1:11" ht="15" customHeight="1" x14ac:dyDescent="0.2">
      <c r="A82" s="21" t="s">
        <v>370</v>
      </c>
      <c r="B82" s="47" t="s">
        <v>437</v>
      </c>
      <c r="C82" s="292" t="s">
        <v>438</v>
      </c>
      <c r="D82" s="19">
        <v>0</v>
      </c>
      <c r="E82" s="558">
        <v>0</v>
      </c>
      <c r="F82" s="558">
        <v>45445</v>
      </c>
      <c r="G82" s="19">
        <v>0</v>
      </c>
      <c r="H82" s="20"/>
    </row>
    <row r="83" spans="1:11" ht="15" customHeight="1" x14ac:dyDescent="0.2">
      <c r="A83" s="27" t="s">
        <v>46</v>
      </c>
      <c r="B83" s="125" t="s">
        <v>439</v>
      </c>
      <c r="C83" s="291" t="s">
        <v>441</v>
      </c>
      <c r="D83" s="180">
        <f t="shared" ref="D83" si="8">SUM(D84:D85)</f>
        <v>3813490</v>
      </c>
      <c r="E83" s="180">
        <f t="shared" ref="E83:G83" si="9">SUM(E84:E85)</f>
        <v>3960490</v>
      </c>
      <c r="F83" s="180">
        <f t="shared" si="9"/>
        <v>3960725</v>
      </c>
      <c r="G83" s="180">
        <f t="shared" si="9"/>
        <v>131700</v>
      </c>
      <c r="H83" s="29">
        <f t="shared" si="3"/>
        <v>3.4535294441574514E-2</v>
      </c>
    </row>
    <row r="84" spans="1:11" ht="24" x14ac:dyDescent="0.2">
      <c r="A84" s="21" t="s">
        <v>384</v>
      </c>
      <c r="B84" s="47" t="s">
        <v>619</v>
      </c>
      <c r="C84" s="292" t="s">
        <v>620</v>
      </c>
      <c r="D84" s="19">
        <v>3748490</v>
      </c>
      <c r="E84" s="558">
        <v>3748490</v>
      </c>
      <c r="F84" s="558">
        <v>3748490</v>
      </c>
      <c r="G84" s="19">
        <v>0</v>
      </c>
      <c r="H84" s="20">
        <f t="shared" si="3"/>
        <v>0</v>
      </c>
    </row>
    <row r="85" spans="1:11" ht="15" customHeight="1" x14ac:dyDescent="0.2">
      <c r="A85" s="21" t="s">
        <v>387</v>
      </c>
      <c r="B85" s="47" t="s">
        <v>440</v>
      </c>
      <c r="C85" s="292" t="s">
        <v>442</v>
      </c>
      <c r="D85" s="19">
        <v>65000</v>
      </c>
      <c r="E85" s="558">
        <v>212000</v>
      </c>
      <c r="F85" s="558">
        <v>212235</v>
      </c>
      <c r="G85" s="19">
        <v>131700</v>
      </c>
      <c r="H85" s="20">
        <f t="shared" si="3"/>
        <v>2.026153846153846</v>
      </c>
      <c r="J85" s="676"/>
      <c r="K85" s="676"/>
    </row>
    <row r="86" spans="1:11" ht="15" customHeight="1" x14ac:dyDescent="0.2">
      <c r="A86" s="364" t="s">
        <v>64</v>
      </c>
      <c r="B86" s="365" t="s">
        <v>505</v>
      </c>
      <c r="C86" s="366" t="s">
        <v>506</v>
      </c>
      <c r="D86" s="367">
        <f>SUM(D87:D88)</f>
        <v>125255753</v>
      </c>
      <c r="E86" s="367">
        <f>SUM(E87:E88)</f>
        <v>127147485</v>
      </c>
      <c r="F86" s="367">
        <f>SUM(F87:F88)</f>
        <v>127147485</v>
      </c>
      <c r="G86" s="367">
        <f>SUM(G87:G88)</f>
        <v>215917553</v>
      </c>
      <c r="H86" s="368">
        <f t="shared" si="3"/>
        <v>1.7238134602887263</v>
      </c>
    </row>
    <row r="87" spans="1:11" ht="15" customHeight="1" x14ac:dyDescent="0.2">
      <c r="A87" s="21" t="s">
        <v>391</v>
      </c>
      <c r="B87" s="371" t="s">
        <v>507</v>
      </c>
      <c r="C87" s="656" t="s">
        <v>450</v>
      </c>
      <c r="D87" s="634">
        <v>125255753</v>
      </c>
      <c r="E87" s="558">
        <v>125255751</v>
      </c>
      <c r="F87" s="558">
        <v>125255751</v>
      </c>
      <c r="G87" s="634">
        <v>215917553</v>
      </c>
      <c r="H87" s="375">
        <f t="shared" si="3"/>
        <v>1.7238134602887263</v>
      </c>
    </row>
    <row r="88" spans="1:11" ht="15" customHeight="1" thickBot="1" x14ac:dyDescent="0.25">
      <c r="A88" s="21" t="s">
        <v>494</v>
      </c>
      <c r="B88" s="370" t="s">
        <v>508</v>
      </c>
      <c r="C88" s="657" t="s">
        <v>509</v>
      </c>
      <c r="D88" s="635">
        <v>0</v>
      </c>
      <c r="E88" s="565">
        <v>1891734</v>
      </c>
      <c r="F88" s="565">
        <v>1891734</v>
      </c>
      <c r="G88" s="635">
        <v>0</v>
      </c>
      <c r="H88" s="369"/>
    </row>
    <row r="89" spans="1:11" ht="15" customHeight="1" thickTop="1" thickBot="1" x14ac:dyDescent="0.25">
      <c r="A89" s="777" t="s">
        <v>127</v>
      </c>
      <c r="B89" s="778"/>
      <c r="C89" s="293"/>
      <c r="D89" s="181">
        <f>D56+D59+D62+D69+D81+D83+D86+D78</f>
        <v>532685000</v>
      </c>
      <c r="E89" s="181">
        <f>E56+E59+E62+E69+E81+E83+E86+E78</f>
        <v>602095000</v>
      </c>
      <c r="F89" s="181">
        <f>F56+F59+F62+F69+F81+F83+F86+F78</f>
        <v>603949294</v>
      </c>
      <c r="G89" s="181">
        <f>G56+G59+G62+G69+G81+G83+G86+G78</f>
        <v>508228000</v>
      </c>
      <c r="H89" s="122">
        <f t="shared" si="3"/>
        <v>0.95408731238912303</v>
      </c>
    </row>
    <row r="90" spans="1:11" ht="15" customHeight="1" thickTop="1" x14ac:dyDescent="0.2"/>
  </sheetData>
  <sheetProtection selectLockedCells="1" selectUnlockedCells="1"/>
  <mergeCells count="4">
    <mergeCell ref="A89:B89"/>
    <mergeCell ref="A49:B49"/>
    <mergeCell ref="A3:H3"/>
    <mergeCell ref="A52:H5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3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295" customWidth="1"/>
  </cols>
  <sheetData>
    <row r="1" spans="1:8" s="126" customFormat="1" ht="15" customHeight="1" x14ac:dyDescent="0.2">
      <c r="A1" s="3"/>
      <c r="B1" s="3"/>
      <c r="C1" s="3"/>
      <c r="D1" s="3"/>
      <c r="E1" s="3"/>
      <c r="F1" s="3"/>
      <c r="G1" s="158"/>
      <c r="H1" s="2" t="s">
        <v>521</v>
      </c>
    </row>
    <row r="2" spans="1:8" s="126" customFormat="1" ht="15" customHeight="1" x14ac:dyDescent="0.2">
      <c r="A2" s="3"/>
      <c r="B2" s="3"/>
      <c r="C2" s="3"/>
      <c r="D2" s="3"/>
      <c r="E2" s="3"/>
      <c r="F2" s="3"/>
      <c r="G2" s="158"/>
      <c r="H2" s="2" t="str">
        <f>'2.sz. melléklet'!G2</f>
        <v>az 2/2021. (III.3.)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762" t="s">
        <v>680</v>
      </c>
      <c r="B4" s="762"/>
      <c r="C4" s="762"/>
      <c r="D4" s="762"/>
      <c r="E4" s="762"/>
      <c r="F4" s="762"/>
      <c r="G4" s="762"/>
      <c r="H4" s="762"/>
    </row>
    <row r="5" spans="1:8" ht="15" customHeight="1" thickBot="1" x14ac:dyDescent="0.3">
      <c r="A5" s="127"/>
      <c r="B5" s="128"/>
      <c r="C5" s="128"/>
      <c r="H5" s="6" t="s">
        <v>300</v>
      </c>
    </row>
    <row r="6" spans="1:8" ht="45.75" thickTop="1" x14ac:dyDescent="0.2">
      <c r="A6" s="7" t="s">
        <v>1</v>
      </c>
      <c r="B6" s="8" t="s">
        <v>2</v>
      </c>
      <c r="C6" s="9" t="s">
        <v>326</v>
      </c>
      <c r="D6" s="9" t="s">
        <v>636</v>
      </c>
      <c r="E6" s="9" t="s">
        <v>671</v>
      </c>
      <c r="F6" s="9" t="s">
        <v>672</v>
      </c>
      <c r="G6" s="9" t="s">
        <v>669</v>
      </c>
      <c r="H6" s="473" t="s">
        <v>670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">
      <c r="A8" s="114" t="s">
        <v>13</v>
      </c>
      <c r="B8" s="115" t="s">
        <v>116</v>
      </c>
      <c r="C8" s="287" t="s">
        <v>327</v>
      </c>
      <c r="D8" s="28">
        <f>D9+D15</f>
        <v>13439869</v>
      </c>
      <c r="E8" s="28">
        <f>E9+E15</f>
        <v>13921460</v>
      </c>
      <c r="F8" s="28">
        <f>F9+F15</f>
        <v>13921460</v>
      </c>
      <c r="G8" s="28">
        <f>G9+G15</f>
        <v>14516024</v>
      </c>
      <c r="H8" s="117">
        <f>G8/D8</f>
        <v>1.0800718370097209</v>
      </c>
    </row>
    <row r="9" spans="1:8" s="38" customFormat="1" ht="15" customHeight="1" x14ac:dyDescent="0.2">
      <c r="A9" s="21" t="s">
        <v>117</v>
      </c>
      <c r="B9" s="18" t="s">
        <v>328</v>
      </c>
      <c r="C9" s="288" t="s">
        <v>329</v>
      </c>
      <c r="D9" s="19">
        <f>SUM(D10:D14)</f>
        <v>12939269</v>
      </c>
      <c r="E9" s="52">
        <f>SUM(E10:E14)</f>
        <v>13912746</v>
      </c>
      <c r="F9" s="52">
        <f>SUM(F10:F14)</f>
        <v>13912746</v>
      </c>
      <c r="G9" s="19">
        <f>SUM(G10:G14)</f>
        <v>13997364</v>
      </c>
      <c r="H9" s="118">
        <f t="shared" ref="H9:H28" si="0">G9/D9</f>
        <v>1.0817739394706145</v>
      </c>
    </row>
    <row r="10" spans="1:8" s="38" customFormat="1" ht="15" customHeight="1" x14ac:dyDescent="0.2">
      <c r="A10" s="119"/>
      <c r="B10" s="22" t="s">
        <v>330</v>
      </c>
      <c r="C10" s="290" t="s">
        <v>331</v>
      </c>
      <c r="D10" s="687">
        <v>11675840</v>
      </c>
      <c r="E10" s="553">
        <v>12196535</v>
      </c>
      <c r="F10" s="553">
        <v>12196535</v>
      </c>
      <c r="G10" s="626">
        <v>13032408</v>
      </c>
      <c r="H10" s="87">
        <f t="shared" si="0"/>
        <v>1.1161859018280484</v>
      </c>
    </row>
    <row r="11" spans="1:8" s="38" customFormat="1" ht="15" customHeight="1" x14ac:dyDescent="0.2">
      <c r="A11" s="119"/>
      <c r="B11" s="22" t="s">
        <v>698</v>
      </c>
      <c r="C11" s="290" t="s">
        <v>697</v>
      </c>
      <c r="D11" s="687">
        <v>0</v>
      </c>
      <c r="E11" s="553">
        <v>500000</v>
      </c>
      <c r="F11" s="553">
        <v>500000</v>
      </c>
      <c r="G11" s="626">
        <v>0</v>
      </c>
      <c r="H11" s="711"/>
    </row>
    <row r="12" spans="1:8" s="38" customFormat="1" ht="15" customHeight="1" x14ac:dyDescent="0.2">
      <c r="A12" s="119"/>
      <c r="B12" s="22" t="s">
        <v>621</v>
      </c>
      <c r="C12" s="290" t="s">
        <v>622</v>
      </c>
      <c r="D12" s="687">
        <v>450600</v>
      </c>
      <c r="E12" s="553">
        <v>450600</v>
      </c>
      <c r="F12" s="553">
        <v>450600</v>
      </c>
      <c r="G12" s="626">
        <v>0</v>
      </c>
      <c r="H12" s="87">
        <f t="shared" si="0"/>
        <v>0</v>
      </c>
    </row>
    <row r="13" spans="1:8" s="38" customFormat="1" ht="15" customHeight="1" x14ac:dyDescent="0.2">
      <c r="A13" s="119"/>
      <c r="B13" s="22" t="s">
        <v>555</v>
      </c>
      <c r="C13" s="290" t="s">
        <v>332</v>
      </c>
      <c r="D13" s="687">
        <v>452829</v>
      </c>
      <c r="E13" s="553">
        <v>452829</v>
      </c>
      <c r="F13" s="553">
        <v>452829</v>
      </c>
      <c r="G13" s="626">
        <v>604956</v>
      </c>
      <c r="H13" s="87">
        <f t="shared" si="0"/>
        <v>1.3359480068635181</v>
      </c>
    </row>
    <row r="14" spans="1:8" s="38" customFormat="1" ht="15" customHeight="1" x14ac:dyDescent="0.2">
      <c r="A14" s="119"/>
      <c r="B14" s="22" t="s">
        <v>563</v>
      </c>
      <c r="C14" s="290" t="s">
        <v>485</v>
      </c>
      <c r="D14" s="687">
        <v>360000</v>
      </c>
      <c r="E14" s="553">
        <v>312782</v>
      </c>
      <c r="F14" s="553">
        <v>312782</v>
      </c>
      <c r="G14" s="626">
        <v>360000</v>
      </c>
      <c r="H14" s="87">
        <f t="shared" si="0"/>
        <v>1</v>
      </c>
    </row>
    <row r="15" spans="1:8" s="38" customFormat="1" ht="15" customHeight="1" x14ac:dyDescent="0.2">
      <c r="A15" s="21" t="s">
        <v>118</v>
      </c>
      <c r="B15" s="18" t="s">
        <v>120</v>
      </c>
      <c r="C15" s="288" t="s">
        <v>333</v>
      </c>
      <c r="D15" s="19">
        <f>SUM(D16:D17)</f>
        <v>500600</v>
      </c>
      <c r="E15" s="44">
        <f>SUM(E16:E17)</f>
        <v>8714</v>
      </c>
      <c r="F15" s="44">
        <f>SUM(F16:F17)</f>
        <v>8714</v>
      </c>
      <c r="G15" s="19">
        <f>SUM(G16:G17)</f>
        <v>518660</v>
      </c>
      <c r="H15" s="87">
        <f t="shared" si="0"/>
        <v>1.0360767079504594</v>
      </c>
    </row>
    <row r="16" spans="1:8" s="38" customFormat="1" ht="36" x14ac:dyDescent="0.2">
      <c r="A16" s="119"/>
      <c r="B16" s="355" t="s">
        <v>499</v>
      </c>
      <c r="C16" s="290" t="s">
        <v>335</v>
      </c>
      <c r="D16" s="608">
        <v>450600</v>
      </c>
      <c r="E16" s="553">
        <v>0</v>
      </c>
      <c r="F16" s="553">
        <v>0</v>
      </c>
      <c r="G16" s="608">
        <v>468660</v>
      </c>
      <c r="H16" s="87">
        <f t="shared" si="0"/>
        <v>1.0400798934753661</v>
      </c>
    </row>
    <row r="17" spans="1:9" s="38" customFormat="1" ht="15" customHeight="1" x14ac:dyDescent="0.2">
      <c r="A17" s="119"/>
      <c r="B17" s="22" t="s">
        <v>500</v>
      </c>
      <c r="C17" s="290" t="s">
        <v>336</v>
      </c>
      <c r="D17" s="608">
        <v>50000</v>
      </c>
      <c r="E17" s="553">
        <v>8714</v>
      </c>
      <c r="F17" s="553">
        <v>8714</v>
      </c>
      <c r="G17" s="608">
        <v>50000</v>
      </c>
      <c r="H17" s="87">
        <f t="shared" si="0"/>
        <v>1</v>
      </c>
    </row>
    <row r="18" spans="1:9" s="38" customFormat="1" ht="15" customHeight="1" x14ac:dyDescent="0.2">
      <c r="A18" s="27" t="s">
        <v>14</v>
      </c>
      <c r="B18" s="120" t="s">
        <v>200</v>
      </c>
      <c r="C18" s="289" t="s">
        <v>337</v>
      </c>
      <c r="D18" s="660">
        <v>2340266</v>
      </c>
      <c r="E18" s="555">
        <v>2321065</v>
      </c>
      <c r="F18" s="555">
        <v>2321065</v>
      </c>
      <c r="G18" s="554">
        <v>2198998</v>
      </c>
      <c r="H18" s="117">
        <f t="shared" si="0"/>
        <v>0.93963592172855559</v>
      </c>
    </row>
    <row r="19" spans="1:9" s="38" customFormat="1" ht="15" customHeight="1" x14ac:dyDescent="0.2">
      <c r="A19" s="27" t="s">
        <v>42</v>
      </c>
      <c r="B19" s="120" t="s">
        <v>122</v>
      </c>
      <c r="C19" s="289" t="s">
        <v>338</v>
      </c>
      <c r="D19" s="660">
        <f>SUM(D20:D24)</f>
        <v>5669865</v>
      </c>
      <c r="E19" s="557">
        <f>SUM(E20:E24)</f>
        <v>5121475</v>
      </c>
      <c r="F19" s="557">
        <f>SUM(F20:F24)</f>
        <v>4583694</v>
      </c>
      <c r="G19" s="28">
        <f>SUM(G20:G24)</f>
        <v>5472978</v>
      </c>
      <c r="H19" s="117">
        <f t="shared" si="0"/>
        <v>0.96527483458600871</v>
      </c>
    </row>
    <row r="20" spans="1:9" s="38" customFormat="1" ht="15" customHeight="1" x14ac:dyDescent="0.2">
      <c r="A20" s="21" t="s">
        <v>121</v>
      </c>
      <c r="B20" s="18" t="s">
        <v>339</v>
      </c>
      <c r="C20" s="288" t="s">
        <v>345</v>
      </c>
      <c r="D20" s="661">
        <v>500000</v>
      </c>
      <c r="E20" s="558">
        <v>500000</v>
      </c>
      <c r="F20" s="558">
        <v>396397</v>
      </c>
      <c r="G20" s="556">
        <v>500000</v>
      </c>
      <c r="H20" s="118">
        <f t="shared" si="0"/>
        <v>1</v>
      </c>
    </row>
    <row r="21" spans="1:9" s="38" customFormat="1" ht="15" customHeight="1" x14ac:dyDescent="0.2">
      <c r="A21" s="21" t="s">
        <v>123</v>
      </c>
      <c r="B21" s="18" t="s">
        <v>340</v>
      </c>
      <c r="C21" s="288" t="s">
        <v>346</v>
      </c>
      <c r="D21" s="661">
        <v>100000</v>
      </c>
      <c r="E21" s="558">
        <v>106000</v>
      </c>
      <c r="F21" s="558">
        <v>74652</v>
      </c>
      <c r="G21" s="556">
        <v>100000</v>
      </c>
      <c r="H21" s="118">
        <f t="shared" si="0"/>
        <v>1</v>
      </c>
    </row>
    <row r="22" spans="1:9" s="38" customFormat="1" ht="15" customHeight="1" x14ac:dyDescent="0.2">
      <c r="A22" s="21" t="s">
        <v>341</v>
      </c>
      <c r="B22" s="18" t="s">
        <v>342</v>
      </c>
      <c r="C22" s="288" t="s">
        <v>347</v>
      </c>
      <c r="D22" s="661">
        <v>4246000</v>
      </c>
      <c r="E22" s="558">
        <v>3860771</v>
      </c>
      <c r="F22" s="558">
        <v>3564456</v>
      </c>
      <c r="G22" s="556">
        <v>4083000</v>
      </c>
      <c r="H22" s="118">
        <f t="shared" si="0"/>
        <v>0.96161092793217151</v>
      </c>
    </row>
    <row r="23" spans="1:9" s="41" customFormat="1" ht="15" customHeight="1" x14ac:dyDescent="0.2">
      <c r="A23" s="21" t="s">
        <v>343</v>
      </c>
      <c r="B23" s="18" t="s">
        <v>344</v>
      </c>
      <c r="C23" s="288" t="s">
        <v>348</v>
      </c>
      <c r="D23" s="661">
        <v>60000</v>
      </c>
      <c r="E23" s="558">
        <v>60000</v>
      </c>
      <c r="F23" s="558">
        <v>10430</v>
      </c>
      <c r="G23" s="556">
        <v>60000</v>
      </c>
      <c r="H23" s="118">
        <f t="shared" si="0"/>
        <v>1</v>
      </c>
    </row>
    <row r="24" spans="1:9" s="38" customFormat="1" ht="15" customHeight="1" x14ac:dyDescent="0.2">
      <c r="A24" s="21" t="s">
        <v>349</v>
      </c>
      <c r="B24" s="18" t="s">
        <v>350</v>
      </c>
      <c r="C24" s="288" t="s">
        <v>351</v>
      </c>
      <c r="D24" s="661">
        <f t="shared" ref="D24" si="1">SUM(D25:D26)</f>
        <v>763865</v>
      </c>
      <c r="E24" s="44">
        <f t="shared" ref="E24:G24" si="2">SUM(E25:E26)</f>
        <v>594704</v>
      </c>
      <c r="F24" s="44">
        <f t="shared" si="2"/>
        <v>537759</v>
      </c>
      <c r="G24" s="19">
        <f t="shared" si="2"/>
        <v>729978</v>
      </c>
      <c r="H24" s="118">
        <f t="shared" si="0"/>
        <v>0.9556374490256786</v>
      </c>
    </row>
    <row r="25" spans="1:9" s="38" customFormat="1" ht="15" customHeight="1" x14ac:dyDescent="0.2">
      <c r="A25" s="119"/>
      <c r="B25" s="22" t="s">
        <v>352</v>
      </c>
      <c r="C25" s="290" t="s">
        <v>353</v>
      </c>
      <c r="D25" s="608">
        <v>763500</v>
      </c>
      <c r="E25" s="553">
        <v>594500</v>
      </c>
      <c r="F25" s="553">
        <v>537753</v>
      </c>
      <c r="G25" s="608">
        <v>729500</v>
      </c>
      <c r="H25" s="87">
        <f t="shared" si="0"/>
        <v>0.95546823837590045</v>
      </c>
    </row>
    <row r="26" spans="1:9" ht="15" customHeight="1" x14ac:dyDescent="0.2">
      <c r="A26" s="504"/>
      <c r="B26" s="505" t="s">
        <v>561</v>
      </c>
      <c r="C26" s="658" t="s">
        <v>359</v>
      </c>
      <c r="D26" s="627">
        <v>365</v>
      </c>
      <c r="E26" s="553">
        <v>204</v>
      </c>
      <c r="F26" s="553">
        <v>6</v>
      </c>
      <c r="G26" s="627">
        <v>478</v>
      </c>
      <c r="H26" s="307"/>
      <c r="I26" s="131"/>
    </row>
    <row r="27" spans="1:9" ht="15" customHeight="1" thickBot="1" x14ac:dyDescent="0.25">
      <c r="A27" s="121" t="s">
        <v>43</v>
      </c>
      <c r="B27" s="303" t="s">
        <v>201</v>
      </c>
      <c r="C27" s="659" t="s">
        <v>369</v>
      </c>
      <c r="D27" s="174">
        <v>0</v>
      </c>
      <c r="E27" s="174">
        <v>0</v>
      </c>
      <c r="F27" s="174">
        <v>0</v>
      </c>
      <c r="G27" s="174">
        <v>0</v>
      </c>
      <c r="H27" s="129"/>
      <c r="I27" s="131"/>
    </row>
    <row r="28" spans="1:9" s="38" customFormat="1" ht="15" customHeight="1" thickTop="1" thickBot="1" x14ac:dyDescent="0.25">
      <c r="A28" s="769" t="s">
        <v>124</v>
      </c>
      <c r="B28" s="769"/>
      <c r="C28" s="293"/>
      <c r="D28" s="662">
        <f>D8+D18+D19+D27</f>
        <v>21450000</v>
      </c>
      <c r="E28" s="63">
        <f>E8+E18+E19+E27</f>
        <v>21364000</v>
      </c>
      <c r="F28" s="63">
        <f>F8+F18+F19+F27</f>
        <v>20826219</v>
      </c>
      <c r="G28" s="63">
        <f>G8+G18+G19+G27</f>
        <v>22188000</v>
      </c>
      <c r="H28" s="130">
        <f t="shared" si="0"/>
        <v>1.0344055944055943</v>
      </c>
    </row>
    <row r="29" spans="1:9" s="38" customFormat="1" ht="15" customHeight="1" thickTop="1" x14ac:dyDescent="0.2">
      <c r="A29" s="1"/>
      <c r="B29" s="1"/>
      <c r="C29" s="1"/>
      <c r="D29" s="131"/>
      <c r="E29" s="131"/>
      <c r="F29" s="131"/>
      <c r="G29" s="131"/>
    </row>
    <row r="30" spans="1:9" s="38" customFormat="1" ht="15" customHeight="1" x14ac:dyDescent="0.2">
      <c r="A30" s="1"/>
      <c r="B30" s="1"/>
      <c r="C30" s="1"/>
      <c r="D30" s="131"/>
      <c r="E30" s="131"/>
      <c r="F30" s="131"/>
      <c r="G30" s="131"/>
      <c r="H30" s="132"/>
    </row>
    <row r="31" spans="1:9" s="38" customFormat="1" ht="15" customHeight="1" x14ac:dyDescent="0.2">
      <c r="A31" s="762" t="s">
        <v>681</v>
      </c>
      <c r="B31" s="762"/>
      <c r="C31" s="762"/>
      <c r="D31" s="762"/>
      <c r="E31" s="762"/>
      <c r="F31" s="762"/>
      <c r="G31" s="762"/>
      <c r="H31" s="762"/>
      <c r="I31" s="132"/>
    </row>
    <row r="32" spans="1:9" s="38" customFormat="1" ht="13.5" thickBot="1" x14ac:dyDescent="0.25">
      <c r="A32" s="40"/>
      <c r="B32" s="92"/>
      <c r="C32" s="91"/>
      <c r="G32" s="628"/>
      <c r="H32" s="6" t="s">
        <v>300</v>
      </c>
      <c r="I32" s="132"/>
    </row>
    <row r="33" spans="1:9" s="309" customFormat="1" ht="45.75" thickTop="1" x14ac:dyDescent="0.2">
      <c r="A33" s="7" t="s">
        <v>1</v>
      </c>
      <c r="B33" s="8" t="s">
        <v>2</v>
      </c>
      <c r="C33" s="9" t="s">
        <v>326</v>
      </c>
      <c r="D33" s="9" t="s">
        <v>636</v>
      </c>
      <c r="E33" s="9" t="s">
        <v>671</v>
      </c>
      <c r="F33" s="9" t="s">
        <v>672</v>
      </c>
      <c r="G33" s="9" t="s">
        <v>669</v>
      </c>
      <c r="H33" s="473" t="s">
        <v>670</v>
      </c>
      <c r="I33" s="132"/>
    </row>
    <row r="34" spans="1:9" s="309" customFormat="1" ht="15" customHeight="1" thickBot="1" x14ac:dyDescent="0.25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2"/>
    </row>
    <row r="35" spans="1:9" s="309" customFormat="1" ht="15" customHeight="1" thickTop="1" x14ac:dyDescent="0.2">
      <c r="A35" s="114" t="s">
        <v>13</v>
      </c>
      <c r="B35" s="120" t="s">
        <v>12</v>
      </c>
      <c r="C35" s="289" t="s">
        <v>417</v>
      </c>
      <c r="D35" s="116">
        <f>SUM(D36:D38)</f>
        <v>1220041</v>
      </c>
      <c r="E35" s="557">
        <f>SUM(E36:E38)</f>
        <v>1150692</v>
      </c>
      <c r="F35" s="557">
        <f>SUM(F36:F38)</f>
        <v>1150839</v>
      </c>
      <c r="G35" s="116">
        <f>SUM(G36:G38)</f>
        <v>1260072</v>
      </c>
      <c r="H35" s="117">
        <f t="shared" ref="H35:H41" si="3">G35/D35</f>
        <v>1.0328111924107468</v>
      </c>
      <c r="I35" s="132"/>
    </row>
    <row r="36" spans="1:9" s="309" customFormat="1" ht="15" customHeight="1" x14ac:dyDescent="0.2">
      <c r="A36" s="337" t="s">
        <v>117</v>
      </c>
      <c r="B36" s="18" t="s">
        <v>422</v>
      </c>
      <c r="C36" s="288" t="s">
        <v>421</v>
      </c>
      <c r="D36" s="455">
        <v>1200000</v>
      </c>
      <c r="E36" s="558">
        <v>1115890</v>
      </c>
      <c r="F36" s="558">
        <v>1116036</v>
      </c>
      <c r="G36" s="45">
        <v>1200000</v>
      </c>
      <c r="H36" s="118">
        <f t="shared" si="3"/>
        <v>1</v>
      </c>
      <c r="I36" s="132"/>
    </row>
    <row r="37" spans="1:9" s="309" customFormat="1" ht="15" customHeight="1" x14ac:dyDescent="0.2">
      <c r="A37" s="337" t="s">
        <v>118</v>
      </c>
      <c r="B37" s="18" t="s">
        <v>637</v>
      </c>
      <c r="C37" s="288" t="s">
        <v>638</v>
      </c>
      <c r="D37" s="424">
        <v>20000</v>
      </c>
      <c r="E37" s="558">
        <v>34800</v>
      </c>
      <c r="F37" s="558">
        <v>34800</v>
      </c>
      <c r="G37" s="45">
        <v>60000</v>
      </c>
      <c r="H37" s="118"/>
      <c r="I37" s="132"/>
    </row>
    <row r="38" spans="1:9" s="38" customFormat="1" ht="15" customHeight="1" x14ac:dyDescent="0.2">
      <c r="A38" s="337" t="s">
        <v>119</v>
      </c>
      <c r="B38" s="18" t="s">
        <v>431</v>
      </c>
      <c r="C38" s="288" t="s">
        <v>562</v>
      </c>
      <c r="D38" s="424">
        <v>41</v>
      </c>
      <c r="E38" s="558">
        <v>2</v>
      </c>
      <c r="F38" s="558">
        <v>3</v>
      </c>
      <c r="G38" s="45">
        <v>72</v>
      </c>
      <c r="H38" s="118"/>
      <c r="I38" s="132"/>
    </row>
    <row r="39" spans="1:9" ht="15" customHeight="1" x14ac:dyDescent="0.2">
      <c r="A39" s="364" t="s">
        <v>42</v>
      </c>
      <c r="B39" s="365" t="s">
        <v>126</v>
      </c>
      <c r="C39" s="365" t="s">
        <v>450</v>
      </c>
      <c r="D39" s="367">
        <v>990959</v>
      </c>
      <c r="E39" s="663">
        <v>990960</v>
      </c>
      <c r="F39" s="663">
        <v>990960</v>
      </c>
      <c r="G39" s="367">
        <v>537928</v>
      </c>
      <c r="H39" s="368">
        <f>G39/D39</f>
        <v>0.54283577827135132</v>
      </c>
    </row>
    <row r="40" spans="1:9" ht="15" customHeight="1" thickBot="1" x14ac:dyDescent="0.25">
      <c r="A40" s="664" t="s">
        <v>14</v>
      </c>
      <c r="B40" s="665" t="s">
        <v>448</v>
      </c>
      <c r="C40" s="666" t="s">
        <v>449</v>
      </c>
      <c r="D40" s="693">
        <v>19239000</v>
      </c>
      <c r="E40" s="667">
        <v>19222348</v>
      </c>
      <c r="F40" s="667">
        <v>19222348</v>
      </c>
      <c r="G40" s="668">
        <v>20390000</v>
      </c>
      <c r="H40" s="117">
        <f t="shared" si="3"/>
        <v>1.0598263943032382</v>
      </c>
    </row>
    <row r="41" spans="1:9" ht="15" customHeight="1" thickTop="1" thickBot="1" x14ac:dyDescent="0.25">
      <c r="A41" s="769" t="s">
        <v>202</v>
      </c>
      <c r="B41" s="769"/>
      <c r="C41" s="302"/>
      <c r="D41" s="63">
        <f>D35+D40+D39</f>
        <v>21450000</v>
      </c>
      <c r="E41" s="63">
        <f>E35+E40+E39</f>
        <v>21364000</v>
      </c>
      <c r="F41" s="63">
        <f>F35+F40+F39</f>
        <v>21364147</v>
      </c>
      <c r="G41" s="63">
        <f>G35+G40+G39</f>
        <v>22188000</v>
      </c>
      <c r="H41" s="122">
        <f t="shared" si="3"/>
        <v>1.0344055944055943</v>
      </c>
    </row>
    <row r="42" spans="1:9" ht="13.5" thickTop="1" x14ac:dyDescent="0.2">
      <c r="G42" s="133"/>
    </row>
    <row r="43" spans="1:9" x14ac:dyDescent="0.2">
      <c r="G43" s="134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2021-02-24T13:49:48Z</cp:lastPrinted>
  <dcterms:created xsi:type="dcterms:W3CDTF">2014-02-03T15:00:44Z</dcterms:created>
  <dcterms:modified xsi:type="dcterms:W3CDTF">2021-03-02T08:28:09Z</dcterms:modified>
</cp:coreProperties>
</file>