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 melléklet" sheetId="1" r:id="rId1"/>
    <sheet name="2. melléklet" sheetId="2" r:id="rId2"/>
    <sheet name="3. melléklet" sheetId="7" r:id="rId3"/>
    <sheet name="4. melléklet" sheetId="32" r:id="rId4"/>
    <sheet name="5. melléklet" sheetId="9" r:id="rId5"/>
    <sheet name="6. melléklet" sheetId="18" r:id="rId6"/>
    <sheet name="7. melléklet" sheetId="31" r:id="rId7"/>
    <sheet name="8. melléklet " sheetId="30" r:id="rId8"/>
    <sheet name="9. melléklet" sheetId="13" r:id="rId9"/>
    <sheet name="10. melléklet" sheetId="10" r:id="rId10"/>
    <sheet name="11. melléklet" sheetId="11" r:id="rId11"/>
    <sheet name="12. melléklet" sheetId="14" r:id="rId12"/>
    <sheet name="13. melléklet" sheetId="25" r:id="rId13"/>
  </sheets>
  <definedNames>
    <definedName name="_xlnm.Print_Area" localSheetId="0">'1. melléklet'!$A$1:$H$86</definedName>
    <definedName name="_xlnm.Print_Area" localSheetId="9">'10. melléklet'!$A$1:$F$39</definedName>
    <definedName name="_xlnm.Print_Area" localSheetId="10">'11. melléklet'!$A$1:$G$41</definedName>
    <definedName name="_xlnm.Print_Area" localSheetId="11">'12. melléklet'!$A$1:$O$24</definedName>
    <definedName name="_xlnm.Print_Area" localSheetId="2">'3. melléklet'!$A$1:$I$100</definedName>
    <definedName name="_xlnm.Print_Area" localSheetId="4">'5. melléklet'!$A$1:$F$49</definedName>
  </definedNames>
  <calcPr calcId="181029"/>
</workbook>
</file>

<file path=xl/calcChain.xml><?xml version="1.0" encoding="utf-8"?>
<calcChain xmlns="http://schemas.openxmlformats.org/spreadsheetml/2006/main">
  <c r="F38" i="11" l="1"/>
  <c r="F41" i="11"/>
  <c r="F22" i="11"/>
  <c r="D36" i="10"/>
  <c r="E36" i="10"/>
  <c r="F36" i="10"/>
  <c r="C36" i="10"/>
  <c r="C35" i="10"/>
  <c r="F22" i="13" l="1"/>
  <c r="F23" i="13"/>
  <c r="F24" i="13"/>
  <c r="F25" i="13"/>
  <c r="F26" i="13"/>
  <c r="F27" i="13"/>
  <c r="F28" i="13"/>
  <c r="F29" i="13"/>
  <c r="F30" i="13"/>
  <c r="F31" i="13"/>
  <c r="F32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L46" i="30" l="1"/>
  <c r="L42" i="30"/>
  <c r="L41" i="30"/>
  <c r="L40" i="30"/>
  <c r="L39" i="30"/>
  <c r="L37" i="30"/>
  <c r="L36" i="30"/>
  <c r="L35" i="30"/>
  <c r="L33" i="30"/>
  <c r="L32" i="30"/>
  <c r="L31" i="30"/>
  <c r="L30" i="30"/>
  <c r="L29" i="30"/>
  <c r="L28" i="30"/>
  <c r="L27" i="30"/>
  <c r="L26" i="30"/>
  <c r="L25" i="30"/>
  <c r="L24" i="30"/>
  <c r="L22" i="30"/>
  <c r="L21" i="30"/>
  <c r="L19" i="30"/>
  <c r="L17" i="30"/>
  <c r="L16" i="30"/>
  <c r="L15" i="30"/>
  <c r="L14" i="30"/>
  <c r="L13" i="30"/>
  <c r="L12" i="30"/>
  <c r="L11" i="30"/>
  <c r="L10" i="30"/>
  <c r="L9" i="30"/>
  <c r="L8" i="30"/>
  <c r="G46" i="30"/>
  <c r="G43" i="30"/>
  <c r="G41" i="30"/>
  <c r="G40" i="30"/>
  <c r="G35" i="30"/>
  <c r="G32" i="30"/>
  <c r="G29" i="30"/>
  <c r="G25" i="30"/>
  <c r="G22" i="30"/>
  <c r="G12" i="30"/>
  <c r="G11" i="30"/>
  <c r="G10" i="30"/>
  <c r="G9" i="30"/>
  <c r="G8" i="30"/>
  <c r="K46" i="30"/>
  <c r="K45" i="30"/>
  <c r="K47" i="30" s="1"/>
  <c r="L47" i="30" s="1"/>
  <c r="F46" i="30"/>
  <c r="F45" i="30"/>
  <c r="F47" i="30" s="1"/>
  <c r="G47" i="30" s="1"/>
  <c r="D16" i="31"/>
  <c r="D15" i="31"/>
  <c r="D19" i="31"/>
  <c r="D14" i="31"/>
  <c r="D18" i="31"/>
  <c r="G10" i="18"/>
  <c r="F10" i="18"/>
  <c r="F8" i="18" s="1"/>
  <c r="F14" i="18" s="1"/>
  <c r="G14" i="18" s="1"/>
  <c r="C12" i="9"/>
  <c r="D12" i="9"/>
  <c r="E12" i="9"/>
  <c r="F12" i="9"/>
  <c r="L45" i="30" l="1"/>
  <c r="G45" i="30"/>
  <c r="D21" i="31"/>
  <c r="D22" i="31" s="1"/>
  <c r="D24" i="31" s="1"/>
  <c r="G8" i="18"/>
  <c r="K9" i="2" l="1"/>
  <c r="K11" i="2"/>
  <c r="K12" i="2"/>
  <c r="K13" i="2"/>
  <c r="K14" i="2"/>
  <c r="K15" i="2"/>
  <c r="K19" i="2"/>
  <c r="K20" i="2"/>
  <c r="K21" i="2"/>
  <c r="K25" i="2" s="1"/>
  <c r="K26" i="2"/>
  <c r="K28" i="2"/>
  <c r="F8" i="2"/>
  <c r="F9" i="2"/>
  <c r="F10" i="2"/>
  <c r="F11" i="2"/>
  <c r="F12" i="2"/>
  <c r="F14" i="2"/>
  <c r="F19" i="2"/>
  <c r="F20" i="2"/>
  <c r="F23" i="2" s="1"/>
  <c r="F25" i="2" s="1"/>
  <c r="F21" i="2"/>
  <c r="F22" i="2"/>
  <c r="F26" i="2"/>
  <c r="F28" i="2"/>
  <c r="H82" i="7"/>
  <c r="G52" i="1"/>
  <c r="G53" i="1"/>
  <c r="G54" i="1"/>
  <c r="G55" i="1"/>
  <c r="G56" i="1"/>
  <c r="G57" i="1"/>
  <c r="G58" i="1"/>
  <c r="G60" i="1"/>
  <c r="G61" i="1"/>
  <c r="G59" i="1" s="1"/>
  <c r="G62" i="1"/>
  <c r="G63" i="1"/>
  <c r="G65" i="1"/>
  <c r="G66" i="1"/>
  <c r="G67" i="1"/>
  <c r="G68" i="1"/>
  <c r="G70" i="1"/>
  <c r="G72" i="1"/>
  <c r="G73" i="1"/>
  <c r="G71" i="1" s="1"/>
  <c r="G74" i="1"/>
  <c r="G76" i="1"/>
  <c r="G77" i="1"/>
  <c r="G78" i="1"/>
  <c r="G79" i="1"/>
  <c r="G80" i="1"/>
  <c r="G82" i="1"/>
  <c r="G83" i="1"/>
  <c r="G84" i="1"/>
  <c r="G85" i="1"/>
  <c r="G10" i="1"/>
  <c r="G9" i="1" s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4" i="1"/>
  <c r="G35" i="1"/>
  <c r="G33" i="1" s="1"/>
  <c r="G41" i="1" s="1"/>
  <c r="G36" i="1"/>
  <c r="G37" i="1"/>
  <c r="G38" i="1"/>
  <c r="G39" i="1"/>
  <c r="G40" i="1"/>
  <c r="G43" i="1"/>
  <c r="G44" i="1"/>
  <c r="G45" i="1"/>
  <c r="G46" i="1"/>
  <c r="I100" i="7"/>
  <c r="I99" i="7"/>
  <c r="I97" i="7"/>
  <c r="I96" i="7"/>
  <c r="I94" i="7"/>
  <c r="I93" i="7"/>
  <c r="I91" i="7"/>
  <c r="I90" i="7"/>
  <c r="I89" i="7"/>
  <c r="I88" i="7"/>
  <c r="I87" i="7"/>
  <c r="I86" i="7"/>
  <c r="I85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6" i="7"/>
  <c r="I55" i="7"/>
  <c r="I54" i="7"/>
  <c r="I52" i="7"/>
  <c r="I51" i="7"/>
  <c r="I48" i="7"/>
  <c r="I46" i="7"/>
  <c r="I45" i="7"/>
  <c r="I44" i="7"/>
  <c r="I43" i="7"/>
  <c r="I42" i="7"/>
  <c r="I41" i="7"/>
  <c r="I40" i="7"/>
  <c r="I36" i="7"/>
  <c r="I35" i="7"/>
  <c r="I34" i="7"/>
  <c r="I33" i="7"/>
  <c r="I14" i="7"/>
  <c r="I13" i="7"/>
  <c r="I12" i="7"/>
  <c r="I11" i="7"/>
  <c r="I10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9" i="7"/>
  <c r="H41" i="32"/>
  <c r="H40" i="32"/>
  <c r="H38" i="32"/>
  <c r="H37" i="32"/>
  <c r="H36" i="32"/>
  <c r="H35" i="32"/>
  <c r="H33" i="32"/>
  <c r="H32" i="32"/>
  <c r="H28" i="32"/>
  <c r="H27" i="32"/>
  <c r="H26" i="32"/>
  <c r="H23" i="32"/>
  <c r="H17" i="32"/>
  <c r="H16" i="32"/>
  <c r="H11" i="32"/>
  <c r="H10" i="32"/>
  <c r="G22" i="32"/>
  <c r="G30" i="32"/>
  <c r="G39" i="32"/>
  <c r="G34" i="32" s="1"/>
  <c r="G9" i="32"/>
  <c r="G14" i="32" s="1"/>
  <c r="G18" i="32"/>
  <c r="F9" i="10"/>
  <c r="F17" i="10" s="1"/>
  <c r="F23" i="10"/>
  <c r="F27" i="10"/>
  <c r="F31" i="10"/>
  <c r="F34" i="10"/>
  <c r="H55" i="7"/>
  <c r="H61" i="7"/>
  <c r="H71" i="7"/>
  <c r="H66" i="7" s="1"/>
  <c r="H77" i="7"/>
  <c r="H83" i="7"/>
  <c r="H93" i="7" s="1"/>
  <c r="H89" i="7"/>
  <c r="H94" i="7"/>
  <c r="H99" i="7" s="1"/>
  <c r="H10" i="7"/>
  <c r="H9" i="7" s="1"/>
  <c r="H20" i="7"/>
  <c r="H18" i="7" s="1"/>
  <c r="H24" i="7"/>
  <c r="H34" i="7"/>
  <c r="H37" i="7"/>
  <c r="H40" i="7"/>
  <c r="H43" i="7"/>
  <c r="H46" i="7"/>
  <c r="H51" i="7" s="1"/>
  <c r="F8" i="9"/>
  <c r="G19" i="1" l="1"/>
  <c r="G64" i="1"/>
  <c r="G69" i="1"/>
  <c r="G51" i="1"/>
  <c r="F13" i="2"/>
  <c r="K10" i="2"/>
  <c r="G47" i="1"/>
  <c r="F16" i="2"/>
  <c r="F18" i="2" s="1"/>
  <c r="F29" i="2" s="1"/>
  <c r="G42" i="1"/>
  <c r="G48" i="1" s="1"/>
  <c r="G32" i="1"/>
  <c r="H45" i="7"/>
  <c r="H54" i="7"/>
  <c r="H100" i="7" s="1"/>
  <c r="G19" i="32"/>
  <c r="G21" i="32"/>
  <c r="H52" i="7"/>
  <c r="H36" i="7"/>
  <c r="F49" i="9"/>
  <c r="G37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42" i="32" l="1"/>
  <c r="G50" i="1"/>
  <c r="G75" i="1" s="1"/>
  <c r="G81" i="1" s="1"/>
  <c r="G86" i="1" s="1"/>
  <c r="K8" i="2"/>
  <c r="K18" i="2" s="1"/>
  <c r="K29" i="2" s="1"/>
  <c r="G45" i="32"/>
  <c r="E41" i="11"/>
  <c r="E38" i="11"/>
  <c r="E22" i="11"/>
  <c r="D34" i="10"/>
  <c r="E34" i="10"/>
  <c r="C34" i="10"/>
  <c r="H2" i="32" l="1"/>
  <c r="E31" i="10" l="1"/>
  <c r="E27" i="10"/>
  <c r="E23" i="10"/>
  <c r="E9" i="10"/>
  <c r="E17" i="10" s="1"/>
  <c r="E10" i="13"/>
  <c r="E17" i="13"/>
  <c r="E18" i="13"/>
  <c r="E19" i="13"/>
  <c r="D19" i="13"/>
  <c r="C19" i="13"/>
  <c r="E46" i="30"/>
  <c r="D46" i="30"/>
  <c r="C46" i="30"/>
  <c r="J46" i="30"/>
  <c r="J45" i="30"/>
  <c r="E45" i="30"/>
  <c r="E10" i="18"/>
  <c r="E8" i="18" s="1"/>
  <c r="E14" i="18" s="1"/>
  <c r="E8" i="9"/>
  <c r="E49" i="9" l="1"/>
  <c r="E47" i="30"/>
  <c r="J47" i="30"/>
  <c r="E62" i="1"/>
  <c r="D62" i="1"/>
  <c r="F65" i="1"/>
  <c r="F66" i="1"/>
  <c r="F67" i="1"/>
  <c r="F68" i="1"/>
  <c r="E66" i="1"/>
  <c r="E67" i="1"/>
  <c r="E68" i="1"/>
  <c r="E65" i="1"/>
  <c r="D67" i="1"/>
  <c r="D68" i="1"/>
  <c r="D66" i="1"/>
  <c r="D65" i="1"/>
  <c r="F63" i="1"/>
  <c r="E63" i="1"/>
  <c r="D63" i="1"/>
  <c r="F61" i="1"/>
  <c r="F62" i="1"/>
  <c r="H62" i="1" s="1"/>
  <c r="F52" i="1"/>
  <c r="F53" i="1"/>
  <c r="F54" i="1"/>
  <c r="F55" i="1"/>
  <c r="F56" i="1"/>
  <c r="F57" i="1"/>
  <c r="E61" i="1"/>
  <c r="E57" i="1"/>
  <c r="E56" i="1"/>
  <c r="E55" i="1"/>
  <c r="E54" i="1"/>
  <c r="E53" i="1"/>
  <c r="E52" i="1"/>
  <c r="D61" i="1"/>
  <c r="D57" i="1"/>
  <c r="D56" i="1"/>
  <c r="D54" i="1"/>
  <c r="D55" i="1"/>
  <c r="D53" i="1"/>
  <c r="D52" i="1"/>
  <c r="F44" i="1"/>
  <c r="E44" i="1"/>
  <c r="D44" i="1"/>
  <c r="H57" i="1" l="1"/>
  <c r="H44" i="1"/>
  <c r="H65" i="1"/>
  <c r="H68" i="1"/>
  <c r="H56" i="1"/>
  <c r="H55" i="1"/>
  <c r="H63" i="1"/>
  <c r="H67" i="1"/>
  <c r="H61" i="1"/>
  <c r="H66" i="1"/>
  <c r="H52" i="1"/>
  <c r="J9" i="2"/>
  <c r="E23" i="13" s="1"/>
  <c r="I9" i="2"/>
  <c r="H9" i="2"/>
  <c r="F29" i="1"/>
  <c r="E29" i="1"/>
  <c r="D29" i="1"/>
  <c r="F27" i="1"/>
  <c r="E27" i="1"/>
  <c r="D27" i="1"/>
  <c r="F24" i="1"/>
  <c r="E24" i="1"/>
  <c r="D24" i="1"/>
  <c r="F22" i="1"/>
  <c r="E22" i="1"/>
  <c r="D22" i="1"/>
  <c r="F58" i="1"/>
  <c r="F60" i="1"/>
  <c r="F70" i="1"/>
  <c r="F72" i="1"/>
  <c r="F73" i="1"/>
  <c r="F74" i="1"/>
  <c r="F78" i="1"/>
  <c r="F80" i="1"/>
  <c r="F82" i="1"/>
  <c r="F83" i="1"/>
  <c r="F84" i="1"/>
  <c r="F11" i="1"/>
  <c r="F12" i="1"/>
  <c r="F13" i="1"/>
  <c r="F14" i="1"/>
  <c r="F16" i="1"/>
  <c r="F18" i="1"/>
  <c r="F20" i="1"/>
  <c r="F21" i="1"/>
  <c r="F23" i="1"/>
  <c r="F25" i="1"/>
  <c r="F26" i="1"/>
  <c r="F28" i="1"/>
  <c r="F31" i="1"/>
  <c r="F34" i="1"/>
  <c r="F35" i="1"/>
  <c r="F37" i="1"/>
  <c r="F38" i="1"/>
  <c r="F40" i="1"/>
  <c r="F43" i="1"/>
  <c r="F45" i="1"/>
  <c r="F46" i="1"/>
  <c r="E9" i="2"/>
  <c r="E10" i="2"/>
  <c r="E12" i="2"/>
  <c r="E19" i="2"/>
  <c r="E20" i="2"/>
  <c r="E26" i="2"/>
  <c r="E28" i="2" s="1"/>
  <c r="J11" i="2"/>
  <c r="E25" i="13" s="1"/>
  <c r="J12" i="2"/>
  <c r="J13" i="2"/>
  <c r="J14" i="2"/>
  <c r="J15" i="2"/>
  <c r="J21" i="2"/>
  <c r="E29" i="13" s="1"/>
  <c r="J26" i="2"/>
  <c r="F39" i="32"/>
  <c r="F30" i="32"/>
  <c r="F22" i="32"/>
  <c r="F18" i="32"/>
  <c r="F9" i="32"/>
  <c r="F14" i="32" s="1"/>
  <c r="E39" i="32"/>
  <c r="E30" i="32"/>
  <c r="H30" i="32" s="1"/>
  <c r="E22" i="32"/>
  <c r="E18" i="32"/>
  <c r="H18" i="32" s="1"/>
  <c r="E9" i="32"/>
  <c r="E21" i="32" l="1"/>
  <c r="H21" i="32" s="1"/>
  <c r="H22" i="32"/>
  <c r="E14" i="32"/>
  <c r="H14" i="32" s="1"/>
  <c r="H9" i="32"/>
  <c r="E34" i="32"/>
  <c r="H34" i="32" s="1"/>
  <c r="H39" i="32"/>
  <c r="E19" i="32"/>
  <c r="H19" i="32" s="1"/>
  <c r="E26" i="13"/>
  <c r="H22" i="1"/>
  <c r="F85" i="1"/>
  <c r="H29" i="1"/>
  <c r="J28" i="2"/>
  <c r="E30" i="13"/>
  <c r="F33" i="1"/>
  <c r="H24" i="1"/>
  <c r="F59" i="1"/>
  <c r="E31" i="13"/>
  <c r="F51" i="1"/>
  <c r="F34" i="32"/>
  <c r="F47" i="1"/>
  <c r="F71" i="1"/>
  <c r="F21" i="32"/>
  <c r="E45" i="32"/>
  <c r="H45" i="32" s="1"/>
  <c r="E42" i="32"/>
  <c r="H42" i="32" s="1"/>
  <c r="F42" i="32" l="1"/>
  <c r="G94" i="7" l="1"/>
  <c r="G99" i="7" s="1"/>
  <c r="G89" i="7"/>
  <c r="G83" i="7"/>
  <c r="G77" i="7"/>
  <c r="G71" i="7"/>
  <c r="G61" i="7"/>
  <c r="G55" i="7"/>
  <c r="G46" i="7"/>
  <c r="G51" i="7" s="1"/>
  <c r="G43" i="7"/>
  <c r="G40" i="7"/>
  <c r="G37" i="7"/>
  <c r="G34" i="7"/>
  <c r="G24" i="7"/>
  <c r="G20" i="7"/>
  <c r="G10" i="7"/>
  <c r="E84" i="1"/>
  <c r="D84" i="1"/>
  <c r="D46" i="1"/>
  <c r="E46" i="1"/>
  <c r="F94" i="7"/>
  <c r="E94" i="7"/>
  <c r="F46" i="7"/>
  <c r="E46" i="7"/>
  <c r="E28" i="1"/>
  <c r="C38" i="11"/>
  <c r="G38" i="11" s="1"/>
  <c r="G9" i="7" l="1"/>
  <c r="E9" i="13"/>
  <c r="F10" i="1"/>
  <c r="E8" i="2"/>
  <c r="G45" i="7"/>
  <c r="E14" i="13"/>
  <c r="F79" i="1"/>
  <c r="F76" i="1"/>
  <c r="J19" i="2"/>
  <c r="G18" i="7"/>
  <c r="E11" i="2"/>
  <c r="F17" i="1"/>
  <c r="E15" i="13"/>
  <c r="F36" i="1"/>
  <c r="E21" i="2"/>
  <c r="J20" i="2"/>
  <c r="E28" i="13" s="1"/>
  <c r="F77" i="1"/>
  <c r="E12" i="13"/>
  <c r="F19" i="1"/>
  <c r="E13" i="2"/>
  <c r="E16" i="13"/>
  <c r="F39" i="1"/>
  <c r="E22" i="2"/>
  <c r="E13" i="13"/>
  <c r="E14" i="2"/>
  <c r="F30" i="1"/>
  <c r="G66" i="7"/>
  <c r="J10" i="2" s="1"/>
  <c r="E24" i="13" s="1"/>
  <c r="F69" i="1"/>
  <c r="G93" i="7"/>
  <c r="G54" i="7"/>
  <c r="D31" i="10"/>
  <c r="C31" i="10"/>
  <c r="D27" i="10"/>
  <c r="C27" i="10"/>
  <c r="D23" i="10"/>
  <c r="C23" i="10"/>
  <c r="D17" i="13"/>
  <c r="H45" i="30"/>
  <c r="I45" i="30"/>
  <c r="C45" i="30"/>
  <c r="D45" i="30"/>
  <c r="C8" i="9"/>
  <c r="G52" i="7" l="1"/>
  <c r="G36" i="7"/>
  <c r="C49" i="9"/>
  <c r="F15" i="1"/>
  <c r="E27" i="13"/>
  <c r="J25" i="2"/>
  <c r="E23" i="2"/>
  <c r="E25" i="2" s="1"/>
  <c r="F41" i="1"/>
  <c r="E11" i="13"/>
  <c r="E20" i="13" s="1"/>
  <c r="E16" i="2"/>
  <c r="E18" i="2" s="1"/>
  <c r="E29" i="2" s="1"/>
  <c r="F9" i="1"/>
  <c r="F64" i="1"/>
  <c r="G100" i="7"/>
  <c r="J8" i="2"/>
  <c r="F50" i="1"/>
  <c r="G82" i="7"/>
  <c r="I26" i="2"/>
  <c r="H26" i="2"/>
  <c r="D26" i="2"/>
  <c r="C26" i="2"/>
  <c r="E43" i="1"/>
  <c r="D43" i="1"/>
  <c r="E82" i="1"/>
  <c r="D82" i="1"/>
  <c r="E51" i="7"/>
  <c r="F51" i="7"/>
  <c r="F19" i="32"/>
  <c r="F32" i="1" l="1"/>
  <c r="F42" i="1"/>
  <c r="F75" i="1"/>
  <c r="E22" i="13"/>
  <c r="E32" i="13" s="1"/>
  <c r="J18" i="2"/>
  <c r="D47" i="1"/>
  <c r="H47" i="1" s="1"/>
  <c r="F45" i="32"/>
  <c r="F48" i="1" l="1"/>
  <c r="J29" i="2"/>
  <c r="F81" i="1"/>
  <c r="I46" i="30"/>
  <c r="H46" i="30"/>
  <c r="D9" i="10"/>
  <c r="D17" i="10" s="1"/>
  <c r="D22" i="11"/>
  <c r="C22" i="11"/>
  <c r="G22" i="11" s="1"/>
  <c r="C19" i="31"/>
  <c r="C18" i="31"/>
  <c r="C16" i="31"/>
  <c r="H47" i="30" l="1"/>
  <c r="F86" i="1"/>
  <c r="D47" i="30"/>
  <c r="I47" i="30"/>
  <c r="C47" i="30"/>
  <c r="F99" i="7" l="1"/>
  <c r="F89" i="7"/>
  <c r="F83" i="7"/>
  <c r="F77" i="7"/>
  <c r="F71" i="7"/>
  <c r="E69" i="1" s="1"/>
  <c r="F61" i="7"/>
  <c r="F55" i="7"/>
  <c r="E99" i="7"/>
  <c r="E89" i="7"/>
  <c r="E83" i="7"/>
  <c r="E77" i="7"/>
  <c r="E71" i="7"/>
  <c r="E66" i="7" s="1"/>
  <c r="E61" i="7"/>
  <c r="E55" i="7"/>
  <c r="F43" i="7"/>
  <c r="F40" i="7"/>
  <c r="F37" i="7"/>
  <c r="F34" i="7"/>
  <c r="F24" i="7"/>
  <c r="F20" i="7"/>
  <c r="F10" i="7"/>
  <c r="F9" i="7" s="1"/>
  <c r="E43" i="7"/>
  <c r="E40" i="7"/>
  <c r="E37" i="7"/>
  <c r="E34" i="7"/>
  <c r="E24" i="7"/>
  <c r="E20" i="7"/>
  <c r="E18" i="7" s="1"/>
  <c r="E10" i="7"/>
  <c r="D11" i="1"/>
  <c r="H11" i="1" s="1"/>
  <c r="D12" i="1"/>
  <c r="D13" i="1"/>
  <c r="D14" i="1"/>
  <c r="H14" i="1" s="1"/>
  <c r="D16" i="1"/>
  <c r="H16" i="1" s="1"/>
  <c r="D18" i="1"/>
  <c r="H18" i="1" s="1"/>
  <c r="D20" i="1"/>
  <c r="H20" i="1" s="1"/>
  <c r="D21" i="1"/>
  <c r="H21" i="1" s="1"/>
  <c r="D23" i="1"/>
  <c r="H23" i="1" s="1"/>
  <c r="D25" i="1"/>
  <c r="H25" i="1" s="1"/>
  <c r="D26" i="1"/>
  <c r="H26" i="1" s="1"/>
  <c r="D31" i="1"/>
  <c r="H31" i="1" s="1"/>
  <c r="D34" i="1"/>
  <c r="D35" i="1"/>
  <c r="D37" i="1"/>
  <c r="H37" i="1" s="1"/>
  <c r="D38" i="1"/>
  <c r="H38" i="1" s="1"/>
  <c r="D39" i="1"/>
  <c r="H39" i="1" s="1"/>
  <c r="D40" i="1"/>
  <c r="H40" i="1" s="1"/>
  <c r="G2" i="31"/>
  <c r="K2" i="2"/>
  <c r="O11" i="25"/>
  <c r="O10" i="25"/>
  <c r="D17" i="1" l="1"/>
  <c r="H17" i="1" s="1"/>
  <c r="E45" i="7"/>
  <c r="D33" i="1"/>
  <c r="D41" i="1" s="1"/>
  <c r="H41" i="1" s="1"/>
  <c r="E9" i="7"/>
  <c r="D30" i="1"/>
  <c r="H30" i="1" s="1"/>
  <c r="D64" i="1"/>
  <c r="H64" i="1" s="1"/>
  <c r="H10" i="2"/>
  <c r="C15" i="31"/>
  <c r="D36" i="1"/>
  <c r="H36" i="1" s="1"/>
  <c r="D12" i="13"/>
  <c r="E19" i="1"/>
  <c r="D13" i="2"/>
  <c r="D69" i="1"/>
  <c r="H69" i="1" s="1"/>
  <c r="C12" i="13"/>
  <c r="D19" i="1"/>
  <c r="H19" i="1" s="1"/>
  <c r="C13" i="2"/>
  <c r="E52" i="7"/>
  <c r="F18" i="7"/>
  <c r="F45" i="7"/>
  <c r="F66" i="7"/>
  <c r="F100" i="7" s="1"/>
  <c r="E93" i="7"/>
  <c r="F54" i="7"/>
  <c r="F93" i="7"/>
  <c r="F36" i="7"/>
  <c r="D10" i="1"/>
  <c r="E54" i="7"/>
  <c r="D15" i="1"/>
  <c r="H15" i="1" s="1"/>
  <c r="C9" i="10"/>
  <c r="C17" i="10" s="1"/>
  <c r="E36" i="7" l="1"/>
  <c r="D50" i="1"/>
  <c r="H50" i="1" s="1"/>
  <c r="H8" i="2"/>
  <c r="E64" i="1"/>
  <c r="I10" i="2"/>
  <c r="D9" i="1"/>
  <c r="H9" i="1" s="1"/>
  <c r="H10" i="1"/>
  <c r="E50" i="1"/>
  <c r="I8" i="2"/>
  <c r="F52" i="7"/>
  <c r="E100" i="7"/>
  <c r="E82" i="7"/>
  <c r="F82" i="7"/>
  <c r="D32" i="1"/>
  <c r="H32" i="1" s="1"/>
  <c r="D42" i="1"/>
  <c r="D48" i="1" l="1"/>
  <c r="H48" i="1" s="1"/>
  <c r="H42" i="1"/>
  <c r="C41" i="11"/>
  <c r="D41" i="11"/>
  <c r="D38" i="11"/>
  <c r="E21" i="31" l="1"/>
  <c r="D10" i="18" l="1"/>
  <c r="C10" i="18"/>
  <c r="C8" i="18" l="1"/>
  <c r="D8" i="18"/>
  <c r="C14" i="18" l="1"/>
  <c r="D14" i="18"/>
  <c r="G32" i="13"/>
  <c r="H32" i="13"/>
  <c r="I32" i="13"/>
  <c r="D10" i="13"/>
  <c r="C10" i="13"/>
  <c r="E14" i="31" l="1"/>
  <c r="F14" i="31"/>
  <c r="G14" i="31"/>
  <c r="C14" i="31"/>
  <c r="D9" i="13" l="1"/>
  <c r="C9" i="13"/>
  <c r="G21" i="31"/>
  <c r="G22" i="31" s="1"/>
  <c r="G24" i="31" s="1"/>
  <c r="F21" i="31"/>
  <c r="F22" i="31" s="1"/>
  <c r="F24" i="31" s="1"/>
  <c r="E22" i="31"/>
  <c r="E24" i="31" s="1"/>
  <c r="E80" i="1" l="1"/>
  <c r="D80" i="1"/>
  <c r="H80" i="1" s="1"/>
  <c r="E11" i="1" l="1"/>
  <c r="E12" i="1"/>
  <c r="E13" i="1"/>
  <c r="E83" i="1"/>
  <c r="E85" i="1" s="1"/>
  <c r="D83" i="1"/>
  <c r="E72" i="1"/>
  <c r="E73" i="1"/>
  <c r="E74" i="1"/>
  <c r="D73" i="1"/>
  <c r="H73" i="1" s="1"/>
  <c r="D74" i="1"/>
  <c r="H74" i="1" s="1"/>
  <c r="D72" i="1"/>
  <c r="H72" i="1" s="1"/>
  <c r="E58" i="1"/>
  <c r="E60" i="1"/>
  <c r="D60" i="1"/>
  <c r="H60" i="1" s="1"/>
  <c r="D58" i="1"/>
  <c r="H58" i="1" s="1"/>
  <c r="E40" i="1"/>
  <c r="E37" i="1"/>
  <c r="E38" i="1"/>
  <c r="E31" i="1"/>
  <c r="E20" i="1"/>
  <c r="E21" i="1"/>
  <c r="E23" i="1"/>
  <c r="E25" i="1"/>
  <c r="E26" i="1"/>
  <c r="D85" i="1" l="1"/>
  <c r="H85" i="1" s="1"/>
  <c r="H83" i="1"/>
  <c r="D71" i="1"/>
  <c r="H71" i="1" s="1"/>
  <c r="E71" i="1"/>
  <c r="D59" i="1"/>
  <c r="H59" i="1" s="1"/>
  <c r="E51" i="1"/>
  <c r="E59" i="1"/>
  <c r="D51" i="1"/>
  <c r="H51" i="1" s="1"/>
  <c r="E70" i="1" l="1"/>
  <c r="D70" i="1"/>
  <c r="H70" i="1" s="1"/>
  <c r="C18" i="13" l="1"/>
  <c r="D19" i="2" l="1"/>
  <c r="C19" i="2"/>
  <c r="E34" i="1"/>
  <c r="D14" i="13"/>
  <c r="C14" i="13"/>
  <c r="C13" i="13" l="1"/>
  <c r="C15" i="13"/>
  <c r="D78" i="1"/>
  <c r="D77" i="1"/>
  <c r="H77" i="1" s="1"/>
  <c r="C16" i="13" l="1"/>
  <c r="D79" i="1"/>
  <c r="H79" i="1" s="1"/>
  <c r="H19" i="2"/>
  <c r="C27" i="13" s="1"/>
  <c r="D76" i="1"/>
  <c r="H76" i="1" s="1"/>
  <c r="C11" i="13" l="1"/>
  <c r="C20" i="13" s="1"/>
  <c r="D75" i="1" l="1"/>
  <c r="D81" i="1" l="1"/>
  <c r="H75" i="1"/>
  <c r="D30" i="13"/>
  <c r="C30" i="13"/>
  <c r="D86" i="1" l="1"/>
  <c r="H86" i="1" s="1"/>
  <c r="H81" i="1"/>
  <c r="E78" i="1"/>
  <c r="D16" i="13" l="1"/>
  <c r="I20" i="13"/>
  <c r="H20" i="13"/>
  <c r="I19" i="2" l="1"/>
  <c r="D27" i="13" s="1"/>
  <c r="E76" i="1"/>
  <c r="G20" i="13"/>
  <c r="O13" i="14" l="1"/>
  <c r="I28" i="2" l="1"/>
  <c r="H28" i="2"/>
  <c r="D28" i="2" l="1"/>
  <c r="C28" i="2" l="1"/>
  <c r="D8" i="9" l="1"/>
  <c r="D49" i="9" s="1"/>
  <c r="C21" i="31" l="1"/>
  <c r="C22" i="31" s="1"/>
  <c r="C24" i="31" s="1"/>
  <c r="D18" i="13"/>
  <c r="D23" i="13" l="1"/>
  <c r="I11" i="2"/>
  <c r="D25" i="13" s="1"/>
  <c r="I12" i="2"/>
  <c r="I13" i="2"/>
  <c r="I14" i="2"/>
  <c r="I15" i="2"/>
  <c r="D31" i="13" s="1"/>
  <c r="E45" i="1"/>
  <c r="E47" i="1" s="1"/>
  <c r="D26" i="13" l="1"/>
  <c r="H20" i="2"/>
  <c r="C28" i="13" s="1"/>
  <c r="E79" i="1"/>
  <c r="I21" i="2"/>
  <c r="D29" i="13" s="1"/>
  <c r="D13" i="13"/>
  <c r="C23" i="13"/>
  <c r="H11" i="2"/>
  <c r="C25" i="13" s="1"/>
  <c r="H12" i="2"/>
  <c r="H13" i="2"/>
  <c r="H14" i="2"/>
  <c r="H15" i="2"/>
  <c r="C31" i="13" s="1"/>
  <c r="C10" i="2"/>
  <c r="C12" i="2"/>
  <c r="C8" i="2"/>
  <c r="C9" i="2"/>
  <c r="E39" i="1"/>
  <c r="F2" i="9"/>
  <c r="O21" i="14"/>
  <c r="D10" i="2"/>
  <c r="D12" i="2"/>
  <c r="D8" i="2"/>
  <c r="D9" i="2"/>
  <c r="D20" i="2"/>
  <c r="E16" i="1"/>
  <c r="E18" i="1"/>
  <c r="E10" i="1"/>
  <c r="E14" i="1"/>
  <c r="E35" i="1"/>
  <c r="O2" i="30"/>
  <c r="C20" i="2"/>
  <c r="O12" i="14"/>
  <c r="O9" i="14"/>
  <c r="I2" i="7"/>
  <c r="G2" i="18"/>
  <c r="F2" i="10"/>
  <c r="G2" i="11"/>
  <c r="O18" i="14"/>
  <c r="O19" i="14"/>
  <c r="O20" i="14"/>
  <c r="O22" i="14"/>
  <c r="O17" i="14"/>
  <c r="O10" i="14"/>
  <c r="O11" i="14"/>
  <c r="O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O17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O14" i="25"/>
  <c r="O2" i="14"/>
  <c r="I2" i="1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C23" i="14"/>
  <c r="D23" i="14"/>
  <c r="E23" i="14"/>
  <c r="M23" i="14"/>
  <c r="L23" i="14"/>
  <c r="K23" i="14"/>
  <c r="G23" i="14"/>
  <c r="H23" i="14"/>
  <c r="I23" i="14"/>
  <c r="J23" i="14"/>
  <c r="C26" i="13" l="1"/>
  <c r="E9" i="1"/>
  <c r="I20" i="2"/>
  <c r="D28" i="13" s="1"/>
  <c r="E77" i="1"/>
  <c r="E33" i="1"/>
  <c r="C24" i="13"/>
  <c r="M23" i="25"/>
  <c r="J23" i="25"/>
  <c r="I23" i="25"/>
  <c r="F23" i="25"/>
  <c r="E23" i="25"/>
  <c r="N24" i="14"/>
  <c r="J24" i="14"/>
  <c r="E24" i="14"/>
  <c r="I24" i="14"/>
  <c r="F24" i="14"/>
  <c r="K24" i="14"/>
  <c r="H24" i="14"/>
  <c r="G24" i="14"/>
  <c r="M24" i="14"/>
  <c r="G23" i="25"/>
  <c r="K23" i="25"/>
  <c r="O23" i="14"/>
  <c r="L24" i="14"/>
  <c r="D24" i="14"/>
  <c r="D23" i="25"/>
  <c r="H23" i="25"/>
  <c r="L23" i="25"/>
  <c r="N23" i="25"/>
  <c r="O22" i="25"/>
  <c r="C23" i="25"/>
  <c r="O15" i="25"/>
  <c r="C21" i="2"/>
  <c r="D14" i="2"/>
  <c r="D21" i="2"/>
  <c r="D15" i="13"/>
  <c r="C22" i="2"/>
  <c r="H21" i="2"/>
  <c r="E30" i="1"/>
  <c r="D22" i="2"/>
  <c r="E36" i="1"/>
  <c r="C14" i="2"/>
  <c r="C11" i="2"/>
  <c r="D11" i="2"/>
  <c r="E17" i="1"/>
  <c r="D11" i="13"/>
  <c r="E15" i="1" l="1"/>
  <c r="E42" i="1" s="1"/>
  <c r="C23" i="2"/>
  <c r="H25" i="2"/>
  <c r="C29" i="13"/>
  <c r="D16" i="2"/>
  <c r="I25" i="2"/>
  <c r="C16" i="2"/>
  <c r="D24" i="13"/>
  <c r="E41" i="1"/>
  <c r="D23" i="2"/>
  <c r="D25" i="2" s="1"/>
  <c r="D20" i="13"/>
  <c r="O23" i="25"/>
  <c r="O14" i="14"/>
  <c r="O15" i="14" s="1"/>
  <c r="C15" i="14"/>
  <c r="C24" i="14" s="1"/>
  <c r="O24" i="14" s="1"/>
  <c r="D22" i="13"/>
  <c r="E32" i="1" l="1"/>
  <c r="E75" i="1"/>
  <c r="C24" i="2"/>
  <c r="C25" i="2" s="1"/>
  <c r="D32" i="13"/>
  <c r="H18" i="2"/>
  <c r="C22" i="13"/>
  <c r="C32" i="13" s="1"/>
  <c r="I18" i="2"/>
  <c r="I29" i="2" s="1"/>
  <c r="E81" i="1" l="1"/>
  <c r="H29" i="2"/>
  <c r="C17" i="2"/>
  <c r="C18" i="2" s="1"/>
  <c r="C29" i="2" s="1"/>
  <c r="D18" i="2"/>
  <c r="D29" i="2" s="1"/>
  <c r="E86" i="1" l="1"/>
  <c r="E48" i="1"/>
</calcChain>
</file>

<file path=xl/sharedStrings.xml><?xml version="1.0" encoding="utf-8"?>
<sst xmlns="http://schemas.openxmlformats.org/spreadsheetml/2006/main" count="1075" uniqueCount="554">
  <si>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</si>
  <si>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</si>
  <si>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</si>
  <si>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</si>
  <si>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</si>
  <si>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</si>
  <si>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</si>
  <si>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</si>
  <si>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</si>
  <si>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</si>
  <si>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</si>
  <si>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</si>
  <si>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</si>
  <si>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</si>
  <si>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</si>
  <si>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</si>
  <si>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</si>
  <si>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</si>
  <si>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</si>
  <si>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</si>
  <si>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</si>
  <si>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</si>
  <si>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</si>
  <si>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</si>
  <si>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</si>
  <si>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</si>
  <si>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</si>
  <si>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</si>
  <si>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</si>
  <si>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</si>
  <si>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</si>
  <si>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</si>
  <si>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</si>
  <si>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</si>
  <si>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</si>
  <si>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</si>
  <si>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</si>
  <si>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</si>
  <si>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</si>
  <si>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</si>
  <si>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</si>
  <si>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</si>
  <si>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</si>
  <si>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</si>
  <si>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</si>
  <si>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</si>
  <si>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</si>
  <si>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</si>
  <si>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</si>
  <si>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</si>
  <si>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</si>
  <si>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</si>
  <si>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</si>
  <si>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</si>
  <si>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</si>
  <si>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</si>
  <si>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</si>
  <si>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</si>
  <si>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</si>
  <si>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</si>
  <si>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</si>
  <si>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</si>
  <si>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</si>
  <si>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</si>
  <si>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</si>
  <si>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</si>
  <si>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</si>
  <si>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</si>
  <si>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</si>
  <si>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</si>
  <si>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</si>
  <si>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</si>
  <si>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</si>
  <si>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</si>
  <si>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</si>
  <si>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</si>
  <si>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</si>
  <si>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</si>
  <si>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</si>
  <si>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</si>
  <si>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</si>
  <si>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</si>
  <si>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</si>
  <si>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</si>
  <si>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</si>
  <si>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</si>
  <si>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</si>
  <si>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</si>
  <si>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</si>
  <si>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</si>
  <si>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</si>
  <si>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</si>
  <si>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</si>
  <si>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Felh. Hitel törlesztés</t>
  </si>
  <si>
    <t>Felújítási kiadások</t>
  </si>
  <si>
    <t>Fejlesztési kiadások</t>
  </si>
  <si>
    <t>Tartalék felhasználása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</si>
  <si>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</si>
  <si>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</si>
  <si>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</si>
  <si>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</si>
  <si>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</si>
  <si>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</si>
  <si>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</si>
  <si>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</si>
  <si>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</si>
  <si>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</si>
  <si>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</si>
  <si>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</si>
  <si>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</si>
  <si>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</si>
  <si>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</si>
  <si>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</si>
  <si>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</si>
  <si>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</si>
  <si>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</si>
  <si>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</si>
  <si>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</si>
  <si>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</si>
  <si>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</si>
  <si>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</si>
  <si>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</si>
  <si>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</si>
  <si>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</si>
  <si>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</si>
  <si>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</si>
  <si>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</si>
  <si>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</si>
  <si>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</si>
  <si>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</si>
  <si>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</si>
  <si>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</si>
  <si>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</si>
  <si>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</si>
  <si>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</si>
  <si>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</si>
  <si>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</si>
  <si>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</si>
  <si>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</si>
  <si>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</si>
  <si>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</si>
  <si>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</si>
  <si>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</si>
  <si>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</si>
  <si>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</si>
  <si>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</si>
  <si>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</si>
  <si>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</si>
  <si>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</si>
  <si>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</si>
  <si>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</si>
  <si>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</si>
  <si>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</si>
  <si>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</si>
  <si>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</si>
  <si>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</si>
  <si>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</si>
  <si>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</si>
  <si>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</si>
  <si>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</si>
  <si>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</si>
  <si>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</si>
  <si>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</si>
  <si>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</si>
  <si>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</si>
  <si>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</si>
  <si>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</si>
  <si>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</si>
  <si>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</si>
  <si>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</si>
  <si>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</si>
  <si>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</si>
  <si>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</si>
  <si>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</si>
  <si>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</si>
  <si>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</si>
  <si>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</si>
  <si>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</si>
  <si>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</si>
  <si>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</si>
  <si>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</si>
  <si>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</si>
  <si>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</si>
  <si>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</si>
  <si>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</si>
  <si>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</si>
  <si>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</si>
  <si>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</si>
  <si>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</si>
  <si>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</si>
  <si>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</si>
  <si>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</si>
  <si>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</si>
  <si>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</si>
  <si>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</si>
  <si>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</si>
  <si>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</si>
  <si>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</si>
  <si>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</si>
  <si>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</si>
  <si>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</si>
  <si>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</si>
  <si>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</si>
  <si>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</si>
  <si>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</si>
  <si>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</si>
  <si>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</si>
  <si>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</si>
  <si>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</si>
  <si>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</si>
  <si>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</si>
  <si>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</si>
  <si>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</si>
  <si>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</si>
  <si>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</si>
  <si>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</si>
  <si>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</si>
  <si>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</si>
  <si>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</si>
  <si>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</si>
  <si>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Központi irányítószervi támogatás</t>
  </si>
  <si>
    <t>B816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</si>
  <si>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</si>
  <si>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</si>
  <si>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</si>
  <si>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</si>
  <si>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</si>
  <si>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</si>
  <si>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</si>
  <si>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</si>
  <si>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</si>
  <si>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</si>
  <si>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</si>
  <si>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</si>
  <si>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</si>
  <si>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</si>
  <si>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</si>
  <si>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</si>
  <si>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</si>
  <si>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</si>
  <si>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</si>
  <si>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</si>
  <si>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</si>
  <si>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</si>
  <si>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</si>
  <si>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</si>
  <si>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</si>
  <si>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</si>
  <si>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</si>
  <si>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</si>
  <si>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</si>
  <si>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</si>
  <si>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</si>
  <si>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</si>
  <si>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</si>
  <si>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</si>
  <si>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</si>
  <si>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</si>
  <si>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</si>
  <si>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</si>
  <si>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</si>
  <si>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</si>
  <si>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</si>
  <si>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</si>
  <si>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</si>
  <si>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</si>
  <si>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</si>
  <si>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</si>
  <si>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</si>
  <si>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</si>
  <si>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</si>
  <si>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</si>
  <si>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</si>
  <si>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</si>
  <si>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</si>
  <si>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</si>
  <si>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11. melléklet</t>
  </si>
  <si>
    <t>12. melléklet</t>
  </si>
  <si>
    <t>13.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</si>
  <si>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</si>
  <si>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</si>
  <si>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</si>
  <si>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</si>
  <si>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</si>
  <si>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</si>
  <si>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</si>
  <si>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</si>
  <si>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</si>
  <si>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</si>
  <si>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</si>
  <si>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</si>
  <si>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</si>
  <si>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Belföldi értékpapírok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</si>
  <si>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</si>
  <si>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</si>
  <si>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</si>
  <si>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</si>
  <si>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</si>
  <si>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</si>
  <si>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041140 Területfejlesztés igazgatása</t>
  </si>
  <si>
    <t>047320 Turizmusfejlesztési támogatások és tevékenységek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</si>
  <si>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</si>
  <si>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</si>
  <si>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</si>
  <si>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</si>
  <si>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</si>
  <si>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</si>
  <si>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</si>
  <si>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</si>
  <si>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</si>
  <si>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</si>
  <si>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K1106</t>
  </si>
  <si>
    <t>086010 Határon túli magyarok egyéb támogatásai</t>
  </si>
  <si>
    <t>Balatonakali Polgárőr Egyesület</t>
  </si>
  <si>
    <t>Ellátási díjak</t>
  </si>
  <si>
    <t>B405</t>
  </si>
  <si>
    <t>062020 Településfejlesztési projektek és támogatásuk</t>
  </si>
  <si>
    <t>PH kiviteli tervek</t>
  </si>
  <si>
    <t>Általános útalap</t>
  </si>
  <si>
    <t>Mandulás terület gondozása</t>
  </si>
  <si>
    <t>MAG-TÁR-HÁZA lépcső fedés</t>
  </si>
  <si>
    <t>K1103</t>
  </si>
  <si>
    <t>Egyéb tárgyi eszközök értékesítése</t>
  </si>
  <si>
    <t>Informatikai eszközök beszerzése</t>
  </si>
  <si>
    <t>Filagória térkövezéssel 1 db</t>
  </si>
  <si>
    <t>Közvilágítás fejlesztés</t>
  </si>
  <si>
    <t>Veszprém-Balaton 2023</t>
  </si>
  <si>
    <t xml:space="preserve">Finanszírozási bevételek </t>
  </si>
  <si>
    <t>1. melléklet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</si>
  <si>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</si>
  <si>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</si>
  <si>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</si>
  <si>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</si>
  <si>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</si>
  <si>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</si>
  <si>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</si>
  <si>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</si>
  <si>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</si>
  <si>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</si>
  <si>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</si>
  <si>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</si>
  <si>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</si>
  <si>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</si>
  <si>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</si>
  <si>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</si>
  <si>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</si>
  <si>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</si>
  <si>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</si>
  <si>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</si>
  <si>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</si>
  <si>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</si>
  <si>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</si>
  <si>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</si>
  <si>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</si>
  <si>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</si>
  <si>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</si>
  <si>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</si>
  <si>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</si>
  <si>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</si>
  <si>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</si>
  <si>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</si>
  <si>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</si>
  <si>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</si>
  <si>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</si>
  <si>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</si>
  <si>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</si>
  <si>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</si>
  <si>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</si>
  <si>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</si>
  <si>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</si>
  <si>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Munkavégzésre irányuló egyéb jogviszonyban nem saját foglalkoztatottnak fizetett juttatások</t>
  </si>
  <si>
    <t>Egyéb külső személyi juttatások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</si>
  <si>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</si>
  <si>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</si>
  <si>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</si>
  <si>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</si>
  <si>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</si>
  <si>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</si>
  <si>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</si>
  <si>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</si>
  <si>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</si>
  <si>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</si>
  <si>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</si>
  <si>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</si>
  <si>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</si>
  <si>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</si>
  <si>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</si>
  <si>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</si>
  <si>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</si>
  <si>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</si>
  <si>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 xml:space="preserve">C </t>
  </si>
  <si>
    <t xml:space="preserve">A </t>
  </si>
  <si>
    <t>2</t>
  </si>
  <si>
    <t>4</t>
  </si>
  <si>
    <t>6</t>
  </si>
  <si>
    <t>8</t>
  </si>
  <si>
    <t>Településüzemeltetéshez kapcsolódó feladatellátás támogatása (=4+…+7)</t>
  </si>
  <si>
    <t>Óvodaműködtetési támogatás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</si>
  <si>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</si>
  <si>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</si>
  <si>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</si>
  <si>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</si>
  <si>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</si>
  <si>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</si>
  <si>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</si>
  <si>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</si>
  <si>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</si>
  <si>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Hitel, kölcsön felvétele, átvállalása</t>
  </si>
  <si>
    <t>Hitelviszonyt megtestesítő értékpapír fogalomba hozatala</t>
  </si>
  <si>
    <t>Váltó kibocsátása</t>
  </si>
  <si>
    <t>Pénzügyi lízing</t>
  </si>
  <si>
    <t>Visszavásárlási kötelezettség kikötésével megkötött adásvételi szerződés eladói félként való megkötése</t>
  </si>
  <si>
    <t>Szerződésben kapott, legalább 365 nap időtartamú halasztott fizetés, részletfizetés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</si>
  <si>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</si>
  <si>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</si>
  <si>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</si>
  <si>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</si>
  <si>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</si>
  <si>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Kezesség-, illetve garanciavállalással kapcsolatos megtérülés</t>
  </si>
  <si>
    <t>2023. évi előriányzat</t>
  </si>
  <si>
    <t>2024. évi előriányzat</t>
  </si>
  <si>
    <t>2025. évi előriányzat</t>
  </si>
  <si>
    <t>Adósságot keletkeztető ügylet összesen</t>
  </si>
  <si>
    <t>Saját bevétel összesen</t>
  </si>
  <si>
    <t>Adósságot keletkeztető ügyletekből és egyéb kezességvállalásokból fennálló kötelezettségek (forintban)</t>
  </si>
  <si>
    <t>Balatonakali Önkormányzat összesített konszolidált működési és felhalmozási egyensúlyát bemutató mérleg (forintban)</t>
  </si>
  <si>
    <t>6. melléklet</t>
  </si>
  <si>
    <t>8. melléklet</t>
  </si>
  <si>
    <t>9. melléklet</t>
  </si>
  <si>
    <t>1.1.7</t>
  </si>
  <si>
    <t>Immateriális javak beszerzése</t>
  </si>
  <si>
    <t>K61</t>
  </si>
  <si>
    <t>6.5</t>
  </si>
  <si>
    <t>Balatonakali Önkormányzat gördülő tervezés (forintban)</t>
  </si>
  <si>
    <t>2025. évi eredeti előirányzat</t>
  </si>
  <si>
    <t>Bevételek összesen</t>
  </si>
  <si>
    <t>Munkaadókat terhelő járulékok és szociális hozzájárulási adó</t>
  </si>
  <si>
    <t>Kiadások összesen</t>
  </si>
  <si>
    <t>082092 Közművelődés – hagyományos közösségi kulturális értékek gondozása</t>
  </si>
  <si>
    <t>Céltartalék</t>
  </si>
  <si>
    <t>Informatikai eszközök beszerzése (notebook, nyomtató, szkenner) TOP-1.2.1-16-VE1-2021-00044</t>
  </si>
  <si>
    <t>Csónakok kötelező felszereléssel TOP-1.2.1-16-VE1-2021-00044</t>
  </si>
  <si>
    <t>Mentőmellények TOP-1.2.1-16-VE1-2021-00044</t>
  </si>
  <si>
    <t>Pad, szemetes, szelektív gyűjtő TOP-1.2.1-16-VE1-2021-00044</t>
  </si>
  <si>
    <t>Biztonsági kamerarendszer TOP-1.2.1-16-VE1-2021-00044</t>
  </si>
  <si>
    <t>Információs tábla (Halösvény) TOP-1.2.1-16-VE1-2021-00044</t>
  </si>
  <si>
    <t>Sólyakocsi TOP-1.2.1-16-VE1-2021-00044</t>
  </si>
  <si>
    <t>Horgászcsónak kikötő stég és környezetének fejlesztése (közösségi épület, zöldterület rendezés, sétány, parkoló, víziturisztikai beszállópont, stégek cseréje) TOP-1.2.1-16-VE1-2021-00044</t>
  </si>
  <si>
    <t>SUP tároló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</si>
  <si>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</si>
  <si>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</si>
  <si>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</si>
  <si>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</si>
  <si>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</si>
  <si>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</si>
  <si>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Balatonfüredi Városi Szakorvosi Rendelőintézet - orvosi ügyelet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</si>
  <si>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</si>
  <si>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</si>
  <si>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</si>
  <si>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</si>
  <si>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</si>
  <si>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</si>
  <si>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Állam-igazgatási feladat</t>
  </si>
  <si>
    <t>zöldterület-gazdálkodással kapcsolatos feladatok támogatása</t>
  </si>
  <si>
    <t>Egyenleg (havi záró pénzállomány)</t>
  </si>
  <si>
    <t>Kommunikációs szolgáltatások</t>
  </si>
  <si>
    <t>köztemető fenntartásával kapcsolatos feladatok támogatása</t>
  </si>
  <si>
    <t>2023. évi előirányzat</t>
  </si>
  <si>
    <t>K1110</t>
  </si>
  <si>
    <t>Egyéb költségtérítés</t>
  </si>
  <si>
    <t>1.4</t>
  </si>
  <si>
    <t>Balatonakali Önkormányzat 2023. évi összesített konszolidált tervezett bevételei és kiadásai (forintban)</t>
  </si>
  <si>
    <t>Balatonakali Napköziotthonos Óvoda 2023. évi tervezett bevételei és kiadásai (forintban)</t>
  </si>
  <si>
    <t>Balatonakali Község Önkormányzata 2023. évi tervezett bevételei és kiadásai (forintban)</t>
  </si>
  <si>
    <t>Balatonakali Önkormányzat 2023. évi felhalmozási kiadásai feladatonként/célonként (forintban)</t>
  </si>
  <si>
    <t>Balatonakali Önkormányzat 2023. évi tartaléka (forintban)</t>
  </si>
  <si>
    <t>Fizikai épület kialakítása 188/10 hrsz</t>
  </si>
  <si>
    <t>Beeresztő szelep átalakítás, tervezési díj</t>
  </si>
  <si>
    <t>Kikötő engedélyezési tervdokumentáció</t>
  </si>
  <si>
    <t>Balatonakali Sósi földek-Sósi út nyomott szennyvízelvezető rendszeren szennyvízátemelők rekonstrukció tervezése  50db</t>
  </si>
  <si>
    <t>Balatonakali Hajóállomás szennyvízelvezetését biztosító átemelő DRV Zrt SCADA irányítási rendszerébe illesztése</t>
  </si>
  <si>
    <t>Balatonakali rendkívüli helyzetből adódó feladatok ellátása - szennyvízhálózat</t>
  </si>
  <si>
    <t>Fűnyíró traktor</t>
  </si>
  <si>
    <t>2023. évi eredeti előirányzat</t>
  </si>
  <si>
    <t>Balatonakali Önkormányzat 2023. évi összesített konszolidált költségvetése kormányzati funkciónként (forintban)</t>
  </si>
  <si>
    <t>018020 Központi költségvetési befizetések</t>
  </si>
  <si>
    <t>041233 Hosszabb időtartamú közfoglalkoztatás</t>
  </si>
  <si>
    <t>2026. évi előriányzat</t>
  </si>
  <si>
    <t xml:space="preserve">2024. évi eredeti előirányzat </t>
  </si>
  <si>
    <t>2026. évi eredeti előirányzat</t>
  </si>
  <si>
    <t>Balatonakali Önkormányzat általános működésének és ágazati feladatainak 2023. évi támogatása (forintban)</t>
  </si>
  <si>
    <t>11</t>
  </si>
  <si>
    <t>Üzemeltetési támogatás</t>
  </si>
  <si>
    <t>Kulturális illetménypótlék</t>
  </si>
  <si>
    <t>Polgármesteri illetményhez és költségtérítéshez nyújtott támogatás</t>
  </si>
  <si>
    <t>Óvodapedagógusok átlagbér alapú támogatása (1,9 fő)</t>
  </si>
  <si>
    <t>Támogatás visszafizetése - Bethlen Gábor Alap</t>
  </si>
  <si>
    <t>Balatonakali Gyermekekért Alapítvány</t>
  </si>
  <si>
    <t>Balatonakali Önkormányzat 2023. évi előirányzat felhasználási (likviditási) ütemterve (ezer Ft-ban)</t>
  </si>
  <si>
    <t>Balatonakali Óvoda 2023. évi előirányzat-felhasználási ütemterve (ezer Ft-ban)</t>
  </si>
  <si>
    <t xml:space="preserve">                                                                                                                                                                                 </t>
  </si>
  <si>
    <t>mód./eredet előirányzat (%)</t>
  </si>
  <si>
    <t>Bevétel 2023. évi előir.</t>
  </si>
  <si>
    <t>Bevétel 2023. évi mód. előir.</t>
  </si>
  <si>
    <t>Kiadás 2023. évi előir.</t>
  </si>
  <si>
    <t>Kiadás 2023. évi mód. előir.</t>
  </si>
  <si>
    <t>1.1.8</t>
  </si>
  <si>
    <t>9.3</t>
  </si>
  <si>
    <t>Egyéb pénzügyi műveletek bevételei</t>
  </si>
  <si>
    <t>B409</t>
  </si>
  <si>
    <t>Belföldi értékpapírok bevételei</t>
  </si>
  <si>
    <t>B812</t>
  </si>
  <si>
    <t>8.3</t>
  </si>
  <si>
    <t>900060 Forgatási és befektetési célú finanszírozási műveletek</t>
  </si>
  <si>
    <t>2023. évi bérintézkedések támogatása</t>
  </si>
  <si>
    <t>26</t>
  </si>
  <si>
    <t>Lakossági víz- és csatornaszolgáltatás támogatása</t>
  </si>
  <si>
    <t>27</t>
  </si>
  <si>
    <t>28</t>
  </si>
  <si>
    <t>3.10</t>
  </si>
  <si>
    <t>8.4</t>
  </si>
  <si>
    <t>Lekötött bankbetétek megszüntetése</t>
  </si>
  <si>
    <t>B817</t>
  </si>
  <si>
    <t>9.4</t>
  </si>
  <si>
    <t>Pénzeszközök lekötött bankbetétként elhelyezése</t>
  </si>
  <si>
    <t>K917</t>
  </si>
  <si>
    <t>11.</t>
  </si>
  <si>
    <t>Pénzeszközök leköttt bankbetétként elhelyezése</t>
  </si>
  <si>
    <t>Étkezőszett TOP-1.2.1-16-VE1-2021-00044</t>
  </si>
  <si>
    <t>Parkolás gátló oszlop TOP-1.2.1-16-VE1-2021-00044</t>
  </si>
  <si>
    <t>Funkciós szelep, nyitható kanál KUBOTA</t>
  </si>
  <si>
    <t>Tatami</t>
  </si>
  <si>
    <t>mód./eredeti előirányzat (%)</t>
  </si>
  <si>
    <r>
      <t xml:space="preserve">2023. évi mód.előir. </t>
    </r>
    <r>
      <rPr>
        <sz val="8"/>
        <rFont val="Times New Roman"/>
        <family val="1"/>
        <charset val="238"/>
      </rPr>
      <t>(2023.IX.</t>
    </r>
    <r>
      <rPr>
        <sz val="9"/>
        <rFont val="Times New Roman"/>
        <family val="1"/>
        <charset val="238"/>
      </rPr>
      <t>4</t>
    </r>
    <r>
      <rPr>
        <sz val="8"/>
        <rFont val="Times New Roman"/>
        <family val="1"/>
        <charset val="238"/>
      </rPr>
      <t>.)</t>
    </r>
  </si>
  <si>
    <r>
      <t xml:space="preserve">2023. évi mód. előir. </t>
    </r>
    <r>
      <rPr>
        <sz val="8"/>
        <rFont val="Times New Roman"/>
        <family val="1"/>
        <charset val="238"/>
      </rPr>
      <t>(2023.IX</t>
    </r>
    <r>
      <rPr>
        <sz val="9"/>
        <rFont val="Times New Roman"/>
        <family val="1"/>
        <charset val="238"/>
      </rPr>
      <t>.4.</t>
    </r>
    <r>
      <rPr>
        <sz val="8"/>
        <rFont val="Times New Roman"/>
        <family val="1"/>
        <charset val="238"/>
      </rPr>
      <t>)</t>
    </r>
  </si>
  <si>
    <t>Turisztika táblák TOP-1.2.1-16-VE1-2021-00044</t>
  </si>
  <si>
    <t>Jelző táblák, horganyzott oszlopok TOP-1.2.1-16-VE1-2021-00044</t>
  </si>
  <si>
    <t>Lehajtható parkolókengyel TOP-1.2.1-16-VE1-2021-00044</t>
  </si>
  <si>
    <t>Ajándéktárgy árusítás feltételeinek megteremtése TOP-1.2.1-16-VE1-2021-00045</t>
  </si>
  <si>
    <t>Pénztárgép 2 db, router</t>
  </si>
  <si>
    <r>
      <t xml:space="preserve">2023. évi mód.előir. </t>
    </r>
    <r>
      <rPr>
        <sz val="8"/>
        <rFont val="Times New Roman"/>
        <family val="1"/>
        <charset val="238"/>
      </rPr>
      <t>(2023.IX.</t>
    </r>
    <r>
      <rPr>
        <sz val="9"/>
        <rFont val="Times New Roman"/>
        <family val="1"/>
        <charset val="238"/>
      </rPr>
      <t>4.</t>
    </r>
    <r>
      <rPr>
        <sz val="8"/>
        <rFont val="Times New Roman"/>
        <family val="1"/>
        <charset val="238"/>
      </rPr>
      <t>)</t>
    </r>
  </si>
  <si>
    <t>Szociális célú tüzelőanyag vásárlásához kapcsolódó támogatás</t>
  </si>
  <si>
    <t>29</t>
  </si>
  <si>
    <r>
      <t xml:space="preserve">2023. évi mód.előir. </t>
    </r>
    <r>
      <rPr>
        <sz val="8"/>
        <rFont val="Times New Roman"/>
        <family val="1"/>
        <charset val="238"/>
      </rPr>
      <t>(2023.IX</t>
    </r>
    <r>
      <rPr>
        <sz val="9"/>
        <rFont val="Times New Roman"/>
        <family val="1"/>
        <charset val="238"/>
      </rPr>
      <t>.4.</t>
    </r>
    <r>
      <rPr>
        <sz val="8"/>
        <rFont val="Times New Roman"/>
        <family val="1"/>
        <charset val="238"/>
      </rPr>
      <t>)</t>
    </r>
  </si>
  <si>
    <r>
      <t xml:space="preserve">2023. évi mód.előir. </t>
    </r>
    <r>
      <rPr>
        <sz val="8"/>
        <rFont val="Times New Roman"/>
        <family val="1"/>
        <charset val="238"/>
      </rPr>
      <t>(2023.XI.30.)</t>
    </r>
  </si>
  <si>
    <t>Magasnyomású mosó strand</t>
  </si>
  <si>
    <t>Makita DHP482Z akkus ütvefúró-csavarbehajtó</t>
  </si>
  <si>
    <t>Információs tábla (kikötő)</t>
  </si>
  <si>
    <t>HERKULES RP 1200 lapvibrátor</t>
  </si>
  <si>
    <t>1209/22 hrsz. kivett helyi közút</t>
  </si>
  <si>
    <r>
      <t>2023. évi mód. előir.</t>
    </r>
    <r>
      <rPr>
        <sz val="8"/>
        <rFont val="Times New Roman"/>
        <family val="1"/>
        <charset val="238"/>
      </rPr>
      <t xml:space="preserve"> (2023.IX.4.)</t>
    </r>
  </si>
  <si>
    <t>30</t>
  </si>
  <si>
    <t>a 6/2024. (V.6.) önkormányzati rendelethez</t>
  </si>
  <si>
    <r>
      <t xml:space="preserve">2023. évi mód.előir. </t>
    </r>
    <r>
      <rPr>
        <sz val="8"/>
        <rFont val="Times New Roman"/>
        <family val="1"/>
        <charset val="238"/>
      </rPr>
      <t>(2024.V.6.)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</si>
</sst>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0" fontId="14" fillId="0" borderId="0"/>
    <xf numFmtId="0" fontId="2" fillId="0" borderId="0"/>
    <xf numFmtId="0" fontId="1" fillId="0" borderId="0"/>
  </cellStyleXfs>
  <cellXfs count="1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3" fillId="0" borderId="2" xfId="1" applyFont="1" applyBorder="1" applyAlignment="1">
      <alignment vertical="center"/>
    </xf>
    <xf numFmtId="3" fontId="3" fillId="0" borderId="2" xfId="1" applyNumberFormat="1" applyFont="1" applyBorder="1" applyAlignment="1">
      <alignment horizontal="right" vertical="center"/>
    </xf>
    <xf numFmtId="0" fontId="8" fillId="3" borderId="2" xfId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16" fillId="0" borderId="0" xfId="0" applyFont="1"/>
    <xf numFmtId="0" fontId="7" fillId="0" borderId="2" xfId="0" applyFont="1" applyBorder="1" applyAlignment="1">
      <alignment vertical="center"/>
    </xf>
    <xf numFmtId="0" fontId="14" fillId="0" borderId="0" xfId="0" applyFont="1"/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3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5" fillId="0" borderId="0" xfId="0" applyFont="1"/>
    <xf numFmtId="0" fontId="17" fillId="0" borderId="0" xfId="0" applyFont="1"/>
    <xf numFmtId="3" fontId="5" fillId="0" borderId="0" xfId="0" applyNumberFormat="1" applyFon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/>
    </xf>
    <xf numFmtId="9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9" fontId="6" fillId="0" borderId="2" xfId="0" applyNumberFormat="1" applyFont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9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3" fontId="8" fillId="6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6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6" fillId="6" borderId="2" xfId="0" applyFont="1" applyFill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right" vertical="center"/>
    </xf>
    <xf numFmtId="9" fontId="7" fillId="0" borderId="9" xfId="0" applyNumberFormat="1" applyFont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/>
    </xf>
    <xf numFmtId="3" fontId="13" fillId="0" borderId="2" xfId="1" applyNumberFormat="1" applyFont="1" applyBorder="1" applyAlignment="1">
      <alignment horizontal="center" vertical="center"/>
    </xf>
    <xf numFmtId="9" fontId="13" fillId="0" borderId="2" xfId="1" applyNumberFormat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9" fontId="13" fillId="0" borderId="9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vertical="center"/>
    </xf>
    <xf numFmtId="9" fontId="8" fillId="6" borderId="2" xfId="0" applyNumberFormat="1" applyFont="1" applyFill="1" applyBorder="1" applyAlignment="1">
      <alignment horizontal="right" vertical="center" wrapText="1"/>
    </xf>
    <xf numFmtId="49" fontId="8" fillId="6" borderId="2" xfId="0" applyNumberFormat="1" applyFont="1" applyFill="1" applyBorder="1" applyAlignment="1">
      <alignment horizontal="center" vertical="center"/>
    </xf>
    <xf numFmtId="0" fontId="2" fillId="0" borderId="2" xfId="1" applyBorder="1" applyAlignment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3" fontId="15" fillId="0" borderId="0" xfId="0" applyNumberFormat="1" applyFont="1"/>
    <xf numFmtId="0" fontId="8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3" fontId="3" fillId="6" borderId="8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3" fontId="9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5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zoomScale="105" zoomScaleNormal="105" workbookViewId="0"/>
  </sheetViews>
  <sheetFormatPr defaultRowHeight="13.2" x14ac:dyDescent="0.25"/>
  <cols>
    <col min="1" max="2" width="5.6640625" style="1" customWidth="1"/>
    <col min="3" max="3" width="38" style="1" customWidth="1"/>
    <col min="4" max="7" width="10.5546875" style="1" customWidth="1"/>
    <col min="8" max="8" width="8.6640625" style="1" customWidth="1"/>
    <col min="9" max="9" width="11.109375" bestFit="1" customWidth="1"/>
  </cols>
  <sheetData>
    <row r="1" spans="1:9" s="1" customFormat="1" ht="15" customHeight="1" x14ac:dyDescent="0.25">
      <c r="C1" s="2"/>
      <c r="D1" s="2"/>
      <c r="E1" s="2"/>
      <c r="F1" s="2"/>
      <c r="G1" s="2"/>
      <c r="H1" s="2" t="s">
        <v>328</v>
      </c>
    </row>
    <row r="2" spans="1:9" s="1" customFormat="1" ht="15" customHeight="1" x14ac:dyDescent="0.25">
      <c r="A2" s="1" t="s">
        <v>500</v>
      </c>
      <c r="H2" s="2" t="s">
        <v>552</v>
      </c>
    </row>
    <row r="3" spans="1:9" s="1" customFormat="1" ht="15" customHeight="1" x14ac:dyDescent="0.25">
      <c r="A3" s="3"/>
      <c r="B3" s="3"/>
    </row>
    <row r="4" spans="1:9" s="1" customFormat="1" ht="15" customHeight="1" x14ac:dyDescent="0.25">
      <c r="A4" s="170" t="s">
        <v>471</v>
      </c>
      <c r="B4" s="170"/>
      <c r="C4" s="170"/>
      <c r="D4" s="170"/>
      <c r="E4" s="170"/>
      <c r="F4" s="170"/>
      <c r="G4" s="170"/>
      <c r="H4" s="170"/>
      <c r="I4" s="12"/>
    </row>
    <row r="5" spans="1:9" s="1" customFormat="1" ht="7.5" customHeight="1" x14ac:dyDescent="0.25">
      <c r="A5" s="3"/>
      <c r="B5" s="3"/>
      <c r="C5" s="3"/>
      <c r="D5" s="3"/>
      <c r="E5" s="3"/>
      <c r="F5" s="3"/>
      <c r="G5" s="3"/>
      <c r="H5" s="47"/>
    </row>
    <row r="6" spans="1:9" ht="15" customHeight="1" x14ac:dyDescent="0.25">
      <c r="A6" s="63"/>
      <c r="B6" s="64" t="s">
        <v>33</v>
      </c>
      <c r="C6" s="63" t="s">
        <v>34</v>
      </c>
      <c r="D6" s="63" t="s">
        <v>35</v>
      </c>
      <c r="E6" s="63" t="s">
        <v>36</v>
      </c>
      <c r="F6" s="63" t="s">
        <v>37</v>
      </c>
      <c r="G6" s="63" t="s">
        <v>38</v>
      </c>
      <c r="H6" s="63" t="s">
        <v>39</v>
      </c>
    </row>
    <row r="7" spans="1:9" ht="36" x14ac:dyDescent="0.25">
      <c r="A7" s="64">
        <v>1</v>
      </c>
      <c r="B7" s="63" t="s">
        <v>31</v>
      </c>
      <c r="C7" s="64" t="s">
        <v>1</v>
      </c>
      <c r="D7" s="63" t="s">
        <v>467</v>
      </c>
      <c r="E7" s="63" t="s">
        <v>533</v>
      </c>
      <c r="F7" s="63" t="s">
        <v>544</v>
      </c>
      <c r="G7" s="63" t="s">
        <v>553</v>
      </c>
      <c r="H7" s="65" t="s">
        <v>501</v>
      </c>
    </row>
    <row r="8" spans="1:9" ht="15" customHeight="1" x14ac:dyDescent="0.25">
      <c r="A8" s="64">
        <v>2</v>
      </c>
      <c r="B8" s="175" t="s">
        <v>2</v>
      </c>
      <c r="C8" s="176"/>
      <c r="D8" s="176"/>
      <c r="E8" s="176"/>
      <c r="F8" s="176"/>
      <c r="G8" s="176"/>
      <c r="H8" s="177"/>
    </row>
    <row r="9" spans="1:9" ht="24" x14ac:dyDescent="0.25">
      <c r="A9" s="64">
        <v>3</v>
      </c>
      <c r="B9" s="85" t="s">
        <v>4</v>
      </c>
      <c r="C9" s="69" t="s">
        <v>305</v>
      </c>
      <c r="D9" s="62">
        <f>D10+D14</f>
        <v>61785847</v>
      </c>
      <c r="E9" s="62">
        <f t="shared" ref="E9:F9" si="0">E10+E14</f>
        <v>72789563</v>
      </c>
      <c r="F9" s="62">
        <f t="shared" si="0"/>
        <v>73641333</v>
      </c>
      <c r="G9" s="62">
        <f t="shared" ref="G9" si="1">G10+G14</f>
        <v>81439195</v>
      </c>
      <c r="H9" s="67">
        <f>F9/D9</f>
        <v>1.1918802861114779</v>
      </c>
    </row>
    <row r="10" spans="1:9" ht="15" customHeight="1" x14ac:dyDescent="0.25">
      <c r="A10" s="64">
        <v>4</v>
      </c>
      <c r="B10" s="79" t="s">
        <v>50</v>
      </c>
      <c r="C10" s="61" t="s">
        <v>180</v>
      </c>
      <c r="D10" s="22">
        <f>'3. melléklet'!E10</f>
        <v>55896947</v>
      </c>
      <c r="E10" s="22">
        <f>'3. melléklet'!F10</f>
        <v>66900663</v>
      </c>
      <c r="F10" s="22">
        <f>'3. melléklet'!G10</f>
        <v>67727433</v>
      </c>
      <c r="G10" s="22">
        <f>'3. melléklet'!H10</f>
        <v>75018429</v>
      </c>
      <c r="H10" s="68">
        <f t="shared" ref="H10:H11" si="2">F10/D10</f>
        <v>1.2116481603190241</v>
      </c>
    </row>
    <row r="11" spans="1:9" ht="24" x14ac:dyDescent="0.25">
      <c r="A11" s="64">
        <v>5</v>
      </c>
      <c r="B11" s="88" t="s">
        <v>340</v>
      </c>
      <c r="C11" s="77" t="s">
        <v>329</v>
      </c>
      <c r="D11" s="23">
        <f>'3. melléklet'!E11+'3. melléklet'!E12+'3. melléklet'!E13+'3. melléklet'!E14</f>
        <v>55896947</v>
      </c>
      <c r="E11" s="23">
        <f>'3. melléklet'!F11+'3. melléklet'!F12+'3. melléklet'!F13+'3. melléklet'!F14</f>
        <v>56773663</v>
      </c>
      <c r="F11" s="23">
        <f>'3. melléklet'!G11+'3. melléklet'!G12+'3. melléklet'!G13+'3. melléklet'!G14</f>
        <v>56773663</v>
      </c>
      <c r="G11" s="23">
        <f>'3. melléklet'!H11+'3. melléklet'!H12+'3. melléklet'!H13+'3. melléklet'!H14</f>
        <v>59237761</v>
      </c>
      <c r="H11" s="70">
        <f t="shared" si="2"/>
        <v>1.015684505989209</v>
      </c>
      <c r="I11" s="25"/>
    </row>
    <row r="12" spans="1:9" ht="24" x14ac:dyDescent="0.25">
      <c r="A12" s="64">
        <v>6</v>
      </c>
      <c r="B12" s="88" t="s">
        <v>341</v>
      </c>
      <c r="C12" s="77" t="s">
        <v>330</v>
      </c>
      <c r="D12" s="23">
        <f>'3. melléklet'!E15</f>
        <v>0</v>
      </c>
      <c r="E12" s="23">
        <f>'3. melléklet'!F15</f>
        <v>10127000</v>
      </c>
      <c r="F12" s="23">
        <f>'3. melléklet'!G15</f>
        <v>10953770</v>
      </c>
      <c r="G12" s="23">
        <f>'3. melléklet'!H15</f>
        <v>10953770</v>
      </c>
      <c r="H12" s="142"/>
    </row>
    <row r="13" spans="1:9" ht="15" customHeight="1" x14ac:dyDescent="0.25">
      <c r="A13" s="64">
        <v>7</v>
      </c>
      <c r="B13" s="88" t="s">
        <v>342</v>
      </c>
      <c r="C13" s="77" t="s">
        <v>359</v>
      </c>
      <c r="D13" s="23">
        <f>'3. melléklet'!E16</f>
        <v>0</v>
      </c>
      <c r="E13" s="23">
        <f>'3. melléklet'!F16</f>
        <v>0</v>
      </c>
      <c r="F13" s="23">
        <f>'3. melléklet'!G16</f>
        <v>0</v>
      </c>
      <c r="G13" s="23">
        <f>'3. melléklet'!H16</f>
        <v>4826898</v>
      </c>
      <c r="H13" s="142"/>
    </row>
    <row r="14" spans="1:9" ht="24" x14ac:dyDescent="0.25">
      <c r="A14" s="64">
        <v>8</v>
      </c>
      <c r="B14" s="80" t="s">
        <v>51</v>
      </c>
      <c r="C14" s="61" t="s">
        <v>307</v>
      </c>
      <c r="D14" s="22">
        <f>'3. melléklet'!E17</f>
        <v>5888900</v>
      </c>
      <c r="E14" s="22">
        <f>'3. melléklet'!F17</f>
        <v>5888900</v>
      </c>
      <c r="F14" s="22">
        <f>'3. melléklet'!G17</f>
        <v>5913900</v>
      </c>
      <c r="G14" s="22">
        <f>'3. melléklet'!H17</f>
        <v>6420766</v>
      </c>
      <c r="H14" s="68">
        <f t="shared" ref="H14:H26" si="3">F14/D14</f>
        <v>1.004245275008915</v>
      </c>
    </row>
    <row r="15" spans="1:9" ht="15" customHeight="1" x14ac:dyDescent="0.25">
      <c r="A15" s="64">
        <v>9</v>
      </c>
      <c r="B15" s="85" t="s">
        <v>5</v>
      </c>
      <c r="C15" s="69" t="s">
        <v>6</v>
      </c>
      <c r="D15" s="62">
        <f>SUM(D16:D18)</f>
        <v>122000000</v>
      </c>
      <c r="E15" s="62">
        <f>SUM(E16:E18)</f>
        <v>122000000</v>
      </c>
      <c r="F15" s="62">
        <f>SUM(F16:F18)</f>
        <v>122000000</v>
      </c>
      <c r="G15" s="62">
        <f>SUM(G16:G18)</f>
        <v>121572052</v>
      </c>
      <c r="H15" s="67">
        <f t="shared" si="3"/>
        <v>1</v>
      </c>
    </row>
    <row r="16" spans="1:9" ht="15" customHeight="1" x14ac:dyDescent="0.25">
      <c r="A16" s="64">
        <v>10</v>
      </c>
      <c r="B16" s="79" t="s">
        <v>7</v>
      </c>
      <c r="C16" s="61" t="s">
        <v>188</v>
      </c>
      <c r="D16" s="22">
        <f>'3. melléklet'!E19</f>
        <v>66000000</v>
      </c>
      <c r="E16" s="22">
        <f>'3. melléklet'!F19</f>
        <v>66000000</v>
      </c>
      <c r="F16" s="22">
        <f>'3. melléklet'!G19</f>
        <v>66000000</v>
      </c>
      <c r="G16" s="22">
        <f>'3. melléklet'!H19</f>
        <v>66000000</v>
      </c>
      <c r="H16" s="68">
        <f t="shared" si="3"/>
        <v>1</v>
      </c>
    </row>
    <row r="17" spans="1:9" ht="15" customHeight="1" x14ac:dyDescent="0.25">
      <c r="A17" s="64">
        <v>11</v>
      </c>
      <c r="B17" s="80" t="s">
        <v>8</v>
      </c>
      <c r="C17" s="61" t="s">
        <v>189</v>
      </c>
      <c r="D17" s="22">
        <f>'3. melléklet'!E20</f>
        <v>54500000</v>
      </c>
      <c r="E17" s="22">
        <f>'3. melléklet'!F20</f>
        <v>54500000</v>
      </c>
      <c r="F17" s="22">
        <f>'3. melléklet'!G20</f>
        <v>54500000</v>
      </c>
      <c r="G17" s="22">
        <f>'3. melléklet'!H20</f>
        <v>54500000</v>
      </c>
      <c r="H17" s="68">
        <f t="shared" si="3"/>
        <v>1</v>
      </c>
    </row>
    <row r="18" spans="1:9" ht="15" customHeight="1" x14ac:dyDescent="0.25">
      <c r="A18" s="64">
        <v>12</v>
      </c>
      <c r="B18" s="79" t="s">
        <v>332</v>
      </c>
      <c r="C18" s="61" t="s">
        <v>195</v>
      </c>
      <c r="D18" s="22">
        <f>'3. melléklet'!E23</f>
        <v>1500000</v>
      </c>
      <c r="E18" s="22">
        <f>'3. melléklet'!F23</f>
        <v>1500000</v>
      </c>
      <c r="F18" s="22">
        <f>'3. melléklet'!G23</f>
        <v>1500000</v>
      </c>
      <c r="G18" s="22">
        <f>'3. melléklet'!H23</f>
        <v>1072052</v>
      </c>
      <c r="H18" s="68">
        <f t="shared" si="3"/>
        <v>1</v>
      </c>
    </row>
    <row r="19" spans="1:9" ht="15" customHeight="1" x14ac:dyDescent="0.25">
      <c r="A19" s="64">
        <v>13</v>
      </c>
      <c r="B19" s="85" t="s">
        <v>17</v>
      </c>
      <c r="C19" s="69" t="s">
        <v>3</v>
      </c>
      <c r="D19" s="62">
        <f>'3. melléklet'!E24+'4. melléklet'!E9</f>
        <v>111967485</v>
      </c>
      <c r="E19" s="62">
        <f>'3. melléklet'!F24+'4. melléklet'!E9</f>
        <v>117428102</v>
      </c>
      <c r="F19" s="62">
        <f>'3. melléklet'!G24+'4. melléklet'!F9</f>
        <v>136410428</v>
      </c>
      <c r="G19" s="62">
        <f>'3. melléklet'!H24+'4. melléklet'!G9</f>
        <v>136383725</v>
      </c>
      <c r="H19" s="67">
        <f t="shared" si="3"/>
        <v>1.218303938862251</v>
      </c>
      <c r="I19" s="25"/>
    </row>
    <row r="20" spans="1:9" ht="15" customHeight="1" x14ac:dyDescent="0.25">
      <c r="A20" s="64">
        <v>14</v>
      </c>
      <c r="B20" s="80" t="s">
        <v>54</v>
      </c>
      <c r="C20" s="6" t="s">
        <v>197</v>
      </c>
      <c r="D20" s="22">
        <f>'3. melléklet'!E25</f>
        <v>97500</v>
      </c>
      <c r="E20" s="22">
        <f>'3. melléklet'!F25</f>
        <v>97500</v>
      </c>
      <c r="F20" s="22">
        <f>'3. melléklet'!G25</f>
        <v>97500</v>
      </c>
      <c r="G20" s="22">
        <f>'3. melléklet'!H25</f>
        <v>97500</v>
      </c>
      <c r="H20" s="68">
        <f t="shared" si="3"/>
        <v>1</v>
      </c>
    </row>
    <row r="21" spans="1:9" ht="15" customHeight="1" x14ac:dyDescent="0.25">
      <c r="A21" s="64">
        <v>15</v>
      </c>
      <c r="B21" s="80" t="s">
        <v>56</v>
      </c>
      <c r="C21" s="6" t="s">
        <v>200</v>
      </c>
      <c r="D21" s="22">
        <f>'3. melléklet'!E26</f>
        <v>62150000</v>
      </c>
      <c r="E21" s="22">
        <f>'3. melléklet'!F26</f>
        <v>62150000</v>
      </c>
      <c r="F21" s="22">
        <f>'3. melléklet'!G26</f>
        <v>72350000</v>
      </c>
      <c r="G21" s="22">
        <f>'3. melléklet'!H26</f>
        <v>72350000</v>
      </c>
      <c r="H21" s="68">
        <f t="shared" si="3"/>
        <v>1.1641190667739341</v>
      </c>
    </row>
    <row r="22" spans="1:9" ht="15" customHeight="1" x14ac:dyDescent="0.25">
      <c r="A22" s="64">
        <v>16</v>
      </c>
      <c r="B22" s="80" t="s">
        <v>128</v>
      </c>
      <c r="C22" s="6" t="s">
        <v>203</v>
      </c>
      <c r="D22" s="22">
        <f>'3. melléklet'!E27+'4. melléklet'!E10</f>
        <v>15300000</v>
      </c>
      <c r="E22" s="22">
        <f>'3. melléklet'!F27+'4. melléklet'!E10</f>
        <v>15300000</v>
      </c>
      <c r="F22" s="22">
        <f>'3. melléklet'!G27+'4. melléklet'!F10</f>
        <v>15300000</v>
      </c>
      <c r="G22" s="22">
        <f>'3. melléklet'!H27+'4. melléklet'!G10</f>
        <v>15346128</v>
      </c>
      <c r="H22" s="68">
        <f t="shared" si="3"/>
        <v>1</v>
      </c>
    </row>
    <row r="23" spans="1:9" ht="15" customHeight="1" x14ac:dyDescent="0.25">
      <c r="A23" s="64">
        <v>17</v>
      </c>
      <c r="B23" s="80" t="s">
        <v>130</v>
      </c>
      <c r="C23" s="6" t="s">
        <v>204</v>
      </c>
      <c r="D23" s="22">
        <f>'3. melléklet'!E28</f>
        <v>8505000</v>
      </c>
      <c r="E23" s="22">
        <f>'3. melléklet'!F28</f>
        <v>8505000</v>
      </c>
      <c r="F23" s="22">
        <f>'3. melléklet'!G28</f>
        <v>8405730</v>
      </c>
      <c r="G23" s="22">
        <f>'3. melléklet'!H28</f>
        <v>8405730</v>
      </c>
      <c r="H23" s="68">
        <f t="shared" si="3"/>
        <v>0.98832804232804228</v>
      </c>
    </row>
    <row r="24" spans="1:9" ht="15" customHeight="1" x14ac:dyDescent="0.25">
      <c r="A24" s="64">
        <v>18</v>
      </c>
      <c r="B24" s="80" t="s">
        <v>136</v>
      </c>
      <c r="C24" s="6" t="s">
        <v>314</v>
      </c>
      <c r="D24" s="22">
        <f>'4. melléklet'!E11</f>
        <v>360000</v>
      </c>
      <c r="E24" s="22">
        <f>'4. melléklet'!E11</f>
        <v>360000</v>
      </c>
      <c r="F24" s="22">
        <f>'4. melléklet'!F11</f>
        <v>360000</v>
      </c>
      <c r="G24" s="22">
        <f>'4. melléklet'!G11</f>
        <v>287000</v>
      </c>
      <c r="H24" s="68">
        <f t="shared" si="3"/>
        <v>1</v>
      </c>
    </row>
    <row r="25" spans="1:9" ht="15" customHeight="1" x14ac:dyDescent="0.25">
      <c r="A25" s="64">
        <v>19</v>
      </c>
      <c r="B25" s="80" t="s">
        <v>333</v>
      </c>
      <c r="C25" s="6" t="s">
        <v>205</v>
      </c>
      <c r="D25" s="22">
        <f>'3. melléklet'!E29</f>
        <v>23374941</v>
      </c>
      <c r="E25" s="22">
        <f>'3. melléklet'!F29</f>
        <v>23374941</v>
      </c>
      <c r="F25" s="22">
        <f>'3. melléklet'!G29</f>
        <v>25481138</v>
      </c>
      <c r="G25" s="22">
        <f>'3. melléklet'!H29</f>
        <v>25481138</v>
      </c>
      <c r="H25" s="68">
        <f t="shared" si="3"/>
        <v>1.0901049119225585</v>
      </c>
    </row>
    <row r="26" spans="1:9" ht="15" customHeight="1" x14ac:dyDescent="0.25">
      <c r="A26" s="64">
        <v>20</v>
      </c>
      <c r="B26" s="80" t="s">
        <v>334</v>
      </c>
      <c r="C26" s="52" t="s">
        <v>294</v>
      </c>
      <c r="D26" s="22">
        <f>'3. melléklet'!E30</f>
        <v>2179000</v>
      </c>
      <c r="E26" s="22">
        <f>'3. melléklet'!F30</f>
        <v>2179000</v>
      </c>
      <c r="F26" s="22">
        <f>'3. melléklet'!G30</f>
        <v>2238000</v>
      </c>
      <c r="G26" s="22">
        <f>'3. melléklet'!H30</f>
        <v>2238000</v>
      </c>
      <c r="H26" s="68">
        <f t="shared" si="3"/>
        <v>1.0270766406608536</v>
      </c>
    </row>
    <row r="27" spans="1:9" ht="15" customHeight="1" x14ac:dyDescent="0.25">
      <c r="A27" s="64">
        <v>21</v>
      </c>
      <c r="B27" s="80" t="s">
        <v>335</v>
      </c>
      <c r="C27" s="6" t="s">
        <v>206</v>
      </c>
      <c r="D27" s="22">
        <f>'3. melléklet'!E31+'4. melléklet'!E12</f>
        <v>0</v>
      </c>
      <c r="E27" s="22">
        <f>'3. melléklet'!F31+'4. melléklet'!E12</f>
        <v>792000</v>
      </c>
      <c r="F27" s="22">
        <f>'3. melléklet'!G31+'4. melléklet'!F12</f>
        <v>792000</v>
      </c>
      <c r="G27" s="22">
        <f>'3. melléklet'!H31+'4. melléklet'!G12</f>
        <v>792166</v>
      </c>
      <c r="H27" s="142"/>
    </row>
    <row r="28" spans="1:9" ht="15" customHeight="1" x14ac:dyDescent="0.25">
      <c r="A28" s="64">
        <v>22</v>
      </c>
      <c r="B28" s="80" t="s">
        <v>336</v>
      </c>
      <c r="C28" s="6" t="s">
        <v>508</v>
      </c>
      <c r="D28" s="22">
        <v>0</v>
      </c>
      <c r="E28" s="22">
        <f>'3. melléklet'!F32</f>
        <v>4669333</v>
      </c>
      <c r="F28" s="22">
        <f>'3. melléklet'!G32</f>
        <v>8085732</v>
      </c>
      <c r="G28" s="22">
        <f>'3. melléklet'!H32</f>
        <v>8085732</v>
      </c>
      <c r="H28" s="142"/>
    </row>
    <row r="29" spans="1:9" ht="15" customHeight="1" x14ac:dyDescent="0.25">
      <c r="A29" s="64">
        <v>23</v>
      </c>
      <c r="B29" s="80" t="s">
        <v>519</v>
      </c>
      <c r="C29" s="6" t="s">
        <v>207</v>
      </c>
      <c r="D29" s="22">
        <f>'3. melléklet'!E33+'4. melléklet'!E13</f>
        <v>1044</v>
      </c>
      <c r="E29" s="22">
        <f>'3. melléklet'!F33+'4. melléklet'!E13</f>
        <v>328</v>
      </c>
      <c r="F29" s="22">
        <f>'3. melléklet'!G33+'4. melléklet'!F13</f>
        <v>3300328</v>
      </c>
      <c r="G29" s="22">
        <f>'3. melléklet'!H33+'4. melléklet'!G13</f>
        <v>3300331</v>
      </c>
      <c r="H29" s="68">
        <f t="shared" ref="H29:H32" si="4">F29/D29</f>
        <v>3161.2337164750957</v>
      </c>
    </row>
    <row r="30" spans="1:9" ht="15" customHeight="1" x14ac:dyDescent="0.25">
      <c r="A30" s="64">
        <v>24</v>
      </c>
      <c r="B30" s="85" t="s">
        <v>18</v>
      </c>
      <c r="C30" s="69" t="s">
        <v>211</v>
      </c>
      <c r="D30" s="62">
        <f>'3. melléklet'!E34</f>
        <v>687246</v>
      </c>
      <c r="E30" s="62">
        <f>'3. melléklet'!F34</f>
        <v>687246</v>
      </c>
      <c r="F30" s="62">
        <f>'3. melléklet'!G34</f>
        <v>1891549</v>
      </c>
      <c r="G30" s="62">
        <f>'3. melléklet'!H34</f>
        <v>1891549</v>
      </c>
      <c r="H30" s="70">
        <f t="shared" si="4"/>
        <v>2.7523608722349784</v>
      </c>
    </row>
    <row r="31" spans="1:9" ht="15" customHeight="1" x14ac:dyDescent="0.25">
      <c r="A31" s="64">
        <v>25</v>
      </c>
      <c r="B31" s="80" t="s">
        <v>111</v>
      </c>
      <c r="C31" s="61" t="s">
        <v>213</v>
      </c>
      <c r="D31" s="22">
        <f>'3. melléklet'!E35</f>
        <v>687246</v>
      </c>
      <c r="E31" s="22">
        <f>'3. melléklet'!F35</f>
        <v>687246</v>
      </c>
      <c r="F31" s="22">
        <f>'3. melléklet'!G35</f>
        <v>1891549</v>
      </c>
      <c r="G31" s="22">
        <f>'3. melléklet'!H35</f>
        <v>1891549</v>
      </c>
      <c r="H31" s="70">
        <f t="shared" si="4"/>
        <v>2.7523608722349784</v>
      </c>
    </row>
    <row r="32" spans="1:9" ht="15.75" customHeight="1" x14ac:dyDescent="0.25">
      <c r="A32" s="64">
        <v>26</v>
      </c>
      <c r="B32" s="82" t="s">
        <v>33</v>
      </c>
      <c r="C32" s="78" t="s">
        <v>3</v>
      </c>
      <c r="D32" s="24">
        <f>D9+D15+D19+D30</f>
        <v>296440578</v>
      </c>
      <c r="E32" s="24">
        <f t="shared" ref="E32:F32" si="5">E9+E15+E19+E30</f>
        <v>312904911</v>
      </c>
      <c r="F32" s="24">
        <f t="shared" si="5"/>
        <v>333943310</v>
      </c>
      <c r="G32" s="24">
        <f t="shared" ref="G32" si="6">G9+G15+G19+G30</f>
        <v>341286521</v>
      </c>
      <c r="H32" s="67">
        <f t="shared" si="4"/>
        <v>1.1265101163039832</v>
      </c>
    </row>
    <row r="33" spans="1:9" ht="24" x14ac:dyDescent="0.25">
      <c r="A33" s="64">
        <v>27</v>
      </c>
      <c r="B33" s="86" t="s">
        <v>19</v>
      </c>
      <c r="C33" s="69" t="s">
        <v>306</v>
      </c>
      <c r="D33" s="62">
        <f>SUM(D34:D35)</f>
        <v>0</v>
      </c>
      <c r="E33" s="62">
        <f t="shared" ref="E33:F33" si="7">SUM(E34:E35)</f>
        <v>0</v>
      </c>
      <c r="F33" s="62">
        <f t="shared" si="7"/>
        <v>0</v>
      </c>
      <c r="G33" s="62">
        <f t="shared" ref="G33" si="8">SUM(G34:G35)</f>
        <v>49248541</v>
      </c>
      <c r="H33" s="142"/>
    </row>
    <row r="34" spans="1:9" ht="15" customHeight="1" x14ac:dyDescent="0.25">
      <c r="A34" s="64">
        <v>28</v>
      </c>
      <c r="B34" s="80" t="s">
        <v>112</v>
      </c>
      <c r="C34" s="61" t="s">
        <v>293</v>
      </c>
      <c r="D34" s="22">
        <f>'3. melléklet'!E38</f>
        <v>0</v>
      </c>
      <c r="E34" s="22">
        <f>'3. melléklet'!F38</f>
        <v>0</v>
      </c>
      <c r="F34" s="22">
        <f>'3. melléklet'!G38</f>
        <v>0</v>
      </c>
      <c r="G34" s="22">
        <f>'3. melléklet'!H38</f>
        <v>0</v>
      </c>
      <c r="H34" s="142"/>
    </row>
    <row r="35" spans="1:9" ht="24" x14ac:dyDescent="0.25">
      <c r="A35" s="64">
        <v>29</v>
      </c>
      <c r="B35" s="79" t="s">
        <v>113</v>
      </c>
      <c r="C35" s="61" t="s">
        <v>308</v>
      </c>
      <c r="D35" s="22">
        <f>'3. melléklet'!E39</f>
        <v>0</v>
      </c>
      <c r="E35" s="22">
        <f>'3. melléklet'!F39</f>
        <v>0</v>
      </c>
      <c r="F35" s="22">
        <f>'3. melléklet'!G39</f>
        <v>0</v>
      </c>
      <c r="G35" s="22">
        <f>'3. melléklet'!H39</f>
        <v>49248541</v>
      </c>
      <c r="H35" s="142"/>
    </row>
    <row r="36" spans="1:9" ht="15" customHeight="1" x14ac:dyDescent="0.25">
      <c r="A36" s="64">
        <v>30</v>
      </c>
      <c r="B36" s="86" t="s">
        <v>20</v>
      </c>
      <c r="C36" s="69" t="s">
        <v>258</v>
      </c>
      <c r="D36" s="62">
        <f>'3. melléklet'!E40</f>
        <v>27527559</v>
      </c>
      <c r="E36" s="62">
        <f>'3. melléklet'!F40</f>
        <v>27527559</v>
      </c>
      <c r="F36" s="62">
        <f>'3. melléklet'!G40</f>
        <v>27527559</v>
      </c>
      <c r="G36" s="62">
        <f>'3. melléklet'!H40</f>
        <v>1727559</v>
      </c>
      <c r="H36" s="67">
        <f t="shared" ref="H36:H42" si="9">F36/D36</f>
        <v>1</v>
      </c>
    </row>
    <row r="37" spans="1:9" ht="15" customHeight="1" x14ac:dyDescent="0.25">
      <c r="A37" s="64">
        <v>31</v>
      </c>
      <c r="B37" s="80" t="s">
        <v>155</v>
      </c>
      <c r="C37" s="46" t="s">
        <v>260</v>
      </c>
      <c r="D37" s="22">
        <f>'3. melléklet'!E41</f>
        <v>25800000</v>
      </c>
      <c r="E37" s="22">
        <f>'3. melléklet'!F41</f>
        <v>25800000</v>
      </c>
      <c r="F37" s="22">
        <f>'3. melléklet'!G41</f>
        <v>25800000</v>
      </c>
      <c r="G37" s="22">
        <f>'3. melléklet'!H41</f>
        <v>0</v>
      </c>
      <c r="H37" s="68">
        <f t="shared" si="9"/>
        <v>1</v>
      </c>
    </row>
    <row r="38" spans="1:9" ht="14.25" customHeight="1" x14ac:dyDescent="0.25">
      <c r="A38" s="64">
        <v>32</v>
      </c>
      <c r="B38" s="79" t="s">
        <v>156</v>
      </c>
      <c r="C38" s="12" t="s">
        <v>322</v>
      </c>
      <c r="D38" s="22">
        <f>'3. melléklet'!E42</f>
        <v>1727559</v>
      </c>
      <c r="E38" s="22">
        <f>'3. melléklet'!F42</f>
        <v>1727559</v>
      </c>
      <c r="F38" s="22">
        <f>'3. melléklet'!G42</f>
        <v>1727559</v>
      </c>
      <c r="G38" s="22">
        <f>'3. melléklet'!H42</f>
        <v>1727559</v>
      </c>
      <c r="H38" s="70">
        <f t="shared" si="9"/>
        <v>1</v>
      </c>
    </row>
    <row r="39" spans="1:9" ht="15" customHeight="1" x14ac:dyDescent="0.25">
      <c r="A39" s="64">
        <v>33</v>
      </c>
      <c r="B39" s="87" t="s">
        <v>21</v>
      </c>
      <c r="C39" s="69" t="s">
        <v>215</v>
      </c>
      <c r="D39" s="62">
        <f>'3. melléklet'!E43</f>
        <v>131700</v>
      </c>
      <c r="E39" s="62">
        <f>'3. melléklet'!F43</f>
        <v>131700</v>
      </c>
      <c r="F39" s="62">
        <f>'3. melléklet'!G43</f>
        <v>131700</v>
      </c>
      <c r="G39" s="62">
        <f>'3. melléklet'!H43</f>
        <v>131700</v>
      </c>
      <c r="H39" s="67">
        <f t="shared" si="9"/>
        <v>1</v>
      </c>
      <c r="I39" s="163"/>
    </row>
    <row r="40" spans="1:9" ht="15" customHeight="1" x14ac:dyDescent="0.25">
      <c r="A40" s="64">
        <v>34</v>
      </c>
      <c r="B40" s="79" t="s">
        <v>169</v>
      </c>
      <c r="C40" s="13" t="s">
        <v>216</v>
      </c>
      <c r="D40" s="22">
        <f>'3. melléklet'!E44</f>
        <v>131700</v>
      </c>
      <c r="E40" s="22">
        <f>'3. melléklet'!F44</f>
        <v>131700</v>
      </c>
      <c r="F40" s="22">
        <f>'3. melléklet'!G44</f>
        <v>131700</v>
      </c>
      <c r="G40" s="22">
        <f>'3. melléklet'!H44</f>
        <v>131700</v>
      </c>
      <c r="H40" s="68">
        <f t="shared" si="9"/>
        <v>1</v>
      </c>
    </row>
    <row r="41" spans="1:9" ht="15.75" customHeight="1" x14ac:dyDescent="0.25">
      <c r="A41" s="64">
        <v>35</v>
      </c>
      <c r="B41" s="82" t="s">
        <v>337</v>
      </c>
      <c r="C41" s="78" t="s">
        <v>258</v>
      </c>
      <c r="D41" s="24">
        <f>D33+D36+D39</f>
        <v>27659259</v>
      </c>
      <c r="E41" s="24">
        <f t="shared" ref="E41:F41" si="10">E33+E36+E39</f>
        <v>27659259</v>
      </c>
      <c r="F41" s="24">
        <f t="shared" si="10"/>
        <v>27659259</v>
      </c>
      <c r="G41" s="24">
        <f t="shared" ref="G41" si="11">G33+G36+G39</f>
        <v>51107800</v>
      </c>
      <c r="H41" s="67">
        <f t="shared" si="9"/>
        <v>1</v>
      </c>
    </row>
    <row r="42" spans="1:9" ht="15" customHeight="1" x14ac:dyDescent="0.25">
      <c r="A42" s="64">
        <v>36</v>
      </c>
      <c r="B42" s="178" t="s">
        <v>338</v>
      </c>
      <c r="C42" s="179"/>
      <c r="D42" s="24">
        <f>D19+D15+D9+D36+D33+D30+D39</f>
        <v>324099837</v>
      </c>
      <c r="E42" s="24">
        <f>E19+E15+E9+E36+E33+E30+E39</f>
        <v>340564170</v>
      </c>
      <c r="F42" s="24">
        <f>F19+F15+F9+F36+F33+F30+F39</f>
        <v>361602569</v>
      </c>
      <c r="G42" s="24">
        <f>G19+G15+G9+G36+G33+G30+G39</f>
        <v>392394321</v>
      </c>
      <c r="H42" s="71">
        <f t="shared" si="9"/>
        <v>1.1157135170049468</v>
      </c>
    </row>
    <row r="43" spans="1:9" ht="15" customHeight="1" x14ac:dyDescent="0.25">
      <c r="A43" s="64">
        <v>37</v>
      </c>
      <c r="B43" s="80" t="s">
        <v>28</v>
      </c>
      <c r="C43" s="61" t="s">
        <v>339</v>
      </c>
      <c r="D43" s="22">
        <f>'3. melléklet'!E47</f>
        <v>0</v>
      </c>
      <c r="E43" s="22">
        <f>'3. melléklet'!F47</f>
        <v>150000667</v>
      </c>
      <c r="F43" s="22">
        <f>'3. melléklet'!G47</f>
        <v>151083601</v>
      </c>
      <c r="G43" s="22">
        <f>'3. melléklet'!H47</f>
        <v>151083601</v>
      </c>
      <c r="H43" s="142"/>
    </row>
    <row r="44" spans="1:9" ht="15" customHeight="1" x14ac:dyDescent="0.25">
      <c r="A44" s="64">
        <v>38</v>
      </c>
      <c r="B44" s="79" t="s">
        <v>43</v>
      </c>
      <c r="C44" s="61" t="s">
        <v>266</v>
      </c>
      <c r="D44" s="22">
        <f>'3. melléklet'!E48+'4. melléklet'!E16</f>
        <v>453404243</v>
      </c>
      <c r="E44" s="22">
        <f>'3. melléklet'!F48+'4. melléklet'!E16</f>
        <v>453404243</v>
      </c>
      <c r="F44" s="22">
        <f>'3. melléklet'!G48+'4. melléklet'!F16</f>
        <v>453404243</v>
      </c>
      <c r="G44" s="22">
        <f>'3. melléklet'!H48+'4. melléklet'!G16</f>
        <v>453404243</v>
      </c>
      <c r="H44" s="68">
        <f>F44/D44</f>
        <v>1</v>
      </c>
    </row>
    <row r="45" spans="1:9" ht="15" customHeight="1" x14ac:dyDescent="0.25">
      <c r="A45" s="64">
        <v>39</v>
      </c>
      <c r="B45" s="80" t="s">
        <v>44</v>
      </c>
      <c r="C45" s="61" t="s">
        <v>269</v>
      </c>
      <c r="D45" s="22">
        <v>0</v>
      </c>
      <c r="E45" s="22">
        <f>'3. melléklet'!F49</f>
        <v>0</v>
      </c>
      <c r="F45" s="22">
        <f>'3. melléklet'!G49</f>
        <v>0</v>
      </c>
      <c r="G45" s="22">
        <f>'3. melléklet'!H49</f>
        <v>2367073</v>
      </c>
      <c r="H45" s="142"/>
    </row>
    <row r="46" spans="1:9" ht="15" customHeight="1" x14ac:dyDescent="0.25">
      <c r="A46" s="64">
        <v>40</v>
      </c>
      <c r="B46" s="80" t="s">
        <v>526</v>
      </c>
      <c r="C46" s="61" t="s">
        <v>521</v>
      </c>
      <c r="D46" s="22">
        <f>'3. melléklet'!E50</f>
        <v>0</v>
      </c>
      <c r="E46" s="22">
        <f>'3. melléklet'!F50</f>
        <v>0</v>
      </c>
      <c r="F46" s="22">
        <f>'3. melléklet'!G50</f>
        <v>0</v>
      </c>
      <c r="G46" s="22">
        <f>'3. melléklet'!H50</f>
        <v>0</v>
      </c>
      <c r="H46" s="142"/>
    </row>
    <row r="47" spans="1:9" ht="15" customHeight="1" x14ac:dyDescent="0.25">
      <c r="A47" s="64">
        <v>41</v>
      </c>
      <c r="B47" s="87" t="s">
        <v>35</v>
      </c>
      <c r="C47" s="78" t="s">
        <v>327</v>
      </c>
      <c r="D47" s="24">
        <f>SUM(D43:D46)</f>
        <v>453404243</v>
      </c>
      <c r="E47" s="24">
        <f>SUM(E43:E46)</f>
        <v>603404910</v>
      </c>
      <c r="F47" s="24">
        <f>SUM(F43:F46)</f>
        <v>604487844</v>
      </c>
      <c r="G47" s="24">
        <f>SUM(G43:G46)</f>
        <v>606854917</v>
      </c>
      <c r="H47" s="71">
        <f t="shared" ref="H47:H48" si="12">F47/D47</f>
        <v>1.3332205274488356</v>
      </c>
    </row>
    <row r="48" spans="1:9" ht="15" customHeight="1" x14ac:dyDescent="0.25">
      <c r="A48" s="129">
        <v>42</v>
      </c>
      <c r="B48" s="180" t="s">
        <v>356</v>
      </c>
      <c r="C48" s="181"/>
      <c r="D48" s="72">
        <f>D47+D42</f>
        <v>777504080</v>
      </c>
      <c r="E48" s="72">
        <f>E47+E42</f>
        <v>943969080</v>
      </c>
      <c r="F48" s="72">
        <f>F47+F42</f>
        <v>966090413</v>
      </c>
      <c r="G48" s="72">
        <f>G47+G42</f>
        <v>999249238</v>
      </c>
      <c r="H48" s="73">
        <f t="shared" si="12"/>
        <v>1.2425534963109133</v>
      </c>
    </row>
    <row r="49" spans="1:9" ht="15" customHeight="1" x14ac:dyDescent="0.25">
      <c r="A49" s="64">
        <v>43</v>
      </c>
      <c r="B49" s="81"/>
      <c r="C49" s="175" t="s">
        <v>10</v>
      </c>
      <c r="D49" s="176"/>
      <c r="E49" s="176"/>
      <c r="F49" s="176"/>
      <c r="G49" s="176"/>
      <c r="H49" s="177"/>
    </row>
    <row r="50" spans="1:9" ht="15" customHeight="1" x14ac:dyDescent="0.25">
      <c r="A50" s="64">
        <v>44</v>
      </c>
      <c r="B50" s="85" t="s">
        <v>4</v>
      </c>
      <c r="C50" s="66" t="s">
        <v>49</v>
      </c>
      <c r="D50" s="21">
        <f>'3. melléklet'!E54+'4. melléklet'!E21</f>
        <v>89906318</v>
      </c>
      <c r="E50" s="21">
        <f>'3. melléklet'!F54+'4. melléklet'!E21</f>
        <v>89906318</v>
      </c>
      <c r="F50" s="21">
        <f>'3. melléklet'!G54+'4. melléklet'!F21</f>
        <v>95727431</v>
      </c>
      <c r="G50" s="21">
        <f>'3. melléklet'!H54+'4. melléklet'!G21</f>
        <v>94573925</v>
      </c>
      <c r="H50" s="67">
        <f t="shared" ref="H50:H52" si="13">F50/D50</f>
        <v>1.0647464286102786</v>
      </c>
      <c r="I50" s="25"/>
    </row>
    <row r="51" spans="1:9" ht="15" customHeight="1" x14ac:dyDescent="0.25">
      <c r="A51" s="64">
        <v>45</v>
      </c>
      <c r="B51" s="80" t="s">
        <v>50</v>
      </c>
      <c r="C51" s="6" t="s">
        <v>117</v>
      </c>
      <c r="D51" s="50">
        <f>SUM(D52:D58)</f>
        <v>71902023</v>
      </c>
      <c r="E51" s="50">
        <f>SUM(E52:E58)</f>
        <v>71902023</v>
      </c>
      <c r="F51" s="50">
        <f>SUM(F52:F58)</f>
        <v>76899434</v>
      </c>
      <c r="G51" s="50">
        <f>SUM(G52:G58)</f>
        <v>75546789</v>
      </c>
      <c r="H51" s="68">
        <f t="shared" si="13"/>
        <v>1.0695030653031834</v>
      </c>
      <c r="I51" s="25"/>
    </row>
    <row r="52" spans="1:9" ht="15" customHeight="1" x14ac:dyDescent="0.25">
      <c r="A52" s="64">
        <v>46</v>
      </c>
      <c r="B52" s="88" t="s">
        <v>340</v>
      </c>
      <c r="C52" s="7" t="s">
        <v>349</v>
      </c>
      <c r="D52" s="55">
        <f>'3. melléklet'!E56+'4. melléklet'!E23</f>
        <v>64765140</v>
      </c>
      <c r="E52" s="55">
        <f>'3. melléklet'!F56+'4. melléklet'!E23</f>
        <v>64765140</v>
      </c>
      <c r="F52" s="55">
        <f>'3. melléklet'!G56+'4. melléklet'!F23</f>
        <v>65671761</v>
      </c>
      <c r="G52" s="55">
        <f>'3. melléklet'!H56+'4. melléklet'!G23</f>
        <v>64323078</v>
      </c>
      <c r="H52" s="70">
        <f t="shared" si="13"/>
        <v>1.0139985955407493</v>
      </c>
      <c r="I52" s="25"/>
    </row>
    <row r="53" spans="1:9" ht="15" customHeight="1" x14ac:dyDescent="0.25">
      <c r="A53" s="64">
        <v>47</v>
      </c>
      <c r="B53" s="88" t="s">
        <v>341</v>
      </c>
      <c r="C53" s="7" t="s">
        <v>350</v>
      </c>
      <c r="D53" s="55">
        <f>'3. melléklet'!E57+'4. melléklet'!E24</f>
        <v>0</v>
      </c>
      <c r="E53" s="55">
        <f>'3. melléklet'!F57+'4. melléklet'!E24</f>
        <v>0</v>
      </c>
      <c r="F53" s="55">
        <f>'3. melléklet'!G57+'4. melléklet'!F24</f>
        <v>3562300</v>
      </c>
      <c r="G53" s="55">
        <f>'3. melléklet'!H57+'4. melléklet'!G24</f>
        <v>3520200</v>
      </c>
      <c r="H53" s="142"/>
      <c r="I53" s="25"/>
    </row>
    <row r="54" spans="1:9" ht="15" customHeight="1" x14ac:dyDescent="0.25">
      <c r="A54" s="64">
        <v>48</v>
      </c>
      <c r="B54" s="88" t="s">
        <v>343</v>
      </c>
      <c r="C54" s="7" t="s">
        <v>354</v>
      </c>
      <c r="D54" s="55">
        <f>'4. melléklet'!E25</f>
        <v>0</v>
      </c>
      <c r="E54" s="55">
        <f>'4. melléklet'!E25</f>
        <v>0</v>
      </c>
      <c r="F54" s="55">
        <f>'4. melléklet'!F25</f>
        <v>0</v>
      </c>
      <c r="G54" s="55">
        <f>'4. melléklet'!G25</f>
        <v>0</v>
      </c>
      <c r="H54" s="142"/>
      <c r="I54" s="25"/>
    </row>
    <row r="55" spans="1:9" ht="15" customHeight="1" x14ac:dyDescent="0.25">
      <c r="A55" s="64">
        <v>49</v>
      </c>
      <c r="B55" s="88" t="s">
        <v>344</v>
      </c>
      <c r="C55" s="7" t="s">
        <v>351</v>
      </c>
      <c r="D55" s="55">
        <f>'3. melléklet'!E58+'4. melléklet'!E26</f>
        <v>3598618</v>
      </c>
      <c r="E55" s="55">
        <f>'3. melléklet'!F58+'4. melléklet'!E26</f>
        <v>3598618</v>
      </c>
      <c r="F55" s="55">
        <f>'3. melléklet'!G58+'4. melléklet'!F26</f>
        <v>3655960</v>
      </c>
      <c r="G55" s="55">
        <f>'3. melléklet'!H58+'4. melléklet'!G26</f>
        <v>3655371</v>
      </c>
      <c r="H55" s="70">
        <f t="shared" ref="H55:H77" si="14">F55/D55</f>
        <v>1.0159344503917893</v>
      </c>
      <c r="I55" s="25"/>
    </row>
    <row r="56" spans="1:9" ht="15" customHeight="1" x14ac:dyDescent="0.25">
      <c r="A56" s="64">
        <v>50</v>
      </c>
      <c r="B56" s="88" t="s">
        <v>345</v>
      </c>
      <c r="C56" s="7" t="s">
        <v>352</v>
      </c>
      <c r="D56" s="55">
        <f>'3. melléklet'!E59+'4. melléklet'!E27</f>
        <v>878800</v>
      </c>
      <c r="E56" s="55">
        <f>'3. melléklet'!F59+'4. melléklet'!E27</f>
        <v>878800</v>
      </c>
      <c r="F56" s="55">
        <f>'3. melléklet'!G59+'4. melléklet'!F27</f>
        <v>780000</v>
      </c>
      <c r="G56" s="55">
        <f>'3. melléklet'!H59+'4. melléklet'!G27</f>
        <v>698795</v>
      </c>
      <c r="H56" s="70">
        <f t="shared" si="14"/>
        <v>0.8875739644970414</v>
      </c>
      <c r="I56" s="25"/>
    </row>
    <row r="57" spans="1:9" ht="15" customHeight="1" x14ac:dyDescent="0.25">
      <c r="A57" s="64">
        <v>51</v>
      </c>
      <c r="B57" s="88" t="s">
        <v>429</v>
      </c>
      <c r="C57" s="7" t="s">
        <v>469</v>
      </c>
      <c r="D57" s="55">
        <f>'4. melléklet'!E28</f>
        <v>1142865</v>
      </c>
      <c r="E57" s="55">
        <f>'4. melléklet'!E28</f>
        <v>1142865</v>
      </c>
      <c r="F57" s="55">
        <f>'4. melléklet'!F28</f>
        <v>1142865</v>
      </c>
      <c r="G57" s="55">
        <f>'4. melléklet'!G28</f>
        <v>1142864</v>
      </c>
      <c r="H57" s="70">
        <f t="shared" si="14"/>
        <v>1</v>
      </c>
      <c r="I57" s="25"/>
    </row>
    <row r="58" spans="1:9" ht="15" customHeight="1" x14ac:dyDescent="0.25">
      <c r="A58" s="64">
        <v>52</v>
      </c>
      <c r="B58" s="88" t="s">
        <v>506</v>
      </c>
      <c r="C58" s="7" t="s">
        <v>353</v>
      </c>
      <c r="D58" s="55">
        <f>'3. melléklet'!E60</f>
        <v>1516600</v>
      </c>
      <c r="E58" s="55">
        <f>'3. melléklet'!F60</f>
        <v>1516600</v>
      </c>
      <c r="F58" s="55">
        <f>'3. melléklet'!G60</f>
        <v>2086548</v>
      </c>
      <c r="G58" s="55">
        <f>'3. melléklet'!H60</f>
        <v>2206481</v>
      </c>
      <c r="H58" s="70">
        <f t="shared" si="14"/>
        <v>1.3758064090729263</v>
      </c>
      <c r="I58" s="25"/>
    </row>
    <row r="59" spans="1:9" ht="15" customHeight="1" x14ac:dyDescent="0.25">
      <c r="A59" s="64">
        <v>53</v>
      </c>
      <c r="B59" s="80" t="s">
        <v>51</v>
      </c>
      <c r="C59" s="6" t="s">
        <v>53</v>
      </c>
      <c r="D59" s="50">
        <f>SUM(D60:D62)</f>
        <v>18004295</v>
      </c>
      <c r="E59" s="50">
        <f t="shared" ref="E59:F59" si="15">SUM(E60:E62)</f>
        <v>18004295</v>
      </c>
      <c r="F59" s="50">
        <f t="shared" si="15"/>
        <v>18827997</v>
      </c>
      <c r="G59" s="50">
        <f t="shared" ref="G59" si="16">SUM(G60:G62)</f>
        <v>19027136</v>
      </c>
      <c r="H59" s="68">
        <f t="shared" si="14"/>
        <v>1.0457503056909476</v>
      </c>
      <c r="I59" s="25"/>
    </row>
    <row r="60" spans="1:9" ht="15" customHeight="1" x14ac:dyDescent="0.25">
      <c r="A60" s="64">
        <v>54</v>
      </c>
      <c r="B60" s="88" t="s">
        <v>346</v>
      </c>
      <c r="C60" s="7" t="s">
        <v>140</v>
      </c>
      <c r="D60" s="55">
        <f>'3. melléklet'!E62</f>
        <v>12193243</v>
      </c>
      <c r="E60" s="55">
        <f>'3. melléklet'!F62</f>
        <v>12193243</v>
      </c>
      <c r="F60" s="55">
        <f>'3. melléklet'!G62</f>
        <v>12753843</v>
      </c>
      <c r="G60" s="55">
        <f>'3. melléklet'!H62</f>
        <v>12753843</v>
      </c>
      <c r="H60" s="70">
        <f t="shared" si="14"/>
        <v>1.0459762837499424</v>
      </c>
      <c r="I60" s="25"/>
    </row>
    <row r="61" spans="1:9" ht="15" customHeight="1" x14ac:dyDescent="0.25">
      <c r="A61" s="64">
        <v>55</v>
      </c>
      <c r="B61" s="88" t="s">
        <v>347</v>
      </c>
      <c r="C61" s="7" t="s">
        <v>141</v>
      </c>
      <c r="D61" s="55">
        <f>'3. melléklet'!E63+'4. melléklet'!E31</f>
        <v>4935052</v>
      </c>
      <c r="E61" s="55">
        <f>'3. melléklet'!F63+'4. melléklet'!E31</f>
        <v>4935052</v>
      </c>
      <c r="F61" s="55">
        <f>'3. melléklet'!G63+'4. melléklet'!F31</f>
        <v>5249154</v>
      </c>
      <c r="G61" s="55">
        <f>'3. melléklet'!H63+'4. melléklet'!G31</f>
        <v>5482246</v>
      </c>
      <c r="H61" s="70">
        <f t="shared" si="14"/>
        <v>1.063647151033059</v>
      </c>
      <c r="I61" s="25"/>
    </row>
    <row r="62" spans="1:9" ht="15" customHeight="1" x14ac:dyDescent="0.25">
      <c r="A62" s="64">
        <v>56</v>
      </c>
      <c r="B62" s="88" t="s">
        <v>348</v>
      </c>
      <c r="C62" s="7" t="s">
        <v>142</v>
      </c>
      <c r="D62" s="55">
        <f>'3. melléklet'!E64+'4. melléklet'!E32</f>
        <v>876000</v>
      </c>
      <c r="E62" s="55">
        <f>'3. melléklet'!F64+'4. melléklet'!E32</f>
        <v>876000</v>
      </c>
      <c r="F62" s="55">
        <f>'3. melléklet'!G64+'4. melléklet'!F32</f>
        <v>825000</v>
      </c>
      <c r="G62" s="55">
        <f>'3. melléklet'!H64+'4. melléklet'!G32</f>
        <v>791047</v>
      </c>
      <c r="H62" s="70">
        <f t="shared" si="14"/>
        <v>0.94178082191780821</v>
      </c>
      <c r="I62" s="25"/>
    </row>
    <row r="63" spans="1:9" ht="15" customHeight="1" x14ac:dyDescent="0.25">
      <c r="A63" s="64">
        <v>57</v>
      </c>
      <c r="B63" s="85" t="s">
        <v>5</v>
      </c>
      <c r="C63" s="66" t="s">
        <v>99</v>
      </c>
      <c r="D63" s="21">
        <f>'3. melléklet'!E65+'4. melléklet'!E33</f>
        <v>12303307</v>
      </c>
      <c r="E63" s="21">
        <f>'3. melléklet'!F65+'4. melléklet'!E33</f>
        <v>12303307</v>
      </c>
      <c r="F63" s="21">
        <f>'3. melléklet'!G65+'4. melléklet'!F33</f>
        <v>12531785</v>
      </c>
      <c r="G63" s="21">
        <f>'3. melléklet'!H65+'4. melléklet'!G33</f>
        <v>12142522</v>
      </c>
      <c r="H63" s="67">
        <f t="shared" si="14"/>
        <v>1.0185704542689213</v>
      </c>
      <c r="I63" s="25"/>
    </row>
    <row r="64" spans="1:9" ht="15" customHeight="1" x14ac:dyDescent="0.25">
      <c r="A64" s="64">
        <v>58</v>
      </c>
      <c r="B64" s="85" t="s">
        <v>17</v>
      </c>
      <c r="C64" s="66" t="s">
        <v>55</v>
      </c>
      <c r="D64" s="21">
        <f>'3. melléklet'!E66+'4. melléklet'!E34</f>
        <v>152024571</v>
      </c>
      <c r="E64" s="21">
        <f>'3. melléklet'!F66+'4. melléklet'!E34</f>
        <v>164069571</v>
      </c>
      <c r="F64" s="21">
        <f>'3. melléklet'!G66+'4. melléklet'!F34</f>
        <v>184986904</v>
      </c>
      <c r="G64" s="21">
        <f>'3. melléklet'!H66+'4. melléklet'!G34</f>
        <v>183078207</v>
      </c>
      <c r="H64" s="67">
        <f t="shared" si="14"/>
        <v>1.2168224043204174</v>
      </c>
      <c r="I64" s="25"/>
    </row>
    <row r="65" spans="1:9" ht="15" customHeight="1" x14ac:dyDescent="0.25">
      <c r="A65" s="64">
        <v>59</v>
      </c>
      <c r="B65" s="80" t="s">
        <v>54</v>
      </c>
      <c r="C65" s="6" t="s">
        <v>127</v>
      </c>
      <c r="D65" s="50">
        <f>'3. melléklet'!E67+'4. melléklet'!E35</f>
        <v>15599500</v>
      </c>
      <c r="E65" s="50">
        <f>'3. melléklet'!F67+'4. melléklet'!E35</f>
        <v>15599500</v>
      </c>
      <c r="F65" s="50">
        <f>'3. melléklet'!G67+'4. melléklet'!F35</f>
        <v>15006500</v>
      </c>
      <c r="G65" s="50">
        <f>'3. melléklet'!H67+'4. melléklet'!G35</f>
        <v>15086500</v>
      </c>
      <c r="H65" s="68">
        <f t="shared" si="14"/>
        <v>0.96198596108849643</v>
      </c>
      <c r="I65" s="25"/>
    </row>
    <row r="66" spans="1:9" ht="15" customHeight="1" x14ac:dyDescent="0.25">
      <c r="A66" s="64">
        <v>60</v>
      </c>
      <c r="B66" s="80" t="s">
        <v>56</v>
      </c>
      <c r="C66" s="6" t="s">
        <v>465</v>
      </c>
      <c r="D66" s="50">
        <f>'3. melléklet'!E68+'4. melléklet'!E36</f>
        <v>4856000</v>
      </c>
      <c r="E66" s="50">
        <f>'3. melléklet'!F68+'4. melléklet'!E36</f>
        <v>4856000</v>
      </c>
      <c r="F66" s="50">
        <f>'3. melléklet'!G68+'4. melléklet'!F36</f>
        <v>5681000</v>
      </c>
      <c r="G66" s="50">
        <f>'3. melléklet'!H68+'4. melléklet'!G36</f>
        <v>5681000</v>
      </c>
      <c r="H66" s="68">
        <f t="shared" si="14"/>
        <v>1.1698929159802307</v>
      </c>
      <c r="I66" s="25"/>
    </row>
    <row r="67" spans="1:9" ht="15" customHeight="1" x14ac:dyDescent="0.25">
      <c r="A67" s="64">
        <v>61</v>
      </c>
      <c r="B67" s="80" t="s">
        <v>128</v>
      </c>
      <c r="C67" s="6" t="s">
        <v>129</v>
      </c>
      <c r="D67" s="50">
        <f>'3. melléklet'!E69+'4. melléklet'!E37</f>
        <v>95726532</v>
      </c>
      <c r="E67" s="50">
        <f>'3. melléklet'!F69+'4. melléklet'!E37</f>
        <v>95801532</v>
      </c>
      <c r="F67" s="50">
        <f>'3. melléklet'!G69+'4. melléklet'!F37</f>
        <v>104000232</v>
      </c>
      <c r="G67" s="50">
        <f>'3. melléklet'!H69+'4. melléklet'!G37</f>
        <v>101860616</v>
      </c>
      <c r="H67" s="68">
        <f t="shared" si="14"/>
        <v>1.0864305833204111</v>
      </c>
      <c r="I67" s="25"/>
    </row>
    <row r="68" spans="1:9" ht="15" customHeight="1" x14ac:dyDescent="0.25">
      <c r="A68" s="64">
        <v>62</v>
      </c>
      <c r="B68" s="80" t="s">
        <v>130</v>
      </c>
      <c r="C68" s="6" t="s">
        <v>131</v>
      </c>
      <c r="D68" s="50">
        <f>'3. melléklet'!E70+'4. melléklet'!E38</f>
        <v>370000</v>
      </c>
      <c r="E68" s="50">
        <f>'3. melléklet'!F70+'4. melléklet'!E38</f>
        <v>370000</v>
      </c>
      <c r="F68" s="50">
        <f>'3. melléklet'!G70+'4. melléklet'!F38</f>
        <v>340000</v>
      </c>
      <c r="G68" s="50">
        <f>'3. melléklet'!H70+'4. melléklet'!G38</f>
        <v>370000</v>
      </c>
      <c r="H68" s="68">
        <f t="shared" si="14"/>
        <v>0.91891891891891897</v>
      </c>
      <c r="I68" s="25"/>
    </row>
    <row r="69" spans="1:9" ht="15" customHeight="1" x14ac:dyDescent="0.25">
      <c r="A69" s="64">
        <v>63</v>
      </c>
      <c r="B69" s="80" t="s">
        <v>136</v>
      </c>
      <c r="C69" s="6" t="s">
        <v>137</v>
      </c>
      <c r="D69" s="50">
        <f>'3. melléklet'!E71+'4. melléklet'!E39</f>
        <v>35472539</v>
      </c>
      <c r="E69" s="50">
        <f>'3. melléklet'!F71+'4. melléklet'!E39</f>
        <v>47442539</v>
      </c>
      <c r="F69" s="50">
        <f>'3. melléklet'!G71+'4. melléklet'!F39</f>
        <v>59959172</v>
      </c>
      <c r="G69" s="50">
        <f>'3. melléklet'!H71+'4. melléklet'!G39</f>
        <v>60080091</v>
      </c>
      <c r="H69" s="68">
        <f t="shared" si="14"/>
        <v>1.690298289614961</v>
      </c>
      <c r="I69" s="25"/>
    </row>
    <row r="70" spans="1:9" ht="15" customHeight="1" x14ac:dyDescent="0.25">
      <c r="A70" s="64">
        <v>64</v>
      </c>
      <c r="B70" s="85" t="s">
        <v>18</v>
      </c>
      <c r="C70" s="66" t="s">
        <v>309</v>
      </c>
      <c r="D70" s="21">
        <f>'3. melléklet'!E76</f>
        <v>3000000</v>
      </c>
      <c r="E70" s="21">
        <f>'3. melléklet'!F76</f>
        <v>3000000</v>
      </c>
      <c r="F70" s="21">
        <f>'3. melléklet'!G76</f>
        <v>3000000</v>
      </c>
      <c r="G70" s="21">
        <f>'3. melléklet'!H76</f>
        <v>3000000</v>
      </c>
      <c r="H70" s="67">
        <f t="shared" si="14"/>
        <v>1</v>
      </c>
      <c r="I70" s="25"/>
    </row>
    <row r="71" spans="1:9" ht="15" customHeight="1" x14ac:dyDescent="0.25">
      <c r="A71" s="64">
        <v>65</v>
      </c>
      <c r="B71" s="85" t="s">
        <v>19</v>
      </c>
      <c r="C71" s="66" t="s">
        <v>147</v>
      </c>
      <c r="D71" s="21">
        <f>SUM(D72:D74)</f>
        <v>38636343</v>
      </c>
      <c r="E71" s="21">
        <f t="shared" ref="E71:F71" si="17">SUM(E72:E74)</f>
        <v>49903399</v>
      </c>
      <c r="F71" s="21">
        <f t="shared" si="17"/>
        <v>51780399</v>
      </c>
      <c r="G71" s="21">
        <f t="shared" ref="G71" si="18">SUM(G72:G74)</f>
        <v>51780399</v>
      </c>
      <c r="H71" s="67">
        <f t="shared" si="14"/>
        <v>1.3401992781770262</v>
      </c>
      <c r="I71" s="25"/>
    </row>
    <row r="72" spans="1:9" ht="15" customHeight="1" x14ac:dyDescent="0.25">
      <c r="A72" s="64">
        <v>66</v>
      </c>
      <c r="B72" s="80" t="s">
        <v>112</v>
      </c>
      <c r="C72" s="45" t="s">
        <v>262</v>
      </c>
      <c r="D72" s="50">
        <f>'3. melléklet'!E78</f>
        <v>2298680</v>
      </c>
      <c r="E72" s="50">
        <f>'3. melléklet'!F78</f>
        <v>3438736</v>
      </c>
      <c r="F72" s="50">
        <f>'3. melléklet'!G78</f>
        <v>3438736</v>
      </c>
      <c r="G72" s="50">
        <f>'3. melléklet'!H78</f>
        <v>3438736</v>
      </c>
      <c r="H72" s="68">
        <f t="shared" si="14"/>
        <v>1.4959611603180956</v>
      </c>
      <c r="I72" s="25"/>
    </row>
    <row r="73" spans="1:9" ht="24" x14ac:dyDescent="0.25">
      <c r="A73" s="64">
        <v>67</v>
      </c>
      <c r="B73" s="80" t="s">
        <v>113</v>
      </c>
      <c r="C73" s="61" t="s">
        <v>302</v>
      </c>
      <c r="D73" s="50">
        <f>'3. melléklet'!E79</f>
        <v>27362663</v>
      </c>
      <c r="E73" s="50">
        <f>'3. melléklet'!F79</f>
        <v>27362663</v>
      </c>
      <c r="F73" s="50">
        <f>'3. melléklet'!G79</f>
        <v>29239663</v>
      </c>
      <c r="G73" s="50">
        <f>'3. melléklet'!H79</f>
        <v>29239663</v>
      </c>
      <c r="H73" s="68">
        <f t="shared" si="14"/>
        <v>1.0685971244830959</v>
      </c>
      <c r="I73" s="25"/>
    </row>
    <row r="74" spans="1:9" ht="24" x14ac:dyDescent="0.25">
      <c r="A74" s="64">
        <v>68</v>
      </c>
      <c r="B74" s="80" t="s">
        <v>153</v>
      </c>
      <c r="C74" s="61" t="s">
        <v>303</v>
      </c>
      <c r="D74" s="50">
        <f>'3. melléklet'!E80</f>
        <v>8975000</v>
      </c>
      <c r="E74" s="50">
        <f>'3. melléklet'!F80</f>
        <v>19102000</v>
      </c>
      <c r="F74" s="50">
        <f>'3. melléklet'!G80</f>
        <v>19102000</v>
      </c>
      <c r="G74" s="50">
        <f>'3. melléklet'!H80</f>
        <v>19102000</v>
      </c>
      <c r="H74" s="68">
        <f t="shared" si="14"/>
        <v>2.1283565459610028</v>
      </c>
      <c r="I74" s="25"/>
    </row>
    <row r="75" spans="1:9" ht="15" customHeight="1" x14ac:dyDescent="0.25">
      <c r="A75" s="64">
        <v>69</v>
      </c>
      <c r="B75" s="84" t="s">
        <v>33</v>
      </c>
      <c r="C75" s="44" t="s">
        <v>389</v>
      </c>
      <c r="D75" s="56">
        <f>D50+D63+D64+D70+D71</f>
        <v>295870539</v>
      </c>
      <c r="E75" s="56">
        <f>E50+E63+E64+E70+E71</f>
        <v>319182595</v>
      </c>
      <c r="F75" s="56">
        <f>F50+F63+F64+F70+F71</f>
        <v>348026519</v>
      </c>
      <c r="G75" s="56">
        <f>G50+G63+G64+G70+G71</f>
        <v>344575053</v>
      </c>
      <c r="H75" s="71">
        <f t="shared" si="14"/>
        <v>1.1762797342928422</v>
      </c>
      <c r="I75" s="25"/>
    </row>
    <row r="76" spans="1:9" ht="15" customHeight="1" x14ac:dyDescent="0.25">
      <c r="A76" s="64">
        <v>70</v>
      </c>
      <c r="B76" s="79" t="s">
        <v>20</v>
      </c>
      <c r="C76" s="45" t="s">
        <v>100</v>
      </c>
      <c r="D76" s="22">
        <f>'3. melléklet'!E83</f>
        <v>381807997</v>
      </c>
      <c r="E76" s="22">
        <f>'3. melléklet'!F83</f>
        <v>375837997</v>
      </c>
      <c r="F76" s="22">
        <f>'3. melléklet'!G83</f>
        <v>368306206</v>
      </c>
      <c r="G76" s="22">
        <f>'3. melléklet'!H83</f>
        <v>367284924</v>
      </c>
      <c r="H76" s="68">
        <f t="shared" si="14"/>
        <v>0.96463722314333822</v>
      </c>
    </row>
    <row r="77" spans="1:9" ht="15" customHeight="1" x14ac:dyDescent="0.25">
      <c r="A77" s="64">
        <v>71</v>
      </c>
      <c r="B77" s="79" t="s">
        <v>21</v>
      </c>
      <c r="C77" s="45" t="s">
        <v>167</v>
      </c>
      <c r="D77" s="22">
        <f>'3. melléklet'!E89</f>
        <v>15909300</v>
      </c>
      <c r="E77" s="22">
        <f>'3. melléklet'!F89</f>
        <v>15909300</v>
      </c>
      <c r="F77" s="22">
        <f>'3. melléklet'!G89</f>
        <v>15909300</v>
      </c>
      <c r="G77" s="22">
        <f>'3. melléklet'!H89</f>
        <v>15909300</v>
      </c>
      <c r="H77" s="68">
        <f t="shared" si="14"/>
        <v>1</v>
      </c>
    </row>
    <row r="78" spans="1:9" ht="15" customHeight="1" x14ac:dyDescent="0.25">
      <c r="A78" s="64">
        <v>72</v>
      </c>
      <c r="B78" s="79" t="s">
        <v>28</v>
      </c>
      <c r="C78" s="45" t="s">
        <v>61</v>
      </c>
      <c r="D78" s="22">
        <f>'3. melléklet'!E92</f>
        <v>0</v>
      </c>
      <c r="E78" s="22">
        <f>'3. melléklet'!F92</f>
        <v>0</v>
      </c>
      <c r="F78" s="22">
        <f>'3. melléklet'!G92</f>
        <v>0</v>
      </c>
      <c r="G78" s="22">
        <f>'3. melléklet'!H92</f>
        <v>0</v>
      </c>
      <c r="H78" s="142"/>
    </row>
    <row r="79" spans="1:9" ht="15" customHeight="1" x14ac:dyDescent="0.25">
      <c r="A79" s="64">
        <v>73</v>
      </c>
      <c r="B79" s="87" t="s">
        <v>34</v>
      </c>
      <c r="C79" s="44" t="s">
        <v>12</v>
      </c>
      <c r="D79" s="24">
        <f>'3. melléklet'!E83+'3. melléklet'!E89+'3. melléklet'!E92</f>
        <v>397717297</v>
      </c>
      <c r="E79" s="24">
        <f>'3. melléklet'!F83+'3. melléklet'!F89+'3. melléklet'!F92</f>
        <v>391747297</v>
      </c>
      <c r="F79" s="24">
        <f>'3. melléklet'!G83+'3. melléklet'!G89+'3. melléklet'!G92</f>
        <v>384215506</v>
      </c>
      <c r="G79" s="24">
        <f>'3. melléklet'!H83+'3. melléklet'!H89+'3. melléklet'!H92</f>
        <v>383194224</v>
      </c>
      <c r="H79" s="71">
        <f t="shared" ref="H79:H81" si="19">F79/D79</f>
        <v>0.96605178828820215</v>
      </c>
    </row>
    <row r="80" spans="1:9" ht="15" customHeight="1" x14ac:dyDescent="0.25">
      <c r="A80" s="64">
        <v>74</v>
      </c>
      <c r="B80" s="87" t="s">
        <v>35</v>
      </c>
      <c r="C80" s="44" t="s">
        <v>13</v>
      </c>
      <c r="D80" s="56">
        <f>'3. melléklet'!E81</f>
        <v>81708571</v>
      </c>
      <c r="E80" s="56">
        <f>'3. melléklet'!F81</f>
        <v>80830848</v>
      </c>
      <c r="F80" s="56">
        <f>'3. melléklet'!G81</f>
        <v>80557114</v>
      </c>
      <c r="G80" s="56">
        <f>'3. melléklet'!H81</f>
        <v>117947866</v>
      </c>
      <c r="H80" s="71">
        <f t="shared" si="19"/>
        <v>0.98590775746157644</v>
      </c>
    </row>
    <row r="81" spans="1:8" ht="15" customHeight="1" x14ac:dyDescent="0.25">
      <c r="A81" s="64">
        <v>75</v>
      </c>
      <c r="B81" s="171" t="s">
        <v>355</v>
      </c>
      <c r="C81" s="172"/>
      <c r="D81" s="56">
        <f>D75+D79+D80</f>
        <v>775296407</v>
      </c>
      <c r="E81" s="56">
        <f>E75+E79+E80</f>
        <v>791760740</v>
      </c>
      <c r="F81" s="56">
        <f>F75+F79+F80</f>
        <v>812799139</v>
      </c>
      <c r="G81" s="56">
        <f>G75+G79+G80</f>
        <v>845717143</v>
      </c>
      <c r="H81" s="71">
        <f t="shared" si="19"/>
        <v>1.0483721215026862</v>
      </c>
    </row>
    <row r="82" spans="1:8" ht="15" customHeight="1" x14ac:dyDescent="0.25">
      <c r="A82" s="64">
        <v>76</v>
      </c>
      <c r="B82" s="64" t="s">
        <v>43</v>
      </c>
      <c r="C82" s="92" t="s">
        <v>358</v>
      </c>
      <c r="D82" s="50">
        <f>'3. melléklet'!E95</f>
        <v>0</v>
      </c>
      <c r="E82" s="50">
        <f>'3. melléklet'!F95</f>
        <v>150000667</v>
      </c>
      <c r="F82" s="50">
        <f>'3. melléklet'!G95</f>
        <v>151083601</v>
      </c>
      <c r="G82" s="50">
        <f>'3. melléklet'!H95</f>
        <v>151083601</v>
      </c>
      <c r="H82" s="142"/>
    </row>
    <row r="83" spans="1:8" ht="15" customHeight="1" x14ac:dyDescent="0.25">
      <c r="A83" s="64">
        <v>77</v>
      </c>
      <c r="B83" s="64" t="s">
        <v>44</v>
      </c>
      <c r="C83" s="45" t="s">
        <v>280</v>
      </c>
      <c r="D83" s="50">
        <f>'3. melléklet'!E96</f>
        <v>2207673</v>
      </c>
      <c r="E83" s="50">
        <f>'3. melléklet'!F96</f>
        <v>2207673</v>
      </c>
      <c r="F83" s="50">
        <f>'3. melléklet'!G96</f>
        <v>2207673</v>
      </c>
      <c r="G83" s="50">
        <f>'3. melléklet'!H96</f>
        <v>2448494</v>
      </c>
      <c r="H83" s="68">
        <f>F83/D83</f>
        <v>1</v>
      </c>
    </row>
    <row r="84" spans="1:8" ht="15" customHeight="1" x14ac:dyDescent="0.25">
      <c r="A84" s="64">
        <v>78</v>
      </c>
      <c r="B84" s="64" t="s">
        <v>526</v>
      </c>
      <c r="C84" s="45" t="s">
        <v>527</v>
      </c>
      <c r="D84" s="50">
        <f>'3. melléklet'!E98</f>
        <v>0</v>
      </c>
      <c r="E84" s="50">
        <f>'3. melléklet'!F98</f>
        <v>0</v>
      </c>
      <c r="F84" s="50">
        <f>'3. melléklet'!G98</f>
        <v>0</v>
      </c>
      <c r="G84" s="50">
        <f>'3. melléklet'!H98</f>
        <v>0</v>
      </c>
      <c r="H84" s="142"/>
    </row>
    <row r="85" spans="1:8" ht="15" customHeight="1" x14ac:dyDescent="0.25">
      <c r="A85" s="64">
        <v>79</v>
      </c>
      <c r="B85" s="87" t="s">
        <v>36</v>
      </c>
      <c r="C85" s="91" t="s">
        <v>15</v>
      </c>
      <c r="D85" s="56">
        <f>SUM(D82:D84)</f>
        <v>2207673</v>
      </c>
      <c r="E85" s="56">
        <f>SUM(E82:E84)</f>
        <v>152208340</v>
      </c>
      <c r="F85" s="56">
        <f>SUM(F82:F84)</f>
        <v>153291274</v>
      </c>
      <c r="G85" s="56">
        <f>SUM(G82:G84)</f>
        <v>153532095</v>
      </c>
      <c r="H85" s="71">
        <f t="shared" ref="H85:H86" si="20">F85/D85</f>
        <v>69.435679106461876</v>
      </c>
    </row>
    <row r="86" spans="1:8" s="9" customFormat="1" ht="15" customHeight="1" x14ac:dyDescent="0.25">
      <c r="A86" s="129">
        <v>80</v>
      </c>
      <c r="B86" s="173" t="s">
        <v>357</v>
      </c>
      <c r="C86" s="174"/>
      <c r="D86" s="74">
        <f>D81+D85</f>
        <v>777504080</v>
      </c>
      <c r="E86" s="74">
        <f>E81+E85</f>
        <v>943969080</v>
      </c>
      <c r="F86" s="74">
        <f>F81+F85</f>
        <v>966090413</v>
      </c>
      <c r="G86" s="74">
        <f>G81+G85</f>
        <v>999249238</v>
      </c>
      <c r="H86" s="73">
        <f t="shared" si="20"/>
        <v>1.2425534963109133</v>
      </c>
    </row>
    <row r="89" spans="1:8" x14ac:dyDescent="0.25">
      <c r="D89" s="20"/>
      <c r="E89" s="20"/>
      <c r="F89" s="20"/>
      <c r="G89" s="20"/>
      <c r="H89" s="20"/>
    </row>
  </sheetData>
  <sheetProtection selectLockedCells="1" selectUnlockedCells="1"/>
  <mergeCells count="7">
    <mergeCell ref="A4:H4"/>
    <mergeCell ref="B81:C81"/>
    <mergeCell ref="B86:C86"/>
    <mergeCell ref="C49:H49"/>
    <mergeCell ref="B8:H8"/>
    <mergeCell ref="B42:C42"/>
    <mergeCell ref="B48:C48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96" firstPageNumber="0" orientation="portrait" r:id="rId1"/>
  <headerFooter alignWithMargins="0"/>
  <rowBreaks count="1" manualBreakCount="1">
    <brk id="48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/>
  </sheetViews>
  <sheetFormatPr defaultRowHeight="13.2" x14ac:dyDescent="0.25"/>
  <cols>
    <col min="1" max="1" width="4.6640625" style="1" customWidth="1"/>
    <col min="2" max="2" width="40.44140625" customWidth="1"/>
    <col min="3" max="3" width="11.44140625" customWidth="1"/>
    <col min="4" max="6" width="11.44140625" style="1" customWidth="1"/>
  </cols>
  <sheetData>
    <row r="1" spans="1:7" ht="15" customHeight="1" x14ac:dyDescent="0.25">
      <c r="D1"/>
      <c r="E1"/>
      <c r="F1" s="2" t="s">
        <v>275</v>
      </c>
    </row>
    <row r="2" spans="1:7" ht="15" customHeight="1" x14ac:dyDescent="0.25">
      <c r="D2"/>
      <c r="E2"/>
      <c r="F2" s="2" t="str">
        <f>'1. melléklet'!H2</f>
        <v>a 6/2024. (V.6.) önkormányzati rendelethez</v>
      </c>
    </row>
    <row r="3" spans="1:7" ht="15" customHeight="1" x14ac:dyDescent="0.25">
      <c r="D3" s="3"/>
      <c r="E3" s="3"/>
    </row>
    <row r="4" spans="1:7" ht="16.2" customHeight="1" x14ac:dyDescent="0.25">
      <c r="A4" s="189" t="s">
        <v>490</v>
      </c>
      <c r="B4" s="189"/>
      <c r="C4" s="189"/>
      <c r="D4" s="189"/>
      <c r="E4" s="189"/>
      <c r="F4" s="189"/>
      <c r="G4" s="1"/>
    </row>
    <row r="5" spans="1:7" ht="15" customHeight="1" x14ac:dyDescent="0.25">
      <c r="B5" s="1"/>
      <c r="C5" s="1"/>
      <c r="F5"/>
    </row>
    <row r="6" spans="1:7" ht="24.75" customHeight="1" x14ac:dyDescent="0.25">
      <c r="A6" s="64"/>
      <c r="B6" s="64" t="s">
        <v>33</v>
      </c>
      <c r="C6" s="64" t="s">
        <v>34</v>
      </c>
      <c r="D6" s="64" t="s">
        <v>35</v>
      </c>
      <c r="E6" s="64" t="s">
        <v>36</v>
      </c>
      <c r="F6" s="64" t="s">
        <v>37</v>
      </c>
    </row>
    <row r="7" spans="1:7" ht="34.200000000000003" x14ac:dyDescent="0.25">
      <c r="A7" s="118">
        <v>1</v>
      </c>
      <c r="B7" s="124" t="s">
        <v>60</v>
      </c>
      <c r="C7" s="63" t="s">
        <v>467</v>
      </c>
      <c r="D7" s="63" t="s">
        <v>550</v>
      </c>
      <c r="E7" s="63" t="s">
        <v>544</v>
      </c>
      <c r="F7" s="63" t="s">
        <v>553</v>
      </c>
    </row>
    <row r="8" spans="1:7" ht="15" customHeight="1" x14ac:dyDescent="0.25">
      <c r="A8" s="86" t="s">
        <v>392</v>
      </c>
      <c r="B8" s="69" t="s">
        <v>107</v>
      </c>
      <c r="C8" s="62">
        <v>0</v>
      </c>
      <c r="D8" s="62">
        <v>0</v>
      </c>
      <c r="E8" s="62">
        <v>0</v>
      </c>
      <c r="F8" s="62">
        <v>0</v>
      </c>
    </row>
    <row r="9" spans="1:7" ht="24" x14ac:dyDescent="0.25">
      <c r="A9" s="118">
        <v>3</v>
      </c>
      <c r="B9" s="54" t="s">
        <v>396</v>
      </c>
      <c r="C9" s="22">
        <f>SUM(C10:C13)</f>
        <v>18967270</v>
      </c>
      <c r="D9" s="22">
        <f>SUM(D10:D13)</f>
        <v>18967270</v>
      </c>
      <c r="E9" s="22">
        <f>SUM(E10:E13)</f>
        <v>18967270</v>
      </c>
      <c r="F9" s="22">
        <f>SUM(F10:F13)</f>
        <v>18967270</v>
      </c>
    </row>
    <row r="10" spans="1:7" ht="24" x14ac:dyDescent="0.25">
      <c r="A10" s="79" t="s">
        <v>393</v>
      </c>
      <c r="B10" s="77" t="s">
        <v>463</v>
      </c>
      <c r="C10" s="55">
        <v>3419000</v>
      </c>
      <c r="D10" s="55">
        <v>3419000</v>
      </c>
      <c r="E10" s="55">
        <v>3419000</v>
      </c>
      <c r="F10" s="55">
        <v>3419000</v>
      </c>
    </row>
    <row r="11" spans="1:7" ht="15" customHeight="1" x14ac:dyDescent="0.25">
      <c r="A11" s="118">
        <v>5</v>
      </c>
      <c r="B11" s="77" t="s">
        <v>108</v>
      </c>
      <c r="C11" s="55">
        <v>10452000</v>
      </c>
      <c r="D11" s="55">
        <v>10452000</v>
      </c>
      <c r="E11" s="55">
        <v>10452000</v>
      </c>
      <c r="F11" s="55">
        <v>10452000</v>
      </c>
    </row>
    <row r="12" spans="1:7" ht="24" x14ac:dyDescent="0.25">
      <c r="A12" s="79" t="s">
        <v>394</v>
      </c>
      <c r="B12" s="77" t="s">
        <v>466</v>
      </c>
      <c r="C12" s="55">
        <v>823225</v>
      </c>
      <c r="D12" s="55">
        <v>823225</v>
      </c>
      <c r="E12" s="55">
        <v>823225</v>
      </c>
      <c r="F12" s="55">
        <v>823225</v>
      </c>
    </row>
    <row r="13" spans="1:7" ht="15" customHeight="1" x14ac:dyDescent="0.25">
      <c r="A13" s="118">
        <v>7</v>
      </c>
      <c r="B13" s="77" t="s">
        <v>109</v>
      </c>
      <c r="C13" s="55">
        <v>4273045</v>
      </c>
      <c r="D13" s="55">
        <v>4273045</v>
      </c>
      <c r="E13" s="55">
        <v>4273045</v>
      </c>
      <c r="F13" s="55">
        <v>4273045</v>
      </c>
    </row>
    <row r="14" spans="1:7" ht="15" customHeight="1" x14ac:dyDescent="0.25">
      <c r="A14" s="79" t="s">
        <v>395</v>
      </c>
      <c r="B14" s="61" t="s">
        <v>110</v>
      </c>
      <c r="C14" s="22">
        <v>6600000</v>
      </c>
      <c r="D14" s="22">
        <v>6600000</v>
      </c>
      <c r="E14" s="22">
        <v>6600000</v>
      </c>
      <c r="F14" s="22">
        <v>6600000</v>
      </c>
    </row>
    <row r="15" spans="1:7" ht="15" customHeight="1" x14ac:dyDescent="0.25">
      <c r="A15" s="118">
        <v>9</v>
      </c>
      <c r="B15" s="61" t="s">
        <v>114</v>
      </c>
      <c r="C15" s="22">
        <v>140250</v>
      </c>
      <c r="D15" s="22">
        <v>140250</v>
      </c>
      <c r="E15" s="22">
        <v>140250</v>
      </c>
      <c r="F15" s="22">
        <v>140250</v>
      </c>
    </row>
    <row r="16" spans="1:7" ht="24" x14ac:dyDescent="0.25">
      <c r="A16" s="118">
        <v>10</v>
      </c>
      <c r="B16" s="61" t="s">
        <v>494</v>
      </c>
      <c r="C16" s="22">
        <v>3915653</v>
      </c>
      <c r="D16" s="22">
        <v>3915653</v>
      </c>
      <c r="E16" s="22">
        <v>3915653</v>
      </c>
      <c r="F16" s="22">
        <v>3915653</v>
      </c>
    </row>
    <row r="17" spans="1:6" ht="24" x14ac:dyDescent="0.25">
      <c r="A17" s="86" t="s">
        <v>491</v>
      </c>
      <c r="B17" s="69" t="s">
        <v>374</v>
      </c>
      <c r="C17" s="21">
        <f>C9+C14+C15+C16</f>
        <v>29623173</v>
      </c>
      <c r="D17" s="21">
        <f>D9+D14+D15+D16</f>
        <v>29623173</v>
      </c>
      <c r="E17" s="21">
        <f>E9+E14+E15+E16</f>
        <v>29623173</v>
      </c>
      <c r="F17" s="21">
        <f>F9+F14+F15+F16</f>
        <v>29623173</v>
      </c>
    </row>
    <row r="18" spans="1:6" ht="15" customHeight="1" x14ac:dyDescent="0.25">
      <c r="A18" s="118">
        <v>12</v>
      </c>
      <c r="B18" s="61" t="s">
        <v>397</v>
      </c>
      <c r="C18" s="22">
        <v>2080000</v>
      </c>
      <c r="D18" s="22">
        <v>2080000</v>
      </c>
      <c r="E18" s="22">
        <v>2080000</v>
      </c>
      <c r="F18" s="22">
        <v>2041000</v>
      </c>
    </row>
    <row r="19" spans="1:6" ht="15" customHeight="1" x14ac:dyDescent="0.25">
      <c r="A19" s="118">
        <v>13</v>
      </c>
      <c r="B19" s="61" t="s">
        <v>492</v>
      </c>
      <c r="C19" s="22">
        <v>4310000</v>
      </c>
      <c r="D19" s="22">
        <v>4310000</v>
      </c>
      <c r="E19" s="22">
        <v>4310000</v>
      </c>
      <c r="F19" s="22">
        <v>4130000</v>
      </c>
    </row>
    <row r="20" spans="1:6" ht="15" customHeight="1" x14ac:dyDescent="0.25">
      <c r="A20" s="118">
        <v>14</v>
      </c>
      <c r="B20" s="54" t="s">
        <v>495</v>
      </c>
      <c r="C20" s="22">
        <v>9999510</v>
      </c>
      <c r="D20" s="22">
        <v>9999510</v>
      </c>
      <c r="E20" s="22">
        <v>9999510</v>
      </c>
      <c r="F20" s="22">
        <v>9999510</v>
      </c>
    </row>
    <row r="21" spans="1:6" x14ac:dyDescent="0.25">
      <c r="A21" s="118">
        <v>15</v>
      </c>
      <c r="B21" s="61" t="s">
        <v>398</v>
      </c>
      <c r="C21" s="50">
        <v>3878000</v>
      </c>
      <c r="D21" s="50">
        <v>3878000</v>
      </c>
      <c r="E21" s="50">
        <v>3878000</v>
      </c>
      <c r="F21" s="50">
        <v>3878000</v>
      </c>
    </row>
    <row r="22" spans="1:6" ht="15" customHeight="1" x14ac:dyDescent="0.25">
      <c r="A22" s="118">
        <v>16</v>
      </c>
      <c r="B22" s="61" t="s">
        <v>514</v>
      </c>
      <c r="C22" s="50">
        <v>0</v>
      </c>
      <c r="D22" s="50">
        <v>565318</v>
      </c>
      <c r="E22" s="50">
        <v>565318</v>
      </c>
      <c r="F22" s="50">
        <v>2447678</v>
      </c>
    </row>
    <row r="23" spans="1:6" ht="24" x14ac:dyDescent="0.25">
      <c r="A23" s="125">
        <v>17</v>
      </c>
      <c r="B23" s="69" t="s">
        <v>375</v>
      </c>
      <c r="C23" s="62">
        <f>SUM(C18:C22)</f>
        <v>20267510</v>
      </c>
      <c r="D23" s="62">
        <f>SUM(D18:D22)</f>
        <v>20832828</v>
      </c>
      <c r="E23" s="62">
        <f>SUM(E18:E22)</f>
        <v>20832828</v>
      </c>
      <c r="F23" s="62">
        <f>SUM(F18:F22)</f>
        <v>22496188</v>
      </c>
    </row>
    <row r="24" spans="1:6" ht="24" x14ac:dyDescent="0.25">
      <c r="A24" s="118">
        <v>18</v>
      </c>
      <c r="B24" s="61" t="s">
        <v>400</v>
      </c>
      <c r="C24" s="22">
        <v>1735000</v>
      </c>
      <c r="D24" s="22">
        <v>1735000</v>
      </c>
      <c r="E24" s="22">
        <v>1735000</v>
      </c>
      <c r="F24" s="22">
        <v>1735000</v>
      </c>
    </row>
    <row r="25" spans="1:6" ht="24" x14ac:dyDescent="0.25">
      <c r="A25" s="118">
        <v>19</v>
      </c>
      <c r="B25" s="61" t="s">
        <v>401</v>
      </c>
      <c r="C25" s="22">
        <v>1296144</v>
      </c>
      <c r="D25" s="22">
        <v>1296144</v>
      </c>
      <c r="E25" s="22">
        <v>1296144</v>
      </c>
      <c r="F25" s="22">
        <v>1296144</v>
      </c>
    </row>
    <row r="26" spans="1:6" ht="15" customHeight="1" x14ac:dyDescent="0.25">
      <c r="A26" s="118">
        <v>20</v>
      </c>
      <c r="B26" s="61" t="s">
        <v>514</v>
      </c>
      <c r="C26" s="50">
        <v>0</v>
      </c>
      <c r="D26" s="50">
        <v>35038</v>
      </c>
      <c r="E26" s="50">
        <v>35038</v>
      </c>
      <c r="F26" s="50">
        <v>125136</v>
      </c>
    </row>
    <row r="27" spans="1:6" ht="24" x14ac:dyDescent="0.25">
      <c r="A27" s="125">
        <v>21</v>
      </c>
      <c r="B27" s="69" t="s">
        <v>399</v>
      </c>
      <c r="C27" s="62">
        <f>SUM(C24:C26)</f>
        <v>3031144</v>
      </c>
      <c r="D27" s="62">
        <f>SUM(D24:D26)</f>
        <v>3066182</v>
      </c>
      <c r="E27" s="62">
        <f>SUM(E24:E26)</f>
        <v>3066182</v>
      </c>
      <c r="F27" s="62">
        <f>SUM(F24:F26)</f>
        <v>3156280</v>
      </c>
    </row>
    <row r="28" spans="1:6" ht="24" x14ac:dyDescent="0.25">
      <c r="A28" s="118">
        <v>22</v>
      </c>
      <c r="B28" s="61" t="s">
        <v>402</v>
      </c>
      <c r="C28" s="22">
        <v>2270000</v>
      </c>
      <c r="D28" s="22">
        <v>2270000</v>
      </c>
      <c r="E28" s="22">
        <v>2270000</v>
      </c>
      <c r="F28" s="22">
        <v>2270000</v>
      </c>
    </row>
    <row r="29" spans="1:6" ht="15" customHeight="1" x14ac:dyDescent="0.25">
      <c r="A29" s="118">
        <v>23</v>
      </c>
      <c r="B29" s="61" t="s">
        <v>493</v>
      </c>
      <c r="C29" s="22">
        <v>705120</v>
      </c>
      <c r="D29" s="22">
        <v>705120</v>
      </c>
      <c r="E29" s="22">
        <v>705120</v>
      </c>
      <c r="F29" s="22">
        <v>705120</v>
      </c>
    </row>
    <row r="30" spans="1:6" ht="15" customHeight="1" x14ac:dyDescent="0.25">
      <c r="A30" s="118">
        <v>24</v>
      </c>
      <c r="B30" s="61" t="s">
        <v>514</v>
      </c>
      <c r="C30" s="50">
        <v>0</v>
      </c>
      <c r="D30" s="50">
        <v>276360</v>
      </c>
      <c r="E30" s="50">
        <v>276360</v>
      </c>
      <c r="F30" s="50">
        <v>987000</v>
      </c>
    </row>
    <row r="31" spans="1:6" ht="24" x14ac:dyDescent="0.25">
      <c r="A31" s="125">
        <v>25</v>
      </c>
      <c r="B31" s="69" t="s">
        <v>377</v>
      </c>
      <c r="C31" s="62">
        <f>SUM(C28:C30)</f>
        <v>2975120</v>
      </c>
      <c r="D31" s="62">
        <f>SUM(D28:D30)</f>
        <v>3251480</v>
      </c>
      <c r="E31" s="62">
        <f>SUM(E28:E30)</f>
        <v>3251480</v>
      </c>
      <c r="F31" s="62">
        <f>SUM(F28:F30)</f>
        <v>3962120</v>
      </c>
    </row>
    <row r="32" spans="1:6" ht="15" customHeight="1" x14ac:dyDescent="0.25">
      <c r="A32" s="79" t="s">
        <v>515</v>
      </c>
      <c r="B32" s="61" t="s">
        <v>516</v>
      </c>
      <c r="C32" s="22">
        <v>0</v>
      </c>
      <c r="D32" s="22">
        <v>10127000</v>
      </c>
      <c r="E32" s="22">
        <v>10127000</v>
      </c>
      <c r="F32" s="22">
        <v>10127000</v>
      </c>
    </row>
    <row r="33" spans="1:6" ht="24" x14ac:dyDescent="0.25">
      <c r="A33" s="79" t="s">
        <v>517</v>
      </c>
      <c r="B33" s="61" t="s">
        <v>541</v>
      </c>
      <c r="C33" s="22">
        <v>0</v>
      </c>
      <c r="D33" s="22">
        <v>0</v>
      </c>
      <c r="E33" s="22">
        <v>826770</v>
      </c>
      <c r="F33" s="22">
        <v>826770</v>
      </c>
    </row>
    <row r="34" spans="1:6" ht="24" x14ac:dyDescent="0.25">
      <c r="A34" s="86" t="s">
        <v>518</v>
      </c>
      <c r="B34" s="69" t="s">
        <v>330</v>
      </c>
      <c r="C34" s="62">
        <f>SUM(C32:C33)</f>
        <v>0</v>
      </c>
      <c r="D34" s="62">
        <f t="shared" ref="D34:E34" si="0">SUM(D32:D33)</f>
        <v>10127000</v>
      </c>
      <c r="E34" s="62">
        <f t="shared" si="0"/>
        <v>10953770</v>
      </c>
      <c r="F34" s="62">
        <f t="shared" ref="F34" si="1">SUM(F32:F33)</f>
        <v>10953770</v>
      </c>
    </row>
    <row r="35" spans="1:6" ht="15" customHeight="1" x14ac:dyDescent="0.25">
      <c r="A35" s="86" t="s">
        <v>542</v>
      </c>
      <c r="B35" s="69" t="s">
        <v>359</v>
      </c>
      <c r="C35" s="62">
        <f>SUM(C33:C34)</f>
        <v>0</v>
      </c>
      <c r="D35" s="62">
        <v>0</v>
      </c>
      <c r="E35" s="62">
        <v>0</v>
      </c>
      <c r="F35" s="62">
        <v>4826898</v>
      </c>
    </row>
    <row r="36" spans="1:6" ht="22.8" x14ac:dyDescent="0.25">
      <c r="A36" s="160" t="s">
        <v>551</v>
      </c>
      <c r="B36" s="126" t="s">
        <v>403</v>
      </c>
      <c r="C36" s="127">
        <f>C17+C27+C31+C23+C34+C35</f>
        <v>55896947</v>
      </c>
      <c r="D36" s="127">
        <f t="shared" ref="D36:F36" si="2">D17+D27+D31+D23+D34+D35</f>
        <v>66900663</v>
      </c>
      <c r="E36" s="127">
        <f t="shared" si="2"/>
        <v>67727433</v>
      </c>
      <c r="F36" s="127">
        <f t="shared" si="2"/>
        <v>75018429</v>
      </c>
    </row>
  </sheetData>
  <sheetProtection selectLockedCells="1" selectUnlockedCells="1"/>
  <mergeCells count="1">
    <mergeCell ref="A4:F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6" width="10.5546875" style="1" customWidth="1"/>
    <col min="7" max="7" width="8.6640625" style="1" customWidth="1"/>
    <col min="8" max="8" width="8.6640625" customWidth="1"/>
    <col min="10" max="13" width="10.109375" bestFit="1" customWidth="1"/>
  </cols>
  <sheetData>
    <row r="1" spans="1:9" s="9" customFormat="1" ht="15" customHeight="1" x14ac:dyDescent="0.25">
      <c r="B1" s="1"/>
      <c r="C1" s="1"/>
      <c r="D1" s="1"/>
      <c r="E1" s="1"/>
      <c r="F1" s="1"/>
      <c r="G1" s="2" t="s">
        <v>276</v>
      </c>
    </row>
    <row r="2" spans="1:9" s="9" customFormat="1" ht="15" customHeight="1" x14ac:dyDescent="0.25">
      <c r="A2" s="1"/>
      <c r="B2" s="1"/>
      <c r="C2" s="1"/>
      <c r="D2" s="1"/>
      <c r="E2" s="1"/>
      <c r="F2" s="1"/>
      <c r="G2" s="2" t="str">
        <f>'1. melléklet'!H2</f>
        <v>a 6/2024. (V.6.) önkormányzati rendelethez</v>
      </c>
    </row>
    <row r="3" spans="1:9" s="9" customFormat="1" ht="15" customHeight="1" x14ac:dyDescent="0.25">
      <c r="A3" s="12"/>
      <c r="B3" s="12"/>
      <c r="C3" s="12"/>
      <c r="D3" s="12"/>
      <c r="E3" s="12"/>
      <c r="F3" s="12"/>
    </row>
    <row r="4" spans="1:9" s="9" customFormat="1" ht="15" customHeight="1" x14ac:dyDescent="0.25">
      <c r="A4" s="170" t="s">
        <v>449</v>
      </c>
      <c r="B4" s="170"/>
      <c r="C4" s="170"/>
      <c r="D4" s="170"/>
      <c r="E4" s="170"/>
      <c r="F4" s="170"/>
      <c r="G4" s="170"/>
    </row>
    <row r="5" spans="1:9" ht="15" customHeight="1" x14ac:dyDescent="0.25">
      <c r="G5"/>
    </row>
    <row r="6" spans="1:9" x14ac:dyDescent="0.25">
      <c r="A6" s="64"/>
      <c r="B6" s="64" t="s">
        <v>33</v>
      </c>
      <c r="C6" s="64" t="s">
        <v>34</v>
      </c>
      <c r="D6" s="64" t="s">
        <v>35</v>
      </c>
      <c r="E6" s="64" t="s">
        <v>36</v>
      </c>
      <c r="F6" s="64" t="s">
        <v>37</v>
      </c>
      <c r="G6" s="64" t="s">
        <v>38</v>
      </c>
    </row>
    <row r="7" spans="1:9" ht="36" x14ac:dyDescent="0.25">
      <c r="A7" s="117">
        <v>1</v>
      </c>
      <c r="B7" s="117" t="s">
        <v>60</v>
      </c>
      <c r="C7" s="63" t="s">
        <v>483</v>
      </c>
      <c r="D7" s="63" t="s">
        <v>543</v>
      </c>
      <c r="E7" s="63" t="s">
        <v>544</v>
      </c>
      <c r="F7" s="63" t="s">
        <v>553</v>
      </c>
      <c r="G7" s="65" t="s">
        <v>501</v>
      </c>
    </row>
    <row r="8" spans="1:9" ht="15" customHeight="1" x14ac:dyDescent="0.25">
      <c r="A8" s="64">
        <v>2</v>
      </c>
      <c r="B8" s="164" t="s">
        <v>404</v>
      </c>
      <c r="C8" s="165"/>
      <c r="D8" s="165"/>
      <c r="E8" s="165"/>
      <c r="F8" s="165"/>
      <c r="G8" s="166"/>
    </row>
    <row r="9" spans="1:9" ht="15" customHeight="1" x14ac:dyDescent="0.25">
      <c r="A9" s="64">
        <v>3</v>
      </c>
      <c r="B9" s="128" t="s">
        <v>456</v>
      </c>
      <c r="C9" s="22">
        <v>23532663</v>
      </c>
      <c r="D9" s="22">
        <v>23532663</v>
      </c>
      <c r="E9" s="22">
        <v>25409663</v>
      </c>
      <c r="F9" s="22">
        <v>25409663</v>
      </c>
      <c r="G9" s="68">
        <f>E9/C9</f>
        <v>1.0797614787582688</v>
      </c>
    </row>
    <row r="10" spans="1:9" ht="15" customHeight="1" x14ac:dyDescent="0.25">
      <c r="A10" s="64">
        <v>4</v>
      </c>
      <c r="B10" s="128" t="s">
        <v>457</v>
      </c>
      <c r="C10" s="22">
        <v>28914920</v>
      </c>
      <c r="D10" s="22">
        <v>28914920</v>
      </c>
      <c r="E10" s="22">
        <v>29414920</v>
      </c>
      <c r="F10" s="22">
        <v>28695456</v>
      </c>
      <c r="G10" s="68">
        <f t="shared" ref="G10:G20" si="0">E10/C10</f>
        <v>1.017292110785712</v>
      </c>
    </row>
    <row r="11" spans="1:9" ht="15" customHeight="1" x14ac:dyDescent="0.25">
      <c r="A11" s="64">
        <v>5</v>
      </c>
      <c r="B11" s="128" t="s">
        <v>263</v>
      </c>
      <c r="C11" s="22">
        <v>80000</v>
      </c>
      <c r="D11" s="22">
        <v>80000</v>
      </c>
      <c r="E11" s="22">
        <v>80000</v>
      </c>
      <c r="F11" s="22">
        <v>80000</v>
      </c>
      <c r="G11" s="68">
        <f t="shared" si="0"/>
        <v>1</v>
      </c>
    </row>
    <row r="12" spans="1:9" ht="24" x14ac:dyDescent="0.25">
      <c r="A12" s="64">
        <v>6</v>
      </c>
      <c r="B12" s="61" t="s">
        <v>455</v>
      </c>
      <c r="C12" s="22">
        <v>1850000</v>
      </c>
      <c r="D12" s="22">
        <v>1850000</v>
      </c>
      <c r="E12" s="22">
        <v>1850000</v>
      </c>
      <c r="F12" s="22">
        <v>1850000</v>
      </c>
      <c r="G12" s="68">
        <f t="shared" si="0"/>
        <v>1</v>
      </c>
    </row>
    <row r="13" spans="1:9" ht="15" customHeight="1" x14ac:dyDescent="0.25">
      <c r="A13" s="64">
        <v>7</v>
      </c>
      <c r="B13" s="61" t="s">
        <v>450</v>
      </c>
      <c r="C13" s="22">
        <v>800000</v>
      </c>
      <c r="D13" s="22">
        <v>800000</v>
      </c>
      <c r="E13" s="22">
        <v>800000</v>
      </c>
      <c r="F13" s="22">
        <v>800000</v>
      </c>
      <c r="G13" s="68">
        <f t="shared" si="0"/>
        <v>1</v>
      </c>
    </row>
    <row r="14" spans="1:9" ht="24" x14ac:dyDescent="0.25">
      <c r="A14" s="64">
        <v>8</v>
      </c>
      <c r="B14" s="61" t="s">
        <v>451</v>
      </c>
      <c r="C14" s="22">
        <v>200000</v>
      </c>
      <c r="D14" s="22">
        <v>200000</v>
      </c>
      <c r="E14" s="22">
        <v>200000</v>
      </c>
      <c r="F14" s="22">
        <v>200000</v>
      </c>
      <c r="G14" s="68">
        <f t="shared" si="0"/>
        <v>1</v>
      </c>
    </row>
    <row r="15" spans="1:9" ht="24" x14ac:dyDescent="0.25">
      <c r="A15" s="64">
        <v>9</v>
      </c>
      <c r="B15" s="61" t="s">
        <v>454</v>
      </c>
      <c r="C15" s="22">
        <v>250000</v>
      </c>
      <c r="D15" s="22">
        <v>250000</v>
      </c>
      <c r="E15" s="22">
        <v>250000</v>
      </c>
      <c r="F15" s="22">
        <v>250000</v>
      </c>
      <c r="G15" s="68">
        <f t="shared" si="0"/>
        <v>1</v>
      </c>
      <c r="I15" s="25"/>
    </row>
    <row r="16" spans="1:9" ht="24" x14ac:dyDescent="0.25">
      <c r="A16" s="64">
        <v>10</v>
      </c>
      <c r="B16" s="61" t="s">
        <v>453</v>
      </c>
      <c r="C16" s="22">
        <v>200000</v>
      </c>
      <c r="D16" s="22">
        <v>200000</v>
      </c>
      <c r="E16" s="22">
        <v>200000</v>
      </c>
      <c r="F16" s="22">
        <v>200000</v>
      </c>
      <c r="G16" s="68">
        <f t="shared" si="0"/>
        <v>1</v>
      </c>
    </row>
    <row r="17" spans="1:11" ht="24" x14ac:dyDescent="0.25">
      <c r="A17" s="64">
        <v>11</v>
      </c>
      <c r="B17" s="61" t="s">
        <v>452</v>
      </c>
      <c r="C17" s="22">
        <v>50000</v>
      </c>
      <c r="D17" s="22">
        <v>50000</v>
      </c>
      <c r="E17" s="22">
        <v>50000</v>
      </c>
      <c r="F17" s="22">
        <v>50000</v>
      </c>
      <c r="G17" s="68">
        <f t="shared" si="0"/>
        <v>1</v>
      </c>
      <c r="H17" s="25"/>
      <c r="I17" s="25"/>
      <c r="J17" s="25"/>
      <c r="K17" s="25"/>
    </row>
    <row r="18" spans="1:11" ht="15" customHeight="1" x14ac:dyDescent="0.25">
      <c r="A18" s="64">
        <v>12</v>
      </c>
      <c r="B18" s="61" t="s">
        <v>458</v>
      </c>
      <c r="C18" s="22">
        <v>100000</v>
      </c>
      <c r="D18" s="22">
        <v>100000</v>
      </c>
      <c r="E18" s="22">
        <v>100000</v>
      </c>
      <c r="F18" s="22">
        <v>100000</v>
      </c>
      <c r="G18" s="68">
        <f t="shared" si="0"/>
        <v>1</v>
      </c>
      <c r="H18" s="25"/>
    </row>
    <row r="19" spans="1:11" ht="24" x14ac:dyDescent="0.25">
      <c r="A19" s="64">
        <v>13</v>
      </c>
      <c r="B19" s="52" t="s">
        <v>461</v>
      </c>
      <c r="C19" s="22">
        <v>200000</v>
      </c>
      <c r="D19" s="22">
        <v>200000</v>
      </c>
      <c r="E19" s="22">
        <v>200000</v>
      </c>
      <c r="F19" s="22">
        <v>200000</v>
      </c>
      <c r="G19" s="68">
        <f t="shared" si="0"/>
        <v>1</v>
      </c>
      <c r="H19" s="25"/>
      <c r="I19" s="25"/>
    </row>
    <row r="20" spans="1:11" ht="15" customHeight="1" x14ac:dyDescent="0.25">
      <c r="A20" s="64">
        <v>14</v>
      </c>
      <c r="B20" s="128" t="s">
        <v>459</v>
      </c>
      <c r="C20" s="22">
        <v>100000</v>
      </c>
      <c r="D20" s="22">
        <v>100000</v>
      </c>
      <c r="E20" s="22">
        <v>100000</v>
      </c>
      <c r="F20" s="22">
        <v>100000</v>
      </c>
      <c r="G20" s="68">
        <f t="shared" si="0"/>
        <v>1</v>
      </c>
    </row>
    <row r="21" spans="1:11" ht="24" x14ac:dyDescent="0.25">
      <c r="A21" s="64">
        <v>15</v>
      </c>
      <c r="B21" s="52" t="s">
        <v>496</v>
      </c>
      <c r="C21" s="22">
        <v>0</v>
      </c>
      <c r="D21" s="22">
        <v>0</v>
      </c>
      <c r="E21" s="22">
        <v>0</v>
      </c>
      <c r="F21" s="22">
        <v>0</v>
      </c>
      <c r="G21" s="104"/>
      <c r="J21" s="25"/>
    </row>
    <row r="22" spans="1:11" ht="15" customHeight="1" x14ac:dyDescent="0.25">
      <c r="A22" s="129">
        <v>16</v>
      </c>
      <c r="B22" s="130" t="s">
        <v>98</v>
      </c>
      <c r="C22" s="131">
        <f>SUM(C9:C21)</f>
        <v>56277583</v>
      </c>
      <c r="D22" s="131">
        <f>SUM(D9:D21)</f>
        <v>56277583</v>
      </c>
      <c r="E22" s="131">
        <f>SUM(E9:E21)</f>
        <v>58654583</v>
      </c>
      <c r="F22" s="131">
        <f>SUM(F9:F21)</f>
        <v>57935119</v>
      </c>
      <c r="G22" s="154">
        <f>E22/C22</f>
        <v>1.0422370662222646</v>
      </c>
      <c r="H22" s="25"/>
      <c r="I22" s="25"/>
      <c r="J22" s="25"/>
      <c r="K22" s="25"/>
    </row>
    <row r="23" spans="1:11" ht="15" customHeight="1" x14ac:dyDescent="0.25">
      <c r="A23" s="64">
        <v>17</v>
      </c>
      <c r="B23" s="164" t="s">
        <v>405</v>
      </c>
      <c r="C23" s="165"/>
      <c r="D23" s="165"/>
      <c r="E23" s="165"/>
      <c r="F23" s="165"/>
      <c r="G23" s="166"/>
      <c r="H23" s="25"/>
    </row>
    <row r="24" spans="1:11" ht="15" customHeight="1" x14ac:dyDescent="0.25">
      <c r="A24" s="64">
        <v>18</v>
      </c>
      <c r="B24" s="128" t="s">
        <v>64</v>
      </c>
      <c r="C24" s="22">
        <v>100000</v>
      </c>
      <c r="D24" s="22">
        <v>100000</v>
      </c>
      <c r="E24" s="22">
        <v>130000</v>
      </c>
      <c r="F24" s="22">
        <v>130000</v>
      </c>
      <c r="G24" s="68">
        <f t="shared" ref="G24:G35" si="1">E24/C24</f>
        <v>1.3</v>
      </c>
    </row>
    <row r="25" spans="1:11" ht="15" customHeight="1" x14ac:dyDescent="0.25">
      <c r="A25" s="64">
        <v>19</v>
      </c>
      <c r="B25" s="128" t="s">
        <v>460</v>
      </c>
      <c r="C25" s="22">
        <v>4500000</v>
      </c>
      <c r="D25" s="22">
        <v>4500000</v>
      </c>
      <c r="E25" s="22">
        <v>4500000</v>
      </c>
      <c r="F25" s="22">
        <v>4500000</v>
      </c>
      <c r="G25" s="68">
        <f t="shared" si="1"/>
        <v>1</v>
      </c>
    </row>
    <row r="26" spans="1:11" ht="15" customHeight="1" x14ac:dyDescent="0.25">
      <c r="A26" s="64">
        <v>20</v>
      </c>
      <c r="B26" s="128" t="s">
        <v>65</v>
      </c>
      <c r="C26" s="22">
        <v>825000</v>
      </c>
      <c r="D26" s="22">
        <v>825000</v>
      </c>
      <c r="E26" s="22">
        <v>825000</v>
      </c>
      <c r="F26" s="22">
        <v>825000</v>
      </c>
      <c r="G26" s="68">
        <f t="shared" si="1"/>
        <v>1</v>
      </c>
    </row>
    <row r="27" spans="1:11" ht="15" customHeight="1" x14ac:dyDescent="0.25">
      <c r="A27" s="64">
        <v>21</v>
      </c>
      <c r="B27" s="128" t="s">
        <v>66</v>
      </c>
      <c r="C27" s="22">
        <v>2200000</v>
      </c>
      <c r="D27" s="22">
        <v>2200000</v>
      </c>
      <c r="E27" s="22">
        <v>2200000</v>
      </c>
      <c r="F27" s="22">
        <v>2200000</v>
      </c>
      <c r="G27" s="68">
        <f t="shared" si="1"/>
        <v>1</v>
      </c>
    </row>
    <row r="28" spans="1:11" ht="15" customHeight="1" x14ac:dyDescent="0.25">
      <c r="A28" s="64">
        <v>22</v>
      </c>
      <c r="B28" s="128" t="s">
        <v>313</v>
      </c>
      <c r="C28" s="22">
        <v>300000</v>
      </c>
      <c r="D28" s="22">
        <v>300000</v>
      </c>
      <c r="E28" s="22">
        <v>300000</v>
      </c>
      <c r="F28" s="22">
        <v>300000</v>
      </c>
      <c r="G28" s="68">
        <f t="shared" si="1"/>
        <v>1</v>
      </c>
    </row>
    <row r="29" spans="1:11" ht="15" customHeight="1" x14ac:dyDescent="0.25">
      <c r="A29" s="64">
        <v>23</v>
      </c>
      <c r="B29" s="128" t="s">
        <v>67</v>
      </c>
      <c r="C29" s="22">
        <v>200000</v>
      </c>
      <c r="D29" s="22">
        <v>200000</v>
      </c>
      <c r="E29" s="22">
        <v>200000</v>
      </c>
      <c r="F29" s="22">
        <v>200000</v>
      </c>
      <c r="G29" s="68">
        <f t="shared" si="1"/>
        <v>1</v>
      </c>
    </row>
    <row r="30" spans="1:11" ht="15" customHeight="1" x14ac:dyDescent="0.25">
      <c r="A30" s="64">
        <v>24</v>
      </c>
      <c r="B30" s="128" t="s">
        <v>68</v>
      </c>
      <c r="C30" s="22">
        <v>100000</v>
      </c>
      <c r="D30" s="22">
        <v>100000</v>
      </c>
      <c r="E30" s="22">
        <v>100000</v>
      </c>
      <c r="F30" s="22">
        <v>100000</v>
      </c>
      <c r="G30" s="68">
        <f t="shared" si="1"/>
        <v>1</v>
      </c>
    </row>
    <row r="31" spans="1:11" ht="15" customHeight="1" x14ac:dyDescent="0.25">
      <c r="A31" s="64">
        <v>25</v>
      </c>
      <c r="B31" s="128" t="s">
        <v>69</v>
      </c>
      <c r="C31" s="22">
        <v>100000</v>
      </c>
      <c r="D31" s="22">
        <v>100000</v>
      </c>
      <c r="E31" s="22">
        <v>100000</v>
      </c>
      <c r="F31" s="22">
        <v>100000</v>
      </c>
      <c r="G31" s="68">
        <f t="shared" si="1"/>
        <v>1</v>
      </c>
    </row>
    <row r="32" spans="1:11" ht="15" customHeight="1" x14ac:dyDescent="0.25">
      <c r="A32" s="64">
        <v>26</v>
      </c>
      <c r="B32" s="128" t="s">
        <v>296</v>
      </c>
      <c r="C32" s="22">
        <v>100000</v>
      </c>
      <c r="D32" s="22">
        <v>100000</v>
      </c>
      <c r="E32" s="22">
        <v>100000</v>
      </c>
      <c r="F32" s="22">
        <v>100000</v>
      </c>
      <c r="G32" s="68">
        <f t="shared" si="1"/>
        <v>1</v>
      </c>
    </row>
    <row r="33" spans="1:10" ht="15" customHeight="1" x14ac:dyDescent="0.25">
      <c r="A33" s="64">
        <v>27</v>
      </c>
      <c r="B33" s="128" t="s">
        <v>297</v>
      </c>
      <c r="C33" s="22">
        <v>100000</v>
      </c>
      <c r="D33" s="22">
        <v>100000</v>
      </c>
      <c r="E33" s="22">
        <v>100000</v>
      </c>
      <c r="F33" s="22">
        <v>100000</v>
      </c>
      <c r="G33" s="68">
        <f t="shared" si="1"/>
        <v>1</v>
      </c>
    </row>
    <row r="34" spans="1:10" ht="15" customHeight="1" x14ac:dyDescent="0.25">
      <c r="A34" s="64">
        <v>28</v>
      </c>
      <c r="B34" s="128" t="s">
        <v>298</v>
      </c>
      <c r="C34" s="22">
        <v>25000</v>
      </c>
      <c r="D34" s="22">
        <v>25000</v>
      </c>
      <c r="E34" s="22">
        <v>10000</v>
      </c>
      <c r="F34" s="22">
        <v>10000</v>
      </c>
      <c r="G34" s="68">
        <f t="shared" si="1"/>
        <v>0.4</v>
      </c>
    </row>
    <row r="35" spans="1:10" ht="15" customHeight="1" x14ac:dyDescent="0.25">
      <c r="A35" s="64">
        <v>29</v>
      </c>
      <c r="B35" s="128" t="s">
        <v>326</v>
      </c>
      <c r="C35" s="22">
        <v>300000</v>
      </c>
      <c r="D35" s="22">
        <v>300000</v>
      </c>
      <c r="E35" s="22">
        <v>285000</v>
      </c>
      <c r="F35" s="22">
        <v>285000</v>
      </c>
      <c r="G35" s="68">
        <f t="shared" si="1"/>
        <v>0.95</v>
      </c>
    </row>
    <row r="36" spans="1:10" ht="15" customHeight="1" x14ac:dyDescent="0.25">
      <c r="A36" s="64">
        <v>30</v>
      </c>
      <c r="B36" s="128" t="s">
        <v>497</v>
      </c>
      <c r="C36" s="22">
        <v>0</v>
      </c>
      <c r="D36" s="22">
        <v>0</v>
      </c>
      <c r="E36" s="22">
        <v>0</v>
      </c>
      <c r="F36" s="22">
        <v>0</v>
      </c>
      <c r="G36" s="104"/>
    </row>
    <row r="37" spans="1:10" ht="15" customHeight="1" x14ac:dyDescent="0.25">
      <c r="A37" s="64">
        <v>31</v>
      </c>
      <c r="B37" s="128" t="s">
        <v>291</v>
      </c>
      <c r="C37" s="22">
        <v>125000</v>
      </c>
      <c r="D37" s="22">
        <v>125000</v>
      </c>
      <c r="E37" s="22">
        <v>125000</v>
      </c>
      <c r="F37" s="22">
        <v>125000</v>
      </c>
      <c r="G37" s="68">
        <f t="shared" ref="G37:G38" si="2">E37/C37</f>
        <v>1</v>
      </c>
      <c r="J37" s="25"/>
    </row>
    <row r="38" spans="1:10" ht="15" customHeight="1" x14ac:dyDescent="0.25">
      <c r="A38" s="129">
        <v>32</v>
      </c>
      <c r="B38" s="130" t="s">
        <v>98</v>
      </c>
      <c r="C38" s="131">
        <f>SUM(C24:C37)</f>
        <v>8975000</v>
      </c>
      <c r="D38" s="131">
        <f t="shared" ref="D38:F38" si="3">SUM(D24:D37)</f>
        <v>8975000</v>
      </c>
      <c r="E38" s="131">
        <f t="shared" si="3"/>
        <v>8975000</v>
      </c>
      <c r="F38" s="131">
        <f t="shared" si="3"/>
        <v>8975000</v>
      </c>
      <c r="G38" s="154">
        <f t="shared" si="2"/>
        <v>1</v>
      </c>
    </row>
    <row r="39" spans="1:10" ht="15" customHeight="1" x14ac:dyDescent="0.25">
      <c r="A39" s="64">
        <v>33</v>
      </c>
      <c r="B39" s="44" t="s">
        <v>406</v>
      </c>
      <c r="C39" s="44"/>
      <c r="D39" s="44"/>
      <c r="E39" s="44"/>
      <c r="F39" s="44"/>
      <c r="G39" s="44"/>
    </row>
    <row r="40" spans="1:10" x14ac:dyDescent="0.25">
      <c r="A40" s="64">
        <v>34</v>
      </c>
      <c r="B40" s="128" t="s">
        <v>70</v>
      </c>
      <c r="C40" s="22">
        <v>0</v>
      </c>
      <c r="D40" s="22">
        <v>10127000</v>
      </c>
      <c r="E40" s="22">
        <v>10127000</v>
      </c>
      <c r="F40" s="22">
        <v>10127000</v>
      </c>
      <c r="G40" s="104"/>
      <c r="H40" s="25"/>
    </row>
    <row r="41" spans="1:10" ht="15" customHeight="1" x14ac:dyDescent="0.25">
      <c r="A41" s="129">
        <v>35</v>
      </c>
      <c r="B41" s="130" t="s">
        <v>98</v>
      </c>
      <c r="C41" s="131">
        <f t="shared" ref="C41:D41" si="4">SUM(C40)</f>
        <v>0</v>
      </c>
      <c r="D41" s="131">
        <f t="shared" si="4"/>
        <v>10127000</v>
      </c>
      <c r="E41" s="131">
        <f t="shared" ref="E41:F41" si="5">SUM(E40)</f>
        <v>10127000</v>
      </c>
      <c r="F41" s="131">
        <f t="shared" si="5"/>
        <v>10127000</v>
      </c>
      <c r="G41" s="167"/>
      <c r="J41" s="25"/>
    </row>
    <row r="43" spans="1:10" ht="14.85" customHeight="1" x14ac:dyDescent="0.25">
      <c r="A43"/>
      <c r="B43"/>
      <c r="C43"/>
      <c r="D43" s="25"/>
      <c r="E43" s="25"/>
      <c r="F43" s="25"/>
      <c r="G43" s="25"/>
    </row>
    <row r="44" spans="1:10" ht="14.85" customHeight="1" x14ac:dyDescent="0.25">
      <c r="A44"/>
      <c r="B44"/>
      <c r="C44"/>
      <c r="D44"/>
      <c r="E44"/>
      <c r="F44"/>
      <c r="G44"/>
    </row>
    <row r="45" spans="1:10" ht="14.85" customHeight="1" x14ac:dyDescent="0.25">
      <c r="A45"/>
      <c r="B45"/>
      <c r="C45"/>
      <c r="D45"/>
      <c r="E45"/>
      <c r="F45"/>
      <c r="G45"/>
    </row>
    <row r="46" spans="1:10" ht="14.85" customHeight="1" x14ac:dyDescent="0.25">
      <c r="A46"/>
      <c r="B46"/>
      <c r="C46"/>
      <c r="D46"/>
      <c r="E46"/>
      <c r="F46"/>
      <c r="G46"/>
    </row>
  </sheetData>
  <sheetProtection selectLockedCells="1" selectUnlockedCells="1"/>
  <mergeCells count="1"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/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  <col min="18" max="18" width="9.109375" bestFit="1" customWidth="1"/>
  </cols>
  <sheetData>
    <row r="1" spans="1:22" ht="15" customHeight="1" x14ac:dyDescent="0.25">
      <c r="O1" s="2" t="s">
        <v>277</v>
      </c>
    </row>
    <row r="2" spans="1:22" ht="15" customHeight="1" x14ac:dyDescent="0.25">
      <c r="O2" s="2" t="str">
        <f>'1. melléklet'!H2</f>
        <v>a 6/2024. (V.6.) önkormányzati rendelethez</v>
      </c>
      <c r="Q2" s="1"/>
      <c r="R2" s="1"/>
      <c r="S2" s="1"/>
      <c r="T2" s="1"/>
      <c r="U2" s="1"/>
      <c r="V2" s="1"/>
    </row>
    <row r="3" spans="1:22" ht="15" customHeight="1" x14ac:dyDescent="0.25">
      <c r="A3" s="3"/>
    </row>
    <row r="4" spans="1:22" ht="15" customHeight="1" x14ac:dyDescent="0.25">
      <c r="A4" s="193" t="s">
        <v>498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22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5"/>
    </row>
    <row r="6" spans="1:22" ht="15" customHeight="1" x14ac:dyDescent="0.25">
      <c r="A6" s="161"/>
      <c r="B6" s="113" t="s">
        <v>33</v>
      </c>
      <c r="C6" s="112" t="s">
        <v>34</v>
      </c>
      <c r="D6" s="112" t="s">
        <v>35</v>
      </c>
      <c r="E6" s="112" t="s">
        <v>36</v>
      </c>
      <c r="F6" s="112" t="s">
        <v>37</v>
      </c>
      <c r="G6" s="112" t="s">
        <v>38</v>
      </c>
      <c r="H6" s="112" t="s">
        <v>39</v>
      </c>
      <c r="I6" s="112" t="s">
        <v>40</v>
      </c>
      <c r="J6" s="112" t="s">
        <v>105</v>
      </c>
      <c r="K6" s="112" t="s">
        <v>41</v>
      </c>
      <c r="L6" s="112" t="s">
        <v>42</v>
      </c>
      <c r="M6" s="112" t="s">
        <v>106</v>
      </c>
      <c r="N6" s="112" t="s">
        <v>385</v>
      </c>
      <c r="O6" s="112" t="s">
        <v>384</v>
      </c>
      <c r="P6" s="5"/>
    </row>
    <row r="7" spans="1:22" s="9" customFormat="1" ht="15" customHeight="1" x14ac:dyDescent="0.25">
      <c r="A7" s="64">
        <v>1</v>
      </c>
      <c r="B7" s="64" t="s">
        <v>1</v>
      </c>
      <c r="C7" s="64" t="s">
        <v>74</v>
      </c>
      <c r="D7" s="64" t="s">
        <v>75</v>
      </c>
      <c r="E7" s="64" t="s">
        <v>76</v>
      </c>
      <c r="F7" s="64" t="s">
        <v>77</v>
      </c>
      <c r="G7" s="64" t="s">
        <v>78</v>
      </c>
      <c r="H7" s="64" t="s">
        <v>79</v>
      </c>
      <c r="I7" s="64" t="s">
        <v>80</v>
      </c>
      <c r="J7" s="64" t="s">
        <v>81</v>
      </c>
      <c r="K7" s="64" t="s">
        <v>82</v>
      </c>
      <c r="L7" s="64" t="s">
        <v>83</v>
      </c>
      <c r="M7" s="64" t="s">
        <v>84</v>
      </c>
      <c r="N7" s="64" t="s">
        <v>85</v>
      </c>
      <c r="O7" s="64" t="s">
        <v>98</v>
      </c>
      <c r="P7" s="8"/>
    </row>
    <row r="8" spans="1:22" s="9" customFormat="1" ht="15" customHeight="1" x14ac:dyDescent="0.25">
      <c r="A8" s="64">
        <v>2</v>
      </c>
      <c r="B8" s="194" t="s">
        <v>86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8"/>
    </row>
    <row r="9" spans="1:22" s="9" customFormat="1" ht="15" customHeight="1" x14ac:dyDescent="0.25">
      <c r="A9" s="64">
        <v>3</v>
      </c>
      <c r="B9" s="45" t="s">
        <v>87</v>
      </c>
      <c r="C9" s="22">
        <v>2500</v>
      </c>
      <c r="D9" s="22">
        <v>8000</v>
      </c>
      <c r="E9" s="22">
        <v>25000</v>
      </c>
      <c r="F9" s="22">
        <v>22000</v>
      </c>
      <c r="G9" s="22">
        <v>20000</v>
      </c>
      <c r="H9" s="22">
        <v>25792</v>
      </c>
      <c r="I9" s="22">
        <v>30000</v>
      </c>
      <c r="J9" s="22">
        <v>30000</v>
      </c>
      <c r="K9" s="22">
        <v>40651</v>
      </c>
      <c r="L9" s="22">
        <v>22000</v>
      </c>
      <c r="M9" s="22">
        <v>16000</v>
      </c>
      <c r="N9" s="22">
        <v>14479</v>
      </c>
      <c r="O9" s="22">
        <f t="shared" ref="O9:O14" si="0">SUM(C9:N9)</f>
        <v>256422</v>
      </c>
      <c r="P9" s="8"/>
      <c r="Q9" s="19"/>
      <c r="R9" s="19"/>
      <c r="S9" s="19"/>
      <c r="T9" s="19"/>
      <c r="U9" s="19"/>
    </row>
    <row r="10" spans="1:22" s="9" customFormat="1" ht="15" customHeight="1" x14ac:dyDescent="0.25">
      <c r="A10" s="64">
        <v>4</v>
      </c>
      <c r="B10" s="45" t="s">
        <v>88</v>
      </c>
      <c r="C10" s="22">
        <v>11</v>
      </c>
      <c r="D10" s="22">
        <v>11</v>
      </c>
      <c r="E10" s="22">
        <v>11</v>
      </c>
      <c r="F10" s="22">
        <v>11</v>
      </c>
      <c r="G10" s="22">
        <v>698</v>
      </c>
      <c r="H10" s="22">
        <v>11</v>
      </c>
      <c r="I10" s="22">
        <v>11</v>
      </c>
      <c r="J10" s="22">
        <v>11</v>
      </c>
      <c r="K10" s="22">
        <v>1215</v>
      </c>
      <c r="L10" s="22">
        <v>11</v>
      </c>
      <c r="M10" s="22">
        <v>11</v>
      </c>
      <c r="N10" s="22">
        <v>11</v>
      </c>
      <c r="O10" s="22">
        <f t="shared" si="0"/>
        <v>2023</v>
      </c>
      <c r="P10" s="8"/>
      <c r="Q10" s="19"/>
      <c r="R10" s="19"/>
      <c r="S10" s="19"/>
      <c r="T10" s="19"/>
      <c r="U10" s="19"/>
    </row>
    <row r="11" spans="1:22" s="9" customFormat="1" ht="15" customHeight="1" x14ac:dyDescent="0.25">
      <c r="A11" s="64">
        <v>5</v>
      </c>
      <c r="B11" s="45" t="s">
        <v>89</v>
      </c>
      <c r="C11" s="22">
        <v>4658</v>
      </c>
      <c r="D11" s="22">
        <v>4658</v>
      </c>
      <c r="E11" s="22">
        <v>6358</v>
      </c>
      <c r="F11" s="22">
        <v>5416</v>
      </c>
      <c r="G11" s="22">
        <v>4658</v>
      </c>
      <c r="H11" s="22">
        <v>16089</v>
      </c>
      <c r="I11" s="22">
        <v>4731</v>
      </c>
      <c r="J11" s="22">
        <v>4731</v>
      </c>
      <c r="K11" s="22">
        <v>5583</v>
      </c>
      <c r="L11" s="22">
        <v>17764</v>
      </c>
      <c r="M11" s="22">
        <v>5597</v>
      </c>
      <c r="N11" s="22">
        <v>50445</v>
      </c>
      <c r="O11" s="22">
        <f t="shared" si="0"/>
        <v>130688</v>
      </c>
      <c r="P11" s="8"/>
      <c r="Q11" s="19"/>
      <c r="R11" s="19"/>
      <c r="S11" s="19"/>
      <c r="T11" s="19"/>
      <c r="U11" s="19"/>
    </row>
    <row r="12" spans="1:22" s="9" customFormat="1" ht="15" customHeight="1" x14ac:dyDescent="0.25">
      <c r="A12" s="64">
        <v>6</v>
      </c>
      <c r="B12" s="45" t="s">
        <v>90</v>
      </c>
      <c r="C12" s="22">
        <v>1728</v>
      </c>
      <c r="D12" s="22"/>
      <c r="E12" s="22">
        <v>0</v>
      </c>
      <c r="F12" s="22"/>
      <c r="G12" s="22"/>
      <c r="H12" s="22"/>
      <c r="I12" s="22"/>
      <c r="J12" s="22"/>
      <c r="K12" s="22"/>
      <c r="L12" s="22"/>
      <c r="M12" s="22"/>
      <c r="N12" s="22"/>
      <c r="O12" s="22">
        <f t="shared" si="0"/>
        <v>1728</v>
      </c>
      <c r="P12" s="8"/>
      <c r="Q12" s="19"/>
      <c r="R12" s="19"/>
      <c r="S12" s="19"/>
      <c r="T12" s="19"/>
      <c r="U12" s="19"/>
    </row>
    <row r="13" spans="1:22" s="9" customFormat="1" ht="15" customHeight="1" x14ac:dyDescent="0.25">
      <c r="A13" s="64">
        <v>7</v>
      </c>
      <c r="B13" s="45" t="s">
        <v>292</v>
      </c>
      <c r="C13" s="22"/>
      <c r="D13" s="22"/>
      <c r="E13" s="22"/>
      <c r="F13" s="22"/>
      <c r="G13" s="22"/>
      <c r="H13" s="22">
        <v>0</v>
      </c>
      <c r="I13" s="22"/>
      <c r="J13" s="22"/>
      <c r="K13" s="22">
        <v>150001</v>
      </c>
      <c r="L13" s="22"/>
      <c r="M13" s="22"/>
      <c r="N13" s="22">
        <v>3450</v>
      </c>
      <c r="O13" s="22">
        <f t="shared" si="0"/>
        <v>153451</v>
      </c>
      <c r="P13" s="8"/>
      <c r="Q13" s="19"/>
      <c r="R13" s="19"/>
      <c r="S13" s="19"/>
      <c r="T13" s="19"/>
      <c r="U13" s="19"/>
    </row>
    <row r="14" spans="1:22" s="9" customFormat="1" ht="15" customHeight="1" x14ac:dyDescent="0.25">
      <c r="A14" s="64">
        <v>8</v>
      </c>
      <c r="B14" s="45" t="s">
        <v>91</v>
      </c>
      <c r="C14" s="22">
        <v>452735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>
        <f t="shared" si="0"/>
        <v>452735</v>
      </c>
      <c r="P14" s="8"/>
      <c r="Q14" s="19"/>
      <c r="R14" s="19"/>
      <c r="S14" s="19"/>
      <c r="T14" s="19"/>
      <c r="U14" s="19"/>
    </row>
    <row r="15" spans="1:22" s="9" customFormat="1" ht="15" customHeight="1" x14ac:dyDescent="0.25">
      <c r="A15" s="64">
        <v>9</v>
      </c>
      <c r="B15" s="75" t="s">
        <v>435</v>
      </c>
      <c r="C15" s="72">
        <f t="shared" ref="C15:N15" si="1">SUM(C9:C14)</f>
        <v>461632</v>
      </c>
      <c r="D15" s="72">
        <f t="shared" si="1"/>
        <v>12669</v>
      </c>
      <c r="E15" s="72">
        <f t="shared" si="1"/>
        <v>31369</v>
      </c>
      <c r="F15" s="72">
        <f t="shared" si="1"/>
        <v>27427</v>
      </c>
      <c r="G15" s="72">
        <f t="shared" si="1"/>
        <v>25356</v>
      </c>
      <c r="H15" s="72">
        <f t="shared" si="1"/>
        <v>41892</v>
      </c>
      <c r="I15" s="72">
        <f t="shared" si="1"/>
        <v>34742</v>
      </c>
      <c r="J15" s="72">
        <f t="shared" si="1"/>
        <v>34742</v>
      </c>
      <c r="K15" s="72">
        <f t="shared" si="1"/>
        <v>197450</v>
      </c>
      <c r="L15" s="72">
        <f t="shared" si="1"/>
        <v>39775</v>
      </c>
      <c r="M15" s="72">
        <f t="shared" si="1"/>
        <v>21608</v>
      </c>
      <c r="N15" s="72">
        <f t="shared" si="1"/>
        <v>68385</v>
      </c>
      <c r="O15" s="162">
        <f>SUM(O9:O14)</f>
        <v>997047</v>
      </c>
      <c r="P15" s="8"/>
      <c r="Q15" s="19"/>
      <c r="R15" s="19"/>
      <c r="S15" s="19"/>
      <c r="T15" s="19"/>
      <c r="U15" s="19"/>
    </row>
    <row r="16" spans="1:22" s="9" customFormat="1" ht="15" customHeight="1" x14ac:dyDescent="0.25">
      <c r="A16" s="64">
        <v>10</v>
      </c>
      <c r="B16" s="194" t="s">
        <v>92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8"/>
      <c r="Q16" s="19"/>
      <c r="R16" s="19"/>
      <c r="S16" s="19"/>
      <c r="T16" s="19"/>
      <c r="U16" s="19"/>
    </row>
    <row r="17" spans="1:21" s="9" customFormat="1" ht="15" customHeight="1" x14ac:dyDescent="0.25">
      <c r="A17" s="64">
        <v>11</v>
      </c>
      <c r="B17" s="45" t="s">
        <v>11</v>
      </c>
      <c r="C17" s="50">
        <v>15000</v>
      </c>
      <c r="D17" s="50">
        <v>15900</v>
      </c>
      <c r="E17" s="50">
        <v>16600</v>
      </c>
      <c r="F17" s="50">
        <v>16600</v>
      </c>
      <c r="G17" s="50">
        <v>19139</v>
      </c>
      <c r="H17" s="50">
        <v>32545</v>
      </c>
      <c r="I17" s="50">
        <v>24600</v>
      </c>
      <c r="J17" s="50">
        <v>25600</v>
      </c>
      <c r="K17" s="50">
        <v>50967</v>
      </c>
      <c r="L17" s="50">
        <v>17000</v>
      </c>
      <c r="M17" s="50">
        <v>17000</v>
      </c>
      <c r="N17" s="50">
        <v>10946</v>
      </c>
      <c r="O17" s="22">
        <f>SUM(C17:N17)</f>
        <v>261897</v>
      </c>
      <c r="P17" s="8"/>
      <c r="Q17" s="19"/>
      <c r="R17" s="19"/>
      <c r="S17" s="19"/>
      <c r="T17" s="19"/>
      <c r="U17" s="19"/>
    </row>
    <row r="18" spans="1:21" s="9" customFormat="1" ht="15" customHeight="1" x14ac:dyDescent="0.25">
      <c r="A18" s="64">
        <v>12</v>
      </c>
      <c r="B18" s="45" t="s">
        <v>97</v>
      </c>
      <c r="C18" s="22">
        <v>2000</v>
      </c>
      <c r="D18" s="22">
        <v>2000</v>
      </c>
      <c r="E18" s="22">
        <v>3100</v>
      </c>
      <c r="F18" s="22">
        <v>4200</v>
      </c>
      <c r="G18" s="22">
        <v>3300</v>
      </c>
      <c r="H18" s="22">
        <v>12627</v>
      </c>
      <c r="I18" s="22">
        <v>2500</v>
      </c>
      <c r="J18" s="22">
        <v>2500</v>
      </c>
      <c r="K18" s="22">
        <v>8377</v>
      </c>
      <c r="L18" s="22">
        <v>2700</v>
      </c>
      <c r="M18" s="22">
        <v>5438</v>
      </c>
      <c r="N18" s="22">
        <v>3038</v>
      </c>
      <c r="O18" s="22">
        <f t="shared" ref="O18:O24" si="2">SUM(C18:N18)</f>
        <v>51780</v>
      </c>
      <c r="P18" s="8"/>
      <c r="Q18" s="19"/>
      <c r="R18" s="19"/>
      <c r="S18" s="19"/>
      <c r="T18" s="19"/>
      <c r="U18" s="19"/>
    </row>
    <row r="19" spans="1:21" s="9" customFormat="1" ht="15" customHeight="1" x14ac:dyDescent="0.25">
      <c r="A19" s="64">
        <v>13</v>
      </c>
      <c r="B19" s="45" t="s">
        <v>94</v>
      </c>
      <c r="C19" s="22"/>
      <c r="D19" s="22"/>
      <c r="E19" s="22"/>
      <c r="F19" s="22"/>
      <c r="G19" s="22"/>
      <c r="H19" s="22"/>
      <c r="I19" s="22"/>
      <c r="J19" s="22"/>
      <c r="K19" s="22">
        <v>8369</v>
      </c>
      <c r="L19" s="22"/>
      <c r="M19" s="22">
        <v>7540</v>
      </c>
      <c r="N19" s="22"/>
      <c r="O19" s="22">
        <f t="shared" si="2"/>
        <v>15909</v>
      </c>
      <c r="P19" s="8"/>
      <c r="Q19" s="19"/>
      <c r="R19" s="19"/>
      <c r="S19" s="19"/>
      <c r="T19" s="19"/>
      <c r="U19" s="19"/>
    </row>
    <row r="20" spans="1:21" s="9" customFormat="1" ht="15" customHeight="1" x14ac:dyDescent="0.25">
      <c r="A20" s="64">
        <v>14</v>
      </c>
      <c r="B20" s="45" t="s">
        <v>223</v>
      </c>
      <c r="C20" s="22"/>
      <c r="D20" s="22"/>
      <c r="E20" s="22">
        <v>38153</v>
      </c>
      <c r="F20" s="22">
        <v>34343</v>
      </c>
      <c r="G20" s="22">
        <v>47603</v>
      </c>
      <c r="H20" s="22">
        <v>28373</v>
      </c>
      <c r="I20" s="22">
        <v>5080</v>
      </c>
      <c r="J20" s="22">
        <v>9307</v>
      </c>
      <c r="K20" s="22">
        <v>6184</v>
      </c>
      <c r="L20" s="22">
        <v>5715</v>
      </c>
      <c r="M20" s="22">
        <v>192060</v>
      </c>
      <c r="N20" s="22">
        <v>467</v>
      </c>
      <c r="O20" s="22">
        <f t="shared" si="2"/>
        <v>367285</v>
      </c>
      <c r="P20" s="8"/>
      <c r="Q20" s="19"/>
      <c r="R20" s="19"/>
      <c r="S20" s="19"/>
      <c r="T20" s="19"/>
      <c r="U20" s="19"/>
    </row>
    <row r="21" spans="1:21" s="9" customFormat="1" ht="15" customHeight="1" x14ac:dyDescent="0.25">
      <c r="A21" s="64">
        <v>15</v>
      </c>
      <c r="B21" s="45" t="s">
        <v>15</v>
      </c>
      <c r="C21" s="22">
        <v>4617</v>
      </c>
      <c r="D21" s="37">
        <v>2410</v>
      </c>
      <c r="E21" s="37">
        <v>2409</v>
      </c>
      <c r="F21" s="37">
        <v>2410</v>
      </c>
      <c r="G21" s="37">
        <v>2409</v>
      </c>
      <c r="H21" s="37">
        <v>152411</v>
      </c>
      <c r="I21" s="37">
        <v>2409</v>
      </c>
      <c r="J21" s="37">
        <v>2410</v>
      </c>
      <c r="K21" s="37">
        <v>3992</v>
      </c>
      <c r="L21" s="37">
        <v>2410</v>
      </c>
      <c r="M21" s="37">
        <v>2409</v>
      </c>
      <c r="N21" s="37">
        <v>1932</v>
      </c>
      <c r="O21" s="22">
        <f>SUM(C21:N21)</f>
        <v>182228</v>
      </c>
      <c r="P21" s="8"/>
      <c r="Q21" s="19"/>
      <c r="R21" s="19"/>
      <c r="S21" s="19"/>
      <c r="T21" s="19"/>
      <c r="U21" s="19"/>
    </row>
    <row r="22" spans="1:21" s="9" customFormat="1" ht="15" customHeight="1" x14ac:dyDescent="0.25">
      <c r="A22" s="64">
        <v>16</v>
      </c>
      <c r="B22" s="45" t="s">
        <v>96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>
        <f t="shared" si="2"/>
        <v>0</v>
      </c>
      <c r="P22" s="8"/>
      <c r="Q22" s="19"/>
      <c r="R22" s="19"/>
      <c r="S22" s="19"/>
      <c r="T22" s="19"/>
      <c r="U22" s="19"/>
    </row>
    <row r="23" spans="1:21" s="9" customFormat="1" ht="15" customHeight="1" x14ac:dyDescent="0.25">
      <c r="A23" s="64">
        <v>17</v>
      </c>
      <c r="B23" s="75" t="s">
        <v>437</v>
      </c>
      <c r="C23" s="72">
        <f t="shared" ref="C23:N23" si="3">SUM(C17:C22)</f>
        <v>21617</v>
      </c>
      <c r="D23" s="72">
        <f t="shared" si="3"/>
        <v>20310</v>
      </c>
      <c r="E23" s="72">
        <f t="shared" si="3"/>
        <v>60262</v>
      </c>
      <c r="F23" s="72">
        <f t="shared" si="3"/>
        <v>57553</v>
      </c>
      <c r="G23" s="72">
        <f t="shared" si="3"/>
        <v>72451</v>
      </c>
      <c r="H23" s="72">
        <f t="shared" si="3"/>
        <v>225956</v>
      </c>
      <c r="I23" s="72">
        <f t="shared" si="3"/>
        <v>34589</v>
      </c>
      <c r="J23" s="72">
        <f t="shared" si="3"/>
        <v>39817</v>
      </c>
      <c r="K23" s="72">
        <f t="shared" si="3"/>
        <v>77889</v>
      </c>
      <c r="L23" s="72">
        <f t="shared" si="3"/>
        <v>27825</v>
      </c>
      <c r="M23" s="72">
        <f t="shared" si="3"/>
        <v>224447</v>
      </c>
      <c r="N23" s="72">
        <f t="shared" si="3"/>
        <v>16383</v>
      </c>
      <c r="O23" s="162">
        <f t="shared" si="2"/>
        <v>879099</v>
      </c>
      <c r="P23" s="8"/>
      <c r="Q23" s="19"/>
      <c r="R23" s="19"/>
      <c r="S23" s="19"/>
      <c r="T23" s="19"/>
      <c r="U23" s="19"/>
    </row>
    <row r="24" spans="1:21" s="9" customFormat="1" ht="15" customHeight="1" x14ac:dyDescent="0.25">
      <c r="A24" s="64">
        <v>18</v>
      </c>
      <c r="B24" s="45" t="s">
        <v>464</v>
      </c>
      <c r="C24" s="22">
        <f t="shared" ref="C24:N24" si="4">C15-C23</f>
        <v>440015</v>
      </c>
      <c r="D24" s="22">
        <f t="shared" si="4"/>
        <v>-7641</v>
      </c>
      <c r="E24" s="22">
        <f t="shared" si="4"/>
        <v>-28893</v>
      </c>
      <c r="F24" s="22">
        <f t="shared" si="4"/>
        <v>-30126</v>
      </c>
      <c r="G24" s="22">
        <f t="shared" si="4"/>
        <v>-47095</v>
      </c>
      <c r="H24" s="22">
        <f t="shared" si="4"/>
        <v>-184064</v>
      </c>
      <c r="I24" s="22">
        <f t="shared" si="4"/>
        <v>153</v>
      </c>
      <c r="J24" s="22">
        <f t="shared" si="4"/>
        <v>-5075</v>
      </c>
      <c r="K24" s="22">
        <f t="shared" si="4"/>
        <v>119561</v>
      </c>
      <c r="L24" s="22">
        <f t="shared" si="4"/>
        <v>11950</v>
      </c>
      <c r="M24" s="22">
        <f t="shared" si="4"/>
        <v>-202839</v>
      </c>
      <c r="N24" s="22">
        <f t="shared" si="4"/>
        <v>52002</v>
      </c>
      <c r="O24" s="22">
        <f t="shared" si="2"/>
        <v>117948</v>
      </c>
      <c r="P24" s="8"/>
      <c r="Q24" s="19"/>
      <c r="R24" s="19"/>
      <c r="S24" s="19"/>
      <c r="T24" s="19"/>
      <c r="U24" s="19"/>
    </row>
    <row r="25" spans="1:21" x14ac:dyDescent="0.25">
      <c r="Q25" s="25"/>
    </row>
    <row r="26" spans="1:21" x14ac:dyDescent="0.25">
      <c r="N26" s="20"/>
    </row>
    <row r="27" spans="1:21" x14ac:dyDescent="0.25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21" x14ac:dyDescent="0.25">
      <c r="D28" s="20"/>
      <c r="F28" s="20"/>
      <c r="I28" s="20"/>
      <c r="L28" s="20"/>
    </row>
    <row r="30" spans="1:21" x14ac:dyDescent="0.25"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</sheetData>
  <sheetProtection selectLockedCells="1" selectUnlockedCells="1"/>
  <mergeCells count="3">
    <mergeCell ref="A4:O4"/>
    <mergeCell ref="B8:O8"/>
    <mergeCell ref="B16:O1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/>
  </sheetViews>
  <sheetFormatPr defaultColWidth="9.109375" defaultRowHeight="13.2" x14ac:dyDescent="0.25"/>
  <cols>
    <col min="1" max="1" width="5.33203125" style="28" customWidth="1"/>
    <col min="2" max="2" width="24.6640625" style="28" customWidth="1"/>
    <col min="3" max="15" width="7.6640625" style="28" customWidth="1"/>
    <col min="16" max="16384" width="9.109375" style="27"/>
  </cols>
  <sheetData>
    <row r="1" spans="1:15" s="30" customFormat="1" ht="15" customHeigh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6" t="s">
        <v>278</v>
      </c>
    </row>
    <row r="2" spans="1:15" s="30" customFormat="1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6" t="str">
        <f>'1. melléklet'!H2</f>
        <v>a 6/2024. (V.6.) önkormányzati rendelethez</v>
      </c>
    </row>
    <row r="3" spans="1:15" s="30" customFormat="1" ht="15" customHeight="1" x14ac:dyDescent="0.25">
      <c r="A3" s="2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s="30" customFormat="1" ht="15" customHeight="1" x14ac:dyDescent="0.25">
      <c r="A4" s="29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s="30" customFormat="1" ht="15" customHeight="1" x14ac:dyDescent="0.25">
      <c r="A5" s="195" t="s">
        <v>499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</row>
    <row r="6" spans="1:15" s="30" customFormat="1" ht="1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s="30" customFormat="1" ht="15" customHeight="1" x14ac:dyDescent="0.25">
      <c r="A7" s="161"/>
      <c r="B7" s="113" t="s">
        <v>33</v>
      </c>
      <c r="C7" s="112" t="s">
        <v>34</v>
      </c>
      <c r="D7" s="112" t="s">
        <v>35</v>
      </c>
      <c r="E7" s="112" t="s">
        <v>36</v>
      </c>
      <c r="F7" s="112" t="s">
        <v>37</v>
      </c>
      <c r="G7" s="112" t="s">
        <v>38</v>
      </c>
      <c r="H7" s="112" t="s">
        <v>39</v>
      </c>
      <c r="I7" s="112" t="s">
        <v>40</v>
      </c>
      <c r="J7" s="112" t="s">
        <v>105</v>
      </c>
      <c r="K7" s="112" t="s">
        <v>41</v>
      </c>
      <c r="L7" s="112" t="s">
        <v>42</v>
      </c>
      <c r="M7" s="112" t="s">
        <v>106</v>
      </c>
      <c r="N7" s="112" t="s">
        <v>385</v>
      </c>
      <c r="O7" s="112" t="s">
        <v>384</v>
      </c>
    </row>
    <row r="8" spans="1:15" s="30" customFormat="1" ht="15" customHeight="1" x14ac:dyDescent="0.25">
      <c r="A8" s="112">
        <v>1</v>
      </c>
      <c r="B8" s="112" t="s">
        <v>1</v>
      </c>
      <c r="C8" s="112" t="s">
        <v>74</v>
      </c>
      <c r="D8" s="112" t="s">
        <v>75</v>
      </c>
      <c r="E8" s="112" t="s">
        <v>76</v>
      </c>
      <c r="F8" s="112" t="s">
        <v>77</v>
      </c>
      <c r="G8" s="112" t="s">
        <v>78</v>
      </c>
      <c r="H8" s="112" t="s">
        <v>79</v>
      </c>
      <c r="I8" s="112" t="s">
        <v>80</v>
      </c>
      <c r="J8" s="112" t="s">
        <v>81</v>
      </c>
      <c r="K8" s="112" t="s">
        <v>82</v>
      </c>
      <c r="L8" s="112" t="s">
        <v>83</v>
      </c>
      <c r="M8" s="112" t="s">
        <v>84</v>
      </c>
      <c r="N8" s="112" t="s">
        <v>85</v>
      </c>
      <c r="O8" s="112" t="s">
        <v>98</v>
      </c>
    </row>
    <row r="9" spans="1:15" s="30" customFormat="1" ht="15" customHeight="1" x14ac:dyDescent="0.25">
      <c r="A9" s="112">
        <v>2</v>
      </c>
      <c r="B9" s="196" t="s">
        <v>86</v>
      </c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</row>
    <row r="10" spans="1:15" s="30" customFormat="1" ht="15" customHeight="1" x14ac:dyDescent="0.25">
      <c r="A10" s="112">
        <v>3</v>
      </c>
      <c r="B10" s="36" t="s">
        <v>87</v>
      </c>
      <c r="C10" s="37">
        <v>130</v>
      </c>
      <c r="D10" s="37">
        <v>130</v>
      </c>
      <c r="E10" s="37">
        <v>130</v>
      </c>
      <c r="F10" s="37">
        <v>130</v>
      </c>
      <c r="G10" s="37">
        <v>130</v>
      </c>
      <c r="H10" s="37">
        <v>130</v>
      </c>
      <c r="I10" s="37">
        <v>130</v>
      </c>
      <c r="J10" s="37">
        <v>130</v>
      </c>
      <c r="K10" s="37">
        <v>130</v>
      </c>
      <c r="L10" s="37">
        <v>130</v>
      </c>
      <c r="M10" s="37">
        <v>130</v>
      </c>
      <c r="N10" s="37">
        <v>103</v>
      </c>
      <c r="O10" s="37">
        <f>SUM(C10:N10)</f>
        <v>1533</v>
      </c>
    </row>
    <row r="11" spans="1:15" s="30" customFormat="1" ht="15" customHeight="1" x14ac:dyDescent="0.25">
      <c r="A11" s="112">
        <v>4</v>
      </c>
      <c r="B11" s="36" t="s">
        <v>88</v>
      </c>
      <c r="C11" s="37">
        <v>2409</v>
      </c>
      <c r="D11" s="37">
        <v>2410</v>
      </c>
      <c r="E11" s="37">
        <v>2409</v>
      </c>
      <c r="F11" s="37">
        <v>2410</v>
      </c>
      <c r="G11" s="37">
        <v>2409</v>
      </c>
      <c r="H11" s="37">
        <v>2410</v>
      </c>
      <c r="I11" s="37">
        <v>2409</v>
      </c>
      <c r="J11" s="37">
        <v>2410</v>
      </c>
      <c r="K11" s="37">
        <v>2909</v>
      </c>
      <c r="L11" s="37">
        <v>2410</v>
      </c>
      <c r="M11" s="37">
        <v>2410</v>
      </c>
      <c r="N11" s="37">
        <v>1691</v>
      </c>
      <c r="O11" s="37">
        <f>SUM(C11:N11)</f>
        <v>28696</v>
      </c>
    </row>
    <row r="12" spans="1:15" s="30" customFormat="1" ht="15" customHeight="1" x14ac:dyDescent="0.25">
      <c r="A12" s="112">
        <v>5</v>
      </c>
      <c r="B12" s="36" t="s">
        <v>89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s="30" customFormat="1" ht="15" customHeight="1" x14ac:dyDescent="0.25">
      <c r="A13" s="112">
        <v>6</v>
      </c>
      <c r="B13" s="36" t="s">
        <v>90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s="30" customFormat="1" ht="15" customHeight="1" x14ac:dyDescent="0.25">
      <c r="A14" s="112">
        <v>7</v>
      </c>
      <c r="B14" s="36" t="s">
        <v>91</v>
      </c>
      <c r="C14" s="37">
        <v>669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>
        <f>SUM(C14:N14)</f>
        <v>669</v>
      </c>
    </row>
    <row r="15" spans="1:15" s="30" customFormat="1" ht="15" customHeight="1" x14ac:dyDescent="0.25">
      <c r="A15" s="112">
        <v>8</v>
      </c>
      <c r="B15" s="38" t="s">
        <v>435</v>
      </c>
      <c r="C15" s="39">
        <f>SUM(C10:C14)</f>
        <v>3208</v>
      </c>
      <c r="D15" s="39">
        <f t="shared" ref="D15:O15" si="0">SUM(D10:D14)</f>
        <v>2540</v>
      </c>
      <c r="E15" s="39">
        <f t="shared" si="0"/>
        <v>2539</v>
      </c>
      <c r="F15" s="39">
        <f t="shared" si="0"/>
        <v>2540</v>
      </c>
      <c r="G15" s="39">
        <f t="shared" si="0"/>
        <v>2539</v>
      </c>
      <c r="H15" s="39">
        <f t="shared" si="0"/>
        <v>2540</v>
      </c>
      <c r="I15" s="39">
        <f t="shared" si="0"/>
        <v>2539</v>
      </c>
      <c r="J15" s="39">
        <f t="shared" si="0"/>
        <v>2540</v>
      </c>
      <c r="K15" s="39">
        <f t="shared" si="0"/>
        <v>3039</v>
      </c>
      <c r="L15" s="39">
        <f t="shared" si="0"/>
        <v>2540</v>
      </c>
      <c r="M15" s="39">
        <f t="shared" si="0"/>
        <v>2540</v>
      </c>
      <c r="N15" s="39">
        <f t="shared" si="0"/>
        <v>1794</v>
      </c>
      <c r="O15" s="39">
        <f t="shared" si="0"/>
        <v>30898</v>
      </c>
    </row>
    <row r="16" spans="1:15" s="30" customFormat="1" ht="15" customHeight="1" x14ac:dyDescent="0.25">
      <c r="A16" s="112">
        <v>9</v>
      </c>
      <c r="B16" s="196" t="s">
        <v>92</v>
      </c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</row>
    <row r="17" spans="1:15" s="30" customFormat="1" ht="15" customHeight="1" x14ac:dyDescent="0.25">
      <c r="A17" s="112">
        <v>10</v>
      </c>
      <c r="B17" s="36" t="s">
        <v>11</v>
      </c>
      <c r="C17" s="37">
        <v>2595</v>
      </c>
      <c r="D17" s="37">
        <v>2595</v>
      </c>
      <c r="E17" s="37">
        <v>2596</v>
      </c>
      <c r="F17" s="37">
        <v>2595</v>
      </c>
      <c r="G17" s="37">
        <v>2595</v>
      </c>
      <c r="H17" s="37">
        <v>2596</v>
      </c>
      <c r="I17" s="37">
        <v>2595</v>
      </c>
      <c r="J17" s="37">
        <v>2595</v>
      </c>
      <c r="K17" s="37">
        <v>2596</v>
      </c>
      <c r="L17" s="37">
        <v>2595</v>
      </c>
      <c r="M17" s="37">
        <v>3095</v>
      </c>
      <c r="N17" s="37">
        <v>1850</v>
      </c>
      <c r="O17" s="37">
        <f>SUM(C17:N17)</f>
        <v>30898</v>
      </c>
    </row>
    <row r="18" spans="1:15" s="30" customFormat="1" ht="15" customHeight="1" x14ac:dyDescent="0.25">
      <c r="A18" s="112">
        <v>11</v>
      </c>
      <c r="B18" s="36" t="s">
        <v>93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5" s="30" customFormat="1" ht="15" customHeight="1" x14ac:dyDescent="0.25">
      <c r="A19" s="112">
        <v>12</v>
      </c>
      <c r="B19" s="36" t="s">
        <v>94</v>
      </c>
      <c r="C19" s="37"/>
      <c r="D19" s="37"/>
      <c r="E19" s="37"/>
      <c r="F19" s="37"/>
      <c r="G19" s="37"/>
      <c r="H19" s="40"/>
      <c r="I19" s="37"/>
      <c r="J19" s="37"/>
      <c r="K19" s="37"/>
      <c r="L19" s="37"/>
      <c r="M19" s="37"/>
      <c r="N19" s="37"/>
      <c r="O19" s="37"/>
    </row>
    <row r="20" spans="1:15" s="30" customFormat="1" ht="15" customHeight="1" x14ac:dyDescent="0.25">
      <c r="A20" s="112">
        <v>13</v>
      </c>
      <c r="B20" s="36" t="s">
        <v>95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1:15" s="30" customFormat="1" ht="15" customHeight="1" x14ac:dyDescent="0.25">
      <c r="A21" s="112">
        <v>14</v>
      </c>
      <c r="B21" s="36" t="s">
        <v>96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1:15" s="30" customFormat="1" ht="15" customHeight="1" x14ac:dyDescent="0.25">
      <c r="A22" s="112">
        <v>15</v>
      </c>
      <c r="B22" s="38" t="s">
        <v>437</v>
      </c>
      <c r="C22" s="39">
        <f>SUM(C17:C21)</f>
        <v>2595</v>
      </c>
      <c r="D22" s="39">
        <f t="shared" ref="D22:N22" si="1">SUM(D17:D21)</f>
        <v>2595</v>
      </c>
      <c r="E22" s="39">
        <f t="shared" si="1"/>
        <v>2596</v>
      </c>
      <c r="F22" s="39">
        <f t="shared" si="1"/>
        <v>2595</v>
      </c>
      <c r="G22" s="39">
        <f t="shared" si="1"/>
        <v>2595</v>
      </c>
      <c r="H22" s="39">
        <f t="shared" si="1"/>
        <v>2596</v>
      </c>
      <c r="I22" s="39">
        <f t="shared" si="1"/>
        <v>2595</v>
      </c>
      <c r="J22" s="39">
        <f t="shared" si="1"/>
        <v>2595</v>
      </c>
      <c r="K22" s="39">
        <f t="shared" si="1"/>
        <v>2596</v>
      </c>
      <c r="L22" s="39">
        <f t="shared" si="1"/>
        <v>2595</v>
      </c>
      <c r="M22" s="39">
        <f t="shared" si="1"/>
        <v>3095</v>
      </c>
      <c r="N22" s="39">
        <f t="shared" si="1"/>
        <v>1850</v>
      </c>
      <c r="O22" s="39">
        <f>SUM(C22:N22)</f>
        <v>30898</v>
      </c>
    </row>
    <row r="23" spans="1:15" s="30" customFormat="1" ht="15" customHeight="1" x14ac:dyDescent="0.25">
      <c r="A23" s="112">
        <v>16</v>
      </c>
      <c r="B23" s="36" t="s">
        <v>464</v>
      </c>
      <c r="C23" s="37">
        <f>C15-C22</f>
        <v>613</v>
      </c>
      <c r="D23" s="37">
        <f t="shared" ref="D23:N23" si="2">D15-D22</f>
        <v>-55</v>
      </c>
      <c r="E23" s="37">
        <f t="shared" si="2"/>
        <v>-57</v>
      </c>
      <c r="F23" s="37">
        <f t="shared" si="2"/>
        <v>-55</v>
      </c>
      <c r="G23" s="37">
        <f t="shared" si="2"/>
        <v>-56</v>
      </c>
      <c r="H23" s="37">
        <f t="shared" si="2"/>
        <v>-56</v>
      </c>
      <c r="I23" s="37">
        <f t="shared" si="2"/>
        <v>-56</v>
      </c>
      <c r="J23" s="37">
        <f t="shared" si="2"/>
        <v>-55</v>
      </c>
      <c r="K23" s="37">
        <f t="shared" si="2"/>
        <v>443</v>
      </c>
      <c r="L23" s="37">
        <f t="shared" si="2"/>
        <v>-55</v>
      </c>
      <c r="M23" s="37">
        <f t="shared" si="2"/>
        <v>-555</v>
      </c>
      <c r="N23" s="37">
        <f t="shared" si="2"/>
        <v>-56</v>
      </c>
      <c r="O23" s="37">
        <f>SUM(C23:N23)</f>
        <v>0</v>
      </c>
    </row>
  </sheetData>
  <mergeCells count="3">
    <mergeCell ref="A5:O5"/>
    <mergeCell ref="B9:O9"/>
    <mergeCell ref="B16:O16"/>
  </mergeCells>
  <phoneticPr fontId="15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28.6640625" style="1" customWidth="1"/>
    <col min="3" max="6" width="10.44140625" style="1" customWidth="1"/>
    <col min="7" max="7" width="28.6640625" style="1" customWidth="1"/>
    <col min="8" max="9" width="10.44140625" style="1" customWidth="1"/>
    <col min="10" max="11" width="10.44140625" customWidth="1"/>
    <col min="12" max="12" width="10.6640625" style="47" customWidth="1"/>
    <col min="13" max="250" width="9.109375" customWidth="1"/>
  </cols>
  <sheetData>
    <row r="1" spans="1:13" s="9" customFormat="1" ht="15" customHeight="1" x14ac:dyDescent="0.25">
      <c r="B1" s="12"/>
      <c r="C1" s="12"/>
      <c r="D1" s="12"/>
      <c r="E1" s="12"/>
      <c r="F1" s="12"/>
      <c r="G1" s="12"/>
      <c r="K1" s="2" t="s">
        <v>271</v>
      </c>
      <c r="M1" s="155"/>
    </row>
    <row r="2" spans="1:13" s="9" customFormat="1" ht="15" customHeight="1" x14ac:dyDescent="0.25">
      <c r="A2" s="1"/>
      <c r="B2" s="1"/>
      <c r="C2" s="1"/>
      <c r="D2" s="1"/>
      <c r="E2" s="1"/>
      <c r="F2" s="1"/>
      <c r="G2" s="1"/>
      <c r="K2" s="2" t="str">
        <f>'1. melléklet'!H2</f>
        <v>a 6/2024. (V.6.) önkormányzati rendelethez</v>
      </c>
      <c r="M2" s="155"/>
    </row>
    <row r="3" spans="1:13" s="9" customFormat="1" ht="6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K3" s="155"/>
    </row>
    <row r="4" spans="1:13" s="9" customFormat="1" ht="15" customHeight="1" x14ac:dyDescent="0.25">
      <c r="A4" s="170" t="s">
        <v>425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</row>
    <row r="5" spans="1:13" s="9" customFormat="1" ht="6" customHeight="1" x14ac:dyDescent="0.25">
      <c r="A5" s="11"/>
      <c r="B5" s="12"/>
      <c r="C5" s="12"/>
      <c r="D5" s="12"/>
      <c r="E5" s="12"/>
      <c r="F5" s="12"/>
      <c r="G5" s="11"/>
      <c r="H5" s="12"/>
      <c r="I5" s="12"/>
      <c r="K5" s="155"/>
    </row>
    <row r="6" spans="1:13" s="9" customFormat="1" ht="15" customHeight="1" x14ac:dyDescent="0.25">
      <c r="A6" s="64"/>
      <c r="B6" s="64" t="s">
        <v>33</v>
      </c>
      <c r="C6" s="63" t="s">
        <v>34</v>
      </c>
      <c r="D6" s="63" t="s">
        <v>35</v>
      </c>
      <c r="E6" s="63" t="s">
        <v>36</v>
      </c>
      <c r="F6" s="63" t="s">
        <v>37</v>
      </c>
      <c r="G6" s="63" t="s">
        <v>38</v>
      </c>
      <c r="H6" s="63" t="s">
        <v>39</v>
      </c>
      <c r="I6" s="63" t="s">
        <v>40</v>
      </c>
      <c r="J6" s="63" t="s">
        <v>105</v>
      </c>
      <c r="K6" s="63" t="s">
        <v>41</v>
      </c>
    </row>
    <row r="7" spans="1:13" s="9" customFormat="1" ht="36" x14ac:dyDescent="0.25">
      <c r="A7" s="63">
        <v>1</v>
      </c>
      <c r="B7" s="64" t="s">
        <v>1</v>
      </c>
      <c r="C7" s="63" t="s">
        <v>467</v>
      </c>
      <c r="D7" s="63" t="s">
        <v>533</v>
      </c>
      <c r="E7" s="63" t="s">
        <v>544</v>
      </c>
      <c r="F7" s="63" t="s">
        <v>553</v>
      </c>
      <c r="G7" s="64" t="s">
        <v>1</v>
      </c>
      <c r="H7" s="63" t="s">
        <v>467</v>
      </c>
      <c r="I7" s="63" t="s">
        <v>533</v>
      </c>
      <c r="J7" s="63" t="s">
        <v>544</v>
      </c>
      <c r="K7" s="63" t="s">
        <v>553</v>
      </c>
    </row>
    <row r="8" spans="1:13" s="9" customFormat="1" ht="15" customHeight="1" x14ac:dyDescent="0.25">
      <c r="A8" s="64">
        <v>2</v>
      </c>
      <c r="B8" s="61" t="s">
        <v>180</v>
      </c>
      <c r="C8" s="22">
        <f>'3. melléklet'!E10</f>
        <v>55896947</v>
      </c>
      <c r="D8" s="22">
        <f>'3. melléklet'!F10</f>
        <v>66900663</v>
      </c>
      <c r="E8" s="22">
        <f>'3. melléklet'!G10</f>
        <v>67727433</v>
      </c>
      <c r="F8" s="22">
        <f>'3. melléklet'!H10</f>
        <v>75018429</v>
      </c>
      <c r="G8" s="45" t="s">
        <v>49</v>
      </c>
      <c r="H8" s="22">
        <f>'3. melléklet'!E54+'4. melléklet'!E21</f>
        <v>89906318</v>
      </c>
      <c r="I8" s="22">
        <f>'3. melléklet'!F54+'4. melléklet'!E21</f>
        <v>89906318</v>
      </c>
      <c r="J8" s="22">
        <f>'3. melléklet'!G54+'4. melléklet'!F21</f>
        <v>95727431</v>
      </c>
      <c r="K8" s="22">
        <f>'3. melléklet'!H54+'4. melléklet'!G21</f>
        <v>94573925</v>
      </c>
      <c r="L8" s="53"/>
    </row>
    <row r="9" spans="1:13" s="9" customFormat="1" ht="24" x14ac:dyDescent="0.25">
      <c r="A9" s="63">
        <v>3</v>
      </c>
      <c r="B9" s="61" t="s">
        <v>307</v>
      </c>
      <c r="C9" s="22">
        <f>'3. melléklet'!E17</f>
        <v>5888900</v>
      </c>
      <c r="D9" s="22">
        <f>'3. melléklet'!F17</f>
        <v>5888900</v>
      </c>
      <c r="E9" s="22">
        <f>'3. melléklet'!G17</f>
        <v>5913900</v>
      </c>
      <c r="F9" s="22">
        <f>'3. melléklet'!H17</f>
        <v>6420766</v>
      </c>
      <c r="G9" s="45" t="s">
        <v>16</v>
      </c>
      <c r="H9" s="22">
        <f>'3. melléklet'!E65+'4. melléklet'!E33</f>
        <v>12303307</v>
      </c>
      <c r="I9" s="22">
        <f>'3. melléklet'!F65+'4. melléklet'!E33</f>
        <v>12303307</v>
      </c>
      <c r="J9" s="22">
        <f>'3. melléklet'!G65+'4. melléklet'!F33</f>
        <v>12531785</v>
      </c>
      <c r="K9" s="22">
        <f>'3. melléklet'!H65+'4. melléklet'!G33</f>
        <v>12142522</v>
      </c>
      <c r="L9" s="53"/>
    </row>
    <row r="10" spans="1:13" s="9" customFormat="1" ht="15" customHeight="1" x14ac:dyDescent="0.25">
      <c r="A10" s="64">
        <v>4</v>
      </c>
      <c r="B10" s="45" t="s">
        <v>188</v>
      </c>
      <c r="C10" s="22">
        <f>'3. melléklet'!E19</f>
        <v>66000000</v>
      </c>
      <c r="D10" s="22">
        <f>'3. melléklet'!F19</f>
        <v>66000000</v>
      </c>
      <c r="E10" s="22">
        <f>'3. melléklet'!G19</f>
        <v>66000000</v>
      </c>
      <c r="F10" s="22">
        <f>'3. melléklet'!H19</f>
        <v>66000000</v>
      </c>
      <c r="G10" s="45" t="s">
        <v>55</v>
      </c>
      <c r="H10" s="22">
        <f>'3. melléklet'!E66+'4. melléklet'!E34</f>
        <v>152024571</v>
      </c>
      <c r="I10" s="22">
        <f>'3. melléklet'!F66+'4. melléklet'!E34</f>
        <v>164069571</v>
      </c>
      <c r="J10" s="22">
        <f>'3. melléklet'!G66+'4. melléklet'!F34</f>
        <v>184986904</v>
      </c>
      <c r="K10" s="22">
        <f>'3. melléklet'!H66+'4. melléklet'!G34</f>
        <v>183078207</v>
      </c>
      <c r="L10" s="53"/>
    </row>
    <row r="11" spans="1:13" s="9" customFormat="1" ht="15" customHeight="1" x14ac:dyDescent="0.25">
      <c r="A11" s="63">
        <v>5</v>
      </c>
      <c r="B11" s="45" t="s">
        <v>189</v>
      </c>
      <c r="C11" s="22">
        <f>'3. melléklet'!E20</f>
        <v>54500000</v>
      </c>
      <c r="D11" s="22">
        <f>'3. melléklet'!F20</f>
        <v>54500000</v>
      </c>
      <c r="E11" s="22">
        <f>'3. melléklet'!G20</f>
        <v>54500000</v>
      </c>
      <c r="F11" s="22">
        <f>'3. melléklet'!H20</f>
        <v>54500000</v>
      </c>
      <c r="G11" s="45" t="s">
        <v>145</v>
      </c>
      <c r="H11" s="22">
        <f>'3. melléklet'!E76</f>
        <v>3000000</v>
      </c>
      <c r="I11" s="22">
        <f>'3. melléklet'!F76</f>
        <v>3000000</v>
      </c>
      <c r="J11" s="22">
        <f>'3. melléklet'!G76</f>
        <v>3000000</v>
      </c>
      <c r="K11" s="22">
        <f>'3. melléklet'!H76</f>
        <v>3000000</v>
      </c>
      <c r="L11" s="53"/>
    </row>
    <row r="12" spans="1:13" s="9" customFormat="1" ht="15" customHeight="1" x14ac:dyDescent="0.25">
      <c r="A12" s="64">
        <v>6</v>
      </c>
      <c r="B12" s="45" t="s">
        <v>195</v>
      </c>
      <c r="C12" s="22">
        <f>'3. melléklet'!E23</f>
        <v>1500000</v>
      </c>
      <c r="D12" s="22">
        <f>'3. melléklet'!F23</f>
        <v>1500000</v>
      </c>
      <c r="E12" s="22">
        <f>'3. melléklet'!G23</f>
        <v>1500000</v>
      </c>
      <c r="F12" s="22">
        <f>'3. melléklet'!H23</f>
        <v>1072052</v>
      </c>
      <c r="G12" s="45" t="s">
        <v>262</v>
      </c>
      <c r="H12" s="22">
        <f>'3. melléklet'!E78</f>
        <v>2298680</v>
      </c>
      <c r="I12" s="22">
        <f>'3. melléklet'!F78</f>
        <v>3438736</v>
      </c>
      <c r="J12" s="22">
        <f>'3. melléklet'!G78</f>
        <v>3438736</v>
      </c>
      <c r="K12" s="22">
        <f>'3. melléklet'!H78</f>
        <v>3438736</v>
      </c>
      <c r="L12" s="53"/>
    </row>
    <row r="13" spans="1:13" s="9" customFormat="1" ht="24" x14ac:dyDescent="0.25">
      <c r="A13" s="63">
        <v>7</v>
      </c>
      <c r="B13" s="45" t="s">
        <v>3</v>
      </c>
      <c r="C13" s="22">
        <f>'3. melléklet'!E24+'4. melléklet'!E9</f>
        <v>111967485</v>
      </c>
      <c r="D13" s="22">
        <f>'3. melléklet'!F24+'4. melléklet'!E9</f>
        <v>117428102</v>
      </c>
      <c r="E13" s="22">
        <f>'3. melléklet'!G24+'4. melléklet'!F9</f>
        <v>136410428</v>
      </c>
      <c r="F13" s="22">
        <f>'3. melléklet'!H24+'4. melléklet'!G9</f>
        <v>136383725</v>
      </c>
      <c r="G13" s="61" t="s">
        <v>302</v>
      </c>
      <c r="H13" s="22">
        <f>'3. melléklet'!E79</f>
        <v>27362663</v>
      </c>
      <c r="I13" s="22">
        <f>'3. melléklet'!F79</f>
        <v>27362663</v>
      </c>
      <c r="J13" s="22">
        <f>'3. melléklet'!G79</f>
        <v>29239663</v>
      </c>
      <c r="K13" s="22">
        <f>'3. melléklet'!H79</f>
        <v>29239663</v>
      </c>
      <c r="L13" s="53"/>
    </row>
    <row r="14" spans="1:13" s="9" customFormat="1" ht="24" x14ac:dyDescent="0.25">
      <c r="A14" s="64">
        <v>8</v>
      </c>
      <c r="B14" s="61" t="s">
        <v>211</v>
      </c>
      <c r="C14" s="50">
        <f>'3. melléklet'!E34</f>
        <v>687246</v>
      </c>
      <c r="D14" s="50">
        <f>'3. melléklet'!F34</f>
        <v>687246</v>
      </c>
      <c r="E14" s="50">
        <f>'3. melléklet'!G34</f>
        <v>1891549</v>
      </c>
      <c r="F14" s="50">
        <f>'3. melléklet'!H34</f>
        <v>1891549</v>
      </c>
      <c r="G14" s="61" t="s">
        <v>303</v>
      </c>
      <c r="H14" s="22">
        <f>'3. melléklet'!E80</f>
        <v>8975000</v>
      </c>
      <c r="I14" s="22">
        <f>'3. melléklet'!F80</f>
        <v>19102000</v>
      </c>
      <c r="J14" s="22">
        <f>'3. melléklet'!G80</f>
        <v>19102000</v>
      </c>
      <c r="K14" s="22">
        <f>'3. melléklet'!H80</f>
        <v>19102000</v>
      </c>
      <c r="L14" s="53"/>
    </row>
    <row r="15" spans="1:13" s="9" customFormat="1" ht="15" customHeight="1" x14ac:dyDescent="0.25">
      <c r="A15" s="63">
        <v>9</v>
      </c>
      <c r="B15" s="45"/>
      <c r="C15" s="50"/>
      <c r="D15" s="50"/>
      <c r="E15" s="50"/>
      <c r="F15" s="50"/>
      <c r="G15" s="45" t="s">
        <v>13</v>
      </c>
      <c r="H15" s="22">
        <f>'3. melléklet'!E81</f>
        <v>81708571</v>
      </c>
      <c r="I15" s="22">
        <f>'3. melléklet'!F81</f>
        <v>80830848</v>
      </c>
      <c r="J15" s="22">
        <f>'3. melléklet'!G81</f>
        <v>80557114</v>
      </c>
      <c r="K15" s="22">
        <f>'3. melléklet'!H81</f>
        <v>117947866</v>
      </c>
      <c r="L15" s="53"/>
    </row>
    <row r="16" spans="1:13" s="9" customFormat="1" ht="15" customHeight="1" x14ac:dyDescent="0.25">
      <c r="A16" s="64">
        <v>10</v>
      </c>
      <c r="B16" s="45" t="s">
        <v>22</v>
      </c>
      <c r="C16" s="22">
        <f>SUM(C8:C15)</f>
        <v>296440578</v>
      </c>
      <c r="D16" s="22">
        <f>SUM(D8:D15)</f>
        <v>312904911</v>
      </c>
      <c r="E16" s="22">
        <f>SUM(E8:E15)</f>
        <v>333943310</v>
      </c>
      <c r="F16" s="22">
        <f>SUM(F8:F15)</f>
        <v>341286521</v>
      </c>
      <c r="G16" s="45"/>
      <c r="H16" s="22"/>
      <c r="I16" s="22"/>
      <c r="J16" s="22"/>
      <c r="K16" s="22"/>
    </row>
    <row r="17" spans="1:12" s="9" customFormat="1" ht="15" customHeight="1" x14ac:dyDescent="0.25">
      <c r="A17" s="63">
        <v>11</v>
      </c>
      <c r="B17" s="45" t="s">
        <v>9</v>
      </c>
      <c r="C17" s="22">
        <f>H18-C16</f>
        <v>81138532</v>
      </c>
      <c r="D17" s="22">
        <v>81138532</v>
      </c>
      <c r="E17" s="22">
        <v>81138532</v>
      </c>
      <c r="F17" s="22">
        <v>81138532</v>
      </c>
      <c r="G17" s="45"/>
      <c r="H17" s="45"/>
      <c r="I17" s="45"/>
      <c r="J17" s="45"/>
      <c r="K17" s="45"/>
    </row>
    <row r="18" spans="1:12" s="9" customFormat="1" ht="15" customHeight="1" x14ac:dyDescent="0.25">
      <c r="A18" s="64">
        <v>12</v>
      </c>
      <c r="B18" s="44" t="s">
        <v>24</v>
      </c>
      <c r="C18" s="24">
        <f>SUM(C16:C17)</f>
        <v>377579110</v>
      </c>
      <c r="D18" s="24">
        <f t="shared" ref="D18:E18" si="0">SUM(D16:D17)</f>
        <v>394043443</v>
      </c>
      <c r="E18" s="24">
        <f t="shared" si="0"/>
        <v>415081842</v>
      </c>
      <c r="F18" s="24">
        <f t="shared" ref="F18" si="1">SUM(F16:F17)</f>
        <v>422425053</v>
      </c>
      <c r="G18" s="44" t="s">
        <v>23</v>
      </c>
      <c r="H18" s="24">
        <f>SUM(H8:H17)</f>
        <v>377579110</v>
      </c>
      <c r="I18" s="24">
        <f>SUM(I8:I17)</f>
        <v>400013443</v>
      </c>
      <c r="J18" s="24">
        <f>SUM(J8:J17)</f>
        <v>428583633</v>
      </c>
      <c r="K18" s="24">
        <f>SUM(K8:K17)</f>
        <v>462522919</v>
      </c>
      <c r="L18" s="53"/>
    </row>
    <row r="19" spans="1:12" s="9" customFormat="1" ht="24" x14ac:dyDescent="0.25">
      <c r="A19" s="63">
        <v>13</v>
      </c>
      <c r="B19" s="61" t="s">
        <v>293</v>
      </c>
      <c r="C19" s="22">
        <f>'3. melléklet'!E38</f>
        <v>0</v>
      </c>
      <c r="D19" s="22">
        <f>'3. melléklet'!F38</f>
        <v>0</v>
      </c>
      <c r="E19" s="22">
        <f>'3. melléklet'!G38</f>
        <v>0</v>
      </c>
      <c r="F19" s="22">
        <f>'3. melléklet'!H38</f>
        <v>0</v>
      </c>
      <c r="G19" s="45" t="s">
        <v>100</v>
      </c>
      <c r="H19" s="22">
        <f>'3. melléklet'!E83</f>
        <v>381807997</v>
      </c>
      <c r="I19" s="22">
        <f>'3. melléklet'!F83</f>
        <v>375837997</v>
      </c>
      <c r="J19" s="22">
        <f>'3. melléklet'!G83</f>
        <v>368306206</v>
      </c>
      <c r="K19" s="22">
        <f>'3. melléklet'!H83</f>
        <v>367284924</v>
      </c>
    </row>
    <row r="20" spans="1:12" s="9" customFormat="1" ht="24" x14ac:dyDescent="0.25">
      <c r="A20" s="64">
        <v>14</v>
      </c>
      <c r="B20" s="61" t="s">
        <v>304</v>
      </c>
      <c r="C20" s="22">
        <f>'3. melléklet'!E39</f>
        <v>0</v>
      </c>
      <c r="D20" s="22">
        <f>'3. melléklet'!F39</f>
        <v>0</v>
      </c>
      <c r="E20" s="22">
        <f>'3. melléklet'!G39</f>
        <v>0</v>
      </c>
      <c r="F20" s="22">
        <f>'3. melléklet'!H39</f>
        <v>49248541</v>
      </c>
      <c r="G20" s="45" t="s">
        <v>167</v>
      </c>
      <c r="H20" s="22">
        <f>'3. melléklet'!E89</f>
        <v>15909300</v>
      </c>
      <c r="I20" s="22">
        <f>'3. melléklet'!F89</f>
        <v>15909300</v>
      </c>
      <c r="J20" s="22">
        <f>'3. melléklet'!G89</f>
        <v>15909300</v>
      </c>
      <c r="K20" s="22">
        <f>'3. melléklet'!H89</f>
        <v>15909300</v>
      </c>
    </row>
    <row r="21" spans="1:12" s="9" customFormat="1" ht="15" customHeight="1" x14ac:dyDescent="0.25">
      <c r="A21" s="63">
        <v>15</v>
      </c>
      <c r="B21" s="45" t="s">
        <v>258</v>
      </c>
      <c r="C21" s="22">
        <f>'3. melléklet'!E40</f>
        <v>27527559</v>
      </c>
      <c r="D21" s="22">
        <f>'3. melléklet'!F40</f>
        <v>27527559</v>
      </c>
      <c r="E21" s="22">
        <f>'3. melléklet'!G40</f>
        <v>27527559</v>
      </c>
      <c r="F21" s="22">
        <f>'3. melléklet'!H40</f>
        <v>1727559</v>
      </c>
      <c r="G21" s="45" t="s">
        <v>61</v>
      </c>
      <c r="H21" s="22">
        <f>'3. melléklet'!E92</f>
        <v>0</v>
      </c>
      <c r="I21" s="22">
        <f>'3. melléklet'!F92</f>
        <v>0</v>
      </c>
      <c r="J21" s="22">
        <f>'3. melléklet'!G92</f>
        <v>0</v>
      </c>
      <c r="K21" s="22">
        <f>'3. melléklet'!H92</f>
        <v>0</v>
      </c>
    </row>
    <row r="22" spans="1:12" s="9" customFormat="1" ht="15" customHeight="1" x14ac:dyDescent="0.25">
      <c r="A22" s="64">
        <v>16</v>
      </c>
      <c r="B22" s="45" t="s">
        <v>215</v>
      </c>
      <c r="C22" s="22">
        <f>'3. melléklet'!E43</f>
        <v>131700</v>
      </c>
      <c r="D22" s="22">
        <f>'3. melléklet'!F43</f>
        <v>131700</v>
      </c>
      <c r="E22" s="22">
        <f>'3. melléklet'!G43</f>
        <v>131700</v>
      </c>
      <c r="F22" s="22">
        <f>'3. melléklet'!H43</f>
        <v>131700</v>
      </c>
      <c r="G22" s="45"/>
      <c r="H22" s="22"/>
      <c r="I22" s="22"/>
      <c r="J22" s="22"/>
      <c r="K22" s="22"/>
    </row>
    <row r="23" spans="1:12" s="9" customFormat="1" ht="15" customHeight="1" x14ac:dyDescent="0.25">
      <c r="A23" s="63">
        <v>17</v>
      </c>
      <c r="B23" s="45" t="s">
        <v>25</v>
      </c>
      <c r="C23" s="22">
        <f>SUM(C19:C22)</f>
        <v>27659259</v>
      </c>
      <c r="D23" s="22">
        <f t="shared" ref="D23:E23" si="2">SUM(D19:D22)</f>
        <v>27659259</v>
      </c>
      <c r="E23" s="22">
        <f t="shared" si="2"/>
        <v>27659259</v>
      </c>
      <c r="F23" s="22">
        <f t="shared" ref="F23" si="3">SUM(F19:F22)</f>
        <v>51107800</v>
      </c>
      <c r="G23" s="45"/>
      <c r="H23" s="45"/>
      <c r="I23" s="45"/>
      <c r="J23" s="45"/>
      <c r="K23" s="45"/>
    </row>
    <row r="24" spans="1:12" s="9" customFormat="1" ht="15" customHeight="1" x14ac:dyDescent="0.25">
      <c r="A24" s="64">
        <v>18</v>
      </c>
      <c r="B24" s="45" t="s">
        <v>9</v>
      </c>
      <c r="C24" s="22">
        <f>H25-C23</f>
        <v>370058038</v>
      </c>
      <c r="D24" s="22">
        <v>370058038</v>
      </c>
      <c r="E24" s="22">
        <v>370058038</v>
      </c>
      <c r="F24" s="22">
        <v>370058038</v>
      </c>
      <c r="G24" s="45"/>
      <c r="H24" s="45"/>
      <c r="I24" s="45"/>
      <c r="J24" s="45"/>
      <c r="K24" s="45"/>
    </row>
    <row r="25" spans="1:12" s="9" customFormat="1" ht="15" customHeight="1" x14ac:dyDescent="0.25">
      <c r="A25" s="63">
        <v>19</v>
      </c>
      <c r="B25" s="44" t="s">
        <v>26</v>
      </c>
      <c r="C25" s="24">
        <f>SUM(C23:C24)</f>
        <v>397717297</v>
      </c>
      <c r="D25" s="24">
        <f>SUM(D23:D24)</f>
        <v>397717297</v>
      </c>
      <c r="E25" s="24">
        <f>SUM(E23:E24)</f>
        <v>397717297</v>
      </c>
      <c r="F25" s="24">
        <f>SUM(F23:F24)</f>
        <v>421165838</v>
      </c>
      <c r="G25" s="44" t="s">
        <v>27</v>
      </c>
      <c r="H25" s="24">
        <f>SUM(H19:H23)</f>
        <v>397717297</v>
      </c>
      <c r="I25" s="24">
        <f>SUM(I19:I23)</f>
        <v>391747297</v>
      </c>
      <c r="J25" s="24">
        <f>SUM(J19:J23)</f>
        <v>384215506</v>
      </c>
      <c r="K25" s="24">
        <f>SUM(K19:K23)</f>
        <v>383194224</v>
      </c>
    </row>
    <row r="26" spans="1:12" s="9" customFormat="1" ht="15" customHeight="1" x14ac:dyDescent="0.25">
      <c r="A26" s="64">
        <v>20</v>
      </c>
      <c r="B26" s="45" t="s">
        <v>285</v>
      </c>
      <c r="C26" s="50">
        <f>'3. melléklet'!E49+'3. melléklet'!E47</f>
        <v>0</v>
      </c>
      <c r="D26" s="50">
        <f>'3. melléklet'!F49+'3. melléklet'!F47</f>
        <v>150000667</v>
      </c>
      <c r="E26" s="50">
        <f>'3. melléklet'!G49+'3. melléklet'!G47</f>
        <v>151083601</v>
      </c>
      <c r="F26" s="50">
        <f>'3. melléklet'!H49+'3. melléklet'!H47</f>
        <v>153450674</v>
      </c>
      <c r="G26" s="45" t="s">
        <v>15</v>
      </c>
      <c r="H26" s="50">
        <f>'3. melléklet'!E96+'3. melléklet'!E95</f>
        <v>2207673</v>
      </c>
      <c r="I26" s="50">
        <f>'3. melléklet'!F96+'3. melléklet'!F95</f>
        <v>152208340</v>
      </c>
      <c r="J26" s="50">
        <f>'3. melléklet'!G96+'3. melléklet'!G95</f>
        <v>153291274</v>
      </c>
      <c r="K26" s="50">
        <f>'3. melléklet'!H96+'3. melléklet'!H95</f>
        <v>153532095</v>
      </c>
    </row>
    <row r="27" spans="1:12" s="9" customFormat="1" ht="15" customHeight="1" x14ac:dyDescent="0.25">
      <c r="A27" s="63">
        <v>21</v>
      </c>
      <c r="B27" s="45" t="s">
        <v>9</v>
      </c>
      <c r="C27" s="50">
        <v>2207673</v>
      </c>
      <c r="D27" s="50">
        <v>2207673</v>
      </c>
      <c r="E27" s="50">
        <v>2207673</v>
      </c>
      <c r="F27" s="50">
        <v>2207673</v>
      </c>
      <c r="G27" s="45"/>
      <c r="H27" s="45"/>
      <c r="I27" s="22"/>
      <c r="J27" s="22"/>
      <c r="K27" s="22"/>
    </row>
    <row r="28" spans="1:12" s="9" customFormat="1" ht="15" customHeight="1" x14ac:dyDescent="0.25">
      <c r="A28" s="64">
        <v>22</v>
      </c>
      <c r="B28" s="44" t="s">
        <v>286</v>
      </c>
      <c r="C28" s="24">
        <f>SUM(C26:C27)</f>
        <v>2207673</v>
      </c>
      <c r="D28" s="24">
        <f t="shared" ref="D28:E28" si="4">SUM(D26:D27)</f>
        <v>152208340</v>
      </c>
      <c r="E28" s="24">
        <f t="shared" si="4"/>
        <v>153291274</v>
      </c>
      <c r="F28" s="24">
        <f t="shared" ref="F28" si="5">SUM(F26:F27)</f>
        <v>155658347</v>
      </c>
      <c r="G28" s="44" t="s">
        <v>287</v>
      </c>
      <c r="H28" s="24">
        <f>SUM(H26:H27)</f>
        <v>2207673</v>
      </c>
      <c r="I28" s="24">
        <f>SUM(I26:I27)</f>
        <v>152208340</v>
      </c>
      <c r="J28" s="24">
        <f>SUM(J26:J27)</f>
        <v>153291274</v>
      </c>
      <c r="K28" s="24">
        <f>SUM(K26:K27)</f>
        <v>153532095</v>
      </c>
    </row>
    <row r="29" spans="1:12" ht="15" customHeight="1" x14ac:dyDescent="0.25">
      <c r="A29" s="143">
        <v>23</v>
      </c>
      <c r="B29" s="75" t="s">
        <v>45</v>
      </c>
      <c r="C29" s="72">
        <f>C18+C25+C28</f>
        <v>777504080</v>
      </c>
      <c r="D29" s="72">
        <f>D18+D25+D28</f>
        <v>943969080</v>
      </c>
      <c r="E29" s="72">
        <f>E18+E25+E28</f>
        <v>966090413</v>
      </c>
      <c r="F29" s="72">
        <f>F18+F25+F28</f>
        <v>999249238</v>
      </c>
      <c r="G29" s="75" t="s">
        <v>45</v>
      </c>
      <c r="H29" s="74">
        <f>H18+H25+H28</f>
        <v>777504080</v>
      </c>
      <c r="I29" s="74">
        <f>I18+I25+I28</f>
        <v>943969080</v>
      </c>
      <c r="J29" s="74">
        <f>J18+J25+J28</f>
        <v>966090413</v>
      </c>
      <c r="K29" s="74">
        <f>K18+K25+K28</f>
        <v>999249238</v>
      </c>
      <c r="L29"/>
    </row>
    <row r="30" spans="1:12" x14ac:dyDescent="0.25">
      <c r="G30"/>
      <c r="H30"/>
      <c r="I30"/>
    </row>
    <row r="31" spans="1:12" x14ac:dyDescent="0.25">
      <c r="G31"/>
      <c r="H31"/>
      <c r="I31"/>
    </row>
    <row r="32" spans="1:12" x14ac:dyDescent="0.25">
      <c r="G32"/>
      <c r="H32"/>
      <c r="I32"/>
    </row>
    <row r="33" spans="7:9" x14ac:dyDescent="0.25">
      <c r="G33"/>
      <c r="H33"/>
      <c r="I33"/>
    </row>
    <row r="34" spans="7:9" x14ac:dyDescent="0.25">
      <c r="G34"/>
      <c r="H34"/>
      <c r="I34"/>
    </row>
    <row r="35" spans="7:9" x14ac:dyDescent="0.25">
      <c r="G35"/>
      <c r="H35"/>
      <c r="I35"/>
    </row>
    <row r="36" spans="7:9" x14ac:dyDescent="0.25">
      <c r="G36"/>
      <c r="H36"/>
      <c r="I36"/>
    </row>
    <row r="37" spans="7:9" x14ac:dyDescent="0.25">
      <c r="G37"/>
      <c r="H37"/>
      <c r="I37"/>
    </row>
  </sheetData>
  <sheetProtection selectLockedCells="1" selectUnlockedCells="1"/>
  <mergeCells count="1">
    <mergeCell ref="A4:K4"/>
  </mergeCells>
  <phoneticPr fontId="15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8" width="10.44140625" style="1" customWidth="1"/>
    <col min="9" max="9" width="8.6640625" customWidth="1"/>
    <col min="10" max="10" width="9.5546875" style="57" bestFit="1" customWidth="1"/>
    <col min="11" max="11" width="11.109375" bestFit="1" customWidth="1"/>
  </cols>
  <sheetData>
    <row r="1" spans="1:11" ht="15" customHeight="1" x14ac:dyDescent="0.25">
      <c r="I1" s="2" t="s">
        <v>386</v>
      </c>
      <c r="J1"/>
    </row>
    <row r="2" spans="1:11" ht="15" customHeight="1" x14ac:dyDescent="0.25">
      <c r="I2" s="2" t="str">
        <f>'1. melléklet'!H2</f>
        <v>a 6/2024. (V.6.) önkormányzati rendelethez</v>
      </c>
      <c r="J2"/>
    </row>
    <row r="3" spans="1:11" ht="6.75" customHeight="1" x14ac:dyDescent="0.25">
      <c r="I3" s="57"/>
      <c r="J3"/>
    </row>
    <row r="4" spans="1:11" ht="15" customHeight="1" x14ac:dyDescent="0.25">
      <c r="A4" s="170" t="s">
        <v>473</v>
      </c>
      <c r="B4" s="170"/>
      <c r="C4" s="170"/>
      <c r="D4" s="170"/>
      <c r="E4" s="170"/>
      <c r="F4" s="170"/>
      <c r="G4" s="170"/>
      <c r="H4" s="170"/>
      <c r="I4" s="170"/>
      <c r="J4"/>
    </row>
    <row r="5" spans="1:11" ht="12.75" customHeight="1" x14ac:dyDescent="0.25">
      <c r="A5" s="11"/>
      <c r="B5" s="11"/>
      <c r="C5" s="14"/>
      <c r="D5" s="14"/>
      <c r="E5" s="10"/>
      <c r="F5" s="10"/>
      <c r="G5" s="10"/>
      <c r="H5" s="10"/>
      <c r="I5" s="57"/>
      <c r="J5"/>
    </row>
    <row r="6" spans="1:11" ht="15" customHeight="1" x14ac:dyDescent="0.25">
      <c r="A6" s="63"/>
      <c r="B6" s="64" t="s">
        <v>33</v>
      </c>
      <c r="C6" s="64" t="s">
        <v>337</v>
      </c>
      <c r="D6" s="64" t="s">
        <v>35</v>
      </c>
      <c r="E6" s="64" t="s">
        <v>36</v>
      </c>
      <c r="F6" s="64" t="s">
        <v>37</v>
      </c>
      <c r="G6" s="64" t="s">
        <v>38</v>
      </c>
      <c r="H6" s="64" t="s">
        <v>39</v>
      </c>
      <c r="I6" s="63" t="s">
        <v>40</v>
      </c>
    </row>
    <row r="7" spans="1:11" ht="36" x14ac:dyDescent="0.25">
      <c r="A7" s="64">
        <v>1</v>
      </c>
      <c r="B7" s="63" t="s">
        <v>0</v>
      </c>
      <c r="C7" s="64" t="s">
        <v>1</v>
      </c>
      <c r="D7" s="63" t="s">
        <v>115</v>
      </c>
      <c r="E7" s="63" t="s">
        <v>467</v>
      </c>
      <c r="F7" s="63" t="s">
        <v>533</v>
      </c>
      <c r="G7" s="63" t="s">
        <v>544</v>
      </c>
      <c r="H7" s="63" t="s">
        <v>553</v>
      </c>
      <c r="I7" s="65" t="s">
        <v>501</v>
      </c>
    </row>
    <row r="8" spans="1:11" ht="15" customHeight="1" x14ac:dyDescent="0.25">
      <c r="A8" s="64">
        <v>2</v>
      </c>
      <c r="B8" s="183" t="s">
        <v>2</v>
      </c>
      <c r="C8" s="183"/>
      <c r="D8" s="183"/>
      <c r="E8" s="183"/>
      <c r="F8" s="183"/>
      <c r="G8" s="183"/>
      <c r="H8" s="183"/>
      <c r="I8" s="183"/>
      <c r="J8"/>
    </row>
    <row r="9" spans="1:11" ht="15" customHeight="1" x14ac:dyDescent="0.25">
      <c r="A9" s="64">
        <v>3</v>
      </c>
      <c r="B9" s="76" t="s">
        <v>177</v>
      </c>
      <c r="C9" s="66" t="s">
        <v>178</v>
      </c>
      <c r="D9" s="66" t="s">
        <v>179</v>
      </c>
      <c r="E9" s="62">
        <f t="shared" ref="E9:F9" si="0">E10+E17</f>
        <v>61785847</v>
      </c>
      <c r="F9" s="62">
        <f t="shared" si="0"/>
        <v>72789563</v>
      </c>
      <c r="G9" s="62">
        <f t="shared" ref="G9:H9" si="1">G10+G17</f>
        <v>73641333</v>
      </c>
      <c r="H9" s="62">
        <f t="shared" si="1"/>
        <v>81439195</v>
      </c>
      <c r="I9" s="67">
        <f>H9/E9</f>
        <v>1.3180881861180926</v>
      </c>
      <c r="K9" s="25"/>
    </row>
    <row r="10" spans="1:11" ht="15" customHeight="1" x14ac:dyDescent="0.25">
      <c r="A10" s="64">
        <v>4</v>
      </c>
      <c r="B10" s="79" t="s">
        <v>50</v>
      </c>
      <c r="C10" s="45" t="s">
        <v>180</v>
      </c>
      <c r="D10" s="45" t="s">
        <v>181</v>
      </c>
      <c r="E10" s="22">
        <f t="shared" ref="E10:F10" si="2">SUM(E11:E16)</f>
        <v>55896947</v>
      </c>
      <c r="F10" s="22">
        <f t="shared" si="2"/>
        <v>66900663</v>
      </c>
      <c r="G10" s="22">
        <f t="shared" ref="G10:H10" si="3">SUM(G11:G16)</f>
        <v>67727433</v>
      </c>
      <c r="H10" s="22">
        <f t="shared" si="3"/>
        <v>75018429</v>
      </c>
      <c r="I10" s="68">
        <f t="shared" ref="I10:I14" si="4">H10/E10</f>
        <v>1.3420845507000587</v>
      </c>
      <c r="K10" s="25"/>
    </row>
    <row r="11" spans="1:11" ht="24" x14ac:dyDescent="0.25">
      <c r="A11" s="64">
        <v>5</v>
      </c>
      <c r="B11" s="88" t="s">
        <v>340</v>
      </c>
      <c r="C11" s="77" t="s">
        <v>374</v>
      </c>
      <c r="D11" s="97" t="s">
        <v>378</v>
      </c>
      <c r="E11" s="23">
        <v>29623173</v>
      </c>
      <c r="F11" s="23">
        <v>29623173</v>
      </c>
      <c r="G11" s="23">
        <v>29623173</v>
      </c>
      <c r="H11" s="23">
        <v>29623173</v>
      </c>
      <c r="I11" s="70">
        <f t="shared" si="4"/>
        <v>1</v>
      </c>
      <c r="K11" s="25"/>
    </row>
    <row r="12" spans="1:11" ht="24" x14ac:dyDescent="0.25">
      <c r="A12" s="64">
        <v>6</v>
      </c>
      <c r="B12" s="88" t="s">
        <v>341</v>
      </c>
      <c r="C12" s="77" t="s">
        <v>375</v>
      </c>
      <c r="D12" s="97" t="s">
        <v>379</v>
      </c>
      <c r="E12" s="23">
        <v>20267510</v>
      </c>
      <c r="F12" s="23">
        <v>20832828</v>
      </c>
      <c r="G12" s="23">
        <v>20832828</v>
      </c>
      <c r="H12" s="23">
        <v>22496188</v>
      </c>
      <c r="I12" s="70">
        <f t="shared" si="4"/>
        <v>1.1099630887069996</v>
      </c>
      <c r="K12" s="25"/>
    </row>
    <row r="13" spans="1:11" ht="27" customHeight="1" x14ac:dyDescent="0.25">
      <c r="A13" s="64">
        <v>7</v>
      </c>
      <c r="B13" s="88" t="s">
        <v>342</v>
      </c>
      <c r="C13" s="77" t="s">
        <v>376</v>
      </c>
      <c r="D13" s="97" t="s">
        <v>380</v>
      </c>
      <c r="E13" s="23">
        <v>3031144</v>
      </c>
      <c r="F13" s="23">
        <v>3066182</v>
      </c>
      <c r="G13" s="23">
        <v>3066182</v>
      </c>
      <c r="H13" s="23">
        <v>3156280</v>
      </c>
      <c r="I13" s="70">
        <f t="shared" si="4"/>
        <v>1.0412834230244423</v>
      </c>
      <c r="K13" s="25"/>
    </row>
    <row r="14" spans="1:11" ht="24" x14ac:dyDescent="0.25">
      <c r="A14" s="64">
        <v>8</v>
      </c>
      <c r="B14" s="88" t="s">
        <v>343</v>
      </c>
      <c r="C14" s="77" t="s">
        <v>377</v>
      </c>
      <c r="D14" s="97" t="s">
        <v>381</v>
      </c>
      <c r="E14" s="23">
        <v>2975120</v>
      </c>
      <c r="F14" s="23">
        <v>3251480</v>
      </c>
      <c r="G14" s="23">
        <v>3251480</v>
      </c>
      <c r="H14" s="23">
        <v>3962120</v>
      </c>
      <c r="I14" s="70">
        <f t="shared" si="4"/>
        <v>1.3317513243163301</v>
      </c>
      <c r="K14" s="25"/>
    </row>
    <row r="15" spans="1:11" ht="24" x14ac:dyDescent="0.25">
      <c r="A15" s="64">
        <v>9</v>
      </c>
      <c r="B15" s="88" t="s">
        <v>344</v>
      </c>
      <c r="C15" s="77" t="s">
        <v>330</v>
      </c>
      <c r="D15" s="97" t="s">
        <v>382</v>
      </c>
      <c r="E15" s="23">
        <v>0</v>
      </c>
      <c r="F15" s="23">
        <v>10127000</v>
      </c>
      <c r="G15" s="23">
        <v>10953770</v>
      </c>
      <c r="H15" s="23">
        <v>10953770</v>
      </c>
      <c r="I15" s="142"/>
      <c r="K15" s="25"/>
    </row>
    <row r="16" spans="1:11" ht="15" customHeight="1" x14ac:dyDescent="0.25">
      <c r="A16" s="64">
        <v>10</v>
      </c>
      <c r="B16" s="88" t="s">
        <v>345</v>
      </c>
      <c r="C16" s="77" t="s">
        <v>359</v>
      </c>
      <c r="D16" s="96" t="s">
        <v>383</v>
      </c>
      <c r="E16" s="23">
        <v>0</v>
      </c>
      <c r="F16" s="23">
        <v>0</v>
      </c>
      <c r="G16" s="23">
        <v>0</v>
      </c>
      <c r="H16" s="23">
        <v>4826898</v>
      </c>
      <c r="I16" s="142"/>
      <c r="K16" s="25"/>
    </row>
    <row r="17" spans="1:11" s="43" customFormat="1" ht="15" customHeight="1" x14ac:dyDescent="0.25">
      <c r="A17" s="64">
        <v>11</v>
      </c>
      <c r="B17" s="79" t="s">
        <v>51</v>
      </c>
      <c r="C17" s="45" t="s">
        <v>183</v>
      </c>
      <c r="D17" s="45" t="s">
        <v>182</v>
      </c>
      <c r="E17" s="22">
        <v>5888900</v>
      </c>
      <c r="F17" s="22">
        <v>5888900</v>
      </c>
      <c r="G17" s="22">
        <v>5913900</v>
      </c>
      <c r="H17" s="22">
        <v>6420766</v>
      </c>
      <c r="I17" s="68">
        <f t="shared" ref="I17:I30" si="5">H17/E17</f>
        <v>1.0903166975156651</v>
      </c>
      <c r="J17" s="57"/>
    </row>
    <row r="18" spans="1:11" ht="15" customHeight="1" x14ac:dyDescent="0.25">
      <c r="A18" s="64">
        <v>12</v>
      </c>
      <c r="B18" s="76" t="s">
        <v>5</v>
      </c>
      <c r="C18" s="66" t="s">
        <v>6</v>
      </c>
      <c r="D18" s="66" t="s">
        <v>190</v>
      </c>
      <c r="E18" s="62">
        <f>E19+E20+E23</f>
        <v>122000000</v>
      </c>
      <c r="F18" s="62">
        <f>F19+F20+F23</f>
        <v>122000000</v>
      </c>
      <c r="G18" s="62">
        <f>G19+G20+G23</f>
        <v>122000000</v>
      </c>
      <c r="H18" s="62">
        <f>H19+H20+H23</f>
        <v>121572052</v>
      </c>
      <c r="I18" s="67">
        <f t="shared" si="5"/>
        <v>0.99649222950819671</v>
      </c>
      <c r="K18" s="25"/>
    </row>
    <row r="19" spans="1:11" ht="15" customHeight="1" x14ac:dyDescent="0.25">
      <c r="A19" s="64">
        <v>13</v>
      </c>
      <c r="B19" s="79" t="s">
        <v>7</v>
      </c>
      <c r="C19" s="45" t="s">
        <v>188</v>
      </c>
      <c r="D19" s="45" t="s">
        <v>191</v>
      </c>
      <c r="E19" s="22">
        <v>66000000</v>
      </c>
      <c r="F19" s="22">
        <v>66000000</v>
      </c>
      <c r="G19" s="22">
        <v>66000000</v>
      </c>
      <c r="H19" s="22">
        <v>66000000</v>
      </c>
      <c r="I19" s="68">
        <f t="shared" si="5"/>
        <v>1</v>
      </c>
    </row>
    <row r="20" spans="1:11" ht="15" customHeight="1" x14ac:dyDescent="0.25">
      <c r="A20" s="64">
        <v>14</v>
      </c>
      <c r="B20" s="79" t="s">
        <v>8</v>
      </c>
      <c r="C20" s="45" t="s">
        <v>189</v>
      </c>
      <c r="D20" s="45" t="s">
        <v>192</v>
      </c>
      <c r="E20" s="22">
        <f>SUM(E21:E22)</f>
        <v>54500000</v>
      </c>
      <c r="F20" s="22">
        <f>SUM(F21:F22)</f>
        <v>54500000</v>
      </c>
      <c r="G20" s="22">
        <f>SUM(G21:G22)</f>
        <v>54500000</v>
      </c>
      <c r="H20" s="22">
        <f>SUM(H21:H22)</f>
        <v>54500000</v>
      </c>
      <c r="I20" s="68">
        <f t="shared" si="5"/>
        <v>1</v>
      </c>
    </row>
    <row r="21" spans="1:11" ht="15" customHeight="1" x14ac:dyDescent="0.25">
      <c r="A21" s="64">
        <v>15</v>
      </c>
      <c r="B21" s="83" t="s">
        <v>372</v>
      </c>
      <c r="C21" s="42" t="s">
        <v>368</v>
      </c>
      <c r="D21" s="42" t="s">
        <v>193</v>
      </c>
      <c r="E21" s="23">
        <v>32000000</v>
      </c>
      <c r="F21" s="23">
        <v>32000000</v>
      </c>
      <c r="G21" s="23">
        <v>32000000</v>
      </c>
      <c r="H21" s="23">
        <v>32000000</v>
      </c>
      <c r="I21" s="70">
        <f t="shared" si="5"/>
        <v>1</v>
      </c>
    </row>
    <row r="22" spans="1:11" ht="15" customHeight="1" x14ac:dyDescent="0.25">
      <c r="A22" s="64">
        <v>16</v>
      </c>
      <c r="B22" s="83" t="s">
        <v>373</v>
      </c>
      <c r="C22" s="42" t="s">
        <v>369</v>
      </c>
      <c r="D22" s="42" t="s">
        <v>194</v>
      </c>
      <c r="E22" s="23">
        <v>22500000</v>
      </c>
      <c r="F22" s="23">
        <v>22500000</v>
      </c>
      <c r="G22" s="23">
        <v>22500000</v>
      </c>
      <c r="H22" s="23">
        <v>22500000</v>
      </c>
      <c r="I22" s="70">
        <f t="shared" si="5"/>
        <v>1</v>
      </c>
    </row>
    <row r="23" spans="1:11" ht="15" customHeight="1" x14ac:dyDescent="0.25">
      <c r="A23" s="64">
        <v>17</v>
      </c>
      <c r="B23" s="79" t="s">
        <v>332</v>
      </c>
      <c r="C23" s="45" t="s">
        <v>195</v>
      </c>
      <c r="D23" s="45" t="s">
        <v>196</v>
      </c>
      <c r="E23" s="22">
        <v>1500000</v>
      </c>
      <c r="F23" s="22">
        <v>1500000</v>
      </c>
      <c r="G23" s="22">
        <v>1500000</v>
      </c>
      <c r="H23" s="22">
        <v>1072052</v>
      </c>
      <c r="I23" s="68">
        <f t="shared" si="5"/>
        <v>0.7147013333333333</v>
      </c>
    </row>
    <row r="24" spans="1:11" ht="15" customHeight="1" x14ac:dyDescent="0.25">
      <c r="A24" s="64">
        <v>18</v>
      </c>
      <c r="B24" s="76" t="s">
        <v>17</v>
      </c>
      <c r="C24" s="66" t="s">
        <v>3</v>
      </c>
      <c r="D24" s="66" t="s">
        <v>198</v>
      </c>
      <c r="E24" s="62">
        <f>SUM(E25:E33)</f>
        <v>110407485</v>
      </c>
      <c r="F24" s="62">
        <f>SUM(F25:F33)</f>
        <v>115868102</v>
      </c>
      <c r="G24" s="62">
        <f>SUM(G25:G33)</f>
        <v>134850428</v>
      </c>
      <c r="H24" s="62">
        <f>SUM(H25:H33)</f>
        <v>134850428</v>
      </c>
      <c r="I24" s="67">
        <f t="shared" si="5"/>
        <v>1.2213884593059972</v>
      </c>
    </row>
    <row r="25" spans="1:11" ht="15" customHeight="1" x14ac:dyDescent="0.25">
      <c r="A25" s="64">
        <v>19</v>
      </c>
      <c r="B25" s="79" t="s">
        <v>54</v>
      </c>
      <c r="C25" s="45" t="s">
        <v>197</v>
      </c>
      <c r="D25" s="45" t="s">
        <v>199</v>
      </c>
      <c r="E25" s="50">
        <v>97500</v>
      </c>
      <c r="F25" s="50">
        <v>97500</v>
      </c>
      <c r="G25" s="50">
        <v>97500</v>
      </c>
      <c r="H25" s="50">
        <v>97500</v>
      </c>
      <c r="I25" s="68">
        <f t="shared" si="5"/>
        <v>1</v>
      </c>
    </row>
    <row r="26" spans="1:11" ht="15" customHeight="1" x14ac:dyDescent="0.25">
      <c r="A26" s="64">
        <v>20</v>
      </c>
      <c r="B26" s="79" t="s">
        <v>56</v>
      </c>
      <c r="C26" s="45" t="s">
        <v>200</v>
      </c>
      <c r="D26" s="45" t="s">
        <v>201</v>
      </c>
      <c r="E26" s="50">
        <v>62150000</v>
      </c>
      <c r="F26" s="50">
        <v>62150000</v>
      </c>
      <c r="G26" s="50">
        <v>72350000</v>
      </c>
      <c r="H26" s="50">
        <v>72350000</v>
      </c>
      <c r="I26" s="68">
        <f t="shared" si="5"/>
        <v>1.1641190667739341</v>
      </c>
    </row>
    <row r="27" spans="1:11" ht="15" customHeight="1" x14ac:dyDescent="0.25">
      <c r="A27" s="64">
        <v>21</v>
      </c>
      <c r="B27" s="79" t="s">
        <v>128</v>
      </c>
      <c r="C27" s="45" t="s">
        <v>203</v>
      </c>
      <c r="D27" s="45" t="s">
        <v>202</v>
      </c>
      <c r="E27" s="50">
        <v>14100000</v>
      </c>
      <c r="F27" s="50">
        <v>14100000</v>
      </c>
      <c r="G27" s="50">
        <v>14100000</v>
      </c>
      <c r="H27" s="50">
        <v>14100000</v>
      </c>
      <c r="I27" s="68">
        <f t="shared" si="5"/>
        <v>1</v>
      </c>
    </row>
    <row r="28" spans="1:11" ht="15" customHeight="1" x14ac:dyDescent="0.25">
      <c r="A28" s="64">
        <v>22</v>
      </c>
      <c r="B28" s="79" t="s">
        <v>130</v>
      </c>
      <c r="C28" s="45" t="s">
        <v>204</v>
      </c>
      <c r="D28" s="45" t="s">
        <v>210</v>
      </c>
      <c r="E28" s="50">
        <v>8505000</v>
      </c>
      <c r="F28" s="50">
        <v>8505000</v>
      </c>
      <c r="G28" s="50">
        <v>8405730</v>
      </c>
      <c r="H28" s="50">
        <v>8405730</v>
      </c>
      <c r="I28" s="68">
        <f t="shared" si="5"/>
        <v>0.98832804232804228</v>
      </c>
    </row>
    <row r="29" spans="1:11" ht="15" customHeight="1" x14ac:dyDescent="0.25">
      <c r="A29" s="64">
        <v>23</v>
      </c>
      <c r="B29" s="79" t="s">
        <v>136</v>
      </c>
      <c r="C29" s="45" t="s">
        <v>205</v>
      </c>
      <c r="D29" s="45" t="s">
        <v>209</v>
      </c>
      <c r="E29" s="50">
        <v>23374941</v>
      </c>
      <c r="F29" s="50">
        <v>23374941</v>
      </c>
      <c r="G29" s="50">
        <v>25481138</v>
      </c>
      <c r="H29" s="50">
        <v>25481138</v>
      </c>
      <c r="I29" s="68">
        <f t="shared" si="5"/>
        <v>1.0901049119225585</v>
      </c>
    </row>
    <row r="30" spans="1:11" ht="15" customHeight="1" x14ac:dyDescent="0.25">
      <c r="A30" s="64">
        <v>24</v>
      </c>
      <c r="B30" s="79" t="s">
        <v>333</v>
      </c>
      <c r="C30" s="52" t="s">
        <v>294</v>
      </c>
      <c r="D30" s="45" t="s">
        <v>295</v>
      </c>
      <c r="E30" s="22">
        <v>2179000</v>
      </c>
      <c r="F30" s="22">
        <v>2179000</v>
      </c>
      <c r="G30" s="22">
        <v>2238000</v>
      </c>
      <c r="H30" s="22">
        <v>2238000</v>
      </c>
      <c r="I30" s="68">
        <f t="shared" si="5"/>
        <v>1.0270766406608536</v>
      </c>
    </row>
    <row r="31" spans="1:11" ht="15" customHeight="1" x14ac:dyDescent="0.25">
      <c r="A31" s="64">
        <v>25</v>
      </c>
      <c r="B31" s="79" t="s">
        <v>334</v>
      </c>
      <c r="C31" s="45" t="s">
        <v>206</v>
      </c>
      <c r="D31" s="45" t="s">
        <v>208</v>
      </c>
      <c r="E31" s="22">
        <v>0</v>
      </c>
      <c r="F31" s="22">
        <v>792000</v>
      </c>
      <c r="G31" s="22">
        <v>792000</v>
      </c>
      <c r="H31" s="22">
        <v>792000</v>
      </c>
      <c r="I31" s="142"/>
    </row>
    <row r="32" spans="1:11" ht="15" customHeight="1" x14ac:dyDescent="0.25">
      <c r="A32" s="64">
        <v>26</v>
      </c>
      <c r="B32" s="79" t="s">
        <v>335</v>
      </c>
      <c r="C32" s="45" t="s">
        <v>508</v>
      </c>
      <c r="D32" s="45" t="s">
        <v>509</v>
      </c>
      <c r="E32" s="22">
        <v>0</v>
      </c>
      <c r="F32" s="22">
        <v>4669333</v>
      </c>
      <c r="G32" s="22">
        <v>8085732</v>
      </c>
      <c r="H32" s="22">
        <v>8085732</v>
      </c>
      <c r="I32" s="142"/>
    </row>
    <row r="33" spans="1:11" s="41" customFormat="1" ht="15" customHeight="1" x14ac:dyDescent="0.25">
      <c r="A33" s="64">
        <v>27</v>
      </c>
      <c r="B33" s="79" t="s">
        <v>336</v>
      </c>
      <c r="C33" s="45" t="s">
        <v>207</v>
      </c>
      <c r="D33" s="45" t="s">
        <v>288</v>
      </c>
      <c r="E33" s="22">
        <v>1044</v>
      </c>
      <c r="F33" s="22">
        <v>328</v>
      </c>
      <c r="G33" s="22">
        <v>3300328</v>
      </c>
      <c r="H33" s="22">
        <v>3300328</v>
      </c>
      <c r="I33" s="68">
        <f t="shared" ref="I33:I36" si="6">H33/E33</f>
        <v>3161.2337164750957</v>
      </c>
      <c r="J33" s="58"/>
    </row>
    <row r="34" spans="1:11" ht="15" customHeight="1" x14ac:dyDescent="0.25">
      <c r="A34" s="64">
        <v>28</v>
      </c>
      <c r="B34" s="76" t="s">
        <v>18</v>
      </c>
      <c r="C34" s="69" t="s">
        <v>211</v>
      </c>
      <c r="D34" s="69" t="s">
        <v>212</v>
      </c>
      <c r="E34" s="62">
        <f>SUM(E35:E35)</f>
        <v>687246</v>
      </c>
      <c r="F34" s="62">
        <f>SUM(F35:F35)</f>
        <v>687246</v>
      </c>
      <c r="G34" s="62">
        <f>SUM(G35:G35)</f>
        <v>1891549</v>
      </c>
      <c r="H34" s="62">
        <f>SUM(H35:H35)</f>
        <v>1891549</v>
      </c>
      <c r="I34" s="68">
        <f t="shared" si="6"/>
        <v>2.7523608722349784</v>
      </c>
      <c r="K34" s="25"/>
    </row>
    <row r="35" spans="1:11" ht="15" customHeight="1" x14ac:dyDescent="0.25">
      <c r="A35" s="64">
        <v>29</v>
      </c>
      <c r="B35" s="79" t="s">
        <v>111</v>
      </c>
      <c r="C35" s="61" t="s">
        <v>213</v>
      </c>
      <c r="D35" s="61" t="s">
        <v>214</v>
      </c>
      <c r="E35" s="22">
        <v>687246</v>
      </c>
      <c r="F35" s="22">
        <v>687246</v>
      </c>
      <c r="G35" s="22">
        <v>1891549</v>
      </c>
      <c r="H35" s="22">
        <v>1891549</v>
      </c>
      <c r="I35" s="68">
        <f t="shared" si="6"/>
        <v>2.7523608722349784</v>
      </c>
    </row>
    <row r="36" spans="1:11" ht="15.75" customHeight="1" x14ac:dyDescent="0.25">
      <c r="A36" s="64">
        <v>30</v>
      </c>
      <c r="B36" s="82" t="s">
        <v>33</v>
      </c>
      <c r="C36" s="178" t="s">
        <v>3</v>
      </c>
      <c r="D36" s="179"/>
      <c r="E36" s="24">
        <f>E9+E18+E24+E34</f>
        <v>294880578</v>
      </c>
      <c r="F36" s="24">
        <f>F9+F18+F24+F34</f>
        <v>311344911</v>
      </c>
      <c r="G36" s="24">
        <f>G9+G18+G24+G34</f>
        <v>332383310</v>
      </c>
      <c r="H36" s="24">
        <f>H9+H18+H24+H34</f>
        <v>339753224</v>
      </c>
      <c r="I36" s="67">
        <f t="shared" si="6"/>
        <v>1.1521722668354237</v>
      </c>
      <c r="J36"/>
    </row>
    <row r="37" spans="1:11" ht="15" customHeight="1" x14ac:dyDescent="0.25">
      <c r="A37" s="64">
        <v>31</v>
      </c>
      <c r="B37" s="76" t="s">
        <v>19</v>
      </c>
      <c r="C37" s="66" t="s">
        <v>184</v>
      </c>
      <c r="D37" s="66" t="s">
        <v>185</v>
      </c>
      <c r="E37" s="62">
        <f t="shared" ref="E37:F37" si="7">SUM(E38:E39)</f>
        <v>0</v>
      </c>
      <c r="F37" s="62">
        <f t="shared" si="7"/>
        <v>0</v>
      </c>
      <c r="G37" s="62">
        <f t="shared" ref="G37:H37" si="8">SUM(G38:G39)</f>
        <v>0</v>
      </c>
      <c r="H37" s="62">
        <f t="shared" si="8"/>
        <v>49248541</v>
      </c>
      <c r="I37" s="142"/>
    </row>
    <row r="38" spans="1:11" ht="15" customHeight="1" x14ac:dyDescent="0.25">
      <c r="A38" s="64">
        <v>32</v>
      </c>
      <c r="B38" s="79" t="s">
        <v>112</v>
      </c>
      <c r="C38" s="45" t="s">
        <v>293</v>
      </c>
      <c r="D38" s="45" t="s">
        <v>187</v>
      </c>
      <c r="E38" s="22">
        <v>0</v>
      </c>
      <c r="F38" s="22">
        <v>0</v>
      </c>
      <c r="G38" s="22">
        <v>0</v>
      </c>
      <c r="H38" s="22">
        <v>0</v>
      </c>
      <c r="I38" s="142"/>
    </row>
    <row r="39" spans="1:11" ht="15" customHeight="1" x14ac:dyDescent="0.25">
      <c r="A39" s="64">
        <v>33</v>
      </c>
      <c r="B39" s="79" t="s">
        <v>113</v>
      </c>
      <c r="C39" s="45" t="s">
        <v>186</v>
      </c>
      <c r="D39" s="45" t="s">
        <v>187</v>
      </c>
      <c r="E39" s="22">
        <v>0</v>
      </c>
      <c r="F39" s="22">
        <v>0</v>
      </c>
      <c r="G39" s="22">
        <v>0</v>
      </c>
      <c r="H39" s="22">
        <v>49248541</v>
      </c>
      <c r="I39" s="142"/>
    </row>
    <row r="40" spans="1:11" ht="15" customHeight="1" x14ac:dyDescent="0.25">
      <c r="A40" s="64">
        <v>34</v>
      </c>
      <c r="B40" s="76" t="s">
        <v>20</v>
      </c>
      <c r="C40" s="66" t="s">
        <v>258</v>
      </c>
      <c r="D40" s="66" t="s">
        <v>259</v>
      </c>
      <c r="E40" s="62">
        <f t="shared" ref="E40:F40" si="9">SUM(E41:E42)</f>
        <v>27527559</v>
      </c>
      <c r="F40" s="62">
        <f t="shared" si="9"/>
        <v>27527559</v>
      </c>
      <c r="G40" s="62">
        <f t="shared" ref="G40:H40" si="10">SUM(G41:G42)</f>
        <v>27527559</v>
      </c>
      <c r="H40" s="62">
        <f t="shared" si="10"/>
        <v>1727559</v>
      </c>
      <c r="I40" s="67">
        <f t="shared" ref="I40:I46" si="11">H40/E40</f>
        <v>6.2757435194308361E-2</v>
      </c>
    </row>
    <row r="41" spans="1:11" ht="15" customHeight="1" x14ac:dyDescent="0.25">
      <c r="A41" s="64">
        <v>35</v>
      </c>
      <c r="B41" s="79" t="s">
        <v>155</v>
      </c>
      <c r="C41" s="45" t="s">
        <v>260</v>
      </c>
      <c r="D41" s="45" t="s">
        <v>261</v>
      </c>
      <c r="E41" s="22">
        <v>25800000</v>
      </c>
      <c r="F41" s="22">
        <v>25800000</v>
      </c>
      <c r="G41" s="22">
        <v>25800000</v>
      </c>
      <c r="H41" s="22">
        <v>0</v>
      </c>
      <c r="I41" s="68">
        <f t="shared" si="11"/>
        <v>0</v>
      </c>
      <c r="K41" s="25"/>
    </row>
    <row r="42" spans="1:11" ht="15" customHeight="1" x14ac:dyDescent="0.25">
      <c r="A42" s="64">
        <v>36</v>
      </c>
      <c r="B42" s="79" t="s">
        <v>156</v>
      </c>
      <c r="C42" s="45" t="s">
        <v>322</v>
      </c>
      <c r="D42" s="45" t="s">
        <v>261</v>
      </c>
      <c r="E42" s="22">
        <v>1727559</v>
      </c>
      <c r="F42" s="22">
        <v>1727559</v>
      </c>
      <c r="G42" s="22">
        <v>1727559</v>
      </c>
      <c r="H42" s="22">
        <v>1727559</v>
      </c>
      <c r="I42" s="70">
        <f t="shared" si="11"/>
        <v>1</v>
      </c>
      <c r="K42" s="25"/>
    </row>
    <row r="43" spans="1:11" ht="15" customHeight="1" x14ac:dyDescent="0.25">
      <c r="A43" s="64">
        <v>37</v>
      </c>
      <c r="B43" s="76" t="s">
        <v>21</v>
      </c>
      <c r="C43" s="69" t="s">
        <v>215</v>
      </c>
      <c r="D43" s="69" t="s">
        <v>217</v>
      </c>
      <c r="E43" s="62">
        <f>SUM(E44:E44)</f>
        <v>131700</v>
      </c>
      <c r="F43" s="62">
        <f>SUM(F44:F44)</f>
        <v>131700</v>
      </c>
      <c r="G43" s="62">
        <f>SUM(G44:G44)</f>
        <v>131700</v>
      </c>
      <c r="H43" s="62">
        <f>SUM(H44:H44)</f>
        <v>131700</v>
      </c>
      <c r="I43" s="67">
        <f t="shared" si="11"/>
        <v>1</v>
      </c>
    </row>
    <row r="44" spans="1:11" ht="15" customHeight="1" x14ac:dyDescent="0.25">
      <c r="A44" s="64">
        <v>38</v>
      </c>
      <c r="B44" s="79" t="s">
        <v>169</v>
      </c>
      <c r="C44" s="61" t="s">
        <v>216</v>
      </c>
      <c r="D44" s="61" t="s">
        <v>218</v>
      </c>
      <c r="E44" s="22">
        <v>131700</v>
      </c>
      <c r="F44" s="22">
        <v>131700</v>
      </c>
      <c r="G44" s="22">
        <v>131700</v>
      </c>
      <c r="H44" s="22">
        <v>131700</v>
      </c>
      <c r="I44" s="68">
        <f t="shared" si="11"/>
        <v>1</v>
      </c>
      <c r="J44" s="59"/>
      <c r="K44" s="59"/>
    </row>
    <row r="45" spans="1:11" ht="15.75" customHeight="1" x14ac:dyDescent="0.25">
      <c r="A45" s="64">
        <v>39</v>
      </c>
      <c r="B45" s="82" t="s">
        <v>337</v>
      </c>
      <c r="C45" s="178" t="s">
        <v>258</v>
      </c>
      <c r="D45" s="179"/>
      <c r="E45" s="24">
        <f>E37+E40+E43</f>
        <v>27659259</v>
      </c>
      <c r="F45" s="24">
        <f>F37+F40+F43</f>
        <v>27659259</v>
      </c>
      <c r="G45" s="24">
        <f>G37+G40+G43</f>
        <v>27659259</v>
      </c>
      <c r="H45" s="24">
        <f>H37+H40+H43</f>
        <v>51107800</v>
      </c>
      <c r="I45" s="68">
        <f t="shared" si="11"/>
        <v>1.8477646129276275</v>
      </c>
      <c r="J45"/>
    </row>
    <row r="46" spans="1:11" ht="15" customHeight="1" x14ac:dyDescent="0.25">
      <c r="A46" s="64">
        <v>40</v>
      </c>
      <c r="B46" s="76" t="s">
        <v>28</v>
      </c>
      <c r="C46" s="69" t="s">
        <v>264</v>
      </c>
      <c r="D46" s="69" t="s">
        <v>265</v>
      </c>
      <c r="E46" s="62">
        <f>SUM(E47:E50)</f>
        <v>452735163</v>
      </c>
      <c r="F46" s="62">
        <f>SUM(F47:F50)</f>
        <v>602735830</v>
      </c>
      <c r="G46" s="62">
        <f>SUM(G47:G50)</f>
        <v>603818764</v>
      </c>
      <c r="H46" s="62">
        <f>SUM(H47:H50)</f>
        <v>606185837</v>
      </c>
      <c r="I46" s="67">
        <f t="shared" si="11"/>
        <v>1.3389413647112716</v>
      </c>
    </row>
    <row r="47" spans="1:11" ht="15" customHeight="1" x14ac:dyDescent="0.25">
      <c r="A47" s="64">
        <v>41</v>
      </c>
      <c r="B47" s="79" t="s">
        <v>176</v>
      </c>
      <c r="C47" s="61" t="s">
        <v>510</v>
      </c>
      <c r="D47" s="61" t="s">
        <v>511</v>
      </c>
      <c r="E47" s="22">
        <v>0</v>
      </c>
      <c r="F47" s="22">
        <v>150000667</v>
      </c>
      <c r="G47" s="22">
        <v>151083601</v>
      </c>
      <c r="H47" s="22">
        <v>151083601</v>
      </c>
      <c r="I47" s="142"/>
    </row>
    <row r="48" spans="1:11" ht="15" customHeight="1" x14ac:dyDescent="0.25">
      <c r="A48" s="64">
        <v>42</v>
      </c>
      <c r="B48" s="79" t="s">
        <v>257</v>
      </c>
      <c r="C48" s="61" t="s">
        <v>266</v>
      </c>
      <c r="D48" s="61" t="s">
        <v>222</v>
      </c>
      <c r="E48" s="22">
        <v>452735163</v>
      </c>
      <c r="F48" s="22">
        <v>452735163</v>
      </c>
      <c r="G48" s="22">
        <v>452735163</v>
      </c>
      <c r="H48" s="22">
        <v>452735163</v>
      </c>
      <c r="I48" s="68">
        <f>H48/E48</f>
        <v>1</v>
      </c>
    </row>
    <row r="49" spans="1:11" ht="15" customHeight="1" x14ac:dyDescent="0.25">
      <c r="A49" s="64">
        <v>43</v>
      </c>
      <c r="B49" s="79" t="s">
        <v>512</v>
      </c>
      <c r="C49" s="61" t="s">
        <v>267</v>
      </c>
      <c r="D49" s="61" t="s">
        <v>268</v>
      </c>
      <c r="E49" s="22">
        <v>0</v>
      </c>
      <c r="F49" s="22">
        <v>0</v>
      </c>
      <c r="G49" s="22">
        <v>0</v>
      </c>
      <c r="H49" s="22">
        <v>2367073</v>
      </c>
      <c r="I49" s="142"/>
    </row>
    <row r="50" spans="1:11" ht="15" customHeight="1" x14ac:dyDescent="0.25">
      <c r="A50" s="64">
        <v>44</v>
      </c>
      <c r="B50" s="79" t="s">
        <v>520</v>
      </c>
      <c r="C50" s="61" t="s">
        <v>521</v>
      </c>
      <c r="D50" s="61" t="s">
        <v>522</v>
      </c>
      <c r="E50" s="22">
        <v>0</v>
      </c>
      <c r="F50" s="22">
        <v>0</v>
      </c>
      <c r="G50" s="22">
        <v>0</v>
      </c>
      <c r="H50" s="22">
        <v>0</v>
      </c>
      <c r="I50" s="142"/>
    </row>
    <row r="51" spans="1:11" ht="15" customHeight="1" x14ac:dyDescent="0.25">
      <c r="A51" s="64">
        <v>45</v>
      </c>
      <c r="B51" s="87" t="s">
        <v>35</v>
      </c>
      <c r="C51" s="178" t="s">
        <v>327</v>
      </c>
      <c r="D51" s="179"/>
      <c r="E51" s="24">
        <f>E46</f>
        <v>452735163</v>
      </c>
      <c r="F51" s="24">
        <f>F46</f>
        <v>602735830</v>
      </c>
      <c r="G51" s="24">
        <f>G46</f>
        <v>603818764</v>
      </c>
      <c r="H51" s="24">
        <f>H46</f>
        <v>606185837</v>
      </c>
      <c r="I51" s="68">
        <f>H51/E51</f>
        <v>1.3389413647112716</v>
      </c>
      <c r="J51"/>
    </row>
    <row r="52" spans="1:11" ht="15" customHeight="1" x14ac:dyDescent="0.25">
      <c r="A52" s="129">
        <v>46</v>
      </c>
      <c r="B52" s="182" t="s">
        <v>59</v>
      </c>
      <c r="C52" s="182"/>
      <c r="D52" s="90"/>
      <c r="E52" s="72">
        <f>E9+E37+E18+E24+E34+E43+E46+E40</f>
        <v>775275000</v>
      </c>
      <c r="F52" s="72">
        <f>F9+F37+F18+F24+F34+F43+F46+F40</f>
        <v>941740000</v>
      </c>
      <c r="G52" s="72">
        <f>G9+G37+G18+G24+G34+G43+G46+G40</f>
        <v>963861333</v>
      </c>
      <c r="H52" s="72">
        <f>H9+H37+H18+H24+H34+H43+H46+H40</f>
        <v>997046861</v>
      </c>
      <c r="I52" s="73">
        <f>H52/E52</f>
        <v>1.2860557363516172</v>
      </c>
    </row>
    <row r="53" spans="1:11" ht="15" customHeight="1" x14ac:dyDescent="0.25">
      <c r="A53" s="64">
        <v>47</v>
      </c>
      <c r="B53" s="183" t="s">
        <v>10</v>
      </c>
      <c r="C53" s="183"/>
      <c r="D53" s="183"/>
      <c r="E53" s="183"/>
      <c r="F53" s="183"/>
      <c r="G53" s="183"/>
      <c r="H53" s="183"/>
      <c r="I53" s="183"/>
      <c r="J53"/>
    </row>
    <row r="54" spans="1:11" ht="15" customHeight="1" x14ac:dyDescent="0.25">
      <c r="A54" s="64">
        <v>48</v>
      </c>
      <c r="B54" s="76" t="s">
        <v>4</v>
      </c>
      <c r="C54" s="66" t="s">
        <v>49</v>
      </c>
      <c r="D54" s="66" t="s">
        <v>116</v>
      </c>
      <c r="E54" s="62">
        <f>E55+E61</f>
        <v>72586812</v>
      </c>
      <c r="F54" s="62">
        <f>F55+F61</f>
        <v>72586812</v>
      </c>
      <c r="G54" s="62">
        <f>G55+G61</f>
        <v>77822645</v>
      </c>
      <c r="H54" s="62">
        <f>H55+H61</f>
        <v>77126260</v>
      </c>
      <c r="I54" s="67">
        <f t="shared" ref="I54:I56" si="12">H54/E54</f>
        <v>1.0625381921994315</v>
      </c>
    </row>
    <row r="55" spans="1:11" ht="15" customHeight="1" x14ac:dyDescent="0.25">
      <c r="A55" s="64">
        <v>49</v>
      </c>
      <c r="B55" s="79" t="s">
        <v>50</v>
      </c>
      <c r="C55" s="45" t="s">
        <v>117</v>
      </c>
      <c r="D55" s="45" t="s">
        <v>118</v>
      </c>
      <c r="E55" s="22">
        <f>SUM(E56:E60)</f>
        <v>54607517</v>
      </c>
      <c r="F55" s="22">
        <f>SUM(F56:F60)</f>
        <v>54607517</v>
      </c>
      <c r="G55" s="22">
        <f>SUM(G56:G60)</f>
        <v>59019648</v>
      </c>
      <c r="H55" s="22">
        <f>SUM(H56:H60)</f>
        <v>58099124</v>
      </c>
      <c r="I55" s="68">
        <f t="shared" si="12"/>
        <v>1.063940043272797</v>
      </c>
    </row>
    <row r="56" spans="1:11" ht="15" customHeight="1" x14ac:dyDescent="0.25">
      <c r="A56" s="64">
        <v>50</v>
      </c>
      <c r="B56" s="88" t="s">
        <v>340</v>
      </c>
      <c r="C56" s="7" t="s">
        <v>349</v>
      </c>
      <c r="D56" s="42" t="s">
        <v>119</v>
      </c>
      <c r="E56" s="55">
        <v>49618028</v>
      </c>
      <c r="F56" s="55">
        <v>49618028</v>
      </c>
      <c r="G56" s="55">
        <v>50389369</v>
      </c>
      <c r="H56" s="55">
        <v>49400686</v>
      </c>
      <c r="I56" s="70">
        <f t="shared" si="12"/>
        <v>0.9956196969375728</v>
      </c>
    </row>
    <row r="57" spans="1:11" ht="15" customHeight="1" x14ac:dyDescent="0.25">
      <c r="A57" s="64">
        <v>51</v>
      </c>
      <c r="B57" s="88" t="s">
        <v>341</v>
      </c>
      <c r="C57" s="7" t="s">
        <v>350</v>
      </c>
      <c r="D57" s="42" t="s">
        <v>321</v>
      </c>
      <c r="E57" s="23">
        <v>0</v>
      </c>
      <c r="F57" s="23">
        <v>0</v>
      </c>
      <c r="G57" s="23">
        <v>3112300</v>
      </c>
      <c r="H57" s="23">
        <v>3070200</v>
      </c>
      <c r="I57" s="142"/>
    </row>
    <row r="58" spans="1:11" ht="15" customHeight="1" x14ac:dyDescent="0.25">
      <c r="A58" s="64">
        <v>52</v>
      </c>
      <c r="B58" s="88" t="s">
        <v>342</v>
      </c>
      <c r="C58" s="7" t="s">
        <v>351</v>
      </c>
      <c r="D58" s="42" t="s">
        <v>120</v>
      </c>
      <c r="E58" s="55">
        <v>2954089</v>
      </c>
      <c r="F58" s="55">
        <v>2954089</v>
      </c>
      <c r="G58" s="55">
        <v>3011431</v>
      </c>
      <c r="H58" s="55">
        <v>3010842</v>
      </c>
      <c r="I58" s="70">
        <f t="shared" ref="I58:I83" si="13">H58/E58</f>
        <v>1.0192116757484286</v>
      </c>
    </row>
    <row r="59" spans="1:11" ht="15" customHeight="1" x14ac:dyDescent="0.25">
      <c r="A59" s="64">
        <v>53</v>
      </c>
      <c r="B59" s="88" t="s">
        <v>343</v>
      </c>
      <c r="C59" s="7" t="s">
        <v>352</v>
      </c>
      <c r="D59" s="42" t="s">
        <v>250</v>
      </c>
      <c r="E59" s="55">
        <v>518800</v>
      </c>
      <c r="F59" s="55">
        <v>518800</v>
      </c>
      <c r="G59" s="55">
        <v>420000</v>
      </c>
      <c r="H59" s="55">
        <v>410915</v>
      </c>
      <c r="I59" s="70">
        <f t="shared" si="13"/>
        <v>0.79204895913646878</v>
      </c>
    </row>
    <row r="60" spans="1:11" ht="15" customHeight="1" x14ac:dyDescent="0.25">
      <c r="A60" s="64">
        <v>54</v>
      </c>
      <c r="B60" s="88" t="s">
        <v>344</v>
      </c>
      <c r="C60" s="7" t="s">
        <v>353</v>
      </c>
      <c r="D60" s="42" t="s">
        <v>253</v>
      </c>
      <c r="E60" s="55">
        <v>1516600</v>
      </c>
      <c r="F60" s="55">
        <v>1516600</v>
      </c>
      <c r="G60" s="55">
        <v>2086548</v>
      </c>
      <c r="H60" s="55">
        <v>2206481</v>
      </c>
      <c r="I60" s="70">
        <f t="shared" si="13"/>
        <v>1.454886588421469</v>
      </c>
    </row>
    <row r="61" spans="1:11" ht="15" customHeight="1" x14ac:dyDescent="0.25">
      <c r="A61" s="64">
        <v>55</v>
      </c>
      <c r="B61" s="79" t="s">
        <v>51</v>
      </c>
      <c r="C61" s="45" t="s">
        <v>53</v>
      </c>
      <c r="D61" s="45" t="s">
        <v>121</v>
      </c>
      <c r="E61" s="22">
        <f>SUM(E62:E64)</f>
        <v>17979295</v>
      </c>
      <c r="F61" s="22">
        <f>SUM(F62:F64)</f>
        <v>17979295</v>
      </c>
      <c r="G61" s="22">
        <f>SUM(G62:G64)</f>
        <v>18802997</v>
      </c>
      <c r="H61" s="22">
        <f>SUM(H62:H64)</f>
        <v>19027136</v>
      </c>
      <c r="I61" s="68">
        <f t="shared" si="13"/>
        <v>1.0582804275696016</v>
      </c>
    </row>
    <row r="62" spans="1:11" ht="15" customHeight="1" x14ac:dyDescent="0.25">
      <c r="A62" s="64">
        <v>56</v>
      </c>
      <c r="B62" s="88" t="s">
        <v>346</v>
      </c>
      <c r="C62" s="7" t="s">
        <v>140</v>
      </c>
      <c r="D62" s="42" t="s">
        <v>122</v>
      </c>
      <c r="E62" s="55">
        <v>12193243</v>
      </c>
      <c r="F62" s="55">
        <v>12193243</v>
      </c>
      <c r="G62" s="55">
        <v>12753843</v>
      </c>
      <c r="H62" s="55">
        <v>12753843</v>
      </c>
      <c r="I62" s="70">
        <f t="shared" si="13"/>
        <v>1.0459762837499424</v>
      </c>
    </row>
    <row r="63" spans="1:11" ht="15" customHeight="1" x14ac:dyDescent="0.25">
      <c r="A63" s="64">
        <v>57</v>
      </c>
      <c r="B63" s="88" t="s">
        <v>347</v>
      </c>
      <c r="C63" s="7" t="s">
        <v>141</v>
      </c>
      <c r="D63" s="42" t="s">
        <v>123</v>
      </c>
      <c r="E63" s="55">
        <v>4935052</v>
      </c>
      <c r="F63" s="55">
        <v>4935052</v>
      </c>
      <c r="G63" s="55">
        <v>5249154</v>
      </c>
      <c r="H63" s="55">
        <v>5482246</v>
      </c>
      <c r="I63" s="67">
        <f t="shared" si="13"/>
        <v>1.1108790748304171</v>
      </c>
      <c r="K63" s="25"/>
    </row>
    <row r="64" spans="1:11" ht="15" customHeight="1" x14ac:dyDescent="0.25">
      <c r="A64" s="64">
        <v>58</v>
      </c>
      <c r="B64" s="88" t="s">
        <v>348</v>
      </c>
      <c r="C64" s="7" t="s">
        <v>142</v>
      </c>
      <c r="D64" s="42" t="s">
        <v>124</v>
      </c>
      <c r="E64" s="55">
        <v>851000</v>
      </c>
      <c r="F64" s="55">
        <v>851000</v>
      </c>
      <c r="G64" s="55">
        <v>800000</v>
      </c>
      <c r="H64" s="55">
        <v>791047</v>
      </c>
      <c r="I64" s="67">
        <f t="shared" si="13"/>
        <v>0.92954994124559343</v>
      </c>
    </row>
    <row r="65" spans="1:11" ht="15" customHeight="1" x14ac:dyDescent="0.25">
      <c r="A65" s="64">
        <v>59</v>
      </c>
      <c r="B65" s="76" t="s">
        <v>5</v>
      </c>
      <c r="C65" s="66" t="s">
        <v>99</v>
      </c>
      <c r="D65" s="66" t="s">
        <v>125</v>
      </c>
      <c r="E65" s="21">
        <v>9994652</v>
      </c>
      <c r="F65" s="21">
        <v>9994652</v>
      </c>
      <c r="G65" s="21">
        <v>10147043</v>
      </c>
      <c r="H65" s="21">
        <v>10088850</v>
      </c>
      <c r="I65" s="67">
        <f t="shared" si="13"/>
        <v>1.0094248404046484</v>
      </c>
    </row>
    <row r="66" spans="1:11" ht="15" customHeight="1" x14ac:dyDescent="0.25">
      <c r="A66" s="64">
        <v>60</v>
      </c>
      <c r="B66" s="76" t="s">
        <v>17</v>
      </c>
      <c r="C66" s="66" t="s">
        <v>55</v>
      </c>
      <c r="D66" s="66" t="s">
        <v>126</v>
      </c>
      <c r="E66" s="62">
        <f>SUM(E67:E71)</f>
        <v>140508732</v>
      </c>
      <c r="F66" s="62">
        <f>SUM(F67:F71)</f>
        <v>152553732</v>
      </c>
      <c r="G66" s="62">
        <f>SUM(G67:G71)</f>
        <v>173632432</v>
      </c>
      <c r="H66" s="62">
        <f>SUM(H67:H71)</f>
        <v>171681711</v>
      </c>
      <c r="I66" s="67">
        <f t="shared" si="13"/>
        <v>1.2218579483017469</v>
      </c>
      <c r="K66" s="25"/>
    </row>
    <row r="67" spans="1:11" ht="15" customHeight="1" x14ac:dyDescent="0.25">
      <c r="A67" s="64">
        <v>61</v>
      </c>
      <c r="B67" s="79" t="s">
        <v>54</v>
      </c>
      <c r="C67" s="45" t="s">
        <v>127</v>
      </c>
      <c r="D67" s="45" t="s">
        <v>132</v>
      </c>
      <c r="E67" s="50">
        <v>15099500</v>
      </c>
      <c r="F67" s="50">
        <v>15099500</v>
      </c>
      <c r="G67" s="50">
        <v>14506500</v>
      </c>
      <c r="H67" s="50">
        <v>14506500</v>
      </c>
      <c r="I67" s="68">
        <f t="shared" si="13"/>
        <v>0.96072717639656946</v>
      </c>
    </row>
    <row r="68" spans="1:11" ht="15" customHeight="1" x14ac:dyDescent="0.25">
      <c r="A68" s="64">
        <v>62</v>
      </c>
      <c r="B68" s="79" t="s">
        <v>56</v>
      </c>
      <c r="C68" s="45" t="s">
        <v>465</v>
      </c>
      <c r="D68" s="45" t="s">
        <v>133</v>
      </c>
      <c r="E68" s="50">
        <v>4761000</v>
      </c>
      <c r="F68" s="50">
        <v>4761000</v>
      </c>
      <c r="G68" s="50">
        <v>5586000</v>
      </c>
      <c r="H68" s="50">
        <v>5586000</v>
      </c>
      <c r="I68" s="68">
        <f t="shared" si="13"/>
        <v>1.1732829237555136</v>
      </c>
    </row>
    <row r="69" spans="1:11" ht="15" customHeight="1" x14ac:dyDescent="0.25">
      <c r="A69" s="64">
        <v>63</v>
      </c>
      <c r="B69" s="79" t="s">
        <v>128</v>
      </c>
      <c r="C69" s="45" t="s">
        <v>129</v>
      </c>
      <c r="D69" s="45" t="s">
        <v>134</v>
      </c>
      <c r="E69" s="50">
        <v>86742532</v>
      </c>
      <c r="F69" s="50">
        <v>86817532</v>
      </c>
      <c r="G69" s="50">
        <v>95216232</v>
      </c>
      <c r="H69" s="50">
        <v>93193511</v>
      </c>
      <c r="I69" s="68">
        <f t="shared" si="13"/>
        <v>1.0743692725040583</v>
      </c>
    </row>
    <row r="70" spans="1:11" ht="15" customHeight="1" x14ac:dyDescent="0.25">
      <c r="A70" s="64">
        <v>64</v>
      </c>
      <c r="B70" s="79" t="s">
        <v>130</v>
      </c>
      <c r="C70" s="45" t="s">
        <v>131</v>
      </c>
      <c r="D70" s="45" t="s">
        <v>135</v>
      </c>
      <c r="E70" s="50">
        <v>340000</v>
      </c>
      <c r="F70" s="50">
        <v>340000</v>
      </c>
      <c r="G70" s="50">
        <v>340000</v>
      </c>
      <c r="H70" s="50">
        <v>340000</v>
      </c>
      <c r="I70" s="68">
        <f t="shared" si="13"/>
        <v>1</v>
      </c>
    </row>
    <row r="71" spans="1:11" ht="15" customHeight="1" x14ac:dyDescent="0.25">
      <c r="A71" s="64">
        <v>65</v>
      </c>
      <c r="B71" s="79" t="s">
        <v>136</v>
      </c>
      <c r="C71" s="45" t="s">
        <v>137</v>
      </c>
      <c r="D71" s="45" t="s">
        <v>138</v>
      </c>
      <c r="E71" s="22">
        <f>SUM(E72:E75)</f>
        <v>33565700</v>
      </c>
      <c r="F71" s="22">
        <f>SUM(F72:F75)</f>
        <v>45535700</v>
      </c>
      <c r="G71" s="22">
        <f>SUM(G72:G75)</f>
        <v>57983700</v>
      </c>
      <c r="H71" s="22">
        <f>SUM(H72:H75)</f>
        <v>58055700</v>
      </c>
      <c r="I71" s="68">
        <f t="shared" si="13"/>
        <v>1.7296138617696042</v>
      </c>
    </row>
    <row r="72" spans="1:11" ht="15" customHeight="1" x14ac:dyDescent="0.25">
      <c r="A72" s="64">
        <v>66</v>
      </c>
      <c r="B72" s="83" t="s">
        <v>360</v>
      </c>
      <c r="C72" s="42" t="s">
        <v>364</v>
      </c>
      <c r="D72" s="42" t="s">
        <v>139</v>
      </c>
      <c r="E72" s="55">
        <v>22980700</v>
      </c>
      <c r="F72" s="55">
        <v>22980700</v>
      </c>
      <c r="G72" s="55">
        <v>22498700</v>
      </c>
      <c r="H72" s="55">
        <v>22498700</v>
      </c>
      <c r="I72" s="70">
        <f t="shared" si="13"/>
        <v>0.9790258782369553</v>
      </c>
    </row>
    <row r="73" spans="1:11" ht="15" customHeight="1" x14ac:dyDescent="0.25">
      <c r="A73" s="64">
        <v>67</v>
      </c>
      <c r="B73" s="83" t="s">
        <v>361</v>
      </c>
      <c r="C73" s="93" t="s">
        <v>365</v>
      </c>
      <c r="D73" s="42" t="s">
        <v>143</v>
      </c>
      <c r="E73" s="55">
        <v>10000000</v>
      </c>
      <c r="F73" s="55">
        <v>21970000</v>
      </c>
      <c r="G73" s="55">
        <v>34900000</v>
      </c>
      <c r="H73" s="55">
        <v>34900000</v>
      </c>
      <c r="I73" s="70">
        <f t="shared" si="13"/>
        <v>3.49</v>
      </c>
    </row>
    <row r="74" spans="1:11" ht="15" customHeight="1" x14ac:dyDescent="0.25">
      <c r="A74" s="64">
        <v>68</v>
      </c>
      <c r="B74" s="83" t="s">
        <v>362</v>
      </c>
      <c r="C74" s="93" t="s">
        <v>366</v>
      </c>
      <c r="D74" s="42" t="s">
        <v>284</v>
      </c>
      <c r="E74" s="55">
        <v>35000</v>
      </c>
      <c r="F74" s="55">
        <v>35000</v>
      </c>
      <c r="G74" s="55">
        <v>35000</v>
      </c>
      <c r="H74" s="55">
        <v>35000</v>
      </c>
      <c r="I74" s="70">
        <f t="shared" si="13"/>
        <v>1</v>
      </c>
    </row>
    <row r="75" spans="1:11" ht="15" customHeight="1" x14ac:dyDescent="0.25">
      <c r="A75" s="64">
        <v>69</v>
      </c>
      <c r="B75" s="83" t="s">
        <v>363</v>
      </c>
      <c r="C75" s="93" t="s">
        <v>367</v>
      </c>
      <c r="D75" s="42" t="s">
        <v>144</v>
      </c>
      <c r="E75" s="55">
        <v>550000</v>
      </c>
      <c r="F75" s="55">
        <v>550000</v>
      </c>
      <c r="G75" s="55">
        <v>550000</v>
      </c>
      <c r="H75" s="55">
        <v>622000</v>
      </c>
      <c r="I75" s="70">
        <f t="shared" si="13"/>
        <v>1.1309090909090909</v>
      </c>
    </row>
    <row r="76" spans="1:11" ht="15" customHeight="1" x14ac:dyDescent="0.25">
      <c r="A76" s="64">
        <v>70</v>
      </c>
      <c r="B76" s="76" t="s">
        <v>18</v>
      </c>
      <c r="C76" s="66" t="s">
        <v>145</v>
      </c>
      <c r="D76" s="66" t="s">
        <v>146</v>
      </c>
      <c r="E76" s="62">
        <v>3000000</v>
      </c>
      <c r="F76" s="62">
        <v>3000000</v>
      </c>
      <c r="G76" s="62">
        <v>3000000</v>
      </c>
      <c r="H76" s="62">
        <v>3000000</v>
      </c>
      <c r="I76" s="67">
        <f t="shared" si="13"/>
        <v>1</v>
      </c>
      <c r="K76" s="25"/>
    </row>
    <row r="77" spans="1:11" ht="15" customHeight="1" x14ac:dyDescent="0.25">
      <c r="A77" s="64">
        <v>71</v>
      </c>
      <c r="B77" s="76" t="s">
        <v>19</v>
      </c>
      <c r="C77" s="66" t="s">
        <v>147</v>
      </c>
      <c r="D77" s="66" t="s">
        <v>148</v>
      </c>
      <c r="E77" s="62">
        <f>SUM(E78:E81)</f>
        <v>120344914</v>
      </c>
      <c r="F77" s="62">
        <f>SUM(F78:F81)</f>
        <v>130734247</v>
      </c>
      <c r="G77" s="62">
        <f>SUM(G78:G81)</f>
        <v>132337513</v>
      </c>
      <c r="H77" s="62">
        <f>SUM(H78:H81)</f>
        <v>169728265</v>
      </c>
      <c r="I77" s="67">
        <f t="shared" si="13"/>
        <v>1.4103484672397539</v>
      </c>
    </row>
    <row r="78" spans="1:11" ht="15" customHeight="1" x14ac:dyDescent="0.25">
      <c r="A78" s="64">
        <v>72</v>
      </c>
      <c r="B78" s="79" t="s">
        <v>112</v>
      </c>
      <c r="C78" s="45" t="s">
        <v>254</v>
      </c>
      <c r="D78" s="45" t="s">
        <v>255</v>
      </c>
      <c r="E78" s="50">
        <v>2298680</v>
      </c>
      <c r="F78" s="50">
        <v>3438736</v>
      </c>
      <c r="G78" s="50">
        <v>3438736</v>
      </c>
      <c r="H78" s="50">
        <v>3438736</v>
      </c>
      <c r="I78" s="71">
        <f t="shared" si="13"/>
        <v>1.4959611603180956</v>
      </c>
      <c r="K78" s="25"/>
    </row>
    <row r="79" spans="1:11" ht="15" customHeight="1" x14ac:dyDescent="0.25">
      <c r="A79" s="64">
        <v>73</v>
      </c>
      <c r="B79" s="79" t="s">
        <v>113</v>
      </c>
      <c r="C79" s="45" t="s">
        <v>149</v>
      </c>
      <c r="D79" s="45" t="s">
        <v>151</v>
      </c>
      <c r="E79" s="50">
        <v>27362663</v>
      </c>
      <c r="F79" s="50">
        <v>27362663</v>
      </c>
      <c r="G79" s="50">
        <v>29239663</v>
      </c>
      <c r="H79" s="50">
        <v>29239663</v>
      </c>
      <c r="I79" s="68">
        <f t="shared" si="13"/>
        <v>1.0685971244830959</v>
      </c>
    </row>
    <row r="80" spans="1:11" ht="15" customHeight="1" x14ac:dyDescent="0.25">
      <c r="A80" s="64">
        <v>74</v>
      </c>
      <c r="B80" s="79" t="s">
        <v>153</v>
      </c>
      <c r="C80" s="45" t="s">
        <v>150</v>
      </c>
      <c r="D80" s="45" t="s">
        <v>152</v>
      </c>
      <c r="E80" s="50">
        <v>8975000</v>
      </c>
      <c r="F80" s="50">
        <v>19102000</v>
      </c>
      <c r="G80" s="50">
        <v>19102000</v>
      </c>
      <c r="H80" s="50">
        <v>19102000</v>
      </c>
      <c r="I80" s="68">
        <f t="shared" si="13"/>
        <v>2.1283565459610028</v>
      </c>
      <c r="K80" s="25"/>
    </row>
    <row r="81" spans="1:11" ht="15" customHeight="1" x14ac:dyDescent="0.25">
      <c r="A81" s="64">
        <v>75</v>
      </c>
      <c r="B81" s="79" t="s">
        <v>256</v>
      </c>
      <c r="C81" s="45" t="s">
        <v>13</v>
      </c>
      <c r="D81" s="45" t="s">
        <v>270</v>
      </c>
      <c r="E81" s="50">
        <v>81708571</v>
      </c>
      <c r="F81" s="50">
        <v>80830848</v>
      </c>
      <c r="G81" s="50">
        <v>80557114</v>
      </c>
      <c r="H81" s="50">
        <v>117947866</v>
      </c>
      <c r="I81" s="68">
        <f t="shared" si="13"/>
        <v>1.4435188935075123</v>
      </c>
    </row>
    <row r="82" spans="1:11" ht="15" customHeight="1" x14ac:dyDescent="0.25">
      <c r="A82" s="64">
        <v>76</v>
      </c>
      <c r="B82" s="84" t="s">
        <v>33</v>
      </c>
      <c r="C82" s="171" t="s">
        <v>11</v>
      </c>
      <c r="D82" s="172"/>
      <c r="E82" s="56">
        <f>E54+E65+E66+E76+E77</f>
        <v>346435110</v>
      </c>
      <c r="F82" s="56">
        <f>F54+F65+F66+F76+F77</f>
        <v>368869443</v>
      </c>
      <c r="G82" s="56">
        <f>G54+G65+G66+G76+G77</f>
        <v>396939633</v>
      </c>
      <c r="H82" s="56">
        <f>H54+H65+H66+H76+H77</f>
        <v>431625086</v>
      </c>
      <c r="I82" s="71">
        <f t="shared" si="13"/>
        <v>1.2459045678135798</v>
      </c>
      <c r="J82"/>
    </row>
    <row r="83" spans="1:11" ht="15" customHeight="1" x14ac:dyDescent="0.25">
      <c r="A83" s="64">
        <v>77</v>
      </c>
      <c r="B83" s="76" t="s">
        <v>20</v>
      </c>
      <c r="C83" s="66" t="s">
        <v>100</v>
      </c>
      <c r="D83" s="66" t="s">
        <v>154</v>
      </c>
      <c r="E83" s="62">
        <f t="shared" ref="E83:F83" si="14">SUM(E84:E88)</f>
        <v>381807997</v>
      </c>
      <c r="F83" s="62">
        <f t="shared" si="14"/>
        <v>375837997</v>
      </c>
      <c r="G83" s="62">
        <f t="shared" ref="G83:H83" si="15">SUM(G84:G88)</f>
        <v>368306206</v>
      </c>
      <c r="H83" s="62">
        <f t="shared" si="15"/>
        <v>367284924</v>
      </c>
      <c r="I83" s="67">
        <f t="shared" si="13"/>
        <v>0.96196236560231085</v>
      </c>
      <c r="K83" s="25"/>
    </row>
    <row r="84" spans="1:11" ht="15" customHeight="1" x14ac:dyDescent="0.25">
      <c r="A84" s="64">
        <v>78</v>
      </c>
      <c r="B84" s="79" t="s">
        <v>155</v>
      </c>
      <c r="C84" s="45" t="s">
        <v>430</v>
      </c>
      <c r="D84" s="45" t="s">
        <v>431</v>
      </c>
      <c r="E84" s="22">
        <v>0</v>
      </c>
      <c r="F84" s="22">
        <v>0</v>
      </c>
      <c r="G84" s="22">
        <v>0</v>
      </c>
      <c r="H84" s="22">
        <v>0</v>
      </c>
      <c r="I84" s="142"/>
    </row>
    <row r="85" spans="1:11" s="41" customFormat="1" ht="15" customHeight="1" x14ac:dyDescent="0.25">
      <c r="A85" s="64">
        <v>79</v>
      </c>
      <c r="B85" s="79" t="s">
        <v>156</v>
      </c>
      <c r="C85" s="45" t="s">
        <v>157</v>
      </c>
      <c r="D85" s="45" t="s">
        <v>158</v>
      </c>
      <c r="E85" s="50">
        <v>284270931</v>
      </c>
      <c r="F85" s="50">
        <v>284270931</v>
      </c>
      <c r="G85" s="50">
        <v>282970931</v>
      </c>
      <c r="H85" s="50">
        <v>281970931</v>
      </c>
      <c r="I85" s="68">
        <f t="shared" ref="I85:I91" si="16">H85/E85</f>
        <v>0.99190912700110023</v>
      </c>
      <c r="J85" s="58"/>
    </row>
    <row r="86" spans="1:11" ht="15" customHeight="1" x14ac:dyDescent="0.25">
      <c r="A86" s="64">
        <v>80</v>
      </c>
      <c r="B86" s="79" t="s">
        <v>159</v>
      </c>
      <c r="C86" s="45" t="s">
        <v>160</v>
      </c>
      <c r="D86" s="45" t="s">
        <v>161</v>
      </c>
      <c r="E86" s="50">
        <v>578732</v>
      </c>
      <c r="F86" s="50">
        <v>578732</v>
      </c>
      <c r="G86" s="50">
        <v>417657</v>
      </c>
      <c r="H86" s="50">
        <v>417657</v>
      </c>
      <c r="I86" s="68">
        <f t="shared" si="16"/>
        <v>0.72167600892986739</v>
      </c>
    </row>
    <row r="87" spans="1:11" ht="15" customHeight="1" x14ac:dyDescent="0.25">
      <c r="A87" s="64">
        <v>81</v>
      </c>
      <c r="B87" s="79" t="s">
        <v>162</v>
      </c>
      <c r="C87" s="45" t="s">
        <v>163</v>
      </c>
      <c r="D87" s="45" t="s">
        <v>164</v>
      </c>
      <c r="E87" s="50">
        <v>16631420</v>
      </c>
      <c r="F87" s="50">
        <v>16631420</v>
      </c>
      <c r="G87" s="50">
        <v>18612237</v>
      </c>
      <c r="H87" s="50">
        <v>18840210</v>
      </c>
      <c r="I87" s="68">
        <f t="shared" si="16"/>
        <v>1.1328082629144114</v>
      </c>
    </row>
    <row r="88" spans="1:11" ht="15" customHeight="1" x14ac:dyDescent="0.25">
      <c r="A88" s="64">
        <v>82</v>
      </c>
      <c r="B88" s="79" t="s">
        <v>432</v>
      </c>
      <c r="C88" s="45" t="s">
        <v>165</v>
      </c>
      <c r="D88" s="45" t="s">
        <v>166</v>
      </c>
      <c r="E88" s="50">
        <v>80326914</v>
      </c>
      <c r="F88" s="50">
        <v>74356914</v>
      </c>
      <c r="G88" s="50">
        <v>66305381</v>
      </c>
      <c r="H88" s="50">
        <v>66056126</v>
      </c>
      <c r="I88" s="68">
        <f t="shared" si="16"/>
        <v>0.82234113960857502</v>
      </c>
    </row>
    <row r="89" spans="1:11" ht="15" customHeight="1" x14ac:dyDescent="0.25">
      <c r="A89" s="64">
        <v>83</v>
      </c>
      <c r="B89" s="86" t="s">
        <v>21</v>
      </c>
      <c r="C89" s="66" t="s">
        <v>167</v>
      </c>
      <c r="D89" s="66" t="s">
        <v>168</v>
      </c>
      <c r="E89" s="62">
        <f>SUM(E90:E91)</f>
        <v>15909300</v>
      </c>
      <c r="F89" s="62">
        <f>SUM(F90:F91)</f>
        <v>15909300</v>
      </c>
      <c r="G89" s="62">
        <f>SUM(G90:G91)</f>
        <v>15909300</v>
      </c>
      <c r="H89" s="62">
        <f>SUM(H90:H91)</f>
        <v>15909300</v>
      </c>
      <c r="I89" s="67">
        <f t="shared" si="16"/>
        <v>1</v>
      </c>
    </row>
    <row r="90" spans="1:11" ht="15" customHeight="1" x14ac:dyDescent="0.25">
      <c r="A90" s="64">
        <v>84</v>
      </c>
      <c r="B90" s="79" t="s">
        <v>169</v>
      </c>
      <c r="C90" s="45" t="s">
        <v>170</v>
      </c>
      <c r="D90" s="45" t="s">
        <v>171</v>
      </c>
      <c r="E90" s="50">
        <v>12527000</v>
      </c>
      <c r="F90" s="50">
        <v>12527000</v>
      </c>
      <c r="G90" s="50">
        <v>12527000</v>
      </c>
      <c r="H90" s="50">
        <v>12527000</v>
      </c>
      <c r="I90" s="68">
        <f t="shared" si="16"/>
        <v>1</v>
      </c>
    </row>
    <row r="91" spans="1:11" ht="15" customHeight="1" x14ac:dyDescent="0.25">
      <c r="A91" s="64">
        <v>85</v>
      </c>
      <c r="B91" s="79" t="s">
        <v>172</v>
      </c>
      <c r="C91" s="45" t="s">
        <v>173</v>
      </c>
      <c r="D91" s="45" t="s">
        <v>174</v>
      </c>
      <c r="E91" s="50">
        <v>3382300</v>
      </c>
      <c r="F91" s="50">
        <v>3382300</v>
      </c>
      <c r="G91" s="50">
        <v>3382300</v>
      </c>
      <c r="H91" s="50">
        <v>3382300</v>
      </c>
      <c r="I91" s="68">
        <f t="shared" si="16"/>
        <v>1</v>
      </c>
    </row>
    <row r="92" spans="1:11" ht="15" customHeight="1" x14ac:dyDescent="0.25">
      <c r="A92" s="64">
        <v>86</v>
      </c>
      <c r="B92" s="76" t="s">
        <v>28</v>
      </c>
      <c r="C92" s="66" t="s">
        <v>61</v>
      </c>
      <c r="D92" s="66" t="s">
        <v>175</v>
      </c>
      <c r="E92" s="62">
        <v>0</v>
      </c>
      <c r="F92" s="62">
        <v>0</v>
      </c>
      <c r="G92" s="62">
        <v>0</v>
      </c>
      <c r="H92" s="62">
        <v>0</v>
      </c>
      <c r="I92" s="142"/>
    </row>
    <row r="93" spans="1:11" ht="15" customHeight="1" x14ac:dyDescent="0.25">
      <c r="A93" s="64">
        <v>87</v>
      </c>
      <c r="B93" s="87" t="s">
        <v>34</v>
      </c>
      <c r="C93" s="171" t="s">
        <v>12</v>
      </c>
      <c r="D93" s="172"/>
      <c r="E93" s="24">
        <f>E83+E89+E92</f>
        <v>397717297</v>
      </c>
      <c r="F93" s="24">
        <f>F83+F89+F92</f>
        <v>391747297</v>
      </c>
      <c r="G93" s="24">
        <f>G83+G89+G92</f>
        <v>384215506</v>
      </c>
      <c r="H93" s="24">
        <f>H83+H89+H92</f>
        <v>383194224</v>
      </c>
      <c r="I93" s="71">
        <f t="shared" ref="I93:I94" si="17">H93/E93</f>
        <v>0.96348392913874203</v>
      </c>
      <c r="J93"/>
    </row>
    <row r="94" spans="1:11" ht="15" customHeight="1" x14ac:dyDescent="0.25">
      <c r="A94" s="64">
        <v>88</v>
      </c>
      <c r="B94" s="87" t="s">
        <v>43</v>
      </c>
      <c r="C94" s="44" t="s">
        <v>15</v>
      </c>
      <c r="D94" s="44" t="s">
        <v>283</v>
      </c>
      <c r="E94" s="24">
        <f>SUM(E95:E98)</f>
        <v>31122593</v>
      </c>
      <c r="F94" s="24">
        <f>SUM(F95:F98)</f>
        <v>181123260</v>
      </c>
      <c r="G94" s="24">
        <f>SUM(G95:G98)</f>
        <v>182706194</v>
      </c>
      <c r="H94" s="24">
        <f>SUM(H95:H98)</f>
        <v>182227551</v>
      </c>
      <c r="I94" s="71">
        <f t="shared" si="17"/>
        <v>5.8551532322515669</v>
      </c>
    </row>
    <row r="95" spans="1:11" ht="15" customHeight="1" x14ac:dyDescent="0.25">
      <c r="A95" s="64">
        <v>89</v>
      </c>
      <c r="B95" s="79" t="s">
        <v>279</v>
      </c>
      <c r="C95" s="45" t="s">
        <v>358</v>
      </c>
      <c r="D95" s="45" t="s">
        <v>282</v>
      </c>
      <c r="E95" s="22">
        <v>0</v>
      </c>
      <c r="F95" s="22">
        <v>150000667</v>
      </c>
      <c r="G95" s="22">
        <v>151083601</v>
      </c>
      <c r="H95" s="22">
        <v>151083601</v>
      </c>
      <c r="I95" s="142"/>
      <c r="J95" s="59"/>
    </row>
    <row r="96" spans="1:11" ht="15" customHeight="1" x14ac:dyDescent="0.25">
      <c r="A96" s="64">
        <v>90</v>
      </c>
      <c r="B96" s="79" t="s">
        <v>281</v>
      </c>
      <c r="C96" s="45" t="s">
        <v>280</v>
      </c>
      <c r="D96" s="45" t="s">
        <v>282</v>
      </c>
      <c r="E96" s="22">
        <v>2207673</v>
      </c>
      <c r="F96" s="22">
        <v>2207673</v>
      </c>
      <c r="G96" s="22">
        <v>2207673</v>
      </c>
      <c r="H96" s="22">
        <v>2448494</v>
      </c>
      <c r="I96" s="68">
        <f t="shared" ref="I96:I97" si="18">H96/E96</f>
        <v>1.1090836369335495</v>
      </c>
      <c r="J96" s="59"/>
    </row>
    <row r="97" spans="1:10" ht="15" customHeight="1" x14ac:dyDescent="0.25">
      <c r="A97" s="64">
        <v>91</v>
      </c>
      <c r="B97" s="79" t="s">
        <v>507</v>
      </c>
      <c r="C97" s="45" t="s">
        <v>251</v>
      </c>
      <c r="D97" s="45" t="s">
        <v>252</v>
      </c>
      <c r="E97" s="22">
        <v>28914920</v>
      </c>
      <c r="F97" s="22">
        <v>28914920</v>
      </c>
      <c r="G97" s="22">
        <v>29414920</v>
      </c>
      <c r="H97" s="22">
        <v>28695456</v>
      </c>
      <c r="I97" s="68">
        <f t="shared" si="18"/>
        <v>0.99241000839704896</v>
      </c>
    </row>
    <row r="98" spans="1:10" ht="15" customHeight="1" x14ac:dyDescent="0.25">
      <c r="A98" s="64">
        <v>92</v>
      </c>
      <c r="B98" s="79" t="s">
        <v>523</v>
      </c>
      <c r="C98" s="45" t="s">
        <v>524</v>
      </c>
      <c r="D98" s="45" t="s">
        <v>525</v>
      </c>
      <c r="E98" s="22">
        <v>0</v>
      </c>
      <c r="F98" s="22">
        <v>0</v>
      </c>
      <c r="G98" s="22">
        <v>0</v>
      </c>
      <c r="H98" s="22">
        <v>0</v>
      </c>
      <c r="I98" s="142"/>
    </row>
    <row r="99" spans="1:10" ht="15" customHeight="1" x14ac:dyDescent="0.25">
      <c r="A99" s="64">
        <v>93</v>
      </c>
      <c r="B99" s="87" t="s">
        <v>35</v>
      </c>
      <c r="C99" s="171" t="s">
        <v>15</v>
      </c>
      <c r="D99" s="172"/>
      <c r="E99" s="56">
        <f t="shared" ref="E99:F99" si="19">E94</f>
        <v>31122593</v>
      </c>
      <c r="F99" s="56">
        <f t="shared" si="19"/>
        <v>181123260</v>
      </c>
      <c r="G99" s="56">
        <f t="shared" ref="G99:H99" si="20">G94</f>
        <v>182706194</v>
      </c>
      <c r="H99" s="56">
        <f t="shared" si="20"/>
        <v>182227551</v>
      </c>
      <c r="I99" s="71">
        <f t="shared" ref="I99:I100" si="21">H99/E99</f>
        <v>5.8551532322515669</v>
      </c>
      <c r="J99"/>
    </row>
    <row r="100" spans="1:10" ht="15" customHeight="1" x14ac:dyDescent="0.25">
      <c r="A100" s="129">
        <v>94</v>
      </c>
      <c r="B100" s="182" t="s">
        <v>57</v>
      </c>
      <c r="C100" s="182"/>
      <c r="D100" s="90"/>
      <c r="E100" s="72">
        <f>E54+E65+E66+E76+E77+E83+E89+E92+E94</f>
        <v>775275000</v>
      </c>
      <c r="F100" s="72">
        <f>F54+F65+F66+F76+F77+F83+F89+F92+F94</f>
        <v>941740000</v>
      </c>
      <c r="G100" s="72">
        <f>G54+G65+G66+G76+G77+G83+G89+G92+G94</f>
        <v>963861333</v>
      </c>
      <c r="H100" s="72">
        <f>H54+H65+H66+H76+H77+H83+H89+H92+H94</f>
        <v>997046861</v>
      </c>
      <c r="I100" s="73">
        <f t="shared" si="21"/>
        <v>1.2860557363516172</v>
      </c>
    </row>
  </sheetData>
  <sheetProtection selectLockedCells="1" selectUnlockedCells="1"/>
  <mergeCells count="11">
    <mergeCell ref="A4:I4"/>
    <mergeCell ref="B100:C100"/>
    <mergeCell ref="B8:I8"/>
    <mergeCell ref="C82:D82"/>
    <mergeCell ref="C93:D93"/>
    <mergeCell ref="C99:D99"/>
    <mergeCell ref="B53:I53"/>
    <mergeCell ref="C36:D36"/>
    <mergeCell ref="C45:D45"/>
    <mergeCell ref="C51:D51"/>
    <mergeCell ref="B52:C52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/>
  </sheetViews>
  <sheetFormatPr defaultRowHeight="13.2" x14ac:dyDescent="0.25"/>
  <cols>
    <col min="1" max="2" width="5.6640625" customWidth="1"/>
    <col min="3" max="3" width="35.6640625" customWidth="1"/>
    <col min="4" max="4" width="5.6640625" customWidth="1"/>
    <col min="5" max="7" width="10.44140625" customWidth="1"/>
    <col min="8" max="8" width="8.6640625" customWidth="1"/>
  </cols>
  <sheetData>
    <row r="1" spans="1:10" ht="15" customHeight="1" x14ac:dyDescent="0.25">
      <c r="A1" s="1"/>
      <c r="B1" s="1"/>
      <c r="C1" s="1"/>
      <c r="D1" s="1"/>
      <c r="E1" s="1"/>
      <c r="F1" s="1"/>
      <c r="G1" s="1"/>
      <c r="H1" s="2" t="s">
        <v>272</v>
      </c>
    </row>
    <row r="2" spans="1:10" ht="15" customHeight="1" x14ac:dyDescent="0.25">
      <c r="A2" s="1"/>
      <c r="B2" s="1"/>
      <c r="C2" s="1"/>
      <c r="D2" s="1"/>
      <c r="E2" s="1"/>
      <c r="F2" s="1"/>
      <c r="G2" s="1"/>
      <c r="H2" s="2" t="str">
        <f>'1. melléklet'!H2</f>
        <v>a 6/2024. (V.6.) önkormányzati rendelethez</v>
      </c>
    </row>
    <row r="3" spans="1:10" s="9" customFormat="1" ht="15" customHeight="1" x14ac:dyDescent="0.25">
      <c r="A3" s="11"/>
      <c r="B3" s="11"/>
      <c r="C3" s="12"/>
      <c r="D3" s="12"/>
      <c r="E3" s="12"/>
      <c r="F3" s="12"/>
      <c r="G3" s="12"/>
    </row>
    <row r="4" spans="1:10" s="9" customFormat="1" ht="15" customHeight="1" x14ac:dyDescent="0.25">
      <c r="A4" s="170" t="s">
        <v>472</v>
      </c>
      <c r="B4" s="170"/>
      <c r="C4" s="170"/>
      <c r="D4" s="170"/>
      <c r="E4" s="170"/>
      <c r="F4" s="170"/>
      <c r="G4" s="170"/>
      <c r="H4" s="170"/>
    </row>
    <row r="5" spans="1:10" ht="15" customHeight="1" x14ac:dyDescent="0.25">
      <c r="A5" s="15"/>
      <c r="B5" s="15"/>
      <c r="C5" s="15"/>
      <c r="D5" s="15"/>
      <c r="H5" s="4"/>
    </row>
    <row r="6" spans="1:10" ht="15" customHeight="1" x14ac:dyDescent="0.25">
      <c r="A6" s="63"/>
      <c r="B6" s="64" t="s">
        <v>33</v>
      </c>
      <c r="C6" s="64" t="s">
        <v>337</v>
      </c>
      <c r="D6" s="64" t="s">
        <v>35</v>
      </c>
      <c r="E6" s="64" t="s">
        <v>36</v>
      </c>
      <c r="F6" s="64" t="s">
        <v>37</v>
      </c>
      <c r="G6" s="64" t="s">
        <v>38</v>
      </c>
      <c r="H6" s="63" t="s">
        <v>39</v>
      </c>
      <c r="J6" s="57"/>
    </row>
    <row r="7" spans="1:10" ht="34.200000000000003" x14ac:dyDescent="0.25">
      <c r="A7" s="64">
        <v>1</v>
      </c>
      <c r="B7" s="63" t="s">
        <v>0</v>
      </c>
      <c r="C7" s="64" t="s">
        <v>1</v>
      </c>
      <c r="D7" s="63" t="s">
        <v>115</v>
      </c>
      <c r="E7" s="63" t="s">
        <v>467</v>
      </c>
      <c r="F7" s="63" t="s">
        <v>544</v>
      </c>
      <c r="G7" s="63" t="s">
        <v>553</v>
      </c>
      <c r="H7" s="65" t="s">
        <v>501</v>
      </c>
    </row>
    <row r="8" spans="1:10" ht="15" customHeight="1" x14ac:dyDescent="0.25">
      <c r="A8" s="64">
        <v>2</v>
      </c>
      <c r="B8" s="183" t="s">
        <v>2</v>
      </c>
      <c r="C8" s="183"/>
      <c r="D8" s="183"/>
      <c r="E8" s="183"/>
      <c r="F8" s="183"/>
      <c r="G8" s="183"/>
      <c r="H8" s="183"/>
    </row>
    <row r="9" spans="1:10" s="168" customFormat="1" ht="15" customHeight="1" x14ac:dyDescent="0.25">
      <c r="A9" s="64">
        <v>3</v>
      </c>
      <c r="B9" s="76" t="s">
        <v>4</v>
      </c>
      <c r="C9" s="66" t="s">
        <v>3</v>
      </c>
      <c r="D9" s="66" t="s">
        <v>198</v>
      </c>
      <c r="E9" s="62">
        <f>SUM(E10:E13)</f>
        <v>1560000</v>
      </c>
      <c r="F9" s="62">
        <f>SUM(F10:F13)</f>
        <v>1560000</v>
      </c>
      <c r="G9" s="62">
        <f>SUM(G10:G13)</f>
        <v>1533297</v>
      </c>
      <c r="H9" s="67">
        <f>G9/E9</f>
        <v>0.98288269230769232</v>
      </c>
      <c r="I9" s="17"/>
    </row>
    <row r="10" spans="1:10" s="168" customFormat="1" ht="15" customHeight="1" x14ac:dyDescent="0.25">
      <c r="A10" s="64">
        <v>4</v>
      </c>
      <c r="B10" s="79" t="s">
        <v>50</v>
      </c>
      <c r="C10" s="45" t="s">
        <v>203</v>
      </c>
      <c r="D10" s="45" t="s">
        <v>202</v>
      </c>
      <c r="E10" s="22">
        <v>1200000</v>
      </c>
      <c r="F10" s="22">
        <v>1200000</v>
      </c>
      <c r="G10" s="22">
        <v>1246128</v>
      </c>
      <c r="H10" s="68">
        <f t="shared" ref="H10:H11" si="0">G10/E10</f>
        <v>1.03844</v>
      </c>
      <c r="I10" s="17"/>
    </row>
    <row r="11" spans="1:10" s="168" customFormat="1" ht="15" customHeight="1" x14ac:dyDescent="0.25">
      <c r="A11" s="64">
        <v>5</v>
      </c>
      <c r="B11" s="79" t="s">
        <v>51</v>
      </c>
      <c r="C11" s="45" t="s">
        <v>314</v>
      </c>
      <c r="D11" s="45" t="s">
        <v>315</v>
      </c>
      <c r="E11" s="22">
        <v>360000</v>
      </c>
      <c r="F11" s="22">
        <v>360000</v>
      </c>
      <c r="G11" s="22">
        <v>287000</v>
      </c>
      <c r="H11" s="68">
        <f t="shared" si="0"/>
        <v>0.79722222222222228</v>
      </c>
      <c r="I11" s="17"/>
    </row>
    <row r="12" spans="1:10" s="168" customFormat="1" ht="15" customHeight="1" x14ac:dyDescent="0.25">
      <c r="A12" s="64">
        <v>6</v>
      </c>
      <c r="B12" s="79" t="s">
        <v>52</v>
      </c>
      <c r="C12" s="45" t="s">
        <v>206</v>
      </c>
      <c r="D12" s="45" t="s">
        <v>208</v>
      </c>
      <c r="E12" s="22">
        <v>0</v>
      </c>
      <c r="F12" s="22">
        <v>0</v>
      </c>
      <c r="G12" s="22">
        <v>166</v>
      </c>
      <c r="H12" s="141"/>
      <c r="I12" s="17"/>
    </row>
    <row r="13" spans="1:10" s="9" customFormat="1" ht="15" customHeight="1" x14ac:dyDescent="0.25">
      <c r="A13" s="64">
        <v>7</v>
      </c>
      <c r="B13" s="79" t="s">
        <v>470</v>
      </c>
      <c r="C13" s="45" t="s">
        <v>207</v>
      </c>
      <c r="D13" s="45" t="s">
        <v>288</v>
      </c>
      <c r="E13" s="22">
        <v>0</v>
      </c>
      <c r="F13" s="22">
        <v>0</v>
      </c>
      <c r="G13" s="22">
        <v>3</v>
      </c>
      <c r="H13" s="141"/>
      <c r="I13" s="17"/>
    </row>
    <row r="14" spans="1:10" ht="15.75" customHeight="1" x14ac:dyDescent="0.25">
      <c r="A14" s="64">
        <v>8</v>
      </c>
      <c r="B14" s="82" t="s">
        <v>33</v>
      </c>
      <c r="C14" s="178" t="s">
        <v>3</v>
      </c>
      <c r="D14" s="179"/>
      <c r="E14" s="24">
        <f t="shared" ref="E14:F14" si="1">E9</f>
        <v>1560000</v>
      </c>
      <c r="F14" s="24">
        <f t="shared" si="1"/>
        <v>1560000</v>
      </c>
      <c r="G14" s="24">
        <f t="shared" ref="G14" si="2">G9</f>
        <v>1533297</v>
      </c>
      <c r="H14" s="67">
        <f>G14/E14</f>
        <v>0.98288269230769232</v>
      </c>
      <c r="I14" s="5"/>
    </row>
    <row r="15" spans="1:10" ht="15.75" customHeight="1" x14ac:dyDescent="0.25">
      <c r="A15" s="64">
        <v>9</v>
      </c>
      <c r="B15" s="82" t="s">
        <v>337</v>
      </c>
      <c r="C15" s="178" t="s">
        <v>258</v>
      </c>
      <c r="D15" s="179"/>
      <c r="E15" s="24">
        <v>0</v>
      </c>
      <c r="F15" s="24">
        <v>0</v>
      </c>
      <c r="G15" s="24">
        <v>0</v>
      </c>
      <c r="H15" s="141"/>
    </row>
    <row r="16" spans="1:10" ht="15" customHeight="1" x14ac:dyDescent="0.25">
      <c r="A16" s="64">
        <v>10</v>
      </c>
      <c r="B16" s="76" t="s">
        <v>5</v>
      </c>
      <c r="C16" s="69" t="s">
        <v>58</v>
      </c>
      <c r="D16" s="69" t="s">
        <v>222</v>
      </c>
      <c r="E16" s="62">
        <v>669080</v>
      </c>
      <c r="F16" s="62">
        <v>669080</v>
      </c>
      <c r="G16" s="62">
        <v>669080</v>
      </c>
      <c r="H16" s="67">
        <f t="shared" ref="H16:H19" si="3">G16/E16</f>
        <v>1</v>
      </c>
    </row>
    <row r="17" spans="1:10" ht="15" customHeight="1" x14ac:dyDescent="0.25">
      <c r="A17" s="64">
        <v>11</v>
      </c>
      <c r="B17" s="76" t="s">
        <v>17</v>
      </c>
      <c r="C17" s="66" t="s">
        <v>220</v>
      </c>
      <c r="D17" s="66" t="s">
        <v>221</v>
      </c>
      <c r="E17" s="62">
        <v>28914920</v>
      </c>
      <c r="F17" s="62">
        <v>29414920</v>
      </c>
      <c r="G17" s="62">
        <v>28695456</v>
      </c>
      <c r="H17" s="67">
        <f t="shared" si="3"/>
        <v>0.99241000839704896</v>
      </c>
    </row>
    <row r="18" spans="1:10" ht="15" customHeight="1" x14ac:dyDescent="0.25">
      <c r="A18" s="64">
        <v>12</v>
      </c>
      <c r="B18" s="87" t="s">
        <v>35</v>
      </c>
      <c r="C18" s="178" t="s">
        <v>327</v>
      </c>
      <c r="D18" s="179"/>
      <c r="E18" s="24">
        <f>SUM(E16:E17)</f>
        <v>29584000</v>
      </c>
      <c r="F18" s="24">
        <f>SUM(F16:F17)</f>
        <v>30084000</v>
      </c>
      <c r="G18" s="24">
        <f>SUM(G16:G17)</f>
        <v>29364536</v>
      </c>
      <c r="H18" s="68">
        <f t="shared" si="3"/>
        <v>0.99258166576527851</v>
      </c>
    </row>
    <row r="19" spans="1:10" ht="15" customHeight="1" x14ac:dyDescent="0.25">
      <c r="A19" s="129">
        <v>13</v>
      </c>
      <c r="B19" s="184" t="s">
        <v>101</v>
      </c>
      <c r="C19" s="185"/>
      <c r="D19" s="186"/>
      <c r="E19" s="72">
        <f t="shared" ref="E19" si="4">E14+E15+E18</f>
        <v>31144000</v>
      </c>
      <c r="F19" s="72">
        <f t="shared" ref="F19:G19" si="5">F14+F15+F18</f>
        <v>31644000</v>
      </c>
      <c r="G19" s="72">
        <f t="shared" si="5"/>
        <v>30897833</v>
      </c>
      <c r="H19" s="73">
        <f t="shared" si="3"/>
        <v>0.99209584510660154</v>
      </c>
    </row>
    <row r="20" spans="1:10" ht="15" customHeight="1" x14ac:dyDescent="0.25">
      <c r="A20" s="64">
        <v>14</v>
      </c>
      <c r="B20" s="175" t="s">
        <v>10</v>
      </c>
      <c r="C20" s="176"/>
      <c r="D20" s="176"/>
      <c r="E20" s="176"/>
      <c r="F20" s="176"/>
      <c r="G20" s="176"/>
      <c r="H20" s="177"/>
    </row>
    <row r="21" spans="1:10" s="9" customFormat="1" ht="15" customHeight="1" x14ac:dyDescent="0.25">
      <c r="A21" s="64">
        <v>15</v>
      </c>
      <c r="B21" s="89" t="s">
        <v>4</v>
      </c>
      <c r="C21" s="44" t="s">
        <v>49</v>
      </c>
      <c r="D21" s="44" t="s">
        <v>116</v>
      </c>
      <c r="E21" s="24">
        <f>E22+E30</f>
        <v>17319506</v>
      </c>
      <c r="F21" s="24">
        <f t="shared" ref="F21:G21" si="6">F22+F30</f>
        <v>17904786</v>
      </c>
      <c r="G21" s="24">
        <f t="shared" si="6"/>
        <v>17447665</v>
      </c>
      <c r="H21" s="71">
        <f t="shared" ref="H21:H23" si="7">G21/E21</f>
        <v>1.0073996914230694</v>
      </c>
    </row>
    <row r="22" spans="1:10" s="9" customFormat="1" ht="15" customHeight="1" x14ac:dyDescent="0.25">
      <c r="A22" s="64">
        <v>16</v>
      </c>
      <c r="B22" s="79" t="s">
        <v>50</v>
      </c>
      <c r="C22" s="45" t="s">
        <v>117</v>
      </c>
      <c r="D22" s="45" t="s">
        <v>118</v>
      </c>
      <c r="E22" s="22">
        <f t="shared" ref="E22:F22" si="8">SUM(E23:E29)</f>
        <v>17294506</v>
      </c>
      <c r="F22" s="22">
        <f t="shared" si="8"/>
        <v>17879786</v>
      </c>
      <c r="G22" s="22">
        <f t="shared" ref="G22" si="9">SUM(G23:G29)</f>
        <v>17447665</v>
      </c>
      <c r="H22" s="68">
        <f t="shared" si="7"/>
        <v>1.00885593378614</v>
      </c>
    </row>
    <row r="23" spans="1:10" s="9" customFormat="1" ht="15" customHeight="1" x14ac:dyDescent="0.25">
      <c r="A23" s="64">
        <v>17</v>
      </c>
      <c r="B23" s="88" t="s">
        <v>340</v>
      </c>
      <c r="C23" s="7" t="s">
        <v>349</v>
      </c>
      <c r="D23" s="42" t="s">
        <v>119</v>
      </c>
      <c r="E23" s="23">
        <v>15147112</v>
      </c>
      <c r="F23" s="23">
        <v>15282392</v>
      </c>
      <c r="G23" s="23">
        <v>14922392</v>
      </c>
      <c r="H23" s="70">
        <f t="shared" si="7"/>
        <v>0.98516416858870526</v>
      </c>
    </row>
    <row r="24" spans="1:10" s="9" customFormat="1" ht="15" customHeight="1" x14ac:dyDescent="0.25">
      <c r="A24" s="64">
        <v>18</v>
      </c>
      <c r="B24" s="88" t="s">
        <v>341</v>
      </c>
      <c r="C24" s="7" t="s">
        <v>350</v>
      </c>
      <c r="D24" s="42" t="s">
        <v>321</v>
      </c>
      <c r="E24" s="23">
        <v>0</v>
      </c>
      <c r="F24" s="23">
        <v>450000</v>
      </c>
      <c r="G24" s="23">
        <v>450000</v>
      </c>
      <c r="H24" s="141"/>
    </row>
    <row r="25" spans="1:10" s="9" customFormat="1" ht="15" customHeight="1" x14ac:dyDescent="0.25">
      <c r="A25" s="64">
        <v>19</v>
      </c>
      <c r="B25" s="88" t="s">
        <v>342</v>
      </c>
      <c r="C25" s="7" t="s">
        <v>354</v>
      </c>
      <c r="D25" s="42" t="s">
        <v>311</v>
      </c>
      <c r="E25" s="23">
        <v>0</v>
      </c>
      <c r="F25" s="23">
        <v>0</v>
      </c>
      <c r="G25" s="23">
        <v>0</v>
      </c>
      <c r="H25" s="141"/>
    </row>
    <row r="26" spans="1:10" s="9" customFormat="1" ht="15" customHeight="1" x14ac:dyDescent="0.25">
      <c r="A26" s="64">
        <v>20</v>
      </c>
      <c r="B26" s="88" t="s">
        <v>343</v>
      </c>
      <c r="C26" s="7" t="s">
        <v>351</v>
      </c>
      <c r="D26" s="42" t="s">
        <v>120</v>
      </c>
      <c r="E26" s="23">
        <v>644529</v>
      </c>
      <c r="F26" s="23">
        <v>644529</v>
      </c>
      <c r="G26" s="23">
        <v>644529</v>
      </c>
      <c r="H26" s="70">
        <f t="shared" ref="H26:H28" si="10">G26/E26</f>
        <v>1</v>
      </c>
    </row>
    <row r="27" spans="1:10" s="9" customFormat="1" ht="15" customHeight="1" x14ac:dyDescent="0.25">
      <c r="A27" s="64">
        <v>21</v>
      </c>
      <c r="B27" s="88" t="s">
        <v>344</v>
      </c>
      <c r="C27" s="7" t="s">
        <v>352</v>
      </c>
      <c r="D27" s="42" t="s">
        <v>250</v>
      </c>
      <c r="E27" s="23">
        <v>360000</v>
      </c>
      <c r="F27" s="23">
        <v>360000</v>
      </c>
      <c r="G27" s="23">
        <v>287880</v>
      </c>
      <c r="H27" s="70">
        <f t="shared" si="10"/>
        <v>0.79966666666666664</v>
      </c>
    </row>
    <row r="28" spans="1:10" s="9" customFormat="1" ht="15" customHeight="1" x14ac:dyDescent="0.25">
      <c r="A28" s="64">
        <v>22</v>
      </c>
      <c r="B28" s="88" t="s">
        <v>345</v>
      </c>
      <c r="C28" s="7" t="s">
        <v>469</v>
      </c>
      <c r="D28" s="42" t="s">
        <v>468</v>
      </c>
      <c r="E28" s="23">
        <v>1142865</v>
      </c>
      <c r="F28" s="23">
        <v>1142865</v>
      </c>
      <c r="G28" s="23">
        <v>1142864</v>
      </c>
      <c r="H28" s="70">
        <f t="shared" si="10"/>
        <v>0.99999912500601562</v>
      </c>
    </row>
    <row r="29" spans="1:10" s="9" customFormat="1" ht="15" customHeight="1" x14ac:dyDescent="0.25">
      <c r="A29" s="64">
        <v>23</v>
      </c>
      <c r="B29" s="88" t="s">
        <v>429</v>
      </c>
      <c r="C29" s="7" t="s">
        <v>353</v>
      </c>
      <c r="D29" s="42" t="s">
        <v>253</v>
      </c>
      <c r="E29" s="23">
        <v>0</v>
      </c>
      <c r="F29" s="23">
        <v>0</v>
      </c>
      <c r="G29" s="23">
        <v>0</v>
      </c>
      <c r="H29" s="141"/>
    </row>
    <row r="30" spans="1:10" ht="15" customHeight="1" x14ac:dyDescent="0.25">
      <c r="A30" s="64">
        <v>24</v>
      </c>
      <c r="B30" s="79" t="s">
        <v>51</v>
      </c>
      <c r="C30" s="45" t="s">
        <v>53</v>
      </c>
      <c r="D30" s="45" t="s">
        <v>121</v>
      </c>
      <c r="E30" s="22">
        <f t="shared" ref="E30:F30" si="11">SUM(E31:E32)</f>
        <v>25000</v>
      </c>
      <c r="F30" s="22">
        <f t="shared" si="11"/>
        <v>25000</v>
      </c>
      <c r="G30" s="22">
        <f t="shared" ref="G30" si="12">SUM(G31:G32)</f>
        <v>0</v>
      </c>
      <c r="H30" s="68">
        <f>G30/E30</f>
        <v>0</v>
      </c>
      <c r="J30" s="57"/>
    </row>
    <row r="31" spans="1:10" s="9" customFormat="1" ht="24" x14ac:dyDescent="0.25">
      <c r="A31" s="64">
        <v>25</v>
      </c>
      <c r="B31" s="83" t="s">
        <v>346</v>
      </c>
      <c r="C31" s="94" t="s">
        <v>370</v>
      </c>
      <c r="D31" s="42" t="s">
        <v>123</v>
      </c>
      <c r="E31" s="23">
        <v>0</v>
      </c>
      <c r="F31" s="23">
        <v>0</v>
      </c>
      <c r="G31" s="23">
        <v>0</v>
      </c>
      <c r="H31" s="141"/>
    </row>
    <row r="32" spans="1:10" s="9" customFormat="1" ht="15" customHeight="1" x14ac:dyDescent="0.25">
      <c r="A32" s="64">
        <v>26</v>
      </c>
      <c r="B32" s="83" t="s">
        <v>347</v>
      </c>
      <c r="C32" s="42" t="s">
        <v>371</v>
      </c>
      <c r="D32" s="42" t="s">
        <v>124</v>
      </c>
      <c r="E32" s="23">
        <v>25000</v>
      </c>
      <c r="F32" s="23">
        <v>25000</v>
      </c>
      <c r="G32" s="23">
        <v>0</v>
      </c>
      <c r="H32" s="70">
        <f t="shared" ref="H32:H42" si="13">G32/E32</f>
        <v>0</v>
      </c>
    </row>
    <row r="33" spans="1:9" s="9" customFormat="1" ht="15" customHeight="1" x14ac:dyDescent="0.25">
      <c r="A33" s="64">
        <v>27</v>
      </c>
      <c r="B33" s="89" t="s">
        <v>5</v>
      </c>
      <c r="C33" s="44" t="s">
        <v>99</v>
      </c>
      <c r="D33" s="44" t="s">
        <v>125</v>
      </c>
      <c r="E33" s="24">
        <v>2308655</v>
      </c>
      <c r="F33" s="24">
        <v>2384742</v>
      </c>
      <c r="G33" s="24">
        <v>2053672</v>
      </c>
      <c r="H33" s="71">
        <f t="shared" si="13"/>
        <v>0.88955344128940872</v>
      </c>
    </row>
    <row r="34" spans="1:9" s="9" customFormat="1" ht="15" customHeight="1" x14ac:dyDescent="0.25">
      <c r="A34" s="64">
        <v>28</v>
      </c>
      <c r="B34" s="89" t="s">
        <v>17</v>
      </c>
      <c r="C34" s="44" t="s">
        <v>55</v>
      </c>
      <c r="D34" s="44" t="s">
        <v>126</v>
      </c>
      <c r="E34" s="24">
        <f>SUM(E35:E39)</f>
        <v>11515839</v>
      </c>
      <c r="F34" s="24">
        <f>SUM(F35:F39)</f>
        <v>11354472</v>
      </c>
      <c r="G34" s="24">
        <f>SUM(G35:G39)</f>
        <v>11396496</v>
      </c>
      <c r="H34" s="71">
        <f t="shared" si="13"/>
        <v>0.98963662135255626</v>
      </c>
    </row>
    <row r="35" spans="1:9" s="9" customFormat="1" ht="15" customHeight="1" x14ac:dyDescent="0.25">
      <c r="A35" s="64">
        <v>29</v>
      </c>
      <c r="B35" s="79" t="s">
        <v>54</v>
      </c>
      <c r="C35" s="45" t="s">
        <v>127</v>
      </c>
      <c r="D35" s="45" t="s">
        <v>132</v>
      </c>
      <c r="E35" s="22">
        <v>500000</v>
      </c>
      <c r="F35" s="22">
        <v>500000</v>
      </c>
      <c r="G35" s="22">
        <v>580000</v>
      </c>
      <c r="H35" s="68">
        <f t="shared" si="13"/>
        <v>1.1599999999999999</v>
      </c>
    </row>
    <row r="36" spans="1:9" s="9" customFormat="1" ht="15" customHeight="1" x14ac:dyDescent="0.25">
      <c r="A36" s="64">
        <v>30</v>
      </c>
      <c r="B36" s="79" t="s">
        <v>56</v>
      </c>
      <c r="C36" s="45" t="s">
        <v>465</v>
      </c>
      <c r="D36" s="45" t="s">
        <v>133</v>
      </c>
      <c r="E36" s="22">
        <v>95000</v>
      </c>
      <c r="F36" s="22">
        <v>95000</v>
      </c>
      <c r="G36" s="22">
        <v>95000</v>
      </c>
      <c r="H36" s="68">
        <f t="shared" si="13"/>
        <v>1</v>
      </c>
    </row>
    <row r="37" spans="1:9" s="9" customFormat="1" ht="15" customHeight="1" x14ac:dyDescent="0.25">
      <c r="A37" s="64">
        <v>31</v>
      </c>
      <c r="B37" s="79" t="s">
        <v>128</v>
      </c>
      <c r="C37" s="45" t="s">
        <v>129</v>
      </c>
      <c r="D37" s="45" t="s">
        <v>134</v>
      </c>
      <c r="E37" s="22">
        <v>8984000</v>
      </c>
      <c r="F37" s="22">
        <v>8784000</v>
      </c>
      <c r="G37" s="22">
        <v>8667105</v>
      </c>
      <c r="H37" s="68">
        <f t="shared" si="13"/>
        <v>0.96472673642030271</v>
      </c>
    </row>
    <row r="38" spans="1:9" s="12" customFormat="1" ht="15" customHeight="1" x14ac:dyDescent="0.25">
      <c r="A38" s="64">
        <v>32</v>
      </c>
      <c r="B38" s="79" t="s">
        <v>130</v>
      </c>
      <c r="C38" s="45" t="s">
        <v>131</v>
      </c>
      <c r="D38" s="45" t="s">
        <v>135</v>
      </c>
      <c r="E38" s="22">
        <v>30000</v>
      </c>
      <c r="F38" s="22">
        <v>0</v>
      </c>
      <c r="G38" s="22">
        <v>30000</v>
      </c>
      <c r="H38" s="71">
        <f t="shared" si="13"/>
        <v>1</v>
      </c>
    </row>
    <row r="39" spans="1:9" s="9" customFormat="1" ht="15" customHeight="1" x14ac:dyDescent="0.25">
      <c r="A39" s="64">
        <v>33</v>
      </c>
      <c r="B39" s="79" t="s">
        <v>136</v>
      </c>
      <c r="C39" s="45" t="s">
        <v>137</v>
      </c>
      <c r="D39" s="45" t="s">
        <v>138</v>
      </c>
      <c r="E39" s="22">
        <f t="shared" ref="E39:F39" si="14">SUM(E40:E41)</f>
        <v>1906839</v>
      </c>
      <c r="F39" s="22">
        <f t="shared" si="14"/>
        <v>1975472</v>
      </c>
      <c r="G39" s="22">
        <f t="shared" ref="G39" si="15">SUM(G40:G41)</f>
        <v>2024391</v>
      </c>
      <c r="H39" s="68">
        <f t="shared" si="13"/>
        <v>1.0616475748608036</v>
      </c>
    </row>
    <row r="40" spans="1:9" s="9" customFormat="1" ht="15" customHeight="1" x14ac:dyDescent="0.25">
      <c r="A40" s="64">
        <v>34</v>
      </c>
      <c r="B40" s="83" t="s">
        <v>360</v>
      </c>
      <c r="C40" s="42" t="s">
        <v>364</v>
      </c>
      <c r="D40" s="42" t="s">
        <v>139</v>
      </c>
      <c r="E40" s="23">
        <v>1906500</v>
      </c>
      <c r="F40" s="23">
        <v>1975000</v>
      </c>
      <c r="G40" s="23">
        <v>2023000</v>
      </c>
      <c r="H40" s="70">
        <f t="shared" si="13"/>
        <v>1.061106740099659</v>
      </c>
    </row>
    <row r="41" spans="1:9" ht="15" customHeight="1" x14ac:dyDescent="0.25">
      <c r="A41" s="64">
        <v>35</v>
      </c>
      <c r="B41" s="83" t="s">
        <v>361</v>
      </c>
      <c r="C41" s="42" t="s">
        <v>367</v>
      </c>
      <c r="D41" s="42" t="s">
        <v>144</v>
      </c>
      <c r="E41" s="23">
        <v>339</v>
      </c>
      <c r="F41" s="23">
        <v>472</v>
      </c>
      <c r="G41" s="23">
        <v>1391</v>
      </c>
      <c r="H41" s="70">
        <f t="shared" si="13"/>
        <v>4.1032448377581119</v>
      </c>
      <c r="I41" s="16"/>
    </row>
    <row r="42" spans="1:9" ht="15" customHeight="1" x14ac:dyDescent="0.25">
      <c r="A42" s="64">
        <v>36</v>
      </c>
      <c r="B42" s="84" t="s">
        <v>33</v>
      </c>
      <c r="C42" s="171" t="s">
        <v>11</v>
      </c>
      <c r="D42" s="172"/>
      <c r="E42" s="56">
        <f>E21+E33+E34</f>
        <v>31144000</v>
      </c>
      <c r="F42" s="56">
        <f>F21+F33+F34</f>
        <v>31644000</v>
      </c>
      <c r="G42" s="56">
        <f>G21+G33+G34</f>
        <v>30897833</v>
      </c>
      <c r="H42" s="71">
        <f t="shared" si="13"/>
        <v>0.99209584510660154</v>
      </c>
      <c r="I42" s="25"/>
    </row>
    <row r="43" spans="1:9" ht="15" customHeight="1" x14ac:dyDescent="0.25">
      <c r="A43" s="64">
        <v>37</v>
      </c>
      <c r="B43" s="87" t="s">
        <v>34</v>
      </c>
      <c r="C43" s="171" t="s">
        <v>12</v>
      </c>
      <c r="D43" s="172"/>
      <c r="E43" s="24">
        <v>0</v>
      </c>
      <c r="F43" s="24">
        <v>0</v>
      </c>
      <c r="G43" s="24">
        <v>0</v>
      </c>
      <c r="H43" s="141"/>
    </row>
    <row r="44" spans="1:9" ht="15" customHeight="1" x14ac:dyDescent="0.25">
      <c r="A44" s="64">
        <v>38</v>
      </c>
      <c r="B44" s="87" t="s">
        <v>35</v>
      </c>
      <c r="C44" s="171" t="s">
        <v>15</v>
      </c>
      <c r="D44" s="172"/>
      <c r="E44" s="56">
        <v>0</v>
      </c>
      <c r="F44" s="56">
        <v>0</v>
      </c>
      <c r="G44" s="56">
        <v>0</v>
      </c>
      <c r="H44" s="141"/>
    </row>
    <row r="45" spans="1:9" s="9" customFormat="1" ht="15" customHeight="1" x14ac:dyDescent="0.25">
      <c r="A45" s="129">
        <v>39</v>
      </c>
      <c r="B45" s="184" t="s">
        <v>57</v>
      </c>
      <c r="C45" s="185"/>
      <c r="D45" s="186"/>
      <c r="E45" s="72">
        <f>E21+E33+E34</f>
        <v>31144000</v>
      </c>
      <c r="F45" s="72">
        <f>F21+F33+F34</f>
        <v>31644000</v>
      </c>
      <c r="G45" s="72">
        <f>G21+G33+G34</f>
        <v>30897833</v>
      </c>
      <c r="H45" s="73">
        <f>G45/E45</f>
        <v>0.99209584510660154</v>
      </c>
    </row>
    <row r="46" spans="1:9" s="9" customFormat="1" ht="15" customHeight="1" x14ac:dyDescent="0.25">
      <c r="A46" s="1"/>
      <c r="B46" s="1"/>
      <c r="C46" s="1"/>
      <c r="D46" s="1"/>
      <c r="E46" s="16"/>
      <c r="F46" s="16"/>
      <c r="G46" s="16"/>
    </row>
    <row r="47" spans="1:9" s="9" customFormat="1" ht="15" customHeight="1" x14ac:dyDescent="0.25">
      <c r="A47" s="1"/>
      <c r="B47" s="1"/>
      <c r="C47" s="1"/>
      <c r="D47" s="1"/>
      <c r="E47" s="16"/>
      <c r="F47" s="16"/>
      <c r="G47" s="16"/>
      <c r="H47" s="17"/>
    </row>
  </sheetData>
  <sheetProtection selectLockedCells="1" selectUnlockedCells="1"/>
  <mergeCells count="11">
    <mergeCell ref="B20:H20"/>
    <mergeCell ref="C42:D42"/>
    <mergeCell ref="C43:D43"/>
    <mergeCell ref="C44:D44"/>
    <mergeCell ref="B45:D45"/>
    <mergeCell ref="B19:D19"/>
    <mergeCell ref="A4:H4"/>
    <mergeCell ref="B8:H8"/>
    <mergeCell ref="C14:D14"/>
    <mergeCell ref="C15:D15"/>
    <mergeCell ref="C18:D18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/>
  </sheetViews>
  <sheetFormatPr defaultRowHeight="13.2" x14ac:dyDescent="0.25"/>
  <cols>
    <col min="1" max="1" width="4.6640625" style="1" customWidth="1"/>
    <col min="2" max="2" width="43.5546875" style="1" customWidth="1"/>
    <col min="3" max="5" width="10.5546875" style="1" customWidth="1"/>
    <col min="6" max="6" width="10.5546875" style="20" customWidth="1"/>
    <col min="7" max="7" width="10.6640625" customWidth="1"/>
  </cols>
  <sheetData>
    <row r="1" spans="1:7" ht="13.5" customHeight="1" x14ac:dyDescent="0.25">
      <c r="C1" s="2"/>
      <c r="D1" s="2"/>
      <c r="E1" s="2"/>
      <c r="F1" s="2" t="s">
        <v>273</v>
      </c>
      <c r="G1" s="20"/>
    </row>
    <row r="2" spans="1:7" ht="13.5" customHeight="1" x14ac:dyDescent="0.25">
      <c r="C2" s="2"/>
      <c r="F2" s="2" t="str">
        <f>'1. melléklet'!H2</f>
        <v>a 6/2024. (V.6.) önkormányzati rendelethez</v>
      </c>
      <c r="G2" s="20"/>
    </row>
    <row r="3" spans="1:7" ht="9.75" customHeight="1" x14ac:dyDescent="0.25">
      <c r="F3" s="1"/>
      <c r="G3" s="20"/>
    </row>
    <row r="4" spans="1:7" ht="13.5" customHeight="1" x14ac:dyDescent="0.25">
      <c r="A4" s="187" t="s">
        <v>474</v>
      </c>
      <c r="B4" s="187"/>
      <c r="C4" s="187"/>
      <c r="D4" s="187"/>
      <c r="E4" s="187"/>
      <c r="F4" s="187"/>
      <c r="G4" s="49"/>
    </row>
    <row r="5" spans="1:7" ht="9.75" customHeight="1" x14ac:dyDescent="0.25">
      <c r="A5" s="48"/>
      <c r="B5" s="48"/>
      <c r="C5" s="48"/>
      <c r="D5" s="48"/>
      <c r="E5" s="48"/>
      <c r="F5" s="169"/>
      <c r="G5" s="49"/>
    </row>
    <row r="6" spans="1:7" s="9" customFormat="1" ht="12" customHeight="1" x14ac:dyDescent="0.25">
      <c r="A6" s="117"/>
      <c r="B6" s="117" t="s">
        <v>33</v>
      </c>
      <c r="C6" s="118" t="s">
        <v>34</v>
      </c>
      <c r="D6" s="118" t="s">
        <v>35</v>
      </c>
      <c r="E6" s="118" t="s">
        <v>36</v>
      </c>
      <c r="F6" s="118" t="s">
        <v>37</v>
      </c>
    </row>
    <row r="7" spans="1:7" s="9" customFormat="1" ht="36" x14ac:dyDescent="0.25">
      <c r="A7" s="117">
        <v>1</v>
      </c>
      <c r="B7" s="117" t="s">
        <v>60</v>
      </c>
      <c r="C7" s="63" t="s">
        <v>467</v>
      </c>
      <c r="D7" s="63" t="s">
        <v>534</v>
      </c>
      <c r="E7" s="63" t="s">
        <v>544</v>
      </c>
      <c r="F7" s="63" t="s">
        <v>553</v>
      </c>
    </row>
    <row r="8" spans="1:7" s="9" customFormat="1" ht="14.25" customHeight="1" x14ac:dyDescent="0.25">
      <c r="A8" s="119">
        <v>2</v>
      </c>
      <c r="B8" s="120" t="s">
        <v>29</v>
      </c>
      <c r="C8" s="121">
        <f>SUM(C9:C11)</f>
        <v>15909300</v>
      </c>
      <c r="D8" s="121">
        <f>SUM(D9:D11)</f>
        <v>15909300</v>
      </c>
      <c r="E8" s="121">
        <f>SUM(E9:E11)</f>
        <v>15909300</v>
      </c>
      <c r="F8" s="121">
        <f>SUM(F9:F11)</f>
        <v>15909300</v>
      </c>
    </row>
    <row r="9" spans="1:7" s="9" customFormat="1" ht="12.75" customHeight="1" x14ac:dyDescent="0.25">
      <c r="A9" s="64">
        <v>3</v>
      </c>
      <c r="B9" s="45" t="s">
        <v>317</v>
      </c>
      <c r="C9" s="50">
        <v>2540000</v>
      </c>
      <c r="D9" s="50">
        <v>2540000</v>
      </c>
      <c r="E9" s="50">
        <v>2540000</v>
      </c>
      <c r="F9" s="50">
        <v>2540000</v>
      </c>
    </row>
    <row r="10" spans="1:7" s="9" customFormat="1" ht="12.75" customHeight="1" x14ac:dyDescent="0.25">
      <c r="A10" s="64">
        <v>4</v>
      </c>
      <c r="B10" s="45" t="s">
        <v>318</v>
      </c>
      <c r="C10" s="50">
        <v>5000000</v>
      </c>
      <c r="D10" s="50">
        <v>5000000</v>
      </c>
      <c r="E10" s="50">
        <v>5000000</v>
      </c>
      <c r="F10" s="50">
        <v>5000000</v>
      </c>
    </row>
    <row r="11" spans="1:7" s="9" customFormat="1" ht="24" x14ac:dyDescent="0.25">
      <c r="A11" s="64">
        <v>5</v>
      </c>
      <c r="B11" s="60" t="s">
        <v>481</v>
      </c>
      <c r="C11" s="50">
        <v>8369300</v>
      </c>
      <c r="D11" s="50">
        <v>8369300</v>
      </c>
      <c r="E11" s="50">
        <v>8369300</v>
      </c>
      <c r="F11" s="50">
        <v>8369300</v>
      </c>
    </row>
    <row r="12" spans="1:7" s="9" customFormat="1" ht="14.25" customHeight="1" x14ac:dyDescent="0.25">
      <c r="A12" s="119">
        <v>6</v>
      </c>
      <c r="B12" s="120" t="s">
        <v>30</v>
      </c>
      <c r="C12" s="121">
        <f t="shared" ref="C12:E12" si="0">SUM(C13:C47)</f>
        <v>381807997</v>
      </c>
      <c r="D12" s="121">
        <f t="shared" si="0"/>
        <v>375837997</v>
      </c>
      <c r="E12" s="121">
        <f t="shared" si="0"/>
        <v>368306206</v>
      </c>
      <c r="F12" s="121">
        <f>SUM(F13:F47)</f>
        <v>367284924</v>
      </c>
    </row>
    <row r="13" spans="1:7" s="9" customFormat="1" ht="12" customHeight="1" x14ac:dyDescent="0.25">
      <c r="A13" s="64">
        <v>7</v>
      </c>
      <c r="B13" s="45" t="s">
        <v>323</v>
      </c>
      <c r="C13" s="50">
        <v>127000</v>
      </c>
      <c r="D13" s="50">
        <v>127000</v>
      </c>
      <c r="E13" s="50">
        <v>127000</v>
      </c>
      <c r="F13" s="50">
        <v>127000</v>
      </c>
    </row>
    <row r="14" spans="1:7" s="9" customFormat="1" ht="12" customHeight="1" x14ac:dyDescent="0.25">
      <c r="A14" s="64">
        <v>8</v>
      </c>
      <c r="B14" s="45" t="s">
        <v>476</v>
      </c>
      <c r="C14" s="50">
        <v>193080800</v>
      </c>
      <c r="D14" s="50">
        <v>193080800</v>
      </c>
      <c r="E14" s="50">
        <v>193080800</v>
      </c>
      <c r="F14" s="50">
        <v>193080800</v>
      </c>
    </row>
    <row r="15" spans="1:7" s="9" customFormat="1" ht="12" customHeight="1" x14ac:dyDescent="0.25">
      <c r="A15" s="64">
        <v>9</v>
      </c>
      <c r="B15" s="45" t="s">
        <v>324</v>
      </c>
      <c r="C15" s="50">
        <v>5080000</v>
      </c>
      <c r="D15" s="50">
        <v>5080000</v>
      </c>
      <c r="E15" s="50">
        <v>5080000</v>
      </c>
      <c r="F15" s="50">
        <v>5080000</v>
      </c>
    </row>
    <row r="16" spans="1:7" s="9" customFormat="1" ht="12" customHeight="1" x14ac:dyDescent="0.25">
      <c r="A16" s="64">
        <v>10</v>
      </c>
      <c r="B16" s="45" t="s">
        <v>477</v>
      </c>
      <c r="C16" s="50">
        <v>3016250</v>
      </c>
      <c r="D16" s="50">
        <v>3016250</v>
      </c>
      <c r="E16" s="50">
        <v>3016250</v>
      </c>
      <c r="F16" s="50">
        <v>2812310</v>
      </c>
      <c r="G16" s="158"/>
    </row>
    <row r="17" spans="1:7" s="9" customFormat="1" ht="12" customHeight="1" x14ac:dyDescent="0.25">
      <c r="A17" s="64">
        <v>11</v>
      </c>
      <c r="B17" s="45" t="s">
        <v>478</v>
      </c>
      <c r="C17" s="50">
        <v>1270000</v>
      </c>
      <c r="D17" s="50">
        <v>89510</v>
      </c>
      <c r="E17" s="50">
        <v>1246970</v>
      </c>
      <c r="F17" s="50">
        <v>0</v>
      </c>
    </row>
    <row r="18" spans="1:7" s="9" customFormat="1" ht="24" x14ac:dyDescent="0.25">
      <c r="A18" s="64">
        <v>12</v>
      </c>
      <c r="B18" s="61" t="s">
        <v>440</v>
      </c>
      <c r="C18" s="50">
        <v>607990</v>
      </c>
      <c r="D18" s="50">
        <v>607990</v>
      </c>
      <c r="E18" s="50">
        <v>563800</v>
      </c>
      <c r="F18" s="50">
        <v>563800</v>
      </c>
      <c r="G18" s="19"/>
    </row>
    <row r="19" spans="1:7" s="9" customFormat="1" ht="24" x14ac:dyDescent="0.25">
      <c r="A19" s="64">
        <v>13</v>
      </c>
      <c r="B19" s="61" t="s">
        <v>441</v>
      </c>
      <c r="C19" s="50">
        <v>3839400</v>
      </c>
      <c r="D19" s="50">
        <v>3839400</v>
      </c>
      <c r="E19" s="50">
        <v>4911887</v>
      </c>
      <c r="F19" s="50">
        <v>5113140</v>
      </c>
    </row>
    <row r="20" spans="1:7" s="17" customFormat="1" ht="12.75" customHeight="1" x14ac:dyDescent="0.25">
      <c r="A20" s="64">
        <v>14</v>
      </c>
      <c r="B20" s="45" t="s">
        <v>442</v>
      </c>
      <c r="C20" s="50">
        <v>600000</v>
      </c>
      <c r="D20" s="50">
        <v>600000</v>
      </c>
      <c r="E20" s="50">
        <v>425871</v>
      </c>
      <c r="F20" s="50">
        <v>224620</v>
      </c>
    </row>
    <row r="21" spans="1:7" s="17" customFormat="1" ht="12" x14ac:dyDescent="0.25">
      <c r="A21" s="64">
        <v>15</v>
      </c>
      <c r="B21" s="61" t="s">
        <v>443</v>
      </c>
      <c r="C21" s="50">
        <v>1980118</v>
      </c>
      <c r="D21" s="50">
        <v>1980118</v>
      </c>
      <c r="E21" s="50">
        <v>1475867</v>
      </c>
      <c r="F21" s="50">
        <v>1475867</v>
      </c>
    </row>
    <row r="22" spans="1:7" s="9" customFormat="1" ht="12.75" customHeight="1" x14ac:dyDescent="0.25">
      <c r="A22" s="64">
        <v>16</v>
      </c>
      <c r="B22" s="61" t="s">
        <v>444</v>
      </c>
      <c r="C22" s="50">
        <v>952500</v>
      </c>
      <c r="D22" s="50">
        <v>952500</v>
      </c>
      <c r="E22" s="50">
        <v>1079500</v>
      </c>
      <c r="F22" s="50">
        <v>1079500</v>
      </c>
    </row>
    <row r="23" spans="1:7" s="9" customFormat="1" x14ac:dyDescent="0.25">
      <c r="A23" s="64">
        <v>17</v>
      </c>
      <c r="B23" s="61" t="s">
        <v>445</v>
      </c>
      <c r="C23" s="50">
        <v>2078392</v>
      </c>
      <c r="D23" s="50">
        <v>1800876</v>
      </c>
      <c r="E23" s="50">
        <v>0</v>
      </c>
      <c r="F23" s="50">
        <v>0</v>
      </c>
    </row>
    <row r="24" spans="1:7" s="9" customFormat="1" ht="12" customHeight="1" x14ac:dyDescent="0.25">
      <c r="A24" s="64">
        <v>18</v>
      </c>
      <c r="B24" s="61" t="s">
        <v>446</v>
      </c>
      <c r="C24" s="50">
        <v>101600</v>
      </c>
      <c r="D24" s="50">
        <v>101600</v>
      </c>
      <c r="E24" s="50">
        <v>120000</v>
      </c>
      <c r="F24" s="50">
        <v>120000</v>
      </c>
    </row>
    <row r="25" spans="1:7" s="9" customFormat="1" ht="12" customHeight="1" x14ac:dyDescent="0.25">
      <c r="A25" s="64">
        <v>19</v>
      </c>
      <c r="B25" s="61" t="s">
        <v>528</v>
      </c>
      <c r="C25" s="50">
        <v>0</v>
      </c>
      <c r="D25" s="50">
        <v>179980</v>
      </c>
      <c r="E25" s="50">
        <v>179980</v>
      </c>
      <c r="F25" s="50">
        <v>179980</v>
      </c>
    </row>
    <row r="26" spans="1:7" s="9" customFormat="1" ht="12" customHeight="1" x14ac:dyDescent="0.25">
      <c r="A26" s="64">
        <v>20</v>
      </c>
      <c r="B26" s="61" t="s">
        <v>529</v>
      </c>
      <c r="C26" s="50">
        <v>0</v>
      </c>
      <c r="D26" s="50">
        <v>97536</v>
      </c>
      <c r="E26" s="50">
        <v>97536</v>
      </c>
      <c r="F26" s="50">
        <v>97536</v>
      </c>
    </row>
    <row r="27" spans="1:7" s="9" customFormat="1" ht="12" customHeight="1" x14ac:dyDescent="0.25">
      <c r="A27" s="64">
        <v>21</v>
      </c>
      <c r="B27" s="61" t="s">
        <v>535</v>
      </c>
      <c r="C27" s="50"/>
      <c r="D27" s="50"/>
      <c r="E27" s="50">
        <v>115062</v>
      </c>
      <c r="F27" s="50">
        <v>115062</v>
      </c>
    </row>
    <row r="28" spans="1:7" s="9" customFormat="1" ht="24" x14ac:dyDescent="0.25">
      <c r="A28" s="64">
        <v>22</v>
      </c>
      <c r="B28" s="61" t="s">
        <v>536</v>
      </c>
      <c r="C28" s="50"/>
      <c r="D28" s="50"/>
      <c r="E28" s="50">
        <v>307525</v>
      </c>
      <c r="F28" s="50">
        <v>307525</v>
      </c>
    </row>
    <row r="29" spans="1:7" s="9" customFormat="1" ht="12.75" customHeight="1" x14ac:dyDescent="0.25">
      <c r="A29" s="64">
        <v>23</v>
      </c>
      <c r="B29" s="61" t="s">
        <v>537</v>
      </c>
      <c r="C29" s="50"/>
      <c r="D29" s="50"/>
      <c r="E29" s="50">
        <v>206731</v>
      </c>
      <c r="F29" s="50">
        <v>206731</v>
      </c>
    </row>
    <row r="30" spans="1:7" s="9" customFormat="1" ht="24" x14ac:dyDescent="0.25">
      <c r="A30" s="64">
        <v>24</v>
      </c>
      <c r="B30" s="61" t="s">
        <v>538</v>
      </c>
      <c r="C30" s="50"/>
      <c r="D30" s="50"/>
      <c r="E30" s="50">
        <v>1757119</v>
      </c>
      <c r="F30" s="50">
        <v>1757119</v>
      </c>
      <c r="G30" s="19"/>
    </row>
    <row r="31" spans="1:7" s="9" customFormat="1" ht="12.75" customHeight="1" x14ac:dyDescent="0.25">
      <c r="A31" s="64">
        <v>25</v>
      </c>
      <c r="B31" s="61" t="s">
        <v>547</v>
      </c>
      <c r="C31" s="50"/>
      <c r="D31" s="50"/>
      <c r="E31" s="50"/>
      <c r="F31" s="50">
        <v>71819</v>
      </c>
      <c r="G31" s="19"/>
    </row>
    <row r="32" spans="1:7" s="9" customFormat="1" ht="48" x14ac:dyDescent="0.25">
      <c r="A32" s="64">
        <v>26</v>
      </c>
      <c r="B32" s="61" t="s">
        <v>447</v>
      </c>
      <c r="C32" s="50">
        <v>137370097</v>
      </c>
      <c r="D32" s="50">
        <v>131400097</v>
      </c>
      <c r="E32" s="50">
        <v>121574648</v>
      </c>
      <c r="F32" s="50">
        <v>121574648</v>
      </c>
    </row>
    <row r="33" spans="1:7" s="9" customFormat="1" ht="24" customHeight="1" x14ac:dyDescent="0.25">
      <c r="A33" s="64">
        <v>27</v>
      </c>
      <c r="B33" s="60" t="s">
        <v>479</v>
      </c>
      <c r="C33" s="50">
        <v>2863850</v>
      </c>
      <c r="D33" s="50">
        <v>2863850</v>
      </c>
      <c r="E33" s="50">
        <v>2863850</v>
      </c>
      <c r="F33" s="50">
        <v>2863850</v>
      </c>
    </row>
    <row r="34" spans="1:7" s="9" customFormat="1" ht="24" x14ac:dyDescent="0.25">
      <c r="A34" s="64">
        <v>28</v>
      </c>
      <c r="B34" s="61" t="s">
        <v>480</v>
      </c>
      <c r="C34" s="50">
        <v>1905000</v>
      </c>
      <c r="D34" s="50">
        <v>1905000</v>
      </c>
      <c r="E34" s="50">
        <v>1905000</v>
      </c>
      <c r="F34" s="50">
        <v>1905000</v>
      </c>
      <c r="G34" s="19"/>
    </row>
    <row r="35" spans="1:7" s="9" customFormat="1" ht="12.75" customHeight="1" x14ac:dyDescent="0.25">
      <c r="A35" s="64">
        <v>29</v>
      </c>
      <c r="B35" s="45" t="s">
        <v>325</v>
      </c>
      <c r="C35" s="50">
        <v>13716000</v>
      </c>
      <c r="D35" s="50">
        <v>13716000</v>
      </c>
      <c r="E35" s="50">
        <v>13716000</v>
      </c>
      <c r="F35" s="50">
        <v>13716000</v>
      </c>
    </row>
    <row r="36" spans="1:7" s="9" customFormat="1" ht="12.75" customHeight="1" x14ac:dyDescent="0.25">
      <c r="A36" s="64">
        <v>30</v>
      </c>
      <c r="B36" s="45" t="s">
        <v>482</v>
      </c>
      <c r="C36" s="50">
        <v>3810000</v>
      </c>
      <c r="D36" s="50">
        <v>2304000</v>
      </c>
      <c r="E36" s="50">
        <v>2304000</v>
      </c>
      <c r="F36" s="50">
        <v>2304000</v>
      </c>
    </row>
    <row r="37" spans="1:7" s="9" customFormat="1" ht="12.75" customHeight="1" x14ac:dyDescent="0.25">
      <c r="A37" s="64">
        <v>31</v>
      </c>
      <c r="B37" s="45" t="s">
        <v>530</v>
      </c>
      <c r="C37" s="50">
        <v>0</v>
      </c>
      <c r="D37" s="50">
        <v>1506000</v>
      </c>
      <c r="E37" s="50">
        <v>1506000</v>
      </c>
      <c r="F37" s="50">
        <v>1506000</v>
      </c>
    </row>
    <row r="38" spans="1:7" s="9" customFormat="1" ht="12.75" customHeight="1" x14ac:dyDescent="0.25">
      <c r="A38" s="64">
        <v>32</v>
      </c>
      <c r="B38" s="45" t="s">
        <v>319</v>
      </c>
      <c r="C38" s="50">
        <v>254000</v>
      </c>
      <c r="D38" s="50">
        <v>254000</v>
      </c>
      <c r="E38" s="50">
        <v>254000</v>
      </c>
      <c r="F38" s="50">
        <v>0</v>
      </c>
    </row>
    <row r="39" spans="1:7" s="9" customFormat="1" ht="12.75" customHeight="1" x14ac:dyDescent="0.25">
      <c r="A39" s="64">
        <v>33</v>
      </c>
      <c r="B39" s="45" t="s">
        <v>448</v>
      </c>
      <c r="C39" s="50">
        <v>3100000</v>
      </c>
      <c r="D39" s="50">
        <v>3100000</v>
      </c>
      <c r="E39" s="50">
        <v>3100000</v>
      </c>
      <c r="F39" s="50">
        <v>3100000</v>
      </c>
    </row>
    <row r="40" spans="1:7" s="9" customFormat="1" ht="12.75" customHeight="1" x14ac:dyDescent="0.25">
      <c r="A40" s="64">
        <v>34</v>
      </c>
      <c r="B40" s="45" t="s">
        <v>539</v>
      </c>
      <c r="C40" s="50">
        <v>0</v>
      </c>
      <c r="D40" s="50">
        <v>1122680</v>
      </c>
      <c r="E40" s="50">
        <v>1178000</v>
      </c>
      <c r="F40" s="50">
        <v>1127000</v>
      </c>
      <c r="G40" s="19"/>
    </row>
    <row r="41" spans="1:7" s="9" customFormat="1" ht="12.75" customHeight="1" x14ac:dyDescent="0.25">
      <c r="A41" s="64">
        <v>35</v>
      </c>
      <c r="B41" s="45" t="s">
        <v>545</v>
      </c>
      <c r="C41" s="50">
        <v>0</v>
      </c>
      <c r="D41" s="50">
        <v>0</v>
      </c>
      <c r="E41" s="50">
        <v>0</v>
      </c>
      <c r="F41" s="50">
        <v>50990</v>
      </c>
      <c r="G41" s="19"/>
    </row>
    <row r="42" spans="1:7" s="9" customFormat="1" ht="12.75" customHeight="1" x14ac:dyDescent="0.25">
      <c r="A42" s="64">
        <v>36</v>
      </c>
      <c r="B42" s="45" t="s">
        <v>546</v>
      </c>
      <c r="C42" s="50"/>
      <c r="D42" s="50"/>
      <c r="E42" s="50"/>
      <c r="F42" s="50">
        <v>107499</v>
      </c>
      <c r="G42" s="19"/>
    </row>
    <row r="43" spans="1:7" s="9" customFormat="1" ht="12.75" customHeight="1" x14ac:dyDescent="0.25">
      <c r="A43" s="64">
        <v>37</v>
      </c>
      <c r="B43" s="45" t="s">
        <v>531</v>
      </c>
      <c r="C43" s="50">
        <v>0</v>
      </c>
      <c r="D43" s="50">
        <v>57810</v>
      </c>
      <c r="E43" s="50">
        <v>57810</v>
      </c>
      <c r="F43" s="50">
        <v>57810</v>
      </c>
      <c r="G43" s="19"/>
    </row>
    <row r="44" spans="1:7" s="9" customFormat="1" ht="12.75" customHeight="1" x14ac:dyDescent="0.25">
      <c r="A44" s="64">
        <v>38</v>
      </c>
      <c r="B44" s="45" t="s">
        <v>301</v>
      </c>
      <c r="C44" s="50">
        <v>340000</v>
      </c>
      <c r="D44" s="50">
        <v>340000</v>
      </c>
      <c r="E44" s="50">
        <v>340000</v>
      </c>
      <c r="F44" s="50">
        <v>216738</v>
      </c>
    </row>
    <row r="45" spans="1:7" s="9" customFormat="1" ht="12.75" customHeight="1" x14ac:dyDescent="0.25">
      <c r="A45" s="64">
        <v>39</v>
      </c>
      <c r="B45" s="45" t="s">
        <v>320</v>
      </c>
      <c r="C45" s="50">
        <v>5715000</v>
      </c>
      <c r="D45" s="50">
        <v>5715000</v>
      </c>
      <c r="E45" s="50">
        <v>5715000</v>
      </c>
      <c r="F45" s="50">
        <v>5715000</v>
      </c>
    </row>
    <row r="46" spans="1:7" s="9" customFormat="1" ht="12.75" customHeight="1" x14ac:dyDescent="0.25">
      <c r="A46" s="64">
        <v>40</v>
      </c>
      <c r="B46" s="45" t="s">
        <v>548</v>
      </c>
      <c r="C46" s="50"/>
      <c r="D46" s="50"/>
      <c r="E46" s="50"/>
      <c r="F46" s="50">
        <v>177580</v>
      </c>
    </row>
    <row r="47" spans="1:7" s="9" customFormat="1" ht="12.75" customHeight="1" x14ac:dyDescent="0.25">
      <c r="A47" s="64">
        <v>41</v>
      </c>
      <c r="B47" s="45" t="s">
        <v>549</v>
      </c>
      <c r="C47" s="50"/>
      <c r="D47" s="50"/>
      <c r="E47" s="50"/>
      <c r="F47" s="50">
        <v>450000</v>
      </c>
    </row>
    <row r="48" spans="1:7" s="9" customFormat="1" ht="14.25" customHeight="1" x14ac:dyDescent="0.25">
      <c r="A48" s="152">
        <v>42</v>
      </c>
      <c r="B48" s="120" t="s">
        <v>62</v>
      </c>
      <c r="C48" s="121">
        <v>0</v>
      </c>
      <c r="D48" s="121">
        <v>0</v>
      </c>
      <c r="E48" s="121">
        <v>0</v>
      </c>
      <c r="F48" s="121">
        <v>0</v>
      </c>
    </row>
    <row r="49" spans="1:6" s="9" customFormat="1" ht="14.25" customHeight="1" x14ac:dyDescent="0.25">
      <c r="A49" s="153">
        <v>43</v>
      </c>
      <c r="B49" s="122" t="s">
        <v>63</v>
      </c>
      <c r="C49" s="123">
        <f>C8+C12+C48</f>
        <v>397717297</v>
      </c>
      <c r="D49" s="123">
        <f>D8+D12+D48</f>
        <v>391747297</v>
      </c>
      <c r="E49" s="123">
        <f>E8+E12+E48</f>
        <v>384215506</v>
      </c>
      <c r="F49" s="123">
        <f>F8+F12+F48</f>
        <v>383194224</v>
      </c>
    </row>
    <row r="50" spans="1:6" s="9" customFormat="1" ht="14.25" customHeight="1" x14ac:dyDescent="0.25">
      <c r="A50" s="1"/>
      <c r="B50" s="1"/>
      <c r="C50" s="1"/>
      <c r="D50" s="1"/>
      <c r="E50" s="1"/>
      <c r="F50" s="53"/>
    </row>
  </sheetData>
  <sheetProtection selectLockedCells="1" selectUnlockedCells="1"/>
  <mergeCells count="1">
    <mergeCell ref="A4:F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/>
  </sheetViews>
  <sheetFormatPr defaultColWidth="9.109375" defaultRowHeight="13.2" x14ac:dyDescent="0.25"/>
  <cols>
    <col min="1" max="1" width="5.6640625" style="28" customWidth="1"/>
    <col min="2" max="2" width="28.6640625" style="28" customWidth="1"/>
    <col min="3" max="3" width="10.5546875" style="28" customWidth="1"/>
    <col min="4" max="6" width="10.44140625" style="28" customWidth="1"/>
    <col min="7" max="7" width="9.6640625" style="28" customWidth="1"/>
    <col min="8" max="8" width="8.6640625" style="27" customWidth="1"/>
    <col min="9" max="16384" width="9.109375" style="27"/>
  </cols>
  <sheetData>
    <row r="1" spans="1:7" ht="15" customHeight="1" x14ac:dyDescent="0.25">
      <c r="G1" s="26" t="s">
        <v>426</v>
      </c>
    </row>
    <row r="2" spans="1:7" ht="15" customHeight="1" x14ac:dyDescent="0.25">
      <c r="G2" s="26" t="str">
        <f>'1. melléklet'!H2</f>
        <v>a 6/2024. (V.6.) önkormányzati rendelethez</v>
      </c>
    </row>
    <row r="3" spans="1:7" ht="15" customHeight="1" x14ac:dyDescent="0.25">
      <c r="A3" s="32"/>
      <c r="G3" s="27"/>
    </row>
    <row r="4" spans="1:7" ht="15" customHeight="1" x14ac:dyDescent="0.25">
      <c r="A4" s="188" t="s">
        <v>475</v>
      </c>
      <c r="B4" s="188"/>
      <c r="C4" s="188"/>
      <c r="D4" s="188"/>
      <c r="E4" s="188"/>
      <c r="F4" s="188"/>
      <c r="G4" s="188"/>
    </row>
    <row r="5" spans="1:7" ht="15" customHeight="1" x14ac:dyDescent="0.25">
      <c r="A5" s="33"/>
      <c r="B5" s="33"/>
      <c r="C5" s="33"/>
      <c r="D5" s="33"/>
      <c r="E5" s="33"/>
      <c r="F5" s="33"/>
      <c r="G5" s="34"/>
    </row>
    <row r="6" spans="1:7" ht="15" customHeight="1" x14ac:dyDescent="0.25">
      <c r="A6" s="112"/>
      <c r="B6" s="112" t="s">
        <v>391</v>
      </c>
      <c r="C6" s="113" t="s">
        <v>337</v>
      </c>
      <c r="D6" s="63" t="s">
        <v>390</v>
      </c>
      <c r="E6" s="63" t="s">
        <v>36</v>
      </c>
      <c r="F6" s="63" t="s">
        <v>37</v>
      </c>
      <c r="G6" s="63" t="s">
        <v>38</v>
      </c>
    </row>
    <row r="7" spans="1:7" ht="36" x14ac:dyDescent="0.25">
      <c r="A7" s="113">
        <v>1</v>
      </c>
      <c r="B7" s="113" t="s">
        <v>48</v>
      </c>
      <c r="C7" s="63" t="s">
        <v>467</v>
      </c>
      <c r="D7" s="63" t="s">
        <v>540</v>
      </c>
      <c r="E7" s="63" t="s">
        <v>544</v>
      </c>
      <c r="F7" s="63" t="s">
        <v>553</v>
      </c>
      <c r="G7" s="65" t="s">
        <v>532</v>
      </c>
    </row>
    <row r="8" spans="1:7" ht="18" customHeight="1" x14ac:dyDescent="0.25">
      <c r="A8" s="148">
        <v>2</v>
      </c>
      <c r="B8" s="149" t="s">
        <v>14</v>
      </c>
      <c r="C8" s="150">
        <f>SUM(C9:C10)</f>
        <v>81708571</v>
      </c>
      <c r="D8" s="150">
        <f t="shared" ref="D8:E8" si="0">SUM(D9:D10)</f>
        <v>80830848</v>
      </c>
      <c r="E8" s="150">
        <f t="shared" si="0"/>
        <v>80557114</v>
      </c>
      <c r="F8" s="150">
        <f t="shared" ref="F8" si="1">SUM(F9:F10)</f>
        <v>117947866</v>
      </c>
      <c r="G8" s="151">
        <f>F8/C8</f>
        <v>1.4435188935075123</v>
      </c>
    </row>
    <row r="9" spans="1:7" ht="18" customHeight="1" x14ac:dyDescent="0.25">
      <c r="A9" s="113">
        <v>3</v>
      </c>
      <c r="B9" s="114" t="s">
        <v>387</v>
      </c>
      <c r="C9" s="115">
        <v>0</v>
      </c>
      <c r="D9" s="115">
        <v>0</v>
      </c>
      <c r="E9" s="115">
        <v>0</v>
      </c>
      <c r="F9" s="115">
        <v>0</v>
      </c>
      <c r="G9" s="157"/>
    </row>
    <row r="10" spans="1:7" ht="18" customHeight="1" x14ac:dyDescent="0.25">
      <c r="A10" s="113">
        <v>4</v>
      </c>
      <c r="B10" s="114" t="s">
        <v>331</v>
      </c>
      <c r="C10" s="115">
        <f>'3. melléklet'!E81</f>
        <v>81708571</v>
      </c>
      <c r="D10" s="115">
        <f>'3. melléklet'!F81</f>
        <v>80830848</v>
      </c>
      <c r="E10" s="115">
        <f>'3. melléklet'!G81</f>
        <v>80557114</v>
      </c>
      <c r="F10" s="115">
        <f>'3. melléklet'!H81</f>
        <v>117947866</v>
      </c>
      <c r="G10" s="116">
        <f>F10/C10</f>
        <v>1.4435188935075123</v>
      </c>
    </row>
    <row r="11" spans="1:7" ht="18" customHeight="1" x14ac:dyDescent="0.25">
      <c r="A11" s="148">
        <v>5</v>
      </c>
      <c r="B11" s="149" t="s">
        <v>439</v>
      </c>
      <c r="C11" s="150">
        <v>0</v>
      </c>
      <c r="D11" s="150">
        <v>0</v>
      </c>
      <c r="E11" s="150">
        <v>0</v>
      </c>
      <c r="F11" s="150">
        <v>0</v>
      </c>
      <c r="G11" s="156"/>
    </row>
    <row r="12" spans="1:7" ht="18" customHeight="1" x14ac:dyDescent="0.25">
      <c r="A12" s="113">
        <v>6</v>
      </c>
      <c r="B12" s="114" t="s">
        <v>387</v>
      </c>
      <c r="C12" s="115">
        <v>0</v>
      </c>
      <c r="D12" s="115">
        <v>0</v>
      </c>
      <c r="E12" s="115">
        <v>0</v>
      </c>
      <c r="F12" s="115">
        <v>0</v>
      </c>
      <c r="G12" s="157"/>
    </row>
    <row r="13" spans="1:7" ht="18" customHeight="1" x14ac:dyDescent="0.25">
      <c r="A13" s="113">
        <v>7</v>
      </c>
      <c r="B13" s="114" t="s">
        <v>331</v>
      </c>
      <c r="C13" s="115">
        <v>0</v>
      </c>
      <c r="D13" s="115">
        <v>0</v>
      </c>
      <c r="E13" s="115">
        <v>0</v>
      </c>
      <c r="F13" s="115">
        <v>0</v>
      </c>
      <c r="G13" s="157"/>
    </row>
    <row r="14" spans="1:7" ht="18" customHeight="1" x14ac:dyDescent="0.25">
      <c r="A14" s="144">
        <v>8</v>
      </c>
      <c r="B14" s="145" t="s">
        <v>388</v>
      </c>
      <c r="C14" s="146">
        <f>C8+C11</f>
        <v>81708571</v>
      </c>
      <c r="D14" s="146">
        <f t="shared" ref="D14:E14" si="2">D8+D11</f>
        <v>80830848</v>
      </c>
      <c r="E14" s="146">
        <f t="shared" si="2"/>
        <v>80557114</v>
      </c>
      <c r="F14" s="146">
        <f t="shared" ref="F14" si="3">F8+F11</f>
        <v>117947866</v>
      </c>
      <c r="G14" s="147">
        <f>F14/C14</f>
        <v>1.4435188935075123</v>
      </c>
    </row>
  </sheetData>
  <mergeCells count="1">
    <mergeCell ref="A4:G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/>
  </sheetViews>
  <sheetFormatPr defaultRowHeight="13.2" x14ac:dyDescent="0.25"/>
  <cols>
    <col min="1" max="1" width="4.6640625" style="137" customWidth="1"/>
    <col min="2" max="2" width="35.6640625" style="1" customWidth="1"/>
    <col min="3" max="5" width="10.109375" style="1" customWidth="1"/>
    <col min="6" max="7" width="10.109375" customWidth="1"/>
  </cols>
  <sheetData>
    <row r="1" spans="1:7" s="9" customFormat="1" ht="15" customHeight="1" x14ac:dyDescent="0.25">
      <c r="A1" s="135"/>
      <c r="G1" s="2" t="s">
        <v>274</v>
      </c>
    </row>
    <row r="2" spans="1:7" s="9" customFormat="1" ht="15" customHeight="1" x14ac:dyDescent="0.25">
      <c r="A2" s="135"/>
      <c r="B2" s="1"/>
      <c r="C2" s="1"/>
      <c r="D2" s="1"/>
      <c r="E2" s="1"/>
      <c r="F2" s="1"/>
      <c r="G2" s="2" t="str">
        <f>'1. melléklet'!H2</f>
        <v>a 6/2024. (V.6.) önkormányzati rendelethez</v>
      </c>
    </row>
    <row r="3" spans="1:7" s="9" customFormat="1" ht="15" customHeight="1" x14ac:dyDescent="0.25">
      <c r="A3" s="135"/>
      <c r="B3" s="12"/>
      <c r="C3" s="12"/>
      <c r="D3" s="12"/>
      <c r="E3" s="12"/>
    </row>
    <row r="4" spans="1:7" s="9" customFormat="1" ht="18" customHeight="1" x14ac:dyDescent="0.25">
      <c r="A4" s="189" t="s">
        <v>424</v>
      </c>
      <c r="B4" s="189"/>
      <c r="C4" s="189"/>
      <c r="D4" s="189"/>
      <c r="E4" s="189"/>
      <c r="F4" s="189"/>
      <c r="G4" s="189"/>
    </row>
    <row r="5" spans="1:7" s="9" customFormat="1" ht="15" customHeight="1" x14ac:dyDescent="0.25">
      <c r="A5" s="136"/>
      <c r="B5" s="12"/>
      <c r="C5" s="12"/>
      <c r="D5" s="12"/>
      <c r="E5" s="12"/>
      <c r="F5" s="12"/>
    </row>
    <row r="6" spans="1:7" ht="15" customHeight="1" x14ac:dyDescent="0.25">
      <c r="A6" s="60"/>
      <c r="B6" s="64" t="s">
        <v>391</v>
      </c>
      <c r="C6" s="64" t="s">
        <v>337</v>
      </c>
      <c r="D6" s="64" t="s">
        <v>35</v>
      </c>
      <c r="E6" s="64" t="s">
        <v>36</v>
      </c>
      <c r="F6" s="64" t="s">
        <v>37</v>
      </c>
      <c r="G6" s="64" t="s">
        <v>38</v>
      </c>
    </row>
    <row r="7" spans="1:7" s="9" customFormat="1" ht="34.200000000000003" x14ac:dyDescent="0.25">
      <c r="A7" s="117">
        <v>1</v>
      </c>
      <c r="B7" s="63" t="s">
        <v>1</v>
      </c>
      <c r="C7" s="63" t="s">
        <v>419</v>
      </c>
      <c r="D7" s="63" t="s">
        <v>553</v>
      </c>
      <c r="E7" s="63" t="s">
        <v>420</v>
      </c>
      <c r="F7" s="63" t="s">
        <v>421</v>
      </c>
      <c r="G7" s="63" t="s">
        <v>487</v>
      </c>
    </row>
    <row r="8" spans="1:7" s="9" customFormat="1" ht="15" customHeight="1" x14ac:dyDescent="0.25">
      <c r="A8" s="117">
        <v>2</v>
      </c>
      <c r="B8" s="52" t="s">
        <v>407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</row>
    <row r="9" spans="1:7" s="9" customFormat="1" ht="24" x14ac:dyDescent="0.25">
      <c r="A9" s="117">
        <v>3</v>
      </c>
      <c r="B9" s="52" t="s">
        <v>408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</row>
    <row r="10" spans="1:7" s="9" customFormat="1" ht="15" customHeight="1" x14ac:dyDescent="0.25">
      <c r="A10" s="117">
        <v>4</v>
      </c>
      <c r="B10" s="52" t="s">
        <v>409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</row>
    <row r="11" spans="1:7" s="9" customFormat="1" ht="15" customHeight="1" x14ac:dyDescent="0.25">
      <c r="A11" s="117">
        <v>5</v>
      </c>
      <c r="B11" s="52" t="s">
        <v>410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</row>
    <row r="12" spans="1:7" s="9" customFormat="1" ht="24" x14ac:dyDescent="0.25">
      <c r="A12" s="117">
        <v>6</v>
      </c>
      <c r="B12" s="52" t="s">
        <v>411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</row>
    <row r="13" spans="1:7" s="9" customFormat="1" ht="24" x14ac:dyDescent="0.25">
      <c r="A13" s="117">
        <v>7</v>
      </c>
      <c r="B13" s="52" t="s">
        <v>412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</row>
    <row r="14" spans="1:7" s="9" customFormat="1" ht="15" customHeight="1" x14ac:dyDescent="0.25">
      <c r="A14" s="138">
        <v>8</v>
      </c>
      <c r="B14" s="139" t="s">
        <v>422</v>
      </c>
      <c r="C14" s="140">
        <f>SUM(C8:C13)</f>
        <v>0</v>
      </c>
      <c r="D14" s="140">
        <f>SUM(D8:D13)</f>
        <v>0</v>
      </c>
      <c r="E14" s="140">
        <f t="shared" ref="E14:G14" si="0">SUM(E8:E13)</f>
        <v>0</v>
      </c>
      <c r="F14" s="140">
        <f t="shared" si="0"/>
        <v>0</v>
      </c>
      <c r="G14" s="140">
        <f t="shared" si="0"/>
        <v>0</v>
      </c>
    </row>
    <row r="15" spans="1:7" s="9" customFormat="1" x14ac:dyDescent="0.25">
      <c r="A15" s="117">
        <v>9</v>
      </c>
      <c r="B15" s="52" t="s">
        <v>413</v>
      </c>
      <c r="C15" s="133">
        <f>'3. melléklet'!E19+'3. melléklet'!E20</f>
        <v>120500000</v>
      </c>
      <c r="D15" s="133">
        <f>'3. melléklet'!H19+'3. melléklet'!H20</f>
        <v>120500000</v>
      </c>
      <c r="E15" s="133">
        <v>121500000</v>
      </c>
      <c r="F15" s="133">
        <v>122500000</v>
      </c>
      <c r="G15" s="133">
        <v>123500000</v>
      </c>
    </row>
    <row r="16" spans="1:7" s="9" customFormat="1" ht="37.5" customHeight="1" x14ac:dyDescent="0.25">
      <c r="A16" s="117">
        <v>10</v>
      </c>
      <c r="B16" s="52" t="s">
        <v>414</v>
      </c>
      <c r="C16" s="133">
        <f>'3. melléklet'!E41</f>
        <v>25800000</v>
      </c>
      <c r="D16" s="133">
        <f>'3. melléklet'!H41</f>
        <v>0</v>
      </c>
      <c r="E16" s="133">
        <v>0</v>
      </c>
      <c r="F16" s="133">
        <v>0</v>
      </c>
      <c r="G16" s="133">
        <v>0</v>
      </c>
    </row>
    <row r="17" spans="1:7" s="9" customFormat="1" ht="15" customHeight="1" x14ac:dyDescent="0.25">
      <c r="A17" s="117">
        <v>11</v>
      </c>
      <c r="B17" s="110" t="s">
        <v>415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</row>
    <row r="18" spans="1:7" s="9" customFormat="1" ht="36" x14ac:dyDescent="0.25">
      <c r="A18" s="117">
        <v>12</v>
      </c>
      <c r="B18" s="52" t="s">
        <v>416</v>
      </c>
      <c r="C18" s="133">
        <f>'3. melléklet'!E42</f>
        <v>1727559</v>
      </c>
      <c r="D18" s="133">
        <f>'3. melléklet'!F42</f>
        <v>1727559</v>
      </c>
      <c r="E18" s="133">
        <v>3500000</v>
      </c>
      <c r="F18" s="133">
        <v>3500000</v>
      </c>
      <c r="G18" s="133">
        <v>3500000</v>
      </c>
    </row>
    <row r="19" spans="1:7" s="9" customFormat="1" ht="15" customHeight="1" x14ac:dyDescent="0.25">
      <c r="A19" s="117">
        <v>13</v>
      </c>
      <c r="B19" s="110" t="s">
        <v>417</v>
      </c>
      <c r="C19" s="133">
        <f>'3. melléklet'!E23</f>
        <v>1500000</v>
      </c>
      <c r="D19" s="133">
        <f>'3. melléklet'!H23</f>
        <v>1072052</v>
      </c>
      <c r="E19" s="133">
        <v>1500000</v>
      </c>
      <c r="F19" s="133">
        <v>1500000</v>
      </c>
      <c r="G19" s="133">
        <v>1500000</v>
      </c>
    </row>
    <row r="20" spans="1:7" s="9" customFormat="1" ht="24" x14ac:dyDescent="0.25">
      <c r="A20" s="117">
        <v>14</v>
      </c>
      <c r="B20" s="52" t="s">
        <v>418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s="9" customFormat="1" ht="15" customHeight="1" x14ac:dyDescent="0.25">
      <c r="A21" s="138">
        <v>15</v>
      </c>
      <c r="B21" s="132" t="s">
        <v>423</v>
      </c>
      <c r="C21" s="134">
        <f>SUM(C15:C19)</f>
        <v>149527559</v>
      </c>
      <c r="D21" s="134">
        <f>SUM(D15:D19)</f>
        <v>123299611</v>
      </c>
      <c r="E21" s="134">
        <f>SUM(E15:E20)</f>
        <v>126500000</v>
      </c>
      <c r="F21" s="134">
        <f t="shared" ref="F21:G21" si="1">SUM(F15:F19)</f>
        <v>127500000</v>
      </c>
      <c r="G21" s="134">
        <f t="shared" si="1"/>
        <v>128500000</v>
      </c>
    </row>
    <row r="22" spans="1:7" s="9" customFormat="1" ht="15" customHeight="1" x14ac:dyDescent="0.25">
      <c r="A22" s="117">
        <v>16</v>
      </c>
      <c r="B22" s="110" t="s">
        <v>71</v>
      </c>
      <c r="C22" s="133">
        <f>C21*0.5</f>
        <v>74763779.5</v>
      </c>
      <c r="D22" s="133">
        <f>D21*0.5</f>
        <v>61649805.5</v>
      </c>
      <c r="E22" s="133">
        <f t="shared" ref="E22:G22" si="2">E21*0.5</f>
        <v>63250000</v>
      </c>
      <c r="F22" s="133">
        <f t="shared" si="2"/>
        <v>63750000</v>
      </c>
      <c r="G22" s="133">
        <f t="shared" si="2"/>
        <v>64250000</v>
      </c>
    </row>
    <row r="23" spans="1:7" s="9" customFormat="1" ht="24" x14ac:dyDescent="0.25">
      <c r="A23" s="117">
        <v>17</v>
      </c>
      <c r="B23" s="52" t="s">
        <v>72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</row>
    <row r="24" spans="1:7" s="9" customFormat="1" ht="36" x14ac:dyDescent="0.25">
      <c r="A24" s="117">
        <v>18</v>
      </c>
      <c r="B24" s="52" t="s">
        <v>73</v>
      </c>
      <c r="C24" s="133">
        <f>SUM(C22:C23)</f>
        <v>74763779.5</v>
      </c>
      <c r="D24" s="133">
        <f>SUM(D22:D23)</f>
        <v>61649805.5</v>
      </c>
      <c r="E24" s="133">
        <f t="shared" ref="E24:G24" si="3">SUM(E22:E23)</f>
        <v>63250000</v>
      </c>
      <c r="F24" s="133">
        <f t="shared" si="3"/>
        <v>63750000</v>
      </c>
      <c r="G24" s="133">
        <f t="shared" si="3"/>
        <v>64250000</v>
      </c>
    </row>
  </sheetData>
  <sheetProtection selectLockedCells="1" selectUnlockedCells="1"/>
  <mergeCells count="1"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zoomScaleNormal="100" zoomScaleSheetLayoutView="75" workbookViewId="0"/>
  </sheetViews>
  <sheetFormatPr defaultRowHeight="13.2" x14ac:dyDescent="0.25"/>
  <cols>
    <col min="1" max="1" width="4.33203125" style="16" customWidth="1"/>
    <col min="2" max="2" width="34.44140625" customWidth="1"/>
    <col min="3" max="6" width="10" customWidth="1"/>
    <col min="7" max="7" width="8.6640625" customWidth="1"/>
    <col min="8" max="11" width="10" customWidth="1"/>
    <col min="12" max="12" width="8.6640625" customWidth="1"/>
    <col min="13" max="14" width="6.88671875" customWidth="1"/>
    <col min="15" max="15" width="7.109375" customWidth="1"/>
    <col min="16" max="17" width="6.88671875" customWidth="1"/>
  </cols>
  <sheetData>
    <row r="1" spans="1:15" s="12" customFormat="1" ht="12" x14ac:dyDescent="0.25">
      <c r="O1" s="10" t="s">
        <v>427</v>
      </c>
    </row>
    <row r="2" spans="1:15" s="12" customFormat="1" ht="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O2" s="2" t="str">
        <f>'1. melléklet'!H2</f>
        <v>a 6/2024. (V.6.) önkormányzati rendelethez</v>
      </c>
    </row>
    <row r="3" spans="1:15" s="12" customFormat="1" ht="6.75" customHeight="1" x14ac:dyDescent="0.25">
      <c r="A3" s="11"/>
    </row>
    <row r="4" spans="1:15" s="12" customFormat="1" ht="12" x14ac:dyDescent="0.25">
      <c r="A4" s="170" t="s">
        <v>484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15" s="12" customFormat="1" ht="12" x14ac:dyDescent="0.2">
      <c r="N5" s="4"/>
      <c r="O5" s="4"/>
    </row>
    <row r="6" spans="1:15" s="12" customFormat="1" ht="12" x14ac:dyDescent="0.25">
      <c r="A6" s="63"/>
      <c r="B6" s="65" t="s">
        <v>33</v>
      </c>
      <c r="C6" s="65" t="s">
        <v>34</v>
      </c>
      <c r="D6" s="65" t="s">
        <v>35</v>
      </c>
      <c r="E6" s="65" t="s">
        <v>36</v>
      </c>
      <c r="F6" s="65" t="s">
        <v>37</v>
      </c>
      <c r="G6" s="65" t="s">
        <v>38</v>
      </c>
      <c r="H6" s="65" t="s">
        <v>39</v>
      </c>
      <c r="I6" s="65" t="s">
        <v>40</v>
      </c>
      <c r="J6" s="65" t="s">
        <v>105</v>
      </c>
      <c r="K6" s="65" t="s">
        <v>41</v>
      </c>
      <c r="L6" s="65" t="s">
        <v>42</v>
      </c>
      <c r="M6" s="65" t="s">
        <v>106</v>
      </c>
      <c r="N6" s="99" t="s">
        <v>385</v>
      </c>
      <c r="O6" s="99" t="s">
        <v>384</v>
      </c>
    </row>
    <row r="7" spans="1:15" s="12" customFormat="1" ht="30.6" x14ac:dyDescent="0.25">
      <c r="A7" s="63">
        <v>1</v>
      </c>
      <c r="B7" s="65" t="s">
        <v>32</v>
      </c>
      <c r="C7" s="65" t="s">
        <v>502</v>
      </c>
      <c r="D7" s="65" t="s">
        <v>503</v>
      </c>
      <c r="E7" s="65" t="s">
        <v>503</v>
      </c>
      <c r="F7" s="65" t="s">
        <v>503</v>
      </c>
      <c r="G7" s="65" t="s">
        <v>501</v>
      </c>
      <c r="H7" s="65" t="s">
        <v>504</v>
      </c>
      <c r="I7" s="65" t="s">
        <v>505</v>
      </c>
      <c r="J7" s="65" t="s">
        <v>505</v>
      </c>
      <c r="K7" s="65" t="s">
        <v>505</v>
      </c>
      <c r="L7" s="65" t="s">
        <v>501</v>
      </c>
      <c r="M7" s="65" t="s">
        <v>102</v>
      </c>
      <c r="N7" s="65" t="s">
        <v>103</v>
      </c>
      <c r="O7" s="65" t="s">
        <v>462</v>
      </c>
    </row>
    <row r="8" spans="1:15" s="12" customFormat="1" ht="20.399999999999999" x14ac:dyDescent="0.25">
      <c r="A8" s="63">
        <v>2</v>
      </c>
      <c r="B8" s="100" t="s">
        <v>231</v>
      </c>
      <c r="C8" s="51">
        <v>12300744</v>
      </c>
      <c r="D8" s="51">
        <v>13092028</v>
      </c>
      <c r="E8" s="51">
        <v>19442028</v>
      </c>
      <c r="F8" s="51">
        <v>19948894</v>
      </c>
      <c r="G8" s="101">
        <f>F8/C8</f>
        <v>1.6217632039167713</v>
      </c>
      <c r="H8" s="51">
        <v>39632518</v>
      </c>
      <c r="I8" s="51">
        <v>39632518</v>
      </c>
      <c r="J8" s="51">
        <v>41328646</v>
      </c>
      <c r="K8" s="51">
        <v>40453327</v>
      </c>
      <c r="L8" s="101">
        <f t="shared" ref="L8:L17" si="0">K8/H8</f>
        <v>1.0207104933378193</v>
      </c>
      <c r="M8" s="64" t="s">
        <v>104</v>
      </c>
      <c r="N8" s="64"/>
      <c r="O8" s="64"/>
    </row>
    <row r="9" spans="1:15" s="12" customFormat="1" ht="15" customHeight="1" x14ac:dyDescent="0.25">
      <c r="A9" s="63">
        <v>3</v>
      </c>
      <c r="B9" s="102" t="s">
        <v>249</v>
      </c>
      <c r="C9" s="51">
        <v>698500</v>
      </c>
      <c r="D9" s="51">
        <v>698500</v>
      </c>
      <c r="E9" s="51">
        <v>698500</v>
      </c>
      <c r="F9" s="51">
        <v>698500</v>
      </c>
      <c r="G9" s="101">
        <f t="shared" ref="G9:G12" si="1">F9/C9</f>
        <v>1</v>
      </c>
      <c r="H9" s="51">
        <v>1873379</v>
      </c>
      <c r="I9" s="51">
        <v>1873379</v>
      </c>
      <c r="J9" s="51">
        <v>1971689</v>
      </c>
      <c r="K9" s="51">
        <v>1971689</v>
      </c>
      <c r="L9" s="101">
        <f t="shared" si="0"/>
        <v>1.052477368434257</v>
      </c>
      <c r="M9" s="64" t="s">
        <v>104</v>
      </c>
      <c r="N9" s="64"/>
      <c r="O9" s="64"/>
    </row>
    <row r="10" spans="1:15" s="12" customFormat="1" ht="20.399999999999999" x14ac:dyDescent="0.25">
      <c r="A10" s="63">
        <v>4</v>
      </c>
      <c r="B10" s="100" t="s">
        <v>229</v>
      </c>
      <c r="C10" s="51">
        <v>32658000</v>
      </c>
      <c r="D10" s="51">
        <v>32658000</v>
      </c>
      <c r="E10" s="51">
        <v>32658000</v>
      </c>
      <c r="F10" s="51">
        <v>6858000</v>
      </c>
      <c r="G10" s="101">
        <f t="shared" si="1"/>
        <v>0.20999448833363954</v>
      </c>
      <c r="H10" s="51">
        <v>210897050</v>
      </c>
      <c r="I10" s="51">
        <v>210972050</v>
      </c>
      <c r="J10" s="51">
        <v>212072050</v>
      </c>
      <c r="K10" s="51">
        <v>210945690</v>
      </c>
      <c r="L10" s="101">
        <f t="shared" si="0"/>
        <v>1.0002306338566613</v>
      </c>
      <c r="M10" s="64" t="s">
        <v>104</v>
      </c>
      <c r="N10" s="64"/>
      <c r="O10" s="64"/>
    </row>
    <row r="11" spans="1:15" s="12" customFormat="1" ht="12" x14ac:dyDescent="0.25">
      <c r="A11" s="63">
        <v>5</v>
      </c>
      <c r="B11" s="100" t="s">
        <v>232</v>
      </c>
      <c r="C11" s="51">
        <v>1449246</v>
      </c>
      <c r="D11" s="51">
        <v>1449246</v>
      </c>
      <c r="E11" s="51">
        <v>687246</v>
      </c>
      <c r="F11" s="51">
        <v>687246</v>
      </c>
      <c r="G11" s="101">
        <f t="shared" si="1"/>
        <v>0.47420934748137999</v>
      </c>
      <c r="H11" s="51">
        <v>10657843</v>
      </c>
      <c r="I11" s="51">
        <v>10657843</v>
      </c>
      <c r="J11" s="51">
        <v>9910855</v>
      </c>
      <c r="K11" s="51">
        <v>10337324</v>
      </c>
      <c r="L11" s="101">
        <f t="shared" si="0"/>
        <v>0.96992646635909352</v>
      </c>
      <c r="M11" s="64" t="s">
        <v>104</v>
      </c>
      <c r="N11" s="64"/>
      <c r="O11" s="64"/>
    </row>
    <row r="12" spans="1:15" s="12" customFormat="1" ht="20.399999999999999" x14ac:dyDescent="0.25">
      <c r="A12" s="63">
        <v>6</v>
      </c>
      <c r="B12" s="103" t="s">
        <v>234</v>
      </c>
      <c r="C12" s="51">
        <v>55896947</v>
      </c>
      <c r="D12" s="51">
        <v>66900663</v>
      </c>
      <c r="E12" s="51">
        <v>67727433</v>
      </c>
      <c r="F12" s="51">
        <v>77385502</v>
      </c>
      <c r="G12" s="101">
        <f t="shared" si="1"/>
        <v>1.3844316398890264</v>
      </c>
      <c r="H12" s="51">
        <v>2542673</v>
      </c>
      <c r="I12" s="51">
        <v>3682729</v>
      </c>
      <c r="J12" s="51">
        <v>3682729</v>
      </c>
      <c r="K12" s="51">
        <v>3923550</v>
      </c>
      <c r="L12" s="101">
        <f t="shared" si="0"/>
        <v>1.5430808444499156</v>
      </c>
      <c r="M12" s="64" t="s">
        <v>104</v>
      </c>
      <c r="N12" s="64"/>
      <c r="O12" s="64"/>
    </row>
    <row r="13" spans="1:15" s="12" customFormat="1" ht="15" customHeight="1" x14ac:dyDescent="0.25">
      <c r="A13" s="63">
        <v>7</v>
      </c>
      <c r="B13" s="103" t="s">
        <v>485</v>
      </c>
      <c r="C13" s="51">
        <v>0</v>
      </c>
      <c r="D13" s="51">
        <v>0</v>
      </c>
      <c r="E13" s="51">
        <v>0</v>
      </c>
      <c r="F13" s="51">
        <v>0</v>
      </c>
      <c r="G13" s="105"/>
      <c r="H13" s="51">
        <v>1998680</v>
      </c>
      <c r="I13" s="51">
        <v>1998680</v>
      </c>
      <c r="J13" s="51">
        <v>1998680</v>
      </c>
      <c r="K13" s="51">
        <v>1998680</v>
      </c>
      <c r="L13" s="101">
        <f t="shared" si="0"/>
        <v>1</v>
      </c>
      <c r="M13" s="64" t="s">
        <v>104</v>
      </c>
      <c r="N13" s="64"/>
      <c r="O13" s="64"/>
    </row>
    <row r="14" spans="1:15" s="12" customFormat="1" ht="15" customHeight="1" x14ac:dyDescent="0.25">
      <c r="A14" s="63">
        <v>8</v>
      </c>
      <c r="B14" s="103" t="s">
        <v>235</v>
      </c>
      <c r="C14" s="51">
        <v>0</v>
      </c>
      <c r="D14" s="51">
        <v>0</v>
      </c>
      <c r="E14" s="51">
        <v>25000</v>
      </c>
      <c r="F14" s="51">
        <v>25000</v>
      </c>
      <c r="G14" s="105"/>
      <c r="H14" s="51">
        <v>27362663</v>
      </c>
      <c r="I14" s="51">
        <v>27362663</v>
      </c>
      <c r="J14" s="51">
        <v>29239663</v>
      </c>
      <c r="K14" s="51">
        <v>29239663</v>
      </c>
      <c r="L14" s="101">
        <f t="shared" si="0"/>
        <v>1.0685971244830959</v>
      </c>
      <c r="M14" s="64" t="s">
        <v>104</v>
      </c>
      <c r="N14" s="64"/>
      <c r="O14" s="64"/>
    </row>
    <row r="15" spans="1:15" s="12" customFormat="1" ht="15" customHeight="1" x14ac:dyDescent="0.25">
      <c r="A15" s="63">
        <v>9</v>
      </c>
      <c r="B15" s="103" t="s">
        <v>236</v>
      </c>
      <c r="C15" s="51">
        <v>0</v>
      </c>
      <c r="D15" s="51">
        <v>0</v>
      </c>
      <c r="E15" s="51">
        <v>0</v>
      </c>
      <c r="F15" s="51">
        <v>0</v>
      </c>
      <c r="G15" s="105"/>
      <c r="H15" s="51">
        <v>82500</v>
      </c>
      <c r="I15" s="51">
        <v>82500</v>
      </c>
      <c r="J15" s="51">
        <v>58200</v>
      </c>
      <c r="K15" s="51">
        <v>58200</v>
      </c>
      <c r="L15" s="101">
        <f t="shared" si="0"/>
        <v>0.70545454545454545</v>
      </c>
      <c r="M15" s="64" t="s">
        <v>104</v>
      </c>
      <c r="N15" s="64"/>
      <c r="O15" s="64"/>
    </row>
    <row r="16" spans="1:15" s="12" customFormat="1" ht="15" customHeight="1" x14ac:dyDescent="0.25">
      <c r="A16" s="63">
        <v>10</v>
      </c>
      <c r="B16" s="103" t="s">
        <v>237</v>
      </c>
      <c r="C16" s="51">
        <v>0</v>
      </c>
      <c r="D16" s="51">
        <v>0</v>
      </c>
      <c r="E16" s="51">
        <v>0</v>
      </c>
      <c r="F16" s="51">
        <v>0</v>
      </c>
      <c r="G16" s="105"/>
      <c r="H16" s="51">
        <v>508000</v>
      </c>
      <c r="I16" s="51">
        <v>508000</v>
      </c>
      <c r="J16" s="51">
        <v>508000</v>
      </c>
      <c r="K16" s="51">
        <v>508000</v>
      </c>
      <c r="L16" s="101">
        <f t="shared" si="0"/>
        <v>1</v>
      </c>
      <c r="M16" s="64" t="s">
        <v>104</v>
      </c>
      <c r="N16" s="64"/>
      <c r="O16" s="64"/>
    </row>
    <row r="17" spans="1:15" s="12" customFormat="1" ht="15" customHeight="1" x14ac:dyDescent="0.25">
      <c r="A17" s="63">
        <v>11</v>
      </c>
      <c r="B17" s="103" t="s">
        <v>299</v>
      </c>
      <c r="C17" s="51">
        <v>0</v>
      </c>
      <c r="D17" s="51">
        <v>0</v>
      </c>
      <c r="E17" s="51">
        <v>0</v>
      </c>
      <c r="F17" s="51">
        <v>36216400</v>
      </c>
      <c r="G17" s="105"/>
      <c r="H17" s="51">
        <v>152804418</v>
      </c>
      <c r="I17" s="51">
        <v>146834418</v>
      </c>
      <c r="J17" s="51">
        <v>153457027</v>
      </c>
      <c r="K17" s="51">
        <v>153770935</v>
      </c>
      <c r="L17" s="101">
        <f t="shared" si="0"/>
        <v>1.0063251901525518</v>
      </c>
      <c r="M17" s="64"/>
      <c r="N17" s="64" t="s">
        <v>104</v>
      </c>
      <c r="O17" s="64"/>
    </row>
    <row r="18" spans="1:15" s="12" customFormat="1" ht="15" customHeight="1" x14ac:dyDescent="0.25">
      <c r="A18" s="63">
        <v>12</v>
      </c>
      <c r="B18" s="102" t="s">
        <v>486</v>
      </c>
      <c r="C18" s="51">
        <v>0</v>
      </c>
      <c r="D18" s="51">
        <v>0</v>
      </c>
      <c r="E18" s="51">
        <v>0</v>
      </c>
      <c r="F18" s="51">
        <v>0</v>
      </c>
      <c r="G18" s="105"/>
      <c r="H18" s="51">
        <v>0</v>
      </c>
      <c r="I18" s="51">
        <v>0</v>
      </c>
      <c r="J18" s="51">
        <v>0</v>
      </c>
      <c r="K18" s="51">
        <v>0</v>
      </c>
      <c r="L18" s="105"/>
      <c r="M18" s="64"/>
      <c r="N18" s="64" t="s">
        <v>104</v>
      </c>
      <c r="O18" s="64"/>
    </row>
    <row r="19" spans="1:15" s="12" customFormat="1" ht="20.399999999999999" x14ac:dyDescent="0.25">
      <c r="A19" s="63">
        <v>13</v>
      </c>
      <c r="B19" s="100" t="s">
        <v>226</v>
      </c>
      <c r="C19" s="51">
        <v>0</v>
      </c>
      <c r="D19" s="51">
        <v>0</v>
      </c>
      <c r="E19" s="51">
        <v>0</v>
      </c>
      <c r="F19" s="51">
        <v>0</v>
      </c>
      <c r="G19" s="105"/>
      <c r="H19" s="51">
        <v>7250000</v>
      </c>
      <c r="I19" s="51">
        <v>7250000</v>
      </c>
      <c r="J19" s="51">
        <v>7250000</v>
      </c>
      <c r="K19" s="51">
        <v>7250000</v>
      </c>
      <c r="L19" s="101">
        <f>K19/H19</f>
        <v>1</v>
      </c>
      <c r="M19" s="64" t="s">
        <v>104</v>
      </c>
      <c r="N19" s="64"/>
      <c r="O19" s="64"/>
    </row>
    <row r="20" spans="1:15" s="12" customFormat="1" ht="20.399999999999999" x14ac:dyDescent="0.25">
      <c r="A20" s="63">
        <v>14</v>
      </c>
      <c r="B20" s="100" t="s">
        <v>300</v>
      </c>
      <c r="C20" s="51">
        <v>0</v>
      </c>
      <c r="D20" s="51">
        <v>0</v>
      </c>
      <c r="E20" s="51">
        <v>0</v>
      </c>
      <c r="F20" s="51">
        <v>0</v>
      </c>
      <c r="G20" s="105"/>
      <c r="H20" s="51">
        <v>0</v>
      </c>
      <c r="I20" s="51">
        <v>0</v>
      </c>
      <c r="J20" s="51">
        <v>0</v>
      </c>
      <c r="K20" s="51">
        <v>0</v>
      </c>
      <c r="L20" s="105"/>
      <c r="M20" s="64"/>
      <c r="N20" s="64" t="s">
        <v>104</v>
      </c>
      <c r="O20" s="64"/>
    </row>
    <row r="21" spans="1:15" s="12" customFormat="1" ht="20.399999999999999" x14ac:dyDescent="0.25">
      <c r="A21" s="63">
        <v>15</v>
      </c>
      <c r="B21" s="100" t="s">
        <v>225</v>
      </c>
      <c r="C21" s="51">
        <v>0</v>
      </c>
      <c r="D21" s="51">
        <v>0</v>
      </c>
      <c r="E21" s="51">
        <v>0</v>
      </c>
      <c r="F21" s="51">
        <v>0</v>
      </c>
      <c r="G21" s="105"/>
      <c r="H21" s="51">
        <v>1587500</v>
      </c>
      <c r="I21" s="51">
        <v>1587500</v>
      </c>
      <c r="J21" s="51">
        <v>1587500</v>
      </c>
      <c r="K21" s="51">
        <v>1587500</v>
      </c>
      <c r="L21" s="101">
        <f t="shared" ref="L21:L22" si="2">K21/H21</f>
        <v>1</v>
      </c>
      <c r="M21" s="64" t="s">
        <v>104</v>
      </c>
      <c r="N21" s="64"/>
      <c r="O21" s="64"/>
    </row>
    <row r="22" spans="1:15" s="12" customFormat="1" ht="15" customHeight="1" x14ac:dyDescent="0.25">
      <c r="A22" s="63">
        <v>16</v>
      </c>
      <c r="B22" s="100" t="s">
        <v>224</v>
      </c>
      <c r="C22" s="106">
        <v>10795000</v>
      </c>
      <c r="D22" s="106">
        <v>10795000</v>
      </c>
      <c r="E22" s="106">
        <v>11873230</v>
      </c>
      <c r="F22" s="106">
        <v>11873230</v>
      </c>
      <c r="G22" s="101">
        <f>F22/C22</f>
        <v>1.0998823529411765</v>
      </c>
      <c r="H22" s="51">
        <v>13138150</v>
      </c>
      <c r="I22" s="51">
        <v>23265150</v>
      </c>
      <c r="J22" s="51">
        <v>23265150</v>
      </c>
      <c r="K22" s="51">
        <v>23265150</v>
      </c>
      <c r="L22" s="101">
        <f t="shared" si="2"/>
        <v>1.7708086754984529</v>
      </c>
      <c r="M22" s="64" t="s">
        <v>104</v>
      </c>
      <c r="N22" s="64"/>
      <c r="O22" s="64"/>
    </row>
    <row r="23" spans="1:15" s="12" customFormat="1" ht="12" x14ac:dyDescent="0.25">
      <c r="A23" s="63">
        <v>17</v>
      </c>
      <c r="B23" s="100" t="s">
        <v>316</v>
      </c>
      <c r="C23" s="51">
        <v>0</v>
      </c>
      <c r="D23" s="51">
        <v>0</v>
      </c>
      <c r="E23" s="51">
        <v>0</v>
      </c>
      <c r="F23" s="51">
        <v>13032141</v>
      </c>
      <c r="G23" s="105"/>
      <c r="H23" s="51">
        <v>0</v>
      </c>
      <c r="I23" s="51">
        <v>0</v>
      </c>
      <c r="J23" s="51">
        <v>0</v>
      </c>
      <c r="K23" s="51">
        <v>0</v>
      </c>
      <c r="L23" s="105"/>
      <c r="M23" s="64"/>
      <c r="N23" s="64" t="s">
        <v>104</v>
      </c>
      <c r="O23" s="64"/>
    </row>
    <row r="24" spans="1:15" s="12" customFormat="1" ht="15" customHeight="1" x14ac:dyDescent="0.25">
      <c r="A24" s="63">
        <v>18</v>
      </c>
      <c r="B24" s="103" t="s">
        <v>233</v>
      </c>
      <c r="C24" s="51">
        <v>0</v>
      </c>
      <c r="D24" s="51">
        <v>0</v>
      </c>
      <c r="E24" s="51">
        <v>0</v>
      </c>
      <c r="F24" s="51">
        <v>0</v>
      </c>
      <c r="G24" s="105"/>
      <c r="H24" s="51">
        <v>20566000</v>
      </c>
      <c r="I24" s="51">
        <v>20566000</v>
      </c>
      <c r="J24" s="51">
        <v>23341000</v>
      </c>
      <c r="K24" s="51">
        <v>22948997</v>
      </c>
      <c r="L24" s="101">
        <f t="shared" ref="L24:L33" si="3">K24/H24</f>
        <v>1.1158707089370805</v>
      </c>
      <c r="M24" s="64" t="s">
        <v>104</v>
      </c>
      <c r="N24" s="64"/>
      <c r="O24" s="64"/>
    </row>
    <row r="25" spans="1:15" s="12" customFormat="1" ht="15" customHeight="1" x14ac:dyDescent="0.25">
      <c r="A25" s="63">
        <v>19</v>
      </c>
      <c r="B25" s="100" t="s">
        <v>230</v>
      </c>
      <c r="C25" s="51">
        <v>2194000</v>
      </c>
      <c r="D25" s="51">
        <v>2194000</v>
      </c>
      <c r="E25" s="51">
        <v>2194000</v>
      </c>
      <c r="F25" s="51">
        <v>2194000</v>
      </c>
      <c r="G25" s="101">
        <f>F25/C25</f>
        <v>1</v>
      </c>
      <c r="H25" s="51">
        <v>48926357</v>
      </c>
      <c r="I25" s="51">
        <v>48926357</v>
      </c>
      <c r="J25" s="51">
        <v>49986424</v>
      </c>
      <c r="K25" s="51">
        <v>48843669</v>
      </c>
      <c r="L25" s="101">
        <f t="shared" si="3"/>
        <v>0.99830994978841359</v>
      </c>
      <c r="M25" s="64" t="s">
        <v>104</v>
      </c>
      <c r="N25" s="64"/>
      <c r="O25" s="64"/>
    </row>
    <row r="26" spans="1:15" s="12" customFormat="1" ht="15" customHeight="1" x14ac:dyDescent="0.25">
      <c r="A26" s="63">
        <v>20</v>
      </c>
      <c r="B26" s="100" t="s">
        <v>289</v>
      </c>
      <c r="C26" s="51">
        <v>0</v>
      </c>
      <c r="D26" s="51">
        <v>0</v>
      </c>
      <c r="E26" s="51">
        <v>0</v>
      </c>
      <c r="F26" s="51">
        <v>0</v>
      </c>
      <c r="G26" s="105"/>
      <c r="H26" s="51">
        <v>8430965</v>
      </c>
      <c r="I26" s="51">
        <v>8430965</v>
      </c>
      <c r="J26" s="51">
        <v>6604000</v>
      </c>
      <c r="K26" s="51">
        <v>6604000</v>
      </c>
      <c r="L26" s="101">
        <f t="shared" si="3"/>
        <v>0.78330297895911083</v>
      </c>
      <c r="M26" s="64" t="s">
        <v>104</v>
      </c>
      <c r="N26" s="64"/>
      <c r="O26" s="64"/>
    </row>
    <row r="27" spans="1:15" s="12" customFormat="1" ht="15" customHeight="1" x14ac:dyDescent="0.25">
      <c r="A27" s="63">
        <v>21</v>
      </c>
      <c r="B27" s="103" t="s">
        <v>240</v>
      </c>
      <c r="C27" s="51">
        <v>0</v>
      </c>
      <c r="D27" s="51">
        <v>0</v>
      </c>
      <c r="E27" s="51">
        <v>0</v>
      </c>
      <c r="F27" s="51">
        <v>0</v>
      </c>
      <c r="G27" s="105"/>
      <c r="H27" s="51">
        <v>1625000</v>
      </c>
      <c r="I27" s="51">
        <v>1625000</v>
      </c>
      <c r="J27" s="51">
        <v>1625000</v>
      </c>
      <c r="K27" s="51">
        <v>1625000</v>
      </c>
      <c r="L27" s="101">
        <f t="shared" si="3"/>
        <v>1</v>
      </c>
      <c r="M27" s="64" t="s">
        <v>104</v>
      </c>
      <c r="N27" s="64"/>
      <c r="O27" s="64"/>
    </row>
    <row r="28" spans="1:15" s="12" customFormat="1" ht="15" customHeight="1" x14ac:dyDescent="0.25">
      <c r="A28" s="63">
        <v>22</v>
      </c>
      <c r="B28" s="103" t="s">
        <v>242</v>
      </c>
      <c r="C28" s="51">
        <v>0</v>
      </c>
      <c r="D28" s="51">
        <v>0</v>
      </c>
      <c r="E28" s="51">
        <v>0</v>
      </c>
      <c r="F28" s="51">
        <v>0</v>
      </c>
      <c r="G28" s="105"/>
      <c r="H28" s="51">
        <v>1990000</v>
      </c>
      <c r="I28" s="51">
        <v>1990000</v>
      </c>
      <c r="J28" s="51">
        <v>1990000</v>
      </c>
      <c r="K28" s="51">
        <v>1990000</v>
      </c>
      <c r="L28" s="101">
        <f t="shared" si="3"/>
        <v>1</v>
      </c>
      <c r="M28" s="64" t="s">
        <v>104</v>
      </c>
      <c r="N28" s="64"/>
      <c r="O28" s="64"/>
    </row>
    <row r="29" spans="1:15" s="12" customFormat="1" ht="15" customHeight="1" x14ac:dyDescent="0.25">
      <c r="A29" s="63">
        <v>23</v>
      </c>
      <c r="B29" s="103" t="s">
        <v>243</v>
      </c>
      <c r="C29" s="51">
        <v>2488900</v>
      </c>
      <c r="D29" s="51">
        <v>2488900</v>
      </c>
      <c r="E29" s="51">
        <v>2488900</v>
      </c>
      <c r="F29" s="51">
        <v>2488900</v>
      </c>
      <c r="G29" s="101">
        <f>F29/C29</f>
        <v>1</v>
      </c>
      <c r="H29" s="51">
        <v>3978052</v>
      </c>
      <c r="I29" s="51">
        <v>3978052</v>
      </c>
      <c r="J29" s="51">
        <v>3978052</v>
      </c>
      <c r="K29" s="51">
        <v>3978052</v>
      </c>
      <c r="L29" s="101">
        <f t="shared" si="3"/>
        <v>1</v>
      </c>
      <c r="M29" s="64" t="s">
        <v>104</v>
      </c>
      <c r="N29" s="64"/>
      <c r="O29" s="64"/>
    </row>
    <row r="30" spans="1:15" s="12" customFormat="1" ht="15" customHeight="1" x14ac:dyDescent="0.25">
      <c r="A30" s="63">
        <v>24</v>
      </c>
      <c r="B30" s="103" t="s">
        <v>241</v>
      </c>
      <c r="C30" s="51">
        <v>0</v>
      </c>
      <c r="D30" s="51">
        <v>0</v>
      </c>
      <c r="E30" s="51">
        <v>0</v>
      </c>
      <c r="F30" s="51">
        <v>0</v>
      </c>
      <c r="G30" s="105"/>
      <c r="H30" s="51">
        <v>150000</v>
      </c>
      <c r="I30" s="51">
        <v>150000</v>
      </c>
      <c r="J30" s="51">
        <v>150000</v>
      </c>
      <c r="K30" s="51">
        <v>150000</v>
      </c>
      <c r="L30" s="101">
        <f t="shared" si="3"/>
        <v>1</v>
      </c>
      <c r="M30" s="64" t="s">
        <v>104</v>
      </c>
      <c r="N30" s="64"/>
      <c r="O30" s="64"/>
    </row>
    <row r="31" spans="1:15" s="12" customFormat="1" ht="15" customHeight="1" x14ac:dyDescent="0.25">
      <c r="A31" s="63">
        <v>25</v>
      </c>
      <c r="B31" s="102" t="s">
        <v>247</v>
      </c>
      <c r="C31" s="51">
        <v>0</v>
      </c>
      <c r="D31" s="51">
        <v>0</v>
      </c>
      <c r="E31" s="51">
        <v>0</v>
      </c>
      <c r="F31" s="51">
        <v>0</v>
      </c>
      <c r="G31" s="105"/>
      <c r="H31" s="51">
        <v>942921</v>
      </c>
      <c r="I31" s="51">
        <v>942921</v>
      </c>
      <c r="J31" s="51">
        <v>1201921</v>
      </c>
      <c r="K31" s="51">
        <v>1026921</v>
      </c>
      <c r="L31" s="101">
        <f t="shared" si="3"/>
        <v>1.0890848756152425</v>
      </c>
      <c r="M31" s="64" t="s">
        <v>104</v>
      </c>
      <c r="N31" s="64"/>
      <c r="O31" s="64"/>
    </row>
    <row r="32" spans="1:15" s="12" customFormat="1" ht="12" x14ac:dyDescent="0.25">
      <c r="A32" s="63">
        <v>26</v>
      </c>
      <c r="B32" s="102" t="s">
        <v>248</v>
      </c>
      <c r="C32" s="51">
        <v>81931500</v>
      </c>
      <c r="D32" s="51">
        <v>81931500</v>
      </c>
      <c r="E32" s="51">
        <v>92035500</v>
      </c>
      <c r="F32" s="51">
        <v>92035500</v>
      </c>
      <c r="G32" s="101">
        <f>F32/C32</f>
        <v>1.1233225316270299</v>
      </c>
      <c r="H32" s="51">
        <v>72344325</v>
      </c>
      <c r="I32" s="51">
        <v>84314325</v>
      </c>
      <c r="J32" s="51">
        <v>90833826</v>
      </c>
      <c r="K32" s="51">
        <v>90220107</v>
      </c>
      <c r="L32" s="101">
        <f t="shared" si="3"/>
        <v>1.2470930788282288</v>
      </c>
      <c r="M32" s="64"/>
      <c r="N32" s="64" t="s">
        <v>104</v>
      </c>
      <c r="O32" s="64"/>
    </row>
    <row r="33" spans="1:19" s="12" customFormat="1" ht="15" customHeight="1" x14ac:dyDescent="0.25">
      <c r="A33" s="63">
        <v>27</v>
      </c>
      <c r="B33" s="102" t="s">
        <v>246</v>
      </c>
      <c r="C33" s="104"/>
      <c r="D33" s="104"/>
      <c r="E33" s="104"/>
      <c r="F33" s="104"/>
      <c r="G33" s="105"/>
      <c r="H33" s="51">
        <v>1214008</v>
      </c>
      <c r="I33" s="51">
        <v>1214008</v>
      </c>
      <c r="J33" s="51">
        <v>1206965</v>
      </c>
      <c r="K33" s="51">
        <v>1269965</v>
      </c>
      <c r="L33" s="101">
        <f t="shared" si="3"/>
        <v>1.0460927769833477</v>
      </c>
      <c r="M33" s="64" t="s">
        <v>104</v>
      </c>
      <c r="N33" s="64"/>
      <c r="O33" s="64"/>
    </row>
    <row r="34" spans="1:19" s="12" customFormat="1" ht="20.399999999999999" x14ac:dyDescent="0.25">
      <c r="A34" s="63">
        <v>28</v>
      </c>
      <c r="B34" s="102" t="s">
        <v>438</v>
      </c>
      <c r="C34" s="51">
        <v>0</v>
      </c>
      <c r="D34" s="51">
        <v>0</v>
      </c>
      <c r="E34" s="51">
        <v>0</v>
      </c>
      <c r="F34" s="51">
        <v>0</v>
      </c>
      <c r="G34" s="105"/>
      <c r="H34" s="51">
        <v>0</v>
      </c>
      <c r="I34" s="51">
        <v>0</v>
      </c>
      <c r="J34" s="51">
        <v>0</v>
      </c>
      <c r="K34" s="51">
        <v>0</v>
      </c>
      <c r="L34" s="105"/>
      <c r="M34" s="64" t="s">
        <v>104</v>
      </c>
      <c r="N34" s="64"/>
      <c r="O34" s="64"/>
    </row>
    <row r="35" spans="1:19" s="12" customFormat="1" ht="20.399999999999999" x14ac:dyDescent="0.25">
      <c r="A35" s="63">
        <v>29</v>
      </c>
      <c r="B35" s="102" t="s">
        <v>310</v>
      </c>
      <c r="C35" s="51">
        <v>127000</v>
      </c>
      <c r="D35" s="51">
        <v>127000</v>
      </c>
      <c r="E35" s="51">
        <v>127000</v>
      </c>
      <c r="F35" s="51">
        <v>127000</v>
      </c>
      <c r="G35" s="101">
        <f>F35/C35</f>
        <v>1</v>
      </c>
      <c r="H35" s="51">
        <v>20725507</v>
      </c>
      <c r="I35" s="51">
        <v>20725507</v>
      </c>
      <c r="J35" s="51">
        <v>22032721</v>
      </c>
      <c r="K35" s="51">
        <v>21827919</v>
      </c>
      <c r="L35" s="101">
        <f t="shared" ref="L35:L37" si="4">K35/H35</f>
        <v>1.0531910751326856</v>
      </c>
      <c r="M35" s="64" t="s">
        <v>104</v>
      </c>
      <c r="N35" s="64"/>
      <c r="O35" s="64"/>
    </row>
    <row r="36" spans="1:19" s="12" customFormat="1" ht="15" customHeight="1" x14ac:dyDescent="0.25">
      <c r="A36" s="63">
        <v>30</v>
      </c>
      <c r="B36" s="103" t="s">
        <v>228</v>
      </c>
      <c r="C36" s="51">
        <v>0</v>
      </c>
      <c r="D36" s="51">
        <v>0</v>
      </c>
      <c r="E36" s="51">
        <v>0</v>
      </c>
      <c r="F36" s="51">
        <v>0</v>
      </c>
      <c r="G36" s="105"/>
      <c r="H36" s="51">
        <v>508000</v>
      </c>
      <c r="I36" s="51">
        <v>508000</v>
      </c>
      <c r="J36" s="51">
        <v>640600</v>
      </c>
      <c r="K36" s="51">
        <v>640600</v>
      </c>
      <c r="L36" s="101">
        <f t="shared" si="4"/>
        <v>1.2610236220472442</v>
      </c>
      <c r="M36" s="64"/>
      <c r="N36" s="64" t="s">
        <v>104</v>
      </c>
      <c r="O36" s="64"/>
    </row>
    <row r="37" spans="1:19" s="12" customFormat="1" ht="15" customHeight="1" x14ac:dyDescent="0.25">
      <c r="A37" s="63">
        <v>31</v>
      </c>
      <c r="B37" s="102" t="s">
        <v>245</v>
      </c>
      <c r="C37" s="51">
        <v>0</v>
      </c>
      <c r="D37" s="51">
        <v>0</v>
      </c>
      <c r="E37" s="51">
        <v>0</v>
      </c>
      <c r="F37" s="51">
        <v>0</v>
      </c>
      <c r="G37" s="105"/>
      <c r="H37" s="51">
        <v>8875000</v>
      </c>
      <c r="I37" s="51">
        <v>8875000</v>
      </c>
      <c r="J37" s="51">
        <v>8845000</v>
      </c>
      <c r="K37" s="51">
        <v>8845000</v>
      </c>
      <c r="L37" s="101">
        <f t="shared" si="4"/>
        <v>0.99661971830985918</v>
      </c>
      <c r="M37" s="64"/>
      <c r="N37" s="64" t="s">
        <v>104</v>
      </c>
      <c r="O37" s="64"/>
    </row>
    <row r="38" spans="1:19" s="12" customFormat="1" ht="15" customHeight="1" x14ac:dyDescent="0.25">
      <c r="A38" s="63">
        <v>32</v>
      </c>
      <c r="B38" s="103" t="s">
        <v>312</v>
      </c>
      <c r="C38" s="51">
        <v>0</v>
      </c>
      <c r="D38" s="51">
        <v>0</v>
      </c>
      <c r="E38" s="51">
        <v>0</v>
      </c>
      <c r="F38" s="51">
        <v>0</v>
      </c>
      <c r="G38" s="105"/>
      <c r="H38" s="51">
        <v>0</v>
      </c>
      <c r="I38" s="51">
        <v>0</v>
      </c>
      <c r="J38" s="51">
        <v>0</v>
      </c>
      <c r="K38" s="51">
        <v>0</v>
      </c>
      <c r="L38" s="105"/>
      <c r="M38" s="64"/>
      <c r="N38" s="64" t="s">
        <v>104</v>
      </c>
      <c r="O38" s="64"/>
    </row>
    <row r="39" spans="1:19" s="12" customFormat="1" ht="15" customHeight="1" x14ac:dyDescent="0.25">
      <c r="A39" s="63">
        <v>33</v>
      </c>
      <c r="B39" s="103" t="s">
        <v>238</v>
      </c>
      <c r="C39" s="51">
        <v>0</v>
      </c>
      <c r="D39" s="51">
        <v>0</v>
      </c>
      <c r="E39" s="51">
        <v>0</v>
      </c>
      <c r="F39" s="51">
        <v>0</v>
      </c>
      <c r="G39" s="105"/>
      <c r="H39" s="51">
        <v>19634661</v>
      </c>
      <c r="I39" s="51">
        <v>19634661</v>
      </c>
      <c r="J39" s="51">
        <v>20296028</v>
      </c>
      <c r="K39" s="51">
        <v>19507837</v>
      </c>
      <c r="L39" s="101">
        <f t="shared" ref="L39:L42" si="5">K39/H39</f>
        <v>0.99354081030479724</v>
      </c>
      <c r="M39" s="64" t="s">
        <v>104</v>
      </c>
      <c r="N39" s="64"/>
      <c r="O39" s="64"/>
    </row>
    <row r="40" spans="1:19" s="12" customFormat="1" ht="12" x14ac:dyDescent="0.25">
      <c r="A40" s="63">
        <v>34</v>
      </c>
      <c r="B40" s="100" t="s">
        <v>239</v>
      </c>
      <c r="C40" s="51">
        <v>1200000</v>
      </c>
      <c r="D40" s="51">
        <v>1200000</v>
      </c>
      <c r="E40" s="51">
        <v>1200000</v>
      </c>
      <c r="F40" s="51">
        <v>1246297</v>
      </c>
      <c r="G40" s="101">
        <f t="shared" ref="G40:G41" si="6">F40/C40</f>
        <v>1.0385808333333333</v>
      </c>
      <c r="H40" s="51">
        <v>9925339</v>
      </c>
      <c r="I40" s="51">
        <v>9925339</v>
      </c>
      <c r="J40" s="51">
        <v>9763972</v>
      </c>
      <c r="K40" s="51">
        <v>9805996</v>
      </c>
      <c r="L40" s="101">
        <f t="shared" si="5"/>
        <v>0.98797592706909054</v>
      </c>
      <c r="M40" s="64" t="s">
        <v>104</v>
      </c>
      <c r="N40" s="64"/>
      <c r="O40" s="64"/>
    </row>
    <row r="41" spans="1:19" s="12" customFormat="1" ht="15" customHeight="1" x14ac:dyDescent="0.25">
      <c r="A41" s="63">
        <v>35</v>
      </c>
      <c r="B41" s="103" t="s">
        <v>227</v>
      </c>
      <c r="C41" s="50">
        <v>360000</v>
      </c>
      <c r="D41" s="50">
        <v>360000</v>
      </c>
      <c r="E41" s="50">
        <v>360000</v>
      </c>
      <c r="F41" s="50">
        <v>287000</v>
      </c>
      <c r="G41" s="101">
        <f t="shared" si="6"/>
        <v>0.79722222222222228</v>
      </c>
      <c r="H41" s="51">
        <v>1584000</v>
      </c>
      <c r="I41" s="51">
        <v>1584000</v>
      </c>
      <c r="J41" s="51">
        <v>1584000</v>
      </c>
      <c r="K41" s="51">
        <v>1584000</v>
      </c>
      <c r="L41" s="101">
        <f t="shared" si="5"/>
        <v>1</v>
      </c>
      <c r="M41" s="64" t="s">
        <v>104</v>
      </c>
      <c r="N41" s="64"/>
      <c r="O41" s="64"/>
      <c r="P41" s="53"/>
      <c r="Q41" s="53"/>
      <c r="S41" s="53"/>
    </row>
    <row r="42" spans="1:19" s="12" customFormat="1" ht="20.399999999999999" x14ac:dyDescent="0.25">
      <c r="A42" s="63">
        <v>36</v>
      </c>
      <c r="B42" s="100" t="s">
        <v>244</v>
      </c>
      <c r="C42" s="51">
        <v>0</v>
      </c>
      <c r="D42" s="51">
        <v>0</v>
      </c>
      <c r="E42" s="51">
        <v>0</v>
      </c>
      <c r="F42" s="51">
        <v>0</v>
      </c>
      <c r="G42" s="105"/>
      <c r="H42" s="51">
        <v>4040000</v>
      </c>
      <c r="I42" s="51">
        <v>4040000</v>
      </c>
      <c r="J42" s="51">
        <v>4040000</v>
      </c>
      <c r="K42" s="51">
        <v>4040000</v>
      </c>
      <c r="L42" s="101">
        <f t="shared" si="5"/>
        <v>1</v>
      </c>
      <c r="M42" s="64" t="s">
        <v>104</v>
      </c>
      <c r="N42" s="64"/>
      <c r="O42" s="64"/>
      <c r="Q42" s="53"/>
    </row>
    <row r="43" spans="1:19" s="12" customFormat="1" ht="20.399999999999999" x14ac:dyDescent="0.25">
      <c r="A43" s="63">
        <v>37</v>
      </c>
      <c r="B43" s="100" t="s">
        <v>290</v>
      </c>
      <c r="C43" s="50">
        <v>122000000</v>
      </c>
      <c r="D43" s="50">
        <v>122000000</v>
      </c>
      <c r="E43" s="50">
        <v>122000000</v>
      </c>
      <c r="F43" s="50">
        <v>121572052</v>
      </c>
      <c r="G43" s="101">
        <f>F43/C43</f>
        <v>0.99649222950819671</v>
      </c>
      <c r="H43" s="51">
        <v>0</v>
      </c>
      <c r="I43" s="51">
        <v>0</v>
      </c>
      <c r="J43" s="51">
        <v>0</v>
      </c>
      <c r="K43" s="51">
        <v>0</v>
      </c>
      <c r="L43" s="105"/>
      <c r="M43" s="64" t="s">
        <v>104</v>
      </c>
      <c r="N43" s="64"/>
      <c r="O43" s="64"/>
    </row>
    <row r="44" spans="1:19" s="12" customFormat="1" ht="20.399999999999999" x14ac:dyDescent="0.25">
      <c r="A44" s="63">
        <v>38</v>
      </c>
      <c r="B44" s="103" t="s">
        <v>513</v>
      </c>
      <c r="C44" s="50">
        <v>0</v>
      </c>
      <c r="D44" s="22">
        <v>154670000</v>
      </c>
      <c r="E44" s="22">
        <v>159169333</v>
      </c>
      <c r="F44" s="22">
        <v>159169333</v>
      </c>
      <c r="G44" s="105"/>
      <c r="H44" s="51">
        <v>0</v>
      </c>
      <c r="I44" s="22">
        <v>150000667</v>
      </c>
      <c r="J44" s="22">
        <v>151083601</v>
      </c>
      <c r="K44" s="22">
        <v>151083601</v>
      </c>
      <c r="L44" s="105"/>
      <c r="M44" s="64" t="s">
        <v>104</v>
      </c>
      <c r="N44" s="64"/>
      <c r="O44" s="64"/>
    </row>
    <row r="45" spans="1:19" s="12" customFormat="1" ht="15" customHeight="1" x14ac:dyDescent="0.25">
      <c r="A45" s="63">
        <v>39</v>
      </c>
      <c r="B45" s="69" t="s">
        <v>45</v>
      </c>
      <c r="C45" s="95">
        <f>SUM(C8:C44)</f>
        <v>324099837</v>
      </c>
      <c r="D45" s="95">
        <f>SUM(D8:D44)</f>
        <v>490564837</v>
      </c>
      <c r="E45" s="95">
        <f>SUM(E8:E44)</f>
        <v>512686170</v>
      </c>
      <c r="F45" s="95">
        <f>SUM(F8:F44)</f>
        <v>545844995</v>
      </c>
      <c r="G45" s="107">
        <f t="shared" ref="G45:G47" si="7">F45/C45</f>
        <v>1.6841878109306176</v>
      </c>
      <c r="H45" s="95">
        <f>SUM(H8:H44)</f>
        <v>695795509</v>
      </c>
      <c r="I45" s="95">
        <f>SUM(I8:I44)</f>
        <v>863138232</v>
      </c>
      <c r="J45" s="95">
        <f>SUM(J8:J44)</f>
        <v>885533299</v>
      </c>
      <c r="K45" s="95">
        <f>SUM(K8:K44)</f>
        <v>881301372</v>
      </c>
      <c r="L45" s="101">
        <f t="shared" ref="L45:L47" si="8">K45/H45</f>
        <v>1.266609744674279</v>
      </c>
      <c r="M45" s="64"/>
      <c r="N45" s="64"/>
      <c r="O45" s="64"/>
    </row>
    <row r="46" spans="1:19" s="12" customFormat="1" ht="15" customHeight="1" x14ac:dyDescent="0.25">
      <c r="A46" s="63">
        <v>40</v>
      </c>
      <c r="B46" s="61" t="s">
        <v>46</v>
      </c>
      <c r="C46" s="51">
        <f>'3. melléklet'!E48+'4. melléklet'!E16</f>
        <v>453404243</v>
      </c>
      <c r="D46" s="51">
        <f>'3. melléklet'!F48+'4. melléklet'!E16</f>
        <v>453404243</v>
      </c>
      <c r="E46" s="51">
        <f>'3. melléklet'!G48+'4. melléklet'!F16</f>
        <v>453404243</v>
      </c>
      <c r="F46" s="51">
        <f>'3. melléklet'!H48+'4. melléklet'!G16</f>
        <v>453404243</v>
      </c>
      <c r="G46" s="101">
        <f t="shared" si="7"/>
        <v>1</v>
      </c>
      <c r="H46" s="51">
        <f>'3. melléklet'!E81</f>
        <v>81708571</v>
      </c>
      <c r="I46" s="51">
        <f>'3. melléklet'!F81</f>
        <v>80830848</v>
      </c>
      <c r="J46" s="51">
        <f>'3. melléklet'!G81</f>
        <v>80557114</v>
      </c>
      <c r="K46" s="51">
        <f>'3. melléklet'!H81</f>
        <v>117947866</v>
      </c>
      <c r="L46" s="101">
        <f t="shared" si="8"/>
        <v>1.4435188935075123</v>
      </c>
      <c r="M46" s="64"/>
      <c r="N46" s="64"/>
      <c r="O46" s="64"/>
    </row>
    <row r="47" spans="1:19" s="12" customFormat="1" ht="15" customHeight="1" x14ac:dyDescent="0.25">
      <c r="A47" s="63">
        <v>41</v>
      </c>
      <c r="B47" s="111" t="s">
        <v>47</v>
      </c>
      <c r="C47" s="108">
        <f>SUM(C45:C46)</f>
        <v>777504080</v>
      </c>
      <c r="D47" s="108">
        <f>SUM(D45:D46)</f>
        <v>943969080</v>
      </c>
      <c r="E47" s="108">
        <f>SUM(E45:E46)</f>
        <v>966090413</v>
      </c>
      <c r="F47" s="108">
        <f>SUM(F45:F46)</f>
        <v>999249238</v>
      </c>
      <c r="G47" s="109">
        <f t="shared" si="7"/>
        <v>1.285201278943771</v>
      </c>
      <c r="H47" s="108">
        <f>SUM(H45:H46)</f>
        <v>777504080</v>
      </c>
      <c r="I47" s="108">
        <f>SUM(I45:I46)</f>
        <v>943969080</v>
      </c>
      <c r="J47" s="108">
        <f>SUM(J45:J46)</f>
        <v>966090413</v>
      </c>
      <c r="K47" s="108">
        <f>SUM(K45:K46)</f>
        <v>999249238</v>
      </c>
      <c r="L47" s="159">
        <f t="shared" si="8"/>
        <v>1.285201278943771</v>
      </c>
      <c r="M47" s="64"/>
      <c r="N47" s="64"/>
      <c r="O47" s="64"/>
    </row>
    <row r="48" spans="1:19" s="9" customFormat="1" x14ac:dyDescent="0.25">
      <c r="A48" s="17"/>
    </row>
    <row r="49" spans="1:13" s="9" customFormat="1" x14ac:dyDescent="0.25">
      <c r="A49" s="17"/>
      <c r="D49" s="158"/>
      <c r="E49" s="158"/>
      <c r="F49" s="158"/>
      <c r="L49" s="158"/>
      <c r="M49" s="158"/>
    </row>
    <row r="50" spans="1:13" s="9" customFormat="1" x14ac:dyDescent="0.25">
      <c r="A50" s="17"/>
    </row>
    <row r="51" spans="1:13" s="9" customFormat="1" x14ac:dyDescent="0.25">
      <c r="A51" s="17"/>
      <c r="D51" s="19"/>
      <c r="E51" s="19"/>
      <c r="F51" s="19"/>
      <c r="L51" s="19"/>
    </row>
    <row r="52" spans="1:13" s="9" customFormat="1" x14ac:dyDescent="0.25">
      <c r="A52" s="17"/>
    </row>
    <row r="53" spans="1:13" s="9" customFormat="1" x14ac:dyDescent="0.25">
      <c r="A53" s="17"/>
      <c r="D53" s="19"/>
      <c r="E53" s="19"/>
      <c r="F53" s="19"/>
      <c r="L53" s="19"/>
    </row>
    <row r="54" spans="1:13" s="9" customFormat="1" x14ac:dyDescent="0.25">
      <c r="A54" s="17"/>
    </row>
    <row r="55" spans="1:13" s="9" customFormat="1" x14ac:dyDescent="0.25">
      <c r="A55" s="17"/>
    </row>
    <row r="56" spans="1:13" s="9" customFormat="1" x14ac:dyDescent="0.25">
      <c r="A56" s="17"/>
    </row>
    <row r="57" spans="1:13" s="9" customFormat="1" x14ac:dyDescent="0.25">
      <c r="A57" s="17"/>
    </row>
    <row r="58" spans="1:13" s="9" customFormat="1" x14ac:dyDescent="0.25">
      <c r="A58" s="17"/>
    </row>
    <row r="59" spans="1:13" s="9" customFormat="1" x14ac:dyDescent="0.25">
      <c r="A59" s="17"/>
    </row>
    <row r="60" spans="1:13" s="9" customFormat="1" x14ac:dyDescent="0.25">
      <c r="A60" s="17"/>
    </row>
    <row r="61" spans="1:13" s="9" customFormat="1" x14ac:dyDescent="0.25">
      <c r="A61" s="17"/>
    </row>
    <row r="62" spans="1:13" s="9" customFormat="1" x14ac:dyDescent="0.25">
      <c r="A62" s="17"/>
    </row>
    <row r="63" spans="1:13" s="9" customFormat="1" x14ac:dyDescent="0.25">
      <c r="A63" s="17"/>
    </row>
    <row r="64" spans="1:13" s="9" customFormat="1" x14ac:dyDescent="0.25">
      <c r="A64" s="17"/>
    </row>
    <row r="65" spans="1:1" s="9" customFormat="1" x14ac:dyDescent="0.25">
      <c r="A65" s="17"/>
    </row>
    <row r="66" spans="1:1" s="9" customFormat="1" x14ac:dyDescent="0.25">
      <c r="A66" s="17"/>
    </row>
    <row r="67" spans="1:1" s="9" customFormat="1" x14ac:dyDescent="0.25">
      <c r="A67" s="17"/>
    </row>
    <row r="68" spans="1:1" s="9" customFormat="1" x14ac:dyDescent="0.25">
      <c r="A68" s="17"/>
    </row>
    <row r="69" spans="1:1" s="9" customFormat="1" x14ac:dyDescent="0.25">
      <c r="A69" s="17"/>
    </row>
    <row r="70" spans="1:1" s="9" customFormat="1" x14ac:dyDescent="0.25">
      <c r="A70" s="17"/>
    </row>
    <row r="71" spans="1:1" s="9" customFormat="1" x14ac:dyDescent="0.25">
      <c r="A71" s="17"/>
    </row>
    <row r="72" spans="1:1" s="9" customFormat="1" x14ac:dyDescent="0.25">
      <c r="A72" s="17"/>
    </row>
    <row r="73" spans="1:1" s="9" customFormat="1" x14ac:dyDescent="0.25">
      <c r="A73" s="17"/>
    </row>
    <row r="74" spans="1:1" s="9" customFormat="1" x14ac:dyDescent="0.25">
      <c r="A74" s="17"/>
    </row>
    <row r="75" spans="1:1" s="9" customFormat="1" x14ac:dyDescent="0.25">
      <c r="A75" s="17"/>
    </row>
    <row r="76" spans="1:1" s="9" customFormat="1" x14ac:dyDescent="0.25">
      <c r="A76" s="17"/>
    </row>
    <row r="77" spans="1:1" s="9" customFormat="1" x14ac:dyDescent="0.25">
      <c r="A77" s="17"/>
    </row>
    <row r="78" spans="1:1" s="9" customFormat="1" x14ac:dyDescent="0.25">
      <c r="A78" s="17"/>
    </row>
    <row r="79" spans="1:1" s="9" customFormat="1" x14ac:dyDescent="0.25">
      <c r="A79" s="17"/>
    </row>
    <row r="80" spans="1:1" s="9" customFormat="1" x14ac:dyDescent="0.25">
      <c r="A80" s="17"/>
    </row>
    <row r="81" spans="1:1" s="9" customFormat="1" x14ac:dyDescent="0.25">
      <c r="A81" s="17"/>
    </row>
    <row r="82" spans="1:1" s="9" customFormat="1" x14ac:dyDescent="0.25">
      <c r="A82" s="17"/>
    </row>
    <row r="83" spans="1:1" s="9" customFormat="1" x14ac:dyDescent="0.25">
      <c r="A83" s="17"/>
    </row>
    <row r="84" spans="1:1" s="9" customFormat="1" x14ac:dyDescent="0.25">
      <c r="A84" s="17"/>
    </row>
    <row r="85" spans="1:1" s="9" customFormat="1" x14ac:dyDescent="0.25">
      <c r="A85" s="17"/>
    </row>
    <row r="86" spans="1:1" s="9" customFormat="1" x14ac:dyDescent="0.25">
      <c r="A86" s="17"/>
    </row>
    <row r="87" spans="1:1" s="9" customFormat="1" x14ac:dyDescent="0.25">
      <c r="A87" s="17"/>
    </row>
    <row r="88" spans="1:1" s="9" customFormat="1" x14ac:dyDescent="0.25">
      <c r="A88" s="17"/>
    </row>
    <row r="89" spans="1:1" s="9" customFormat="1" x14ac:dyDescent="0.25">
      <c r="A89" s="17"/>
    </row>
    <row r="90" spans="1:1" s="9" customFormat="1" x14ac:dyDescent="0.25">
      <c r="A90" s="17"/>
    </row>
    <row r="91" spans="1:1" s="9" customFormat="1" x14ac:dyDescent="0.25">
      <c r="A91" s="17"/>
    </row>
    <row r="92" spans="1:1" s="9" customFormat="1" x14ac:dyDescent="0.25">
      <c r="A92" s="17"/>
    </row>
    <row r="93" spans="1:1" s="9" customFormat="1" x14ac:dyDescent="0.25">
      <c r="A93" s="17"/>
    </row>
    <row r="94" spans="1:1" s="9" customFormat="1" x14ac:dyDescent="0.25">
      <c r="A94" s="17"/>
    </row>
    <row r="95" spans="1:1" s="9" customFormat="1" x14ac:dyDescent="0.25">
      <c r="A95" s="17"/>
    </row>
    <row r="96" spans="1:1" s="9" customFormat="1" x14ac:dyDescent="0.25">
      <c r="A96" s="17"/>
    </row>
    <row r="97" spans="1:1" s="9" customFormat="1" x14ac:dyDescent="0.25">
      <c r="A97" s="17"/>
    </row>
  </sheetData>
  <sheetProtection selectLockedCells="1" selectUnlockedCells="1"/>
  <mergeCells count="1">
    <mergeCell ref="A4:O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4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/>
  </sheetViews>
  <sheetFormatPr defaultRowHeight="13.2" x14ac:dyDescent="0.25"/>
  <cols>
    <col min="1" max="1" width="3.6640625" style="1" customWidth="1"/>
    <col min="2" max="2" width="45.88671875" style="1" customWidth="1"/>
    <col min="3" max="9" width="10.5546875" style="1" customWidth="1"/>
    <col min="10" max="10" width="7.6640625" style="1" customWidth="1"/>
    <col min="11" max="11" width="9.6640625" style="1" customWidth="1"/>
  </cols>
  <sheetData>
    <row r="1" spans="1:11" ht="15" customHeight="1" x14ac:dyDescent="0.25">
      <c r="I1" s="10" t="s">
        <v>428</v>
      </c>
    </row>
    <row r="2" spans="1:11" ht="15" customHeight="1" x14ac:dyDescent="0.25">
      <c r="I2" s="10" t="str">
        <f>'1. melléklet'!H2</f>
        <v>a 6/2024. (V.6.) önkormányzati rendelethez</v>
      </c>
    </row>
    <row r="3" spans="1:11" ht="15" customHeight="1" x14ac:dyDescent="0.25">
      <c r="A3" s="2"/>
      <c r="K3"/>
    </row>
    <row r="4" spans="1:11" ht="15" customHeight="1" x14ac:dyDescent="0.25">
      <c r="A4" s="170" t="s">
        <v>433</v>
      </c>
      <c r="B4" s="170"/>
      <c r="C4" s="170"/>
      <c r="D4" s="170"/>
      <c r="E4" s="170"/>
      <c r="F4" s="170"/>
      <c r="G4" s="170"/>
      <c r="H4" s="170"/>
      <c r="I4" s="170"/>
      <c r="K4"/>
    </row>
    <row r="5" spans="1:11" ht="15" customHeight="1" x14ac:dyDescent="0.25">
      <c r="K5"/>
    </row>
    <row r="6" spans="1:11" ht="15" customHeight="1" x14ac:dyDescent="0.25">
      <c r="A6" s="112"/>
      <c r="B6" s="112" t="s">
        <v>391</v>
      </c>
      <c r="C6" s="113" t="s">
        <v>337</v>
      </c>
      <c r="D6" s="63" t="s">
        <v>390</v>
      </c>
      <c r="E6" s="63" t="s">
        <v>36</v>
      </c>
      <c r="F6" s="63" t="s">
        <v>37</v>
      </c>
      <c r="G6" s="63" t="s">
        <v>38</v>
      </c>
      <c r="H6" s="63" t="s">
        <v>39</v>
      </c>
      <c r="I6" s="63" t="s">
        <v>40</v>
      </c>
    </row>
    <row r="7" spans="1:11" s="9" customFormat="1" ht="36" x14ac:dyDescent="0.25">
      <c r="A7" s="118">
        <v>1</v>
      </c>
      <c r="B7" s="63" t="s">
        <v>1</v>
      </c>
      <c r="C7" s="63" t="s">
        <v>483</v>
      </c>
      <c r="D7" s="63" t="s">
        <v>540</v>
      </c>
      <c r="E7" s="63" t="s">
        <v>544</v>
      </c>
      <c r="F7" s="63" t="s">
        <v>553</v>
      </c>
      <c r="G7" s="63" t="s">
        <v>488</v>
      </c>
      <c r="H7" s="63" t="s">
        <v>434</v>
      </c>
      <c r="I7" s="63" t="s">
        <v>489</v>
      </c>
      <c r="J7" s="12"/>
      <c r="K7" s="12"/>
    </row>
    <row r="8" spans="1:11" s="9" customFormat="1" ht="15" customHeight="1" x14ac:dyDescent="0.25">
      <c r="A8" s="64">
        <v>2</v>
      </c>
      <c r="B8" s="190" t="s">
        <v>2</v>
      </c>
      <c r="C8" s="191"/>
      <c r="D8" s="191"/>
      <c r="E8" s="191"/>
      <c r="F8" s="191"/>
      <c r="G8" s="191"/>
      <c r="H8" s="191"/>
      <c r="I8" s="192"/>
      <c r="J8" s="12"/>
      <c r="K8" s="12"/>
    </row>
    <row r="9" spans="1:11" s="9" customFormat="1" ht="15" customHeight="1" x14ac:dyDescent="0.25">
      <c r="A9" s="118">
        <v>3</v>
      </c>
      <c r="B9" s="52" t="s">
        <v>219</v>
      </c>
      <c r="C9" s="51">
        <f>'3. melléklet'!E10</f>
        <v>55896947</v>
      </c>
      <c r="D9" s="51">
        <f>'3. melléklet'!F10</f>
        <v>66900663</v>
      </c>
      <c r="E9" s="51">
        <f>'3. melléklet'!G10</f>
        <v>67727433</v>
      </c>
      <c r="F9" s="51">
        <f>'3. melléklet'!H10</f>
        <v>75018429</v>
      </c>
      <c r="G9" s="51">
        <v>60000000</v>
      </c>
      <c r="H9" s="51">
        <v>60000000</v>
      </c>
      <c r="I9" s="51">
        <v>60000000</v>
      </c>
      <c r="J9" s="12"/>
      <c r="K9" s="12"/>
    </row>
    <row r="10" spans="1:11" s="9" customFormat="1" ht="15" customHeight="1" x14ac:dyDescent="0.25">
      <c r="A10" s="64">
        <v>4</v>
      </c>
      <c r="B10" s="52" t="s">
        <v>305</v>
      </c>
      <c r="C10" s="51">
        <f>'3. melléklet'!E17</f>
        <v>5888900</v>
      </c>
      <c r="D10" s="51">
        <f>'3. melléklet'!F17</f>
        <v>5888900</v>
      </c>
      <c r="E10" s="51">
        <f>'3. melléklet'!G17</f>
        <v>5913900</v>
      </c>
      <c r="F10" s="51">
        <f>'3. melléklet'!H17</f>
        <v>6420766</v>
      </c>
      <c r="G10" s="51">
        <v>3500000</v>
      </c>
      <c r="H10" s="51">
        <v>3500000</v>
      </c>
      <c r="I10" s="51">
        <v>3500000</v>
      </c>
      <c r="J10" s="12"/>
      <c r="K10" s="12"/>
    </row>
    <row r="11" spans="1:11" s="9" customFormat="1" ht="15" customHeight="1" x14ac:dyDescent="0.25">
      <c r="A11" s="118">
        <v>5</v>
      </c>
      <c r="B11" s="52" t="s">
        <v>6</v>
      </c>
      <c r="C11" s="51">
        <f>'3. melléklet'!E18</f>
        <v>122000000</v>
      </c>
      <c r="D11" s="51">
        <f>'3. melléklet'!F18</f>
        <v>122000000</v>
      </c>
      <c r="E11" s="51">
        <f>'3. melléklet'!G18</f>
        <v>122000000</v>
      </c>
      <c r="F11" s="51">
        <f>'3. melléklet'!H18</f>
        <v>121572052</v>
      </c>
      <c r="G11" s="51">
        <v>123000000</v>
      </c>
      <c r="H11" s="51">
        <v>124000000</v>
      </c>
      <c r="I11" s="51">
        <v>125000000</v>
      </c>
      <c r="J11" s="12"/>
      <c r="K11" s="12"/>
    </row>
    <row r="12" spans="1:11" s="9" customFormat="1" ht="15" customHeight="1" x14ac:dyDescent="0.25">
      <c r="A12" s="64">
        <v>6</v>
      </c>
      <c r="B12" s="52" t="s">
        <v>3</v>
      </c>
      <c r="C12" s="51">
        <f>'3. melléklet'!E24+'4. melléklet'!E9</f>
        <v>111967485</v>
      </c>
      <c r="D12" s="51">
        <f>'3. melléklet'!F24+'4. melléklet'!E9</f>
        <v>117428102</v>
      </c>
      <c r="E12" s="51">
        <f>'3. melléklet'!G24+'4. melléklet'!F9</f>
        <v>136410428</v>
      </c>
      <c r="F12" s="51">
        <f>'3. melléklet'!H24+'4. melléklet'!G9</f>
        <v>136383725</v>
      </c>
      <c r="G12" s="51">
        <v>100000000</v>
      </c>
      <c r="H12" s="51">
        <v>104000000</v>
      </c>
      <c r="I12" s="51">
        <v>108000000</v>
      </c>
      <c r="J12" s="12"/>
      <c r="K12" s="53"/>
    </row>
    <row r="13" spans="1:11" s="9" customFormat="1" ht="15" customHeight="1" x14ac:dyDescent="0.25">
      <c r="A13" s="118">
        <v>7</v>
      </c>
      <c r="B13" s="52" t="s">
        <v>211</v>
      </c>
      <c r="C13" s="51">
        <f>'3. melléklet'!E34</f>
        <v>687246</v>
      </c>
      <c r="D13" s="51">
        <f>'3. melléklet'!F34</f>
        <v>687246</v>
      </c>
      <c r="E13" s="51">
        <f>'3. melléklet'!G34</f>
        <v>1891549</v>
      </c>
      <c r="F13" s="51">
        <f>'3. melléklet'!H34</f>
        <v>1891549</v>
      </c>
      <c r="G13" s="51">
        <v>0</v>
      </c>
      <c r="H13" s="51">
        <v>0</v>
      </c>
      <c r="I13" s="51">
        <v>0</v>
      </c>
      <c r="J13" s="12"/>
      <c r="K13" s="12"/>
    </row>
    <row r="14" spans="1:11" s="9" customFormat="1" ht="14.25" customHeight="1" x14ac:dyDescent="0.25">
      <c r="A14" s="64">
        <v>8</v>
      </c>
      <c r="B14" s="52" t="s">
        <v>306</v>
      </c>
      <c r="C14" s="51">
        <f>'3. melléklet'!E37</f>
        <v>0</v>
      </c>
      <c r="D14" s="51">
        <f>'3. melléklet'!F37</f>
        <v>0</v>
      </c>
      <c r="E14" s="51">
        <f>'3. melléklet'!G37</f>
        <v>0</v>
      </c>
      <c r="F14" s="51">
        <f>'3. melléklet'!H37</f>
        <v>49248541</v>
      </c>
      <c r="G14" s="51">
        <v>0</v>
      </c>
      <c r="H14" s="51">
        <v>0</v>
      </c>
      <c r="I14" s="51">
        <v>0</v>
      </c>
      <c r="J14" s="12"/>
      <c r="K14" s="12"/>
    </row>
    <row r="15" spans="1:11" s="9" customFormat="1" ht="15" customHeight="1" x14ac:dyDescent="0.25">
      <c r="A15" s="118">
        <v>9</v>
      </c>
      <c r="B15" s="52" t="s">
        <v>258</v>
      </c>
      <c r="C15" s="51">
        <f>'3. melléklet'!E40</f>
        <v>27527559</v>
      </c>
      <c r="D15" s="51">
        <f>'3. melléklet'!F40</f>
        <v>27527559</v>
      </c>
      <c r="E15" s="51">
        <f>'3. melléklet'!G40</f>
        <v>27527559</v>
      </c>
      <c r="F15" s="51">
        <f>'3. melléklet'!H40</f>
        <v>1727559</v>
      </c>
      <c r="G15" s="51">
        <v>3500000</v>
      </c>
      <c r="H15" s="51">
        <v>3500000</v>
      </c>
      <c r="I15" s="51">
        <v>3500000</v>
      </c>
      <c r="J15" s="12"/>
      <c r="K15" s="12"/>
    </row>
    <row r="16" spans="1:11" s="9" customFormat="1" ht="15" customHeight="1" x14ac:dyDescent="0.25">
      <c r="A16" s="64">
        <v>10</v>
      </c>
      <c r="B16" s="52" t="s">
        <v>215</v>
      </c>
      <c r="C16" s="51">
        <f>'3. melléklet'!E43</f>
        <v>131700</v>
      </c>
      <c r="D16" s="51">
        <f>'3. melléklet'!F43</f>
        <v>131700</v>
      </c>
      <c r="E16" s="51">
        <f>'3. melléklet'!G43</f>
        <v>131700</v>
      </c>
      <c r="F16" s="51">
        <f>'3. melléklet'!H43</f>
        <v>131700</v>
      </c>
      <c r="G16" s="51">
        <v>0</v>
      </c>
      <c r="H16" s="51">
        <v>0</v>
      </c>
      <c r="I16" s="51">
        <v>0</v>
      </c>
      <c r="J16" s="12"/>
      <c r="K16" s="12"/>
    </row>
    <row r="17" spans="1:13" s="9" customFormat="1" ht="15" customHeight="1" x14ac:dyDescent="0.25">
      <c r="A17" s="118">
        <v>11</v>
      </c>
      <c r="B17" s="52" t="s">
        <v>510</v>
      </c>
      <c r="C17" s="51">
        <v>0</v>
      </c>
      <c r="D17" s="51">
        <f>'3. melléklet'!F47</f>
        <v>150000667</v>
      </c>
      <c r="E17" s="51">
        <f>'3. melléklet'!G47</f>
        <v>151083601</v>
      </c>
      <c r="F17" s="51">
        <f>'3. melléklet'!H47</f>
        <v>151083601</v>
      </c>
      <c r="G17" s="51">
        <v>0</v>
      </c>
      <c r="H17" s="51">
        <v>0</v>
      </c>
      <c r="I17" s="51">
        <v>0</v>
      </c>
      <c r="J17" s="12"/>
      <c r="K17" s="12"/>
    </row>
    <row r="18" spans="1:13" s="9" customFormat="1" ht="15" customHeight="1" x14ac:dyDescent="0.25">
      <c r="A18" s="64">
        <v>12</v>
      </c>
      <c r="B18" s="52" t="s">
        <v>269</v>
      </c>
      <c r="C18" s="51">
        <f>'3. melléklet'!E49</f>
        <v>0</v>
      </c>
      <c r="D18" s="51">
        <f>'3. melléklet'!F49</f>
        <v>0</v>
      </c>
      <c r="E18" s="51">
        <f>'3. melléklet'!G49</f>
        <v>0</v>
      </c>
      <c r="F18" s="51">
        <f>'3. melléklet'!H49</f>
        <v>2367073</v>
      </c>
      <c r="G18" s="51">
        <v>0</v>
      </c>
      <c r="H18" s="51">
        <v>0</v>
      </c>
      <c r="I18" s="51">
        <v>0</v>
      </c>
      <c r="J18" s="12"/>
      <c r="K18" s="12"/>
    </row>
    <row r="19" spans="1:13" s="9" customFormat="1" ht="15" customHeight="1" x14ac:dyDescent="0.25">
      <c r="A19" s="118">
        <v>13</v>
      </c>
      <c r="B19" s="52" t="s">
        <v>58</v>
      </c>
      <c r="C19" s="51">
        <f>'3. melléklet'!E48+'4. melléklet'!E16</f>
        <v>453404243</v>
      </c>
      <c r="D19" s="51">
        <f>'3. melléklet'!F48+'4. melléklet'!E16</f>
        <v>453404243</v>
      </c>
      <c r="E19" s="51">
        <f>'3. melléklet'!G48+'4. melléklet'!F16</f>
        <v>453404243</v>
      </c>
      <c r="F19" s="51">
        <f>'3. melléklet'!H48+'4. melléklet'!G16</f>
        <v>453404243</v>
      </c>
      <c r="G19" s="51">
        <v>100000000</v>
      </c>
      <c r="H19" s="51">
        <v>100000000</v>
      </c>
      <c r="I19" s="51">
        <v>100000000</v>
      </c>
      <c r="J19" s="12"/>
      <c r="K19" s="12"/>
    </row>
    <row r="20" spans="1:13" s="9" customFormat="1" ht="15" customHeight="1" x14ac:dyDescent="0.25">
      <c r="A20" s="64">
        <v>14</v>
      </c>
      <c r="B20" s="98" t="s">
        <v>435</v>
      </c>
      <c r="C20" s="108">
        <f t="shared" ref="C20:I20" si="0">SUM(C9:C19)</f>
        <v>777504080</v>
      </c>
      <c r="D20" s="108">
        <f t="shared" si="0"/>
        <v>943969080</v>
      </c>
      <c r="E20" s="108">
        <f t="shared" si="0"/>
        <v>966090413</v>
      </c>
      <c r="F20" s="108">
        <f t="shared" ref="F20" si="1">SUM(F9:F19)</f>
        <v>999249238</v>
      </c>
      <c r="G20" s="108">
        <f t="shared" si="0"/>
        <v>390000000</v>
      </c>
      <c r="H20" s="108">
        <f t="shared" si="0"/>
        <v>395000000</v>
      </c>
      <c r="I20" s="108">
        <f t="shared" si="0"/>
        <v>400000000</v>
      </c>
      <c r="J20" s="12"/>
      <c r="K20" s="12"/>
    </row>
    <row r="21" spans="1:13" s="9" customFormat="1" ht="15" customHeight="1" x14ac:dyDescent="0.25">
      <c r="A21" s="118">
        <v>15</v>
      </c>
      <c r="B21" s="190" t="s">
        <v>10</v>
      </c>
      <c r="C21" s="191"/>
      <c r="D21" s="191"/>
      <c r="E21" s="191"/>
      <c r="F21" s="191"/>
      <c r="G21" s="191"/>
      <c r="H21" s="191"/>
      <c r="I21" s="192"/>
      <c r="J21" s="12"/>
      <c r="K21" s="12"/>
    </row>
    <row r="22" spans="1:13" s="9" customFormat="1" ht="15" customHeight="1" x14ac:dyDescent="0.25">
      <c r="A22" s="64">
        <v>16</v>
      </c>
      <c r="B22" s="61" t="s">
        <v>49</v>
      </c>
      <c r="C22" s="51">
        <f>'2. melléklet'!H8</f>
        <v>89906318</v>
      </c>
      <c r="D22" s="51">
        <f>'2. melléklet'!I8</f>
        <v>89906318</v>
      </c>
      <c r="E22" s="51">
        <f>'2. melléklet'!J8</f>
        <v>95727431</v>
      </c>
      <c r="F22" s="51">
        <f>'2. melléklet'!K8</f>
        <v>94573925</v>
      </c>
      <c r="G22" s="51">
        <v>92500000</v>
      </c>
      <c r="H22" s="51">
        <v>95000000</v>
      </c>
      <c r="I22" s="51">
        <v>97500000</v>
      </c>
      <c r="J22" s="12"/>
      <c r="K22" s="12"/>
    </row>
    <row r="23" spans="1:13" s="9" customFormat="1" ht="15" customHeight="1" x14ac:dyDescent="0.25">
      <c r="A23" s="118">
        <v>17</v>
      </c>
      <c r="B23" s="61" t="s">
        <v>436</v>
      </c>
      <c r="C23" s="51">
        <f>'2. melléklet'!H9</f>
        <v>12303307</v>
      </c>
      <c r="D23" s="51">
        <f>'2. melléklet'!I9</f>
        <v>12303307</v>
      </c>
      <c r="E23" s="51">
        <f>'2. melléklet'!J9</f>
        <v>12531785</v>
      </c>
      <c r="F23" s="51">
        <f>'2. melléklet'!K9</f>
        <v>12142522</v>
      </c>
      <c r="G23" s="51">
        <v>12000000</v>
      </c>
      <c r="H23" s="51">
        <v>12500000</v>
      </c>
      <c r="I23" s="51">
        <v>13000000</v>
      </c>
      <c r="J23" s="12"/>
      <c r="K23" s="12"/>
      <c r="L23" s="12"/>
      <c r="M23" s="12"/>
    </row>
    <row r="24" spans="1:13" s="9" customFormat="1" ht="15" customHeight="1" x14ac:dyDescent="0.25">
      <c r="A24" s="64">
        <v>18</v>
      </c>
      <c r="B24" s="61" t="s">
        <v>55</v>
      </c>
      <c r="C24" s="51">
        <f>'2. melléklet'!H10</f>
        <v>152024571</v>
      </c>
      <c r="D24" s="51">
        <f>'2. melléklet'!I10</f>
        <v>164069571</v>
      </c>
      <c r="E24" s="51">
        <f>'2. melléklet'!J10</f>
        <v>184986904</v>
      </c>
      <c r="F24" s="51">
        <f>'2. melléklet'!K10</f>
        <v>183078207</v>
      </c>
      <c r="G24" s="51">
        <v>154000000</v>
      </c>
      <c r="H24" s="51">
        <v>155000000</v>
      </c>
      <c r="I24" s="51">
        <v>156000000</v>
      </c>
      <c r="J24" s="12"/>
      <c r="K24" s="12"/>
    </row>
    <row r="25" spans="1:13" ht="15" customHeight="1" x14ac:dyDescent="0.25">
      <c r="A25" s="118">
        <v>19</v>
      </c>
      <c r="B25" s="61" t="s">
        <v>145</v>
      </c>
      <c r="C25" s="51">
        <f>'2. melléklet'!H11</f>
        <v>3000000</v>
      </c>
      <c r="D25" s="51">
        <f>'2. melléklet'!I11</f>
        <v>3000000</v>
      </c>
      <c r="E25" s="51">
        <f>'2. melléklet'!J11</f>
        <v>3000000</v>
      </c>
      <c r="F25" s="51">
        <f>'2. melléklet'!K11</f>
        <v>3000000</v>
      </c>
      <c r="G25" s="51">
        <v>3000000</v>
      </c>
      <c r="H25" s="51">
        <v>3000000</v>
      </c>
      <c r="I25" s="51">
        <v>3000000</v>
      </c>
    </row>
    <row r="26" spans="1:13" s="9" customFormat="1" ht="15" customHeight="1" x14ac:dyDescent="0.25">
      <c r="A26" s="64">
        <v>20</v>
      </c>
      <c r="B26" s="61" t="s">
        <v>147</v>
      </c>
      <c r="C26" s="51">
        <f>'2. melléklet'!H12+'2. melléklet'!H13+'2. melléklet'!H14</f>
        <v>38636343</v>
      </c>
      <c r="D26" s="51">
        <f>'2. melléklet'!I12+'2. melléklet'!I13+'2. melléklet'!I14</f>
        <v>49903399</v>
      </c>
      <c r="E26" s="51">
        <f>'2. melléklet'!J12+'2. melléklet'!J13+'2. melléklet'!J14</f>
        <v>51780399</v>
      </c>
      <c r="F26" s="51">
        <f>'2. melléklet'!K12+'2. melléklet'!K13+'2. melléklet'!K14</f>
        <v>51780399</v>
      </c>
      <c r="G26" s="51">
        <v>35000000</v>
      </c>
      <c r="H26" s="51">
        <v>36000000</v>
      </c>
      <c r="I26" s="51">
        <v>37000000</v>
      </c>
      <c r="J26" s="12"/>
      <c r="K26" s="53"/>
    </row>
    <row r="27" spans="1:13" s="9" customFormat="1" ht="15" customHeight="1" x14ac:dyDescent="0.25">
      <c r="A27" s="118">
        <v>21</v>
      </c>
      <c r="B27" s="61" t="s">
        <v>100</v>
      </c>
      <c r="C27" s="51">
        <f>'2. melléklet'!H19</f>
        <v>381807997</v>
      </c>
      <c r="D27" s="51">
        <f>'2. melléklet'!I19</f>
        <v>375837997</v>
      </c>
      <c r="E27" s="51">
        <f>'2. melléklet'!J19</f>
        <v>368306206</v>
      </c>
      <c r="F27" s="51">
        <f>'2. melléklet'!K19</f>
        <v>367284924</v>
      </c>
      <c r="G27" s="51">
        <v>25000000</v>
      </c>
      <c r="H27" s="51">
        <v>25000000</v>
      </c>
      <c r="I27" s="51">
        <v>25000000</v>
      </c>
      <c r="J27" s="12"/>
      <c r="K27" s="12"/>
    </row>
    <row r="28" spans="1:13" s="9" customFormat="1" ht="15" customHeight="1" x14ac:dyDescent="0.25">
      <c r="A28" s="64">
        <v>22</v>
      </c>
      <c r="B28" s="61" t="s">
        <v>167</v>
      </c>
      <c r="C28" s="51">
        <f>'2. melléklet'!H20</f>
        <v>15909300</v>
      </c>
      <c r="D28" s="51">
        <f>'2. melléklet'!I20</f>
        <v>15909300</v>
      </c>
      <c r="E28" s="51">
        <f>'2. melléklet'!J20</f>
        <v>15909300</v>
      </c>
      <c r="F28" s="51">
        <f>'2. melléklet'!K20</f>
        <v>15909300</v>
      </c>
      <c r="G28" s="51">
        <v>40000000</v>
      </c>
      <c r="H28" s="51">
        <v>40000000</v>
      </c>
      <c r="I28" s="51">
        <v>40000000</v>
      </c>
      <c r="J28" s="12"/>
      <c r="K28" s="12"/>
    </row>
    <row r="29" spans="1:13" s="9" customFormat="1" ht="15" customHeight="1" x14ac:dyDescent="0.25">
      <c r="A29" s="118">
        <v>23</v>
      </c>
      <c r="B29" s="136" t="s">
        <v>61</v>
      </c>
      <c r="C29" s="51">
        <f>'2. melléklet'!H21</f>
        <v>0</v>
      </c>
      <c r="D29" s="51">
        <f>'2. melléklet'!I21</f>
        <v>0</v>
      </c>
      <c r="E29" s="51">
        <f>'2. melléklet'!J21</f>
        <v>0</v>
      </c>
      <c r="F29" s="51">
        <f>'2. melléklet'!K21</f>
        <v>0</v>
      </c>
      <c r="G29" s="51">
        <v>0</v>
      </c>
      <c r="H29" s="51">
        <v>0</v>
      </c>
      <c r="I29" s="51"/>
      <c r="J29" s="12"/>
      <c r="K29" s="12"/>
    </row>
    <row r="30" spans="1:13" s="9" customFormat="1" ht="15" customHeight="1" x14ac:dyDescent="0.25">
      <c r="A30" s="64">
        <v>24</v>
      </c>
      <c r="B30" s="52" t="s">
        <v>15</v>
      </c>
      <c r="C30" s="51">
        <f>'2. melléklet'!H26</f>
        <v>2207673</v>
      </c>
      <c r="D30" s="51">
        <f>'2. melléklet'!I26</f>
        <v>152208340</v>
      </c>
      <c r="E30" s="51">
        <f>'2. melléklet'!J26</f>
        <v>153291274</v>
      </c>
      <c r="F30" s="51">
        <f>'2. melléklet'!K26</f>
        <v>153532095</v>
      </c>
      <c r="G30" s="51">
        <v>0</v>
      </c>
      <c r="H30" s="51">
        <v>0</v>
      </c>
      <c r="I30" s="51">
        <v>0</v>
      </c>
      <c r="J30" s="12"/>
      <c r="K30" s="12"/>
    </row>
    <row r="31" spans="1:13" ht="15" customHeight="1" x14ac:dyDescent="0.25">
      <c r="A31" s="118">
        <v>25</v>
      </c>
      <c r="B31" s="52" t="s">
        <v>13</v>
      </c>
      <c r="C31" s="51">
        <f>'2. melléklet'!H15</f>
        <v>81708571</v>
      </c>
      <c r="D31" s="51">
        <f>'2. melléklet'!I15</f>
        <v>80830848</v>
      </c>
      <c r="E31" s="51">
        <f>'2. melléklet'!J15</f>
        <v>80557114</v>
      </c>
      <c r="F31" s="51">
        <f>'2. melléklet'!K15</f>
        <v>117947866</v>
      </c>
      <c r="G31" s="51">
        <v>28500000</v>
      </c>
      <c r="H31" s="51">
        <v>28500000</v>
      </c>
      <c r="I31" s="51">
        <v>28500000</v>
      </c>
    </row>
    <row r="32" spans="1:13" ht="15" customHeight="1" x14ac:dyDescent="0.25">
      <c r="A32" s="64">
        <v>26</v>
      </c>
      <c r="B32" s="98" t="s">
        <v>437</v>
      </c>
      <c r="C32" s="108">
        <f>SUM(C22:C31)</f>
        <v>777504080</v>
      </c>
      <c r="D32" s="108">
        <f t="shared" ref="D32:E32" si="2">SUM(D22:D31)</f>
        <v>943969080</v>
      </c>
      <c r="E32" s="108">
        <f t="shared" si="2"/>
        <v>966090413</v>
      </c>
      <c r="F32" s="108">
        <f t="shared" ref="F32" si="3">SUM(F22:F31)</f>
        <v>999249238</v>
      </c>
      <c r="G32" s="108">
        <f t="shared" ref="G32" si="4">SUM(G22:G31)</f>
        <v>390000000</v>
      </c>
      <c r="H32" s="108">
        <f t="shared" ref="H32" si="5">SUM(H22:H31)</f>
        <v>395000000</v>
      </c>
      <c r="I32" s="108">
        <f t="shared" ref="I32" si="6">SUM(I22:I31)</f>
        <v>400000000</v>
      </c>
    </row>
  </sheetData>
  <sheetProtection selectLockedCells="1" selectUnlockedCells="1"/>
  <mergeCells count="3">
    <mergeCell ref="B8:I8"/>
    <mergeCell ref="B21:I21"/>
    <mergeCell ref="A4:I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6</vt:i4>
      </vt:variant>
    </vt:vector>
  </HeadingPairs>
  <TitlesOfParts>
    <vt:vector size="1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 </vt:lpstr>
      <vt:lpstr>9. melléklet</vt:lpstr>
      <vt:lpstr>10. melléklet</vt:lpstr>
      <vt:lpstr>11. melléklet</vt:lpstr>
      <vt:lpstr>12. melléklet</vt:lpstr>
      <vt:lpstr>13. melléklet</vt:lpstr>
      <vt:lpstr>'1. melléklet'!Nyomtatási_terület</vt:lpstr>
      <vt:lpstr>'10. melléklet'!Nyomtatási_terület</vt:lpstr>
      <vt:lpstr>'11. melléklet'!Nyomtatási_terület</vt:lpstr>
      <vt:lpstr>'12. melléklet'!Nyomtatási_terület</vt:lpstr>
      <vt:lpstr>'3. melléklet'!Nyomtatási_terület</vt:lpstr>
      <vt:lpstr>'5.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2024-04-22T10:40:47Z</cp:lastPrinted>
  <dcterms:created xsi:type="dcterms:W3CDTF">2014-02-03T15:00:44Z</dcterms:created>
  <dcterms:modified xsi:type="dcterms:W3CDTF">2024-05-03T12:18:35Z</dcterms:modified>
</cp:coreProperties>
</file>