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19" r:id="rId15"/>
    <sheet name="16. melléklet" sheetId="23" r:id="rId16"/>
  </sheets>
  <definedNames>
    <definedName name="_xlnm.Print_Area" localSheetId="0">'1. melléklet'!$A$1:$H$82</definedName>
    <definedName name="_xlnm.Print_Area" localSheetId="10">'11. melléklet'!$A$1:$E$38</definedName>
    <definedName name="_xlnm.Print_Area" localSheetId="11">'12. melléklet'!$A$1:$G$41</definedName>
    <definedName name="_xlnm.Print_Area" localSheetId="12">'13. melléklet'!$A$1:$O$24</definedName>
  </definedNames>
  <calcPr calcId="181029"/>
</workbook>
</file>

<file path=xl/calcChain.xml><?xml version="1.0" encoding="utf-8"?>
<calcChain xmlns="http://schemas.openxmlformats.org/spreadsheetml/2006/main">
  <c r="F2" i="31" l="1"/>
  <c r="K2" i="2"/>
  <c r="J18" i="30"/>
  <c r="J34" i="30"/>
  <c r="H51" i="1"/>
  <c r="H52" i="1"/>
  <c r="H33" i="1"/>
  <c r="H30" i="1"/>
  <c r="H29" i="1"/>
  <c r="H13" i="1"/>
  <c r="O11" i="25"/>
  <c r="O10" i="25"/>
  <c r="E38" i="11"/>
  <c r="G25" i="11"/>
  <c r="G26" i="11"/>
  <c r="D28" i="10" l="1"/>
  <c r="D9" i="10"/>
  <c r="D17" i="10" s="1"/>
  <c r="J13" i="30" l="1"/>
  <c r="C18" i="31" l="1"/>
  <c r="F24" i="2"/>
  <c r="C24" i="2"/>
  <c r="C23" i="2"/>
  <c r="F17" i="2"/>
  <c r="C17" i="2"/>
  <c r="I95" i="7" l="1"/>
  <c r="I21" i="8"/>
  <c r="I9" i="8"/>
  <c r="I9" i="7"/>
  <c r="I18" i="7"/>
  <c r="E91" i="7"/>
  <c r="E94" i="7" s="1"/>
  <c r="E86" i="7"/>
  <c r="E80" i="7"/>
  <c r="E74" i="7"/>
  <c r="E68" i="7"/>
  <c r="E63" i="7" s="1"/>
  <c r="E58" i="7"/>
  <c r="E52" i="7"/>
  <c r="E51" i="7" s="1"/>
  <c r="E48" i="7"/>
  <c r="E45" i="7"/>
  <c r="E42" i="7"/>
  <c r="E39" i="7"/>
  <c r="E36" i="7"/>
  <c r="E33" i="7"/>
  <c r="E24" i="7"/>
  <c r="E20" i="7"/>
  <c r="E18" i="7"/>
  <c r="E10" i="7"/>
  <c r="E9" i="7" s="1"/>
  <c r="I41" i="8"/>
  <c r="I40" i="8"/>
  <c r="I38" i="8"/>
  <c r="I37" i="8"/>
  <c r="I36" i="8"/>
  <c r="I35" i="8"/>
  <c r="I33" i="8"/>
  <c r="I32" i="8"/>
  <c r="I30" i="8"/>
  <c r="I29" i="8"/>
  <c r="I28" i="8"/>
  <c r="I27" i="8"/>
  <c r="I26" i="8"/>
  <c r="I25" i="8"/>
  <c r="I24" i="8"/>
  <c r="I23" i="8"/>
  <c r="I22" i="8"/>
  <c r="I17" i="8"/>
  <c r="I16" i="8"/>
  <c r="I13" i="8"/>
  <c r="I12" i="8"/>
  <c r="I11" i="8"/>
  <c r="I10" i="8"/>
  <c r="E90" i="7" l="1"/>
  <c r="E44" i="7"/>
  <c r="E95" i="7"/>
  <c r="E79" i="7"/>
  <c r="E35" i="7"/>
  <c r="E49" i="7"/>
  <c r="F22" i="8" l="1"/>
  <c r="G22" i="8"/>
  <c r="H22" i="8"/>
  <c r="E22" i="8"/>
  <c r="E21" i="8" s="1"/>
  <c r="E42" i="8" s="1"/>
  <c r="E39" i="8"/>
  <c r="E34" i="8" s="1"/>
  <c r="E30" i="8"/>
  <c r="E18" i="8"/>
  <c r="E9" i="8"/>
  <c r="E14" i="8" s="1"/>
  <c r="I93" i="7"/>
  <c r="I92" i="7"/>
  <c r="I88" i="7"/>
  <c r="I87" i="7"/>
  <c r="I85" i="7"/>
  <c r="I84" i="7"/>
  <c r="I83" i="7"/>
  <c r="I82" i="7"/>
  <c r="I78" i="7"/>
  <c r="I77" i="7"/>
  <c r="I76" i="7"/>
  <c r="I75" i="7"/>
  <c r="I73" i="7"/>
  <c r="I72" i="7"/>
  <c r="I71" i="7"/>
  <c r="I70" i="7"/>
  <c r="I69" i="7"/>
  <c r="I67" i="7"/>
  <c r="I66" i="7"/>
  <c r="I65" i="7"/>
  <c r="I64" i="7"/>
  <c r="I62" i="7"/>
  <c r="I61" i="7"/>
  <c r="I60" i="7"/>
  <c r="I59" i="7"/>
  <c r="I57" i="7"/>
  <c r="I56" i="7"/>
  <c r="I55" i="7"/>
  <c r="I53" i="7"/>
  <c r="I46" i="7"/>
  <c r="I43" i="7"/>
  <c r="I40" i="7"/>
  <c r="I38" i="7"/>
  <c r="I34" i="7"/>
  <c r="I32" i="7"/>
  <c r="I30" i="7"/>
  <c r="I29" i="7"/>
  <c r="I28" i="7"/>
  <c r="I27" i="7"/>
  <c r="I26" i="7"/>
  <c r="I25" i="7"/>
  <c r="I23" i="7"/>
  <c r="I22" i="7"/>
  <c r="I21" i="7"/>
  <c r="I19" i="7"/>
  <c r="I17" i="7"/>
  <c r="I14" i="7"/>
  <c r="I13" i="7"/>
  <c r="I12" i="7"/>
  <c r="I11" i="7"/>
  <c r="I44" i="30" l="1"/>
  <c r="D22" i="10" l="1"/>
  <c r="D25" i="10"/>
  <c r="D29" i="10" s="1"/>
  <c r="G9" i="11"/>
  <c r="J42" i="30"/>
  <c r="J41" i="30"/>
  <c r="J40" i="30"/>
  <c r="J39" i="30"/>
  <c r="J37" i="30"/>
  <c r="J36" i="30"/>
  <c r="J35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7" i="30"/>
  <c r="J16" i="30"/>
  <c r="J15" i="30"/>
  <c r="J14" i="30"/>
  <c r="J12" i="30"/>
  <c r="J11" i="30"/>
  <c r="J10" i="30"/>
  <c r="J9" i="30"/>
  <c r="J8" i="30"/>
  <c r="E45" i="30"/>
  <c r="F43" i="30"/>
  <c r="F41" i="30"/>
  <c r="F40" i="30"/>
  <c r="F35" i="30"/>
  <c r="F32" i="30"/>
  <c r="F29" i="30"/>
  <c r="F23" i="30"/>
  <c r="F22" i="30"/>
  <c r="F20" i="30"/>
  <c r="F18" i="30"/>
  <c r="F17" i="30"/>
  <c r="F12" i="30"/>
  <c r="F11" i="30"/>
  <c r="F10" i="30"/>
  <c r="F9" i="30"/>
  <c r="F8" i="30"/>
  <c r="C41" i="11" l="1"/>
  <c r="D41" i="11"/>
  <c r="E41" i="11"/>
  <c r="C38" i="11"/>
  <c r="D38" i="11"/>
  <c r="G21" i="11"/>
  <c r="F22" i="11" l="1"/>
  <c r="E22" i="11"/>
  <c r="D22" i="11"/>
  <c r="C22" i="11"/>
  <c r="G18" i="11" l="1"/>
  <c r="G40" i="11"/>
  <c r="G37" i="11"/>
  <c r="G35" i="11"/>
  <c r="G34" i="11"/>
  <c r="G33" i="11"/>
  <c r="G32" i="11"/>
  <c r="G31" i="11"/>
  <c r="G30" i="11"/>
  <c r="G29" i="11"/>
  <c r="G28" i="11"/>
  <c r="G27" i="11"/>
  <c r="G24" i="11"/>
  <c r="G20" i="11"/>
  <c r="G19" i="11"/>
  <c r="G17" i="11"/>
  <c r="G16" i="11"/>
  <c r="G15" i="11"/>
  <c r="G14" i="11"/>
  <c r="G13" i="11"/>
  <c r="G12" i="11"/>
  <c r="G11" i="11"/>
  <c r="G10" i="11"/>
  <c r="D21" i="31" l="1"/>
  <c r="D10" i="18" l="1"/>
  <c r="C10" i="18"/>
  <c r="C8" i="18" s="1"/>
  <c r="C14" i="18" s="1"/>
  <c r="D45" i="30"/>
  <c r="F45" i="30" s="1"/>
  <c r="C45" i="30"/>
  <c r="D8" i="18" l="1"/>
  <c r="D14" i="18" s="1"/>
  <c r="F31" i="13" l="1"/>
  <c r="G31" i="13"/>
  <c r="H31" i="13"/>
  <c r="E17" i="13"/>
  <c r="E18" i="13"/>
  <c r="E10" i="13"/>
  <c r="D10" i="13"/>
  <c r="C10" i="13"/>
  <c r="D18" i="13"/>
  <c r="C18" i="13"/>
  <c r="C19" i="31" l="1"/>
  <c r="C16" i="31"/>
  <c r="D21" i="1" l="1"/>
  <c r="D22" i="1"/>
  <c r="D11" i="1"/>
  <c r="F80" i="7"/>
  <c r="G80" i="7"/>
  <c r="H80" i="7"/>
  <c r="E52" i="1"/>
  <c r="F52" i="1"/>
  <c r="G52" i="1"/>
  <c r="D52" i="1"/>
  <c r="G20" i="7"/>
  <c r="F10" i="7"/>
  <c r="G10" i="7"/>
  <c r="G9" i="7" s="1"/>
  <c r="H10" i="7"/>
  <c r="D10" i="1"/>
  <c r="D14" i="31"/>
  <c r="E14" i="31"/>
  <c r="F14" i="31"/>
  <c r="C14" i="31"/>
  <c r="F41" i="11"/>
  <c r="G41" i="11" s="1"/>
  <c r="F38" i="11"/>
  <c r="G38" i="11" s="1"/>
  <c r="G22" i="11"/>
  <c r="I10" i="7" l="1"/>
  <c r="I80" i="7"/>
  <c r="F9" i="7"/>
  <c r="D9" i="13"/>
  <c r="C9" i="13"/>
  <c r="H9" i="7"/>
  <c r="E9" i="13"/>
  <c r="F21" i="31"/>
  <c r="F22" i="31" s="1"/>
  <c r="F24" i="31" s="1"/>
  <c r="E21" i="31"/>
  <c r="E22" i="31" s="1"/>
  <c r="E24" i="31" s="1"/>
  <c r="D22" i="31"/>
  <c r="D24" i="31" s="1"/>
  <c r="E77" i="1" l="1"/>
  <c r="F77" i="1"/>
  <c r="G77" i="1"/>
  <c r="D77" i="1"/>
  <c r="H77" i="1" l="1"/>
  <c r="F30" i="8"/>
  <c r="G30" i="8"/>
  <c r="H30" i="8"/>
  <c r="H18" i="8"/>
  <c r="I18" i="8" s="1"/>
  <c r="G18" i="8"/>
  <c r="F18" i="8"/>
  <c r="E43" i="1"/>
  <c r="F43" i="1"/>
  <c r="G43" i="1"/>
  <c r="D43" i="1"/>
  <c r="G28" i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H12" i="1" s="1"/>
  <c r="E13" i="1"/>
  <c r="F13" i="1"/>
  <c r="G13" i="1"/>
  <c r="D13" i="1"/>
  <c r="D12" i="1"/>
  <c r="H48" i="7"/>
  <c r="G48" i="7"/>
  <c r="F48" i="7"/>
  <c r="H9" i="8"/>
  <c r="G9" i="8"/>
  <c r="G14" i="8" s="1"/>
  <c r="F9" i="8"/>
  <c r="F14" i="8" s="1"/>
  <c r="E80" i="1"/>
  <c r="E81" i="1" s="1"/>
  <c r="F80" i="1"/>
  <c r="F81" i="1" s="1"/>
  <c r="G80" i="1"/>
  <c r="D80" i="1"/>
  <c r="D81" i="1" s="1"/>
  <c r="E69" i="1"/>
  <c r="F69" i="1"/>
  <c r="G69" i="1"/>
  <c r="E70" i="1"/>
  <c r="F70" i="1"/>
  <c r="G70" i="1"/>
  <c r="E71" i="1"/>
  <c r="F71" i="1"/>
  <c r="G71" i="1"/>
  <c r="D70" i="1"/>
  <c r="D71" i="1"/>
  <c r="D69" i="1"/>
  <c r="E50" i="1"/>
  <c r="F50" i="1"/>
  <c r="G50" i="1"/>
  <c r="E51" i="1"/>
  <c r="F51" i="1"/>
  <c r="G51" i="1"/>
  <c r="E53" i="1"/>
  <c r="F53" i="1"/>
  <c r="G53" i="1"/>
  <c r="E54" i="1"/>
  <c r="F54" i="1"/>
  <c r="G54" i="1"/>
  <c r="E55" i="1"/>
  <c r="F55" i="1"/>
  <c r="G55" i="1"/>
  <c r="E57" i="1"/>
  <c r="F57" i="1"/>
  <c r="G57" i="1"/>
  <c r="E58" i="1"/>
  <c r="F58" i="1"/>
  <c r="G58" i="1"/>
  <c r="E59" i="1"/>
  <c r="F59" i="1"/>
  <c r="G59" i="1"/>
  <c r="D59" i="1"/>
  <c r="D58" i="1"/>
  <c r="D57" i="1"/>
  <c r="D55" i="1"/>
  <c r="D53" i="1"/>
  <c r="D54" i="1"/>
  <c r="D51" i="1"/>
  <c r="D50" i="1"/>
  <c r="E62" i="1"/>
  <c r="F62" i="1"/>
  <c r="G62" i="1"/>
  <c r="E63" i="1"/>
  <c r="F63" i="1"/>
  <c r="G63" i="1"/>
  <c r="E64" i="1"/>
  <c r="F64" i="1"/>
  <c r="G64" i="1"/>
  <c r="E65" i="1"/>
  <c r="F65" i="1"/>
  <c r="G65" i="1"/>
  <c r="D63" i="1"/>
  <c r="D64" i="1"/>
  <c r="D65" i="1"/>
  <c r="D62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E21" i="1"/>
  <c r="F21" i="1"/>
  <c r="G21" i="1"/>
  <c r="E23" i="1"/>
  <c r="F23" i="1"/>
  <c r="G23" i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H11" i="1" l="1"/>
  <c r="H71" i="1"/>
  <c r="H70" i="1"/>
  <c r="H57" i="1"/>
  <c r="H26" i="1"/>
  <c r="H20" i="1"/>
  <c r="H36" i="1"/>
  <c r="I48" i="7"/>
  <c r="G19" i="8"/>
  <c r="H28" i="1"/>
  <c r="H21" i="1"/>
  <c r="H63" i="1"/>
  <c r="H23" i="1"/>
  <c r="H64" i="1"/>
  <c r="H58" i="1"/>
  <c r="H53" i="1"/>
  <c r="H25" i="1"/>
  <c r="D68" i="1"/>
  <c r="H39" i="1"/>
  <c r="H62" i="1"/>
  <c r="H55" i="1"/>
  <c r="H50" i="1"/>
  <c r="H69" i="1"/>
  <c r="H80" i="1"/>
  <c r="H65" i="1"/>
  <c r="H59" i="1"/>
  <c r="H54" i="1"/>
  <c r="H22" i="1"/>
  <c r="H24" i="1"/>
  <c r="H43" i="1"/>
  <c r="E68" i="1"/>
  <c r="C12" i="13"/>
  <c r="F68" i="1"/>
  <c r="G68" i="1"/>
  <c r="C13" i="2"/>
  <c r="F19" i="8"/>
  <c r="H14" i="8"/>
  <c r="I14" i="8" s="1"/>
  <c r="E19" i="8"/>
  <c r="D19" i="1"/>
  <c r="D56" i="1"/>
  <c r="F56" i="1"/>
  <c r="G56" i="1"/>
  <c r="E49" i="1"/>
  <c r="E56" i="1"/>
  <c r="F49" i="1"/>
  <c r="D49" i="1"/>
  <c r="G49" i="1"/>
  <c r="H49" i="1" l="1"/>
  <c r="H68" i="1"/>
  <c r="H19" i="8"/>
  <c r="I19" i="8" s="1"/>
  <c r="H56" i="1"/>
  <c r="E67" i="1"/>
  <c r="F67" i="1"/>
  <c r="G67" i="1"/>
  <c r="D67" i="1"/>
  <c r="E60" i="1"/>
  <c r="F60" i="1"/>
  <c r="G60" i="1"/>
  <c r="D60" i="1"/>
  <c r="H67" i="1" l="1"/>
  <c r="H60" i="1"/>
  <c r="I45" i="30"/>
  <c r="H45" i="30"/>
  <c r="G45" i="30"/>
  <c r="J45" i="30" l="1"/>
  <c r="G44" i="30"/>
  <c r="G46" i="30" s="1"/>
  <c r="C44" i="30"/>
  <c r="C46" i="30" s="1"/>
  <c r="F39" i="7" l="1"/>
  <c r="G39" i="7"/>
  <c r="H39" i="7"/>
  <c r="I39" i="7" l="1"/>
  <c r="C17" i="13"/>
  <c r="D12" i="9" l="1"/>
  <c r="F26" i="2" l="1"/>
  <c r="D26" i="2"/>
  <c r="E26" i="2"/>
  <c r="C26" i="2"/>
  <c r="F19" i="2"/>
  <c r="D19" i="2"/>
  <c r="E19" i="2"/>
  <c r="C19" i="2"/>
  <c r="E33" i="1"/>
  <c r="F33" i="1"/>
  <c r="G33" i="1"/>
  <c r="D33" i="1"/>
  <c r="F36" i="7"/>
  <c r="D14" i="13" s="1"/>
  <c r="G36" i="7"/>
  <c r="H36" i="7"/>
  <c r="C14" i="13"/>
  <c r="E14" i="13" l="1"/>
  <c r="I36" i="7"/>
  <c r="C13" i="13"/>
  <c r="C15" i="13"/>
  <c r="D75" i="1"/>
  <c r="D74" i="1"/>
  <c r="C16" i="13" l="1"/>
  <c r="D76" i="1"/>
  <c r="H19" i="2"/>
  <c r="C26" i="13" s="1"/>
  <c r="E45" i="8"/>
  <c r="D61" i="1"/>
  <c r="D66" i="1"/>
  <c r="D73" i="1"/>
  <c r="D48" i="1" l="1"/>
  <c r="C11" i="13"/>
  <c r="C19" i="13" s="1"/>
  <c r="D72" i="1" l="1"/>
  <c r="D78" i="1" s="1"/>
  <c r="D82" i="1" s="1"/>
  <c r="D29" i="13"/>
  <c r="I26" i="2" l="1"/>
  <c r="J26" i="2"/>
  <c r="K26" i="2"/>
  <c r="E29" i="13" s="1"/>
  <c r="H26" i="2"/>
  <c r="C29" i="13" s="1"/>
  <c r="G81" i="1"/>
  <c r="H81" i="1" s="1"/>
  <c r="F42" i="7" l="1"/>
  <c r="G42" i="7"/>
  <c r="G44" i="7" s="1"/>
  <c r="H42" i="7"/>
  <c r="G24" i="7"/>
  <c r="E75" i="1"/>
  <c r="F75" i="1"/>
  <c r="I42" i="7" l="1"/>
  <c r="H44" i="7"/>
  <c r="E16" i="13"/>
  <c r="F44" i="7"/>
  <c r="D16" i="13"/>
  <c r="E13" i="2"/>
  <c r="F19" i="1"/>
  <c r="G75" i="1"/>
  <c r="H19" i="13"/>
  <c r="G19" i="13"/>
  <c r="I44" i="7" l="1"/>
  <c r="D45" i="1"/>
  <c r="K19" i="2" l="1"/>
  <c r="E26" i="13" s="1"/>
  <c r="I19" i="2"/>
  <c r="D26" i="13" s="1"/>
  <c r="J19" i="2"/>
  <c r="G73" i="1"/>
  <c r="F73" i="1"/>
  <c r="E73" i="1"/>
  <c r="F19" i="13"/>
  <c r="H44" i="30"/>
  <c r="H73" i="1" l="1"/>
  <c r="O13" i="14"/>
  <c r="J44" i="30" l="1"/>
  <c r="D44" i="30"/>
  <c r="E44" i="30"/>
  <c r="F44" i="30" l="1"/>
  <c r="I28" i="2"/>
  <c r="J28" i="2"/>
  <c r="K28" i="2"/>
  <c r="H28" i="2"/>
  <c r="E28" i="2" l="1"/>
  <c r="F28" i="2"/>
  <c r="D28" i="2"/>
  <c r="C28" i="2" l="1"/>
  <c r="F45" i="7" l="1"/>
  <c r="G45" i="7"/>
  <c r="H45" i="7"/>
  <c r="I45" i="7" l="1"/>
  <c r="D8" i="9"/>
  <c r="D35" i="9" s="1"/>
  <c r="F20" i="7" l="1"/>
  <c r="H20" i="7"/>
  <c r="F91" i="7"/>
  <c r="F94" i="7" s="1"/>
  <c r="G91" i="7"/>
  <c r="G94" i="7" s="1"/>
  <c r="H91" i="7"/>
  <c r="F39" i="8"/>
  <c r="G39" i="8"/>
  <c r="H39" i="8"/>
  <c r="I39" i="8" s="1"/>
  <c r="C15" i="31" l="1"/>
  <c r="C21" i="31" s="1"/>
  <c r="C22" i="31" s="1"/>
  <c r="C24" i="31" s="1"/>
  <c r="I20" i="7"/>
  <c r="H94" i="7"/>
  <c r="I94" i="7" s="1"/>
  <c r="I91" i="7"/>
  <c r="D17" i="13"/>
  <c r="I9" i="2" l="1"/>
  <c r="D22" i="13" s="1"/>
  <c r="J9" i="2"/>
  <c r="I11" i="2"/>
  <c r="D24" i="13" s="1"/>
  <c r="J11" i="2"/>
  <c r="I12" i="2"/>
  <c r="J12" i="2"/>
  <c r="I13" i="2"/>
  <c r="J13" i="2"/>
  <c r="I14" i="2"/>
  <c r="J14" i="2"/>
  <c r="I15" i="2"/>
  <c r="D30" i="13" s="1"/>
  <c r="J15" i="2"/>
  <c r="E20" i="2"/>
  <c r="E10" i="2"/>
  <c r="E11" i="2"/>
  <c r="E12" i="2"/>
  <c r="E8" i="2"/>
  <c r="E9" i="2"/>
  <c r="F44" i="1"/>
  <c r="G45" i="1"/>
  <c r="E44" i="1"/>
  <c r="F16" i="1"/>
  <c r="G16" i="1"/>
  <c r="F17" i="1"/>
  <c r="F18" i="1"/>
  <c r="G18" i="1"/>
  <c r="F10" i="1"/>
  <c r="G10" i="1"/>
  <c r="F14" i="1"/>
  <c r="G14" i="1"/>
  <c r="F34" i="1"/>
  <c r="G34" i="1"/>
  <c r="D25" i="13" l="1"/>
  <c r="G9" i="1"/>
  <c r="F9" i="1"/>
  <c r="F45" i="1"/>
  <c r="G32" i="1"/>
  <c r="F32" i="1"/>
  <c r="E45" i="1"/>
  <c r="H45" i="1" s="1"/>
  <c r="F15" i="1"/>
  <c r="G21" i="8"/>
  <c r="G34" i="8"/>
  <c r="G42" i="8" s="1"/>
  <c r="G33" i="7"/>
  <c r="G18" i="7"/>
  <c r="G86" i="7"/>
  <c r="G74" i="7"/>
  <c r="G68" i="7"/>
  <c r="G58" i="7"/>
  <c r="G52" i="7"/>
  <c r="H34" i="8"/>
  <c r="I34" i="8" s="1"/>
  <c r="H86" i="7"/>
  <c r="H52" i="7"/>
  <c r="H58" i="7"/>
  <c r="H68" i="7"/>
  <c r="H24" i="7"/>
  <c r="K9" i="2"/>
  <c r="E22" i="13" s="1"/>
  <c r="K11" i="2"/>
  <c r="E24" i="13" s="1"/>
  <c r="K12" i="2"/>
  <c r="K13" i="2"/>
  <c r="K14" i="2"/>
  <c r="K15" i="2"/>
  <c r="E10" i="18" s="1"/>
  <c r="F20" i="2"/>
  <c r="F10" i="2"/>
  <c r="F12" i="2"/>
  <c r="F8" i="2"/>
  <c r="F9" i="2"/>
  <c r="H33" i="7"/>
  <c r="D38" i="1"/>
  <c r="H74" i="7"/>
  <c r="H20" i="2"/>
  <c r="C27" i="13" s="1"/>
  <c r="F52" i="7"/>
  <c r="F58" i="7"/>
  <c r="F68" i="7"/>
  <c r="E30" i="13"/>
  <c r="F86" i="7"/>
  <c r="E76" i="1" s="1"/>
  <c r="I21" i="2"/>
  <c r="D28" i="13" s="1"/>
  <c r="F21" i="8"/>
  <c r="F34" i="8"/>
  <c r="F24" i="7"/>
  <c r="D12" i="13" s="1"/>
  <c r="F33" i="7"/>
  <c r="D13" i="13" s="1"/>
  <c r="H9" i="2"/>
  <c r="C22" i="13" s="1"/>
  <c r="H11" i="2"/>
  <c r="C24" i="13" s="1"/>
  <c r="H12" i="2"/>
  <c r="H13" i="2"/>
  <c r="H14" i="2"/>
  <c r="H15" i="2"/>
  <c r="C30" i="13" s="1"/>
  <c r="C10" i="2"/>
  <c r="C12" i="2"/>
  <c r="C8" i="2"/>
  <c r="C9" i="2"/>
  <c r="E38" i="1"/>
  <c r="D16" i="1"/>
  <c r="D18" i="1"/>
  <c r="D14" i="1"/>
  <c r="D9" i="1" s="1"/>
  <c r="D34" i="1"/>
  <c r="D2" i="9"/>
  <c r="O21" i="14"/>
  <c r="F74" i="7"/>
  <c r="D10" i="2"/>
  <c r="D12" i="2"/>
  <c r="D8" i="2"/>
  <c r="D9" i="2"/>
  <c r="D20" i="2"/>
  <c r="E16" i="1"/>
  <c r="H16" i="1" s="1"/>
  <c r="E18" i="1"/>
  <c r="H18" i="1" s="1"/>
  <c r="E10" i="1"/>
  <c r="H10" i="1" s="1"/>
  <c r="E14" i="1"/>
  <c r="H14" i="1" s="1"/>
  <c r="E34" i="1"/>
  <c r="H34" i="1" s="1"/>
  <c r="M2" i="30"/>
  <c r="C20" i="2"/>
  <c r="O12" i="14"/>
  <c r="O9" i="14"/>
  <c r="I2" i="7"/>
  <c r="I2" i="8"/>
  <c r="F2" i="18"/>
  <c r="F2" i="19"/>
  <c r="E2" i="10"/>
  <c r="G2" i="11"/>
  <c r="O18" i="14"/>
  <c r="O19" i="14"/>
  <c r="O20" i="14"/>
  <c r="O22" i="14"/>
  <c r="O17" i="14"/>
  <c r="O10" i="14"/>
  <c r="O11" i="14"/>
  <c r="E2" i="26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H2" i="13"/>
  <c r="B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I74" i="7" l="1"/>
  <c r="I68" i="7"/>
  <c r="I58" i="7"/>
  <c r="I52" i="7"/>
  <c r="H21" i="8"/>
  <c r="C25" i="13"/>
  <c r="E13" i="13"/>
  <c r="I33" i="7"/>
  <c r="I86" i="7"/>
  <c r="E12" i="13"/>
  <c r="I24" i="7"/>
  <c r="E8" i="18"/>
  <c r="F10" i="18"/>
  <c r="E9" i="1"/>
  <c r="H9" i="1" s="1"/>
  <c r="E25" i="13"/>
  <c r="H90" i="7"/>
  <c r="G76" i="1"/>
  <c r="H76" i="1" s="1"/>
  <c r="G19" i="1"/>
  <c r="F13" i="2"/>
  <c r="G90" i="7"/>
  <c r="F76" i="1"/>
  <c r="D13" i="2"/>
  <c r="E19" i="1"/>
  <c r="F42" i="8"/>
  <c r="F90" i="7"/>
  <c r="G35" i="7"/>
  <c r="H63" i="7"/>
  <c r="G66" i="1"/>
  <c r="G74" i="1"/>
  <c r="F74" i="1"/>
  <c r="F63" i="7"/>
  <c r="E61" i="1" s="1"/>
  <c r="E66" i="1"/>
  <c r="G63" i="7"/>
  <c r="F61" i="1" s="1"/>
  <c r="F66" i="1"/>
  <c r="I20" i="2"/>
  <c r="D27" i="13" s="1"/>
  <c r="E74" i="1"/>
  <c r="G49" i="7"/>
  <c r="E32" i="1"/>
  <c r="H32" i="1" s="1"/>
  <c r="D32" i="1"/>
  <c r="G35" i="1"/>
  <c r="H10" i="2"/>
  <c r="C23" i="13" s="1"/>
  <c r="F21" i="2"/>
  <c r="M23" i="25"/>
  <c r="J23" i="25"/>
  <c r="I23" i="25"/>
  <c r="F23" i="25"/>
  <c r="E23" i="25"/>
  <c r="D29" i="1"/>
  <c r="H46" i="30"/>
  <c r="G45" i="8"/>
  <c r="N24" i="14"/>
  <c r="J24" i="14"/>
  <c r="E24" i="14"/>
  <c r="I24" i="14"/>
  <c r="F24" i="14"/>
  <c r="K24" i="14"/>
  <c r="H24" i="14"/>
  <c r="G24" i="14"/>
  <c r="M24" i="14"/>
  <c r="G23" i="25"/>
  <c r="K23" i="25"/>
  <c r="F45" i="8"/>
  <c r="O23" i="14"/>
  <c r="L24" i="14"/>
  <c r="D24" i="14"/>
  <c r="D23" i="25"/>
  <c r="H23" i="25"/>
  <c r="L23" i="25"/>
  <c r="N23" i="25"/>
  <c r="O22" i="25"/>
  <c r="C23" i="25"/>
  <c r="O15" i="25"/>
  <c r="K21" i="2"/>
  <c r="E28" i="13" s="1"/>
  <c r="D35" i="1"/>
  <c r="C21" i="2"/>
  <c r="D14" i="2"/>
  <c r="D21" i="2"/>
  <c r="D15" i="13"/>
  <c r="C22" i="2"/>
  <c r="H21" i="2"/>
  <c r="F14" i="2"/>
  <c r="G29" i="1"/>
  <c r="J20" i="2"/>
  <c r="D46" i="30"/>
  <c r="E29" i="1"/>
  <c r="G17" i="1"/>
  <c r="E22" i="2"/>
  <c r="F38" i="1"/>
  <c r="J21" i="2"/>
  <c r="D22" i="2"/>
  <c r="E46" i="30"/>
  <c r="F22" i="2"/>
  <c r="G38" i="1"/>
  <c r="H38" i="1" s="1"/>
  <c r="G51" i="7"/>
  <c r="E14" i="2"/>
  <c r="F29" i="1"/>
  <c r="F31" i="1" s="1"/>
  <c r="F35" i="1"/>
  <c r="E21" i="2"/>
  <c r="I46" i="30"/>
  <c r="H18" i="7"/>
  <c r="F11" i="2"/>
  <c r="E35" i="1"/>
  <c r="K20" i="2"/>
  <c r="E27" i="13" s="1"/>
  <c r="H51" i="7"/>
  <c r="F51" i="7"/>
  <c r="C14" i="2"/>
  <c r="C11" i="2"/>
  <c r="D11" i="2"/>
  <c r="E17" i="1"/>
  <c r="E15" i="1" s="1"/>
  <c r="D17" i="1"/>
  <c r="E15" i="13"/>
  <c r="F18" i="7"/>
  <c r="D11" i="13" s="1"/>
  <c r="H74" i="1" l="1"/>
  <c r="I51" i="7"/>
  <c r="H42" i="8"/>
  <c r="I42" i="8" s="1"/>
  <c r="H45" i="8"/>
  <c r="I45" i="8" s="1"/>
  <c r="F46" i="30"/>
  <c r="I63" i="7"/>
  <c r="H17" i="1"/>
  <c r="I90" i="7"/>
  <c r="H35" i="1"/>
  <c r="H66" i="1"/>
  <c r="H19" i="1"/>
  <c r="E14" i="18"/>
  <c r="F14" i="18" s="1"/>
  <c r="F8" i="18"/>
  <c r="J46" i="30"/>
  <c r="H25" i="2"/>
  <c r="C28" i="13"/>
  <c r="H35" i="7"/>
  <c r="G61" i="1"/>
  <c r="H61" i="1" s="1"/>
  <c r="F79" i="7"/>
  <c r="K10" i="2"/>
  <c r="E23" i="13" s="1"/>
  <c r="H79" i="7"/>
  <c r="G79" i="7"/>
  <c r="F35" i="7"/>
  <c r="E48" i="1"/>
  <c r="E72" i="1" s="1"/>
  <c r="E78" i="1" s="1"/>
  <c r="J10" i="2"/>
  <c r="D16" i="2"/>
  <c r="I25" i="2"/>
  <c r="C16" i="2"/>
  <c r="F16" i="2"/>
  <c r="E16" i="2"/>
  <c r="I10" i="2"/>
  <c r="D23" i="13" s="1"/>
  <c r="F40" i="1"/>
  <c r="G40" i="1"/>
  <c r="D40" i="1"/>
  <c r="E40" i="1"/>
  <c r="E31" i="1"/>
  <c r="G95" i="7"/>
  <c r="F48" i="1"/>
  <c r="F72" i="1" s="1"/>
  <c r="F78" i="1" s="1"/>
  <c r="H95" i="7"/>
  <c r="G48" i="1"/>
  <c r="E11" i="13"/>
  <c r="E19" i="13" s="1"/>
  <c r="D23" i="2"/>
  <c r="D25" i="2" s="1"/>
  <c r="F23" i="2"/>
  <c r="E41" i="1"/>
  <c r="F41" i="1"/>
  <c r="E23" i="2"/>
  <c r="E25" i="2" s="1"/>
  <c r="D19" i="13"/>
  <c r="H8" i="2"/>
  <c r="O23" i="25"/>
  <c r="J25" i="2"/>
  <c r="K25" i="2"/>
  <c r="G15" i="1"/>
  <c r="H15" i="1" s="1"/>
  <c r="O14" i="14"/>
  <c r="O15" i="14" s="1"/>
  <c r="C15" i="14"/>
  <c r="C24" i="14" s="1"/>
  <c r="O24" i="14" s="1"/>
  <c r="K8" i="2"/>
  <c r="E21" i="13" s="1"/>
  <c r="F95" i="7"/>
  <c r="I8" i="2"/>
  <c r="D21" i="13" s="1"/>
  <c r="J8" i="2"/>
  <c r="H49" i="7"/>
  <c r="F49" i="7"/>
  <c r="D15" i="1"/>
  <c r="D41" i="1" s="1"/>
  <c r="D46" i="1" s="1"/>
  <c r="D31" i="13" l="1"/>
  <c r="H48" i="1"/>
  <c r="H40" i="1"/>
  <c r="I79" i="7"/>
  <c r="I35" i="7"/>
  <c r="I49" i="7"/>
  <c r="H18" i="2"/>
  <c r="H29" i="2" s="1"/>
  <c r="C21" i="13"/>
  <c r="C31" i="13" s="1"/>
  <c r="E31" i="13"/>
  <c r="K18" i="2"/>
  <c r="K29" i="2" s="1"/>
  <c r="I18" i="2"/>
  <c r="I29" i="2" s="1"/>
  <c r="J18" i="2"/>
  <c r="J29" i="2" s="1"/>
  <c r="G72" i="1"/>
  <c r="G41" i="1"/>
  <c r="H41" i="1" s="1"/>
  <c r="G31" i="1"/>
  <c r="H31" i="1" s="1"/>
  <c r="D31" i="1"/>
  <c r="C25" i="2"/>
  <c r="F82" i="1"/>
  <c r="C18" i="2" l="1"/>
  <c r="C29" i="2" s="1"/>
  <c r="G78" i="1"/>
  <c r="H78" i="1" s="1"/>
  <c r="H72" i="1"/>
  <c r="D18" i="2"/>
  <c r="D29" i="2" s="1"/>
  <c r="E18" i="2"/>
  <c r="E29" i="2" s="1"/>
  <c r="F18" i="2"/>
  <c r="E82" i="1"/>
  <c r="G82" i="1" l="1"/>
  <c r="H82" i="1" s="1"/>
  <c r="F46" i="1" l="1"/>
  <c r="G46" i="1"/>
  <c r="E46" i="1"/>
  <c r="H46" i="1" l="1"/>
  <c r="F25" i="2"/>
  <c r="F29" i="2" s="1"/>
</calcChain>
</file>

<file path=xl/sharedStrings.xml><?xml version="1.0" encoding="utf-8"?>
<sst xmlns="http://schemas.openxmlformats.org/spreadsheetml/2006/main" count="1061" uniqueCount="563">
  <si>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</si>
  <si>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</si>
  <si>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</si>
  <si>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</si>
  <si>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</si>
  <si>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</si>
  <si>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</si>
  <si>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</si>
  <si>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</si>
  <si>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</si>
  <si>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</si>
  <si>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</si>
  <si>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</si>
  <si>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</si>
  <si>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</si>
  <si>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</si>
  <si>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</si>
  <si>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</si>
  <si>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</si>
  <si>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</si>
  <si>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</si>
  <si>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</si>
  <si>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</si>
  <si>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</si>
  <si>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</si>
  <si>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</si>
  <si>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</si>
  <si>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</si>
  <si>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</si>
  <si>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</si>
  <si>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</si>
  <si>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</si>
  <si>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</si>
  <si>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</si>
  <si>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</si>
  <si>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</si>
  <si>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</si>
  <si>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</si>
  <si>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</si>
  <si>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</si>
  <si>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</si>
  <si>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</si>
  <si>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</si>
  <si>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</si>
  <si>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</si>
  <si>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</si>
  <si>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</si>
  <si>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</si>
  <si>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</si>
  <si>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</si>
  <si>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</si>
  <si>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</si>
  <si>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</si>
  <si>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</si>
  <si>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</si>
  <si>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</si>
  <si>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</si>
  <si>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</si>
  <si>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</si>
  <si>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</si>
  <si>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</si>
  <si>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</si>
  <si>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</si>
  <si>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</si>
  <si>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</si>
  <si>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</si>
  <si>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</si>
  <si>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</si>
  <si>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</si>
  <si>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</si>
  <si>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</si>
  <si>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</si>
  <si>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</si>
  <si>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</si>
  <si>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</si>
  <si>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</si>
  <si>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</si>
  <si>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</si>
  <si>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</si>
  <si>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</si>
  <si>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</si>
  <si>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</si>
  <si>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</si>
  <si>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</si>
  <si>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</si>
  <si>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</si>
  <si>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</si>
  <si>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</si>
  <si>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</si>
  <si>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</si>
  <si>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</si>
  <si>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</si>
  <si>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</si>
  <si>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</si>
  <si>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</si>
  <si>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</si>
  <si>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</si>
  <si>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</si>
  <si>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</si>
  <si>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</si>
  <si>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</si>
  <si>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</si>
  <si>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</si>
  <si>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</si>
  <si>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</si>
  <si>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</si>
  <si>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</si>
  <si>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</si>
  <si>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</si>
  <si>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</si>
  <si>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</si>
  <si>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</si>
  <si>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</si>
  <si>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</si>
  <si>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</si>
  <si>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</si>
  <si>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</si>
  <si>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</si>
  <si>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</si>
  <si>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</si>
  <si>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</si>
  <si>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</si>
  <si>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</si>
  <si>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</si>
  <si>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</si>
  <si>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</si>
  <si>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</si>
  <si>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</si>
  <si>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</si>
  <si>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</si>
  <si>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</si>
  <si>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</si>
  <si>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</si>
  <si>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</si>
  <si>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</si>
  <si>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</si>
  <si>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</si>
  <si>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</si>
  <si>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</si>
  <si>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</si>
  <si>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</si>
  <si>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</si>
  <si>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</si>
  <si>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</si>
  <si>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</si>
  <si>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</si>
  <si>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</si>
  <si>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</si>
  <si>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</si>
  <si>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</si>
  <si>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</si>
  <si>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</si>
  <si>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</si>
  <si>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</si>
  <si>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</si>
  <si>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</si>
  <si>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</si>
  <si>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</si>
  <si>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</si>
  <si>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</si>
  <si>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</si>
  <si>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</si>
  <si>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</si>
  <si>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</si>
  <si>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</si>
  <si>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</si>
  <si>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</si>
  <si>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</si>
  <si>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</si>
  <si>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</si>
  <si>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</si>
  <si>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</si>
  <si>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</si>
  <si>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</si>
  <si>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</si>
  <si>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</si>
  <si>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</si>
  <si>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</si>
  <si>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</si>
  <si>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</si>
  <si>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</si>
  <si>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</si>
  <si>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</si>
  <si>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</si>
  <si>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</si>
  <si>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</si>
  <si>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</si>
  <si>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</si>
  <si>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</si>
  <si>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</si>
  <si>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</si>
  <si>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</si>
  <si>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</si>
  <si>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</si>
  <si>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</si>
  <si>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</si>
  <si>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</si>
  <si>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</si>
  <si>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</si>
  <si>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</si>
  <si>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</si>
  <si>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</si>
  <si>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</si>
  <si>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</si>
  <si>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</si>
  <si>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</si>
  <si>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</si>
  <si>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</si>
  <si>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</si>
  <si>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</si>
  <si>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</si>
  <si>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</si>
  <si>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</si>
  <si>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</si>
  <si>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</si>
  <si>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</si>
  <si>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</si>
  <si>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</si>
  <si>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</si>
  <si>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</si>
  <si>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</si>
  <si>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</si>
  <si>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</si>
  <si>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</si>
  <si>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</si>
  <si>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</si>
  <si>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</si>
  <si>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</si>
  <si>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</si>
  <si>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</si>
  <si>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</si>
  <si>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</si>
  <si>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</si>
  <si>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</si>
  <si>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</si>
  <si>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</si>
  <si>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</si>
  <si>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</si>
  <si>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</si>
  <si>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</si>
  <si>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</si>
  <si>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</si>
  <si>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</si>
  <si>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</si>
  <si>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</si>
  <si>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</si>
  <si>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</si>
  <si>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</si>
  <si>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</si>
  <si>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</si>
  <si>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</si>
  <si>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</si>
  <si>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</si>
  <si>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</si>
  <si>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</si>
  <si>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</si>
  <si>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</si>
  <si>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</si>
  <si>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</si>
  <si>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</si>
  <si>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</si>
  <si>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</si>
  <si>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</si>
  <si>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</si>
  <si>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</si>
  <si>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</si>
  <si>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</si>
  <si>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</si>
  <si>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</si>
  <si>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</si>
  <si>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</si>
  <si>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</si>
  <si>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</si>
  <si>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</si>
  <si>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</si>
  <si>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</si>
  <si>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</si>
  <si>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</si>
  <si>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</si>
  <si>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</si>
  <si>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</si>
  <si>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</si>
  <si>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</si>
  <si>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</si>
  <si>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</si>
  <si>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</si>
  <si>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</si>
  <si>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</si>
  <si>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</si>
  <si>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</si>
  <si>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</si>
  <si>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</si>
  <si>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</si>
  <si>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</si>
  <si>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</si>
  <si>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</si>
  <si>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</si>
  <si>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</si>
  <si>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</si>
  <si>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</si>
  <si>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</si>
  <si>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</si>
  <si>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</si>
  <si>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</si>
  <si>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</si>
  <si>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</si>
  <si>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</si>
  <si>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</si>
  <si>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Projekt megnevezése</t>
  </si>
  <si>
    <t>Megítélt támogatás összege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</si>
  <si>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</si>
  <si>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</si>
  <si>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</si>
  <si>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</si>
  <si>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</si>
  <si>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</si>
  <si>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</si>
  <si>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</si>
  <si>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</si>
  <si>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</si>
  <si>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</si>
  <si>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</si>
  <si>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086010 Határon túli magyarok egyéb támogatásai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</si>
  <si>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</si>
  <si>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</si>
  <si>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</si>
  <si>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</si>
  <si>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</si>
  <si>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</si>
  <si>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</si>
  <si>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</si>
  <si>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</si>
  <si>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</si>
  <si>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</si>
  <si>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Filagória térkövezéssel 1 db</t>
  </si>
  <si>
    <t>Közvilágítás fejlesztés</t>
  </si>
  <si>
    <t>Veszprém-Balaton 2023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</si>
  <si>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</si>
  <si>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</si>
  <si>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</si>
  <si>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</si>
  <si>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</si>
  <si>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</si>
  <si>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</si>
  <si>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</si>
  <si>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</si>
  <si>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</si>
  <si>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</si>
  <si>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</si>
  <si>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</si>
  <si>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</si>
  <si>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</si>
  <si>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</si>
  <si>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</si>
  <si>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</si>
  <si>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</si>
  <si>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</si>
  <si>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</si>
  <si>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</si>
  <si>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</si>
  <si>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</si>
  <si>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</si>
  <si>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</si>
  <si>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</si>
  <si>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</si>
  <si>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</si>
  <si>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</si>
  <si>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</si>
  <si>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</si>
  <si>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</si>
  <si>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</si>
  <si>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</si>
  <si>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</si>
  <si>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</si>
  <si>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</si>
  <si>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</si>
  <si>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</si>
  <si>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</si>
  <si>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</si>
  <si>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</si>
  <si>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</si>
  <si>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</si>
  <si>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</si>
  <si>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</si>
  <si>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</si>
  <si>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</si>
  <si>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</si>
  <si>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</si>
  <si>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</si>
  <si>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</si>
  <si>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</si>
  <si>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</si>
  <si>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</si>
  <si>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</si>
  <si>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</si>
  <si>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</si>
  <si>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</si>
  <si>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</si>
  <si>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</si>
  <si>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</si>
  <si>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</si>
  <si>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</si>
  <si>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</si>
  <si>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</si>
  <si>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</si>
  <si>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</si>
  <si>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</si>
  <si>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</si>
  <si>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</si>
  <si>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</si>
  <si>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</si>
  <si>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</si>
  <si>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</si>
  <si>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</si>
  <si>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</si>
  <si>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</si>
  <si>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</si>
  <si>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</si>
  <si>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</si>
  <si>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</si>
  <si>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</si>
  <si>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</si>
  <si>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</si>
  <si>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</si>
  <si>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</si>
  <si>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</si>
  <si>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</si>
  <si>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</si>
  <si>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</si>
  <si>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</si>
  <si>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</si>
  <si>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</si>
  <si>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</si>
  <si>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</si>
  <si>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</si>
  <si>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</si>
  <si>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</si>
  <si>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</si>
  <si>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2023. évi előriányzat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</si>
  <si>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</si>
  <si>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</si>
  <si>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</si>
  <si>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</si>
  <si>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</si>
  <si>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</si>
  <si>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</si>
  <si>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</si>
  <si>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</si>
  <si>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</si>
  <si>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</si>
  <si>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</si>
  <si>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</si>
  <si>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</si>
  <si>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2022. évi eredeti előirányzat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</si>
  <si>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</si>
  <si>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</si>
  <si>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</si>
  <si>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</si>
  <si>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</si>
  <si>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Céltartalék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</si>
  <si>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</si>
  <si>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</si>
  <si>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</si>
  <si>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</si>
  <si>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</si>
  <si>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</si>
  <si>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</si>
  <si>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</si>
  <si>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</si>
  <si>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</si>
  <si>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</si>
  <si>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</si>
  <si>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</si>
  <si>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</si>
  <si>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</si>
  <si>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</si>
  <si>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</si>
  <si>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</si>
  <si>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</si>
  <si>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</si>
  <si>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</si>
  <si>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</si>
  <si>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Egyéb nyújtott kedvezménye, vagy kölcsön elengedésének összege</t>
  </si>
  <si>
    <t>Állam-igazgatási feladat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</si>
  <si>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</si>
  <si>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</si>
  <si>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</si>
  <si>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</si>
  <si>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</si>
  <si>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</si>
  <si>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zöldterület-gazdálkodással kapcsolatos feladatok támogatása</t>
  </si>
  <si>
    <t>22</t>
  </si>
  <si>
    <t>23</t>
  </si>
  <si>
    <t>15. melléklet</t>
  </si>
  <si>
    <t>Balatonakali Önkormányzat Európai Uniós forrásból megvalósított, folyamatban lévő programjai (forintban)</t>
  </si>
  <si>
    <t>Lakosság részére lakásépítéshez,
lakásfelújításhoz nyújtott kölcsönök elengedésének összege</t>
  </si>
  <si>
    <t>Egyenleg (havi záró pénzállomány)</t>
  </si>
  <si>
    <t>16. melléklet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</si>
  <si>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</si>
  <si>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</si>
  <si>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</si>
  <si>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</si>
  <si>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</si>
  <si>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</si>
  <si>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Óvodai teljes ellátás (háromszori étkezés)</t>
  </si>
  <si>
    <t>A fizetendő térítési díj összege:</t>
  </si>
  <si>
    <t>Kommunikációs szolgáltatások</t>
  </si>
  <si>
    <t>egyéb, nem lakás céljára szolgáló építmény (garázs)</t>
  </si>
  <si>
    <t>Helyiségek, eszközök hasznosításából származó bevételből nyújtott kedvezmény, mentesség összege</t>
  </si>
  <si>
    <t>köztemető fenntartásával kapcsolatos feladatok támogatása</t>
  </si>
  <si>
    <t>Balatonakali horgászcsónak kikötő stég és környezetének turisztikai fejlesztése Projekt azonosító: TOP-1.4.1-16-VE1-2021-00044</t>
  </si>
  <si>
    <t>2022. évi mód.előir.</t>
  </si>
  <si>
    <t>2022. évi várható</t>
  </si>
  <si>
    <t>2023. évi előirányzat</t>
  </si>
  <si>
    <t>2023. évi/ 2022. évi előirányzat (%)</t>
  </si>
  <si>
    <t>K1110</t>
  </si>
  <si>
    <t>Egyéb költségtérítés</t>
  </si>
  <si>
    <t>1.4</t>
  </si>
  <si>
    <t>Balatonakali Önkormányzat 2023. évi összesített konszolidált tervezett bevételei és kiadásai (forintban)</t>
  </si>
  <si>
    <t>Balatonakali Napköziotthonos Óvoda 2023. évi tervezett bevételei és kiadásai (forintban)</t>
  </si>
  <si>
    <t>Balatonakali Község Önkormányzata 2023. évi tervezett bevételei és kiadásai (forintban)</t>
  </si>
  <si>
    <t>Balatonakali Önkormányzat 2023. évi felhalmozási kiadásai feladatonként/célonként (forintban)</t>
  </si>
  <si>
    <t>Balatonakali Önkormányzat 2023. évi tartaléka (forintban)</t>
  </si>
  <si>
    <t>Fizikai épület kialakítása 188/10 hrsz</t>
  </si>
  <si>
    <t>Beeresztő szelep átalakítás, tervezési díj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</si>
  <si>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</si>
  <si>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</si>
  <si>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</si>
  <si>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Balatonakali rendkívüli helyzetből adódó feladatok ellátása - szennyvízhálózat</t>
  </si>
  <si>
    <t>Fűnyíró traktor</t>
  </si>
  <si>
    <t>Bevétel 2022. évi előir.</t>
  </si>
  <si>
    <t>Kiadás 2022. évi előir.</t>
  </si>
  <si>
    <t xml:space="preserve">2022. évi módosított előirányzat </t>
  </si>
  <si>
    <t>2023. évi eredeti előirányzat</t>
  </si>
  <si>
    <t>Bevétel 2022. évi mód. előir.</t>
  </si>
  <si>
    <t>Bevétel 2023. évi előirányzat</t>
  </si>
  <si>
    <t>Balatonakali Önkormányzat 2023. évi összesített konszolidált költségvetése kormányzati funkciónként (forintban)</t>
  </si>
  <si>
    <t>Kiadás 2022. évi mód. előir.</t>
  </si>
  <si>
    <t>018020 Központi költségvetési befizetések</t>
  </si>
  <si>
    <t>041233 Hosszabb időtartamú közfoglalkoztatás</t>
  </si>
  <si>
    <t>Kiadás 2023. évi előirányzat</t>
  </si>
  <si>
    <t>2026. évi előriányzat</t>
  </si>
  <si>
    <t xml:space="preserve">2024. évi eredeti előirányzat </t>
  </si>
  <si>
    <t>2026. évi eredeti előirányzat</t>
  </si>
  <si>
    <t>Balatonakali Önkormányzat 2023. évi közvetett támogatásai (forintban)</t>
  </si>
  <si>
    <t>Balatonakali Önkormányzat általános működésének és ágazati feladatainak 2023. évi támogatása (forintban)</t>
  </si>
  <si>
    <t>11</t>
  </si>
  <si>
    <t>Üzemeltetési támogatás</t>
  </si>
  <si>
    <t>Kulturális illetménypótlék</t>
  </si>
  <si>
    <t>Polgármesteri illetményhez és költségtérítéshez nyújtott támogatás</t>
  </si>
  <si>
    <t>Óvodapedagógusok átlagbér alapú támogatása (1,9 fő)</t>
  </si>
  <si>
    <t>Támogatás visszafizetése - Bethlen Gábor Alap</t>
  </si>
  <si>
    <t>Balatonakali Gyermekekért Alapítvány</t>
  </si>
  <si>
    <t>Balatonakali Önkormányzat 2023. évi előirányzat felhasználási (likviditási) ütemterve (ezer Ft-ban)</t>
  </si>
  <si>
    <t>Balatonakali Óvoda 2023. évi előirányzat-felhasználási ütemterve (ezer Ft-ban)</t>
  </si>
  <si>
    <t>Egy ellátottra jutó napi nyersanyagnorma 2023. január 1-től:</t>
  </si>
  <si>
    <t>600 Ft/nap</t>
  </si>
  <si>
    <t>125 Ft/nap</t>
  </si>
  <si>
    <t>350 Ft/nap</t>
  </si>
  <si>
    <t>2023. évi várható támogatás</t>
  </si>
  <si>
    <t>2023. évi várható    költség</t>
  </si>
  <si>
    <t xml:space="preserve">                                                                                                                                                                                 </t>
  </si>
  <si>
    <t>az 3/2023. ( II.17.)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</si>
</sst>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3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7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20" fillId="0" borderId="0" xfId="0" applyFont="1"/>
    <xf numFmtId="3" fontId="5" fillId="0" borderId="0" xfId="0" applyNumberFormat="1" applyFont="1"/>
    <xf numFmtId="3" fontId="3" fillId="0" borderId="2" xfId="3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3" fontId="16" fillId="0" borderId="0" xfId="0" applyNumberFormat="1" applyFont="1" applyAlignment="1">
      <alignment vertical="center"/>
    </xf>
    <xf numFmtId="9" fontId="8" fillId="6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49" fontId="8" fillId="6" borderId="2" xfId="0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3" fontId="3" fillId="0" borderId="2" xfId="5" applyNumberFormat="1" applyFont="1" applyBorder="1" applyAlignment="1">
      <alignment horizontal="center" vertical="center" wrapText="1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6" borderId="2" xfId="1" applyFont="1" applyFill="1" applyBorder="1" applyAlignment="1">
      <alignment vertical="center"/>
    </xf>
    <xf numFmtId="0" fontId="7" fillId="6" borderId="2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 wrapText="1"/>
    </xf>
    <xf numFmtId="9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3" fontId="18" fillId="0" borderId="8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vertical="center"/>
    </xf>
    <xf numFmtId="3" fontId="16" fillId="0" borderId="0" xfId="0" applyNumberFormat="1" applyFont="1"/>
    <xf numFmtId="0" fontId="21" fillId="0" borderId="0" xfId="1" applyFont="1" applyAlignment="1">
      <alignment horizontal="right" vertical="center"/>
    </xf>
    <xf numFmtId="3" fontId="3" fillId="0" borderId="2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7">
    <cellStyle name="Normál" xfId="0" builtinId="0"/>
    <cellStyle name="Normál 2" xfId="1"/>
    <cellStyle name="Normál 2 2" xfId="2"/>
    <cellStyle name="Normál 2_Mellékletek az egységes költségvetési rendelethez" xfId="4"/>
    <cellStyle name="Normál 3" xfId="6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="105" zoomScaleNormal="105" workbookViewId="0">
      <selection activeCell="J7" sqref="J7"/>
    </sheetView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339</v>
      </c>
    </row>
    <row r="2" spans="1:9" s="1" customFormat="1" ht="15" customHeight="1" x14ac:dyDescent="0.25">
      <c r="A2" s="1" t="s">
        <v>561</v>
      </c>
      <c r="H2" s="2" t="s">
        <v>562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210" t="s">
        <v>518</v>
      </c>
      <c r="B4" s="210"/>
      <c r="C4" s="210"/>
      <c r="D4" s="210"/>
      <c r="E4" s="210"/>
      <c r="F4" s="210"/>
      <c r="G4" s="210"/>
      <c r="H4" s="210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54"/>
    </row>
    <row r="6" spans="1:9" ht="15" customHeight="1" x14ac:dyDescent="0.25">
      <c r="A6" s="80"/>
      <c r="B6" s="81" t="s">
        <v>33</v>
      </c>
      <c r="C6" s="80" t="s">
        <v>34</v>
      </c>
      <c r="D6" s="80" t="s">
        <v>35</v>
      </c>
      <c r="E6" s="80" t="s">
        <v>36</v>
      </c>
      <c r="F6" s="80" t="s">
        <v>37</v>
      </c>
      <c r="G6" s="80" t="s">
        <v>38</v>
      </c>
      <c r="H6" s="80" t="s">
        <v>39</v>
      </c>
    </row>
    <row r="7" spans="1:9" ht="40.799999999999997" x14ac:dyDescent="0.25">
      <c r="A7" s="81">
        <v>1</v>
      </c>
      <c r="B7" s="80" t="s">
        <v>31</v>
      </c>
      <c r="C7" s="81" t="s">
        <v>1</v>
      </c>
      <c r="D7" s="80" t="s">
        <v>337</v>
      </c>
      <c r="E7" s="80" t="s">
        <v>511</v>
      </c>
      <c r="F7" s="80" t="s">
        <v>512</v>
      </c>
      <c r="G7" s="80" t="s">
        <v>513</v>
      </c>
      <c r="H7" s="82" t="s">
        <v>514</v>
      </c>
      <c r="I7" s="5"/>
    </row>
    <row r="8" spans="1:9" ht="15" customHeight="1" x14ac:dyDescent="0.25">
      <c r="A8" s="81">
        <v>2</v>
      </c>
      <c r="B8" s="207" t="s">
        <v>2</v>
      </c>
      <c r="C8" s="208"/>
      <c r="D8" s="208"/>
      <c r="E8" s="208"/>
      <c r="F8" s="208"/>
      <c r="G8" s="208"/>
      <c r="H8" s="209"/>
      <c r="I8" s="5"/>
    </row>
    <row r="9" spans="1:9" ht="24" x14ac:dyDescent="0.25">
      <c r="A9" s="81">
        <v>3</v>
      </c>
      <c r="B9" s="102" t="s">
        <v>4</v>
      </c>
      <c r="C9" s="86" t="s">
        <v>315</v>
      </c>
      <c r="D9" s="79">
        <f>D10+D14</f>
        <v>79101933</v>
      </c>
      <c r="E9" s="79">
        <f t="shared" ref="E9:G9" si="0">E10+E14</f>
        <v>97739202</v>
      </c>
      <c r="F9" s="79">
        <f t="shared" si="0"/>
        <v>97739202</v>
      </c>
      <c r="G9" s="79">
        <f t="shared" si="0"/>
        <v>61785847</v>
      </c>
      <c r="H9" s="84">
        <f>G9/E9</f>
        <v>0.6321501069755</v>
      </c>
      <c r="I9" s="5"/>
    </row>
    <row r="10" spans="1:9" ht="15" customHeight="1" x14ac:dyDescent="0.25">
      <c r="A10" s="81">
        <v>4</v>
      </c>
      <c r="B10" s="96" t="s">
        <v>50</v>
      </c>
      <c r="C10" s="77" t="s">
        <v>187</v>
      </c>
      <c r="D10" s="25">
        <f>'3. melléklet'!E10</f>
        <v>54945543</v>
      </c>
      <c r="E10" s="25">
        <f>'3. melléklet'!F10</f>
        <v>76676974</v>
      </c>
      <c r="F10" s="25">
        <f>'3. melléklet'!G10</f>
        <v>76676974</v>
      </c>
      <c r="G10" s="25">
        <f>'3. melléklet'!H10</f>
        <v>55896947</v>
      </c>
      <c r="H10" s="85">
        <f t="shared" ref="H10:H13" si="1">G10/E10</f>
        <v>0.72899260474207028</v>
      </c>
      <c r="I10" s="5"/>
    </row>
    <row r="11" spans="1:9" ht="24" x14ac:dyDescent="0.25">
      <c r="A11" s="81">
        <v>5</v>
      </c>
      <c r="B11" s="105" t="s">
        <v>351</v>
      </c>
      <c r="C11" s="94" t="s">
        <v>340</v>
      </c>
      <c r="D11" s="26">
        <f>'3. melléklet'!E11+'3. melléklet'!E12+'3. melléklet'!E13+'3. melléklet'!E14</f>
        <v>51029890</v>
      </c>
      <c r="E11" s="26">
        <f>'3. melléklet'!F11+'3. melléklet'!F12+'3. melléklet'!F13+'3. melléklet'!F14</f>
        <v>48753996</v>
      </c>
      <c r="F11" s="26">
        <f>'3. melléklet'!G11+'3. melléklet'!G12+'3. melléklet'!G13+'3. melléklet'!G14</f>
        <v>48753996</v>
      </c>
      <c r="G11" s="26">
        <f>'3. melléklet'!H11+'3. melléklet'!H12+'3. melléklet'!H13+'3. melléklet'!H14</f>
        <v>55896947</v>
      </c>
      <c r="H11" s="87">
        <f t="shared" si="1"/>
        <v>1.1465100624777504</v>
      </c>
      <c r="I11" s="5"/>
    </row>
    <row r="12" spans="1:9" ht="24" x14ac:dyDescent="0.25">
      <c r="A12" s="81">
        <v>6</v>
      </c>
      <c r="B12" s="105" t="s">
        <v>352</v>
      </c>
      <c r="C12" s="94" t="s">
        <v>341</v>
      </c>
      <c r="D12" s="26">
        <f>'3. melléklet'!E15</f>
        <v>3915653</v>
      </c>
      <c r="E12" s="26">
        <f>'3. melléklet'!F15</f>
        <v>21402403</v>
      </c>
      <c r="F12" s="26">
        <f>'3. melléklet'!G15</f>
        <v>21402403</v>
      </c>
      <c r="G12" s="26">
        <f>'3. melléklet'!H15</f>
        <v>0</v>
      </c>
      <c r="H12" s="87">
        <f t="shared" si="1"/>
        <v>0</v>
      </c>
      <c r="I12" s="5"/>
    </row>
    <row r="13" spans="1:9" ht="15" customHeight="1" x14ac:dyDescent="0.25">
      <c r="A13" s="81">
        <v>7</v>
      </c>
      <c r="B13" s="105" t="s">
        <v>353</v>
      </c>
      <c r="C13" s="94" t="s">
        <v>370</v>
      </c>
      <c r="D13" s="26">
        <f>'3. melléklet'!E16</f>
        <v>0</v>
      </c>
      <c r="E13" s="26">
        <f>'3. melléklet'!F16</f>
        <v>6520575</v>
      </c>
      <c r="F13" s="26">
        <f>'3. melléklet'!G16</f>
        <v>6520575</v>
      </c>
      <c r="G13" s="26">
        <f>'3. melléklet'!H16</f>
        <v>0</v>
      </c>
      <c r="H13" s="87">
        <f t="shared" si="1"/>
        <v>0</v>
      </c>
      <c r="I13" s="5"/>
    </row>
    <row r="14" spans="1:9" ht="24" x14ac:dyDescent="0.25">
      <c r="A14" s="81">
        <v>8</v>
      </c>
      <c r="B14" s="97" t="s">
        <v>51</v>
      </c>
      <c r="C14" s="77" t="s">
        <v>317</v>
      </c>
      <c r="D14" s="25">
        <f>'3. melléklet'!E17</f>
        <v>24156390</v>
      </c>
      <c r="E14" s="25">
        <f>'3. melléklet'!F17</f>
        <v>21062228</v>
      </c>
      <c r="F14" s="25">
        <f>'3. melléklet'!G17</f>
        <v>21062228</v>
      </c>
      <c r="G14" s="25">
        <f>'3. melléklet'!H17</f>
        <v>5888900</v>
      </c>
      <c r="H14" s="85">
        <f t="shared" ref="H14:H26" si="2">G14/E14</f>
        <v>0.27959530207345584</v>
      </c>
      <c r="I14" s="5"/>
    </row>
    <row r="15" spans="1:9" ht="15" customHeight="1" x14ac:dyDescent="0.25">
      <c r="A15" s="81">
        <v>9</v>
      </c>
      <c r="B15" s="102" t="s">
        <v>5</v>
      </c>
      <c r="C15" s="86" t="s">
        <v>6</v>
      </c>
      <c r="D15" s="79">
        <f>SUM(D16:D18)</f>
        <v>96000000</v>
      </c>
      <c r="E15" s="79">
        <f>SUM(E16:E18)</f>
        <v>113000000</v>
      </c>
      <c r="F15" s="79">
        <f t="shared" ref="F15:G15" si="3">SUM(F16:F18)</f>
        <v>125151183</v>
      </c>
      <c r="G15" s="79">
        <f t="shared" si="3"/>
        <v>122000000</v>
      </c>
      <c r="H15" s="84">
        <f t="shared" si="2"/>
        <v>1.0796460176991149</v>
      </c>
      <c r="I15" s="5"/>
    </row>
    <row r="16" spans="1:9" ht="15" customHeight="1" x14ac:dyDescent="0.25">
      <c r="A16" s="81">
        <v>10</v>
      </c>
      <c r="B16" s="96" t="s">
        <v>7</v>
      </c>
      <c r="C16" s="77" t="s">
        <v>195</v>
      </c>
      <c r="D16" s="25">
        <f>'3. melléklet'!E19</f>
        <v>61000000</v>
      </c>
      <c r="E16" s="25">
        <f>'3. melléklet'!F19</f>
        <v>61000000</v>
      </c>
      <c r="F16" s="25">
        <f>'3. melléklet'!G19</f>
        <v>66314637</v>
      </c>
      <c r="G16" s="25">
        <f>'3. melléklet'!H19</f>
        <v>66000000</v>
      </c>
      <c r="H16" s="85">
        <f t="shared" si="2"/>
        <v>1.0819672131147542</v>
      </c>
      <c r="I16" s="5"/>
    </row>
    <row r="17" spans="1:9" ht="15" customHeight="1" x14ac:dyDescent="0.25">
      <c r="A17" s="81">
        <v>11</v>
      </c>
      <c r="B17" s="97" t="s">
        <v>8</v>
      </c>
      <c r="C17" s="77" t="s">
        <v>196</v>
      </c>
      <c r="D17" s="25">
        <f>'3. melléklet'!E20</f>
        <v>34500000</v>
      </c>
      <c r="E17" s="25">
        <f>'3. melléklet'!F20</f>
        <v>50500000</v>
      </c>
      <c r="F17" s="25">
        <f>'3. melléklet'!G20</f>
        <v>57125760</v>
      </c>
      <c r="G17" s="25">
        <f>'3. melléklet'!H20</f>
        <v>54500000</v>
      </c>
      <c r="H17" s="85">
        <f t="shared" si="2"/>
        <v>1.0792079207920793</v>
      </c>
      <c r="I17" s="5"/>
    </row>
    <row r="18" spans="1:9" ht="15" customHeight="1" x14ac:dyDescent="0.25">
      <c r="A18" s="81">
        <v>12</v>
      </c>
      <c r="B18" s="96" t="s">
        <v>343</v>
      </c>
      <c r="C18" s="77" t="s">
        <v>202</v>
      </c>
      <c r="D18" s="25">
        <f>'3. melléklet'!E23</f>
        <v>500000</v>
      </c>
      <c r="E18" s="25">
        <f>'3. melléklet'!F23</f>
        <v>1500000</v>
      </c>
      <c r="F18" s="25">
        <f>'3. melléklet'!G23</f>
        <v>1710786</v>
      </c>
      <c r="G18" s="25">
        <f>'3. melléklet'!H23</f>
        <v>1500000</v>
      </c>
      <c r="H18" s="85">
        <f t="shared" si="2"/>
        <v>1</v>
      </c>
      <c r="I18" s="5"/>
    </row>
    <row r="19" spans="1:9" ht="15" customHeight="1" x14ac:dyDescent="0.25">
      <c r="A19" s="81">
        <v>13</v>
      </c>
      <c r="B19" s="102" t="s">
        <v>17</v>
      </c>
      <c r="C19" s="86" t="s">
        <v>3</v>
      </c>
      <c r="D19" s="79">
        <f>'3. melléklet'!E24+'4. melléklet'!E9</f>
        <v>96236544</v>
      </c>
      <c r="E19" s="79">
        <f>'3. melléklet'!F24+'4. melléklet'!F9</f>
        <v>116642305</v>
      </c>
      <c r="F19" s="79">
        <f>'3. melléklet'!G24+'4. melléklet'!G9</f>
        <v>122026610</v>
      </c>
      <c r="G19" s="79">
        <f>'3. melléklet'!H24+'4. melléklet'!H9</f>
        <v>111967485</v>
      </c>
      <c r="H19" s="84">
        <f t="shared" si="2"/>
        <v>0.95992174537360175</v>
      </c>
      <c r="I19" s="5"/>
    </row>
    <row r="20" spans="1:9" ht="15" customHeight="1" x14ac:dyDescent="0.25">
      <c r="A20" s="81">
        <v>14</v>
      </c>
      <c r="B20" s="97" t="s">
        <v>54</v>
      </c>
      <c r="C20" s="6" t="s">
        <v>204</v>
      </c>
      <c r="D20" s="25">
        <f>'3. melléklet'!E25</f>
        <v>97500</v>
      </c>
      <c r="E20" s="25">
        <f>'3. melléklet'!F25</f>
        <v>97500</v>
      </c>
      <c r="F20" s="25">
        <f>'3. melléklet'!G25</f>
        <v>120983</v>
      </c>
      <c r="G20" s="25">
        <f>'3. melléklet'!H25</f>
        <v>97500</v>
      </c>
      <c r="H20" s="85">
        <f t="shared" si="2"/>
        <v>1</v>
      </c>
      <c r="I20" s="5"/>
    </row>
    <row r="21" spans="1:9" ht="15" customHeight="1" x14ac:dyDescent="0.25">
      <c r="A21" s="81">
        <v>15</v>
      </c>
      <c r="B21" s="97" t="s">
        <v>56</v>
      </c>
      <c r="C21" s="6" t="s">
        <v>207</v>
      </c>
      <c r="D21" s="25">
        <f>'3. melléklet'!E26</f>
        <v>53650000</v>
      </c>
      <c r="E21" s="25">
        <f>'3. melléklet'!F26</f>
        <v>60928000</v>
      </c>
      <c r="F21" s="25">
        <f>'3. melléklet'!G26</f>
        <v>64479115</v>
      </c>
      <c r="G21" s="25">
        <f>'3. melléklet'!H26</f>
        <v>62150000</v>
      </c>
      <c r="H21" s="85">
        <f t="shared" si="2"/>
        <v>1.0200564600840336</v>
      </c>
      <c r="I21" s="5"/>
    </row>
    <row r="22" spans="1:9" ht="15" customHeight="1" x14ac:dyDescent="0.25">
      <c r="A22" s="81">
        <v>16</v>
      </c>
      <c r="B22" s="97" t="s">
        <v>135</v>
      </c>
      <c r="C22" s="6" t="s">
        <v>210</v>
      </c>
      <c r="D22" s="25">
        <f>'3. melléklet'!E27+'4. melléklet'!E10</f>
        <v>10150000</v>
      </c>
      <c r="E22" s="25">
        <f>'3. melléklet'!F27+'4. melléklet'!F10</f>
        <v>9512998</v>
      </c>
      <c r="F22" s="25">
        <f>'3. melléklet'!G27+'4. melléklet'!G10</f>
        <v>10042312</v>
      </c>
      <c r="G22" s="25">
        <f>'3. melléklet'!H27+'4. melléklet'!H10</f>
        <v>15300000</v>
      </c>
      <c r="H22" s="85">
        <f t="shared" si="2"/>
        <v>1.6083257875172474</v>
      </c>
      <c r="I22" s="5"/>
    </row>
    <row r="23" spans="1:9" ht="15" customHeight="1" x14ac:dyDescent="0.25">
      <c r="A23" s="81">
        <v>17</v>
      </c>
      <c r="B23" s="97" t="s">
        <v>137</v>
      </c>
      <c r="C23" s="6" t="s">
        <v>211</v>
      </c>
      <c r="D23" s="25">
        <f>'3. melléklet'!E28</f>
        <v>8005000</v>
      </c>
      <c r="E23" s="25">
        <f>'3. melléklet'!F28</f>
        <v>8859000</v>
      </c>
      <c r="F23" s="25">
        <f>'3. melléklet'!G28</f>
        <v>8859551</v>
      </c>
      <c r="G23" s="25">
        <f>'3. melléklet'!H28</f>
        <v>8505000</v>
      </c>
      <c r="H23" s="85">
        <f t="shared" si="2"/>
        <v>0.96004063664070438</v>
      </c>
      <c r="I23" s="5"/>
    </row>
    <row r="24" spans="1:9" ht="15" customHeight="1" x14ac:dyDescent="0.25">
      <c r="A24" s="81">
        <v>18</v>
      </c>
      <c r="B24" s="97" t="s">
        <v>143</v>
      </c>
      <c r="C24" s="6" t="s">
        <v>324</v>
      </c>
      <c r="D24" s="25">
        <f>'4. melléklet'!E11</f>
        <v>60000</v>
      </c>
      <c r="E24" s="25">
        <f>'4. melléklet'!F11</f>
        <v>114000</v>
      </c>
      <c r="F24" s="25">
        <f>'4. melléklet'!G11</f>
        <v>114000</v>
      </c>
      <c r="G24" s="25">
        <f>'4. melléklet'!H11</f>
        <v>360000</v>
      </c>
      <c r="H24" s="85">
        <f t="shared" si="2"/>
        <v>3.1578947368421053</v>
      </c>
      <c r="I24" s="5"/>
    </row>
    <row r="25" spans="1:9" ht="15" customHeight="1" x14ac:dyDescent="0.25">
      <c r="A25" s="81">
        <v>19</v>
      </c>
      <c r="B25" s="97" t="s">
        <v>344</v>
      </c>
      <c r="C25" s="6" t="s">
        <v>212</v>
      </c>
      <c r="D25" s="25">
        <f>'3. melléklet'!E29</f>
        <v>19081000</v>
      </c>
      <c r="E25" s="25">
        <f>'3. melléklet'!F29</f>
        <v>31937500</v>
      </c>
      <c r="F25" s="25">
        <f>'3. melléklet'!G29</f>
        <v>33106100</v>
      </c>
      <c r="G25" s="25">
        <f>'3. melléklet'!H29</f>
        <v>23374941</v>
      </c>
      <c r="H25" s="85">
        <f t="shared" si="2"/>
        <v>0.73189639138943252</v>
      </c>
      <c r="I25" s="5"/>
    </row>
    <row r="26" spans="1:9" ht="15" customHeight="1" x14ac:dyDescent="0.25">
      <c r="A26" s="81">
        <v>20</v>
      </c>
      <c r="B26" s="97" t="s">
        <v>345</v>
      </c>
      <c r="C26" s="61" t="s">
        <v>301</v>
      </c>
      <c r="D26" s="25">
        <f>'3. melléklet'!E30</f>
        <v>5193000</v>
      </c>
      <c r="E26" s="25">
        <f>'3. melléklet'!F30</f>
        <v>5193000</v>
      </c>
      <c r="F26" s="25">
        <f>'3. melléklet'!G30</f>
        <v>5240780</v>
      </c>
      <c r="G26" s="25">
        <f>'3. melléklet'!H30</f>
        <v>2179000</v>
      </c>
      <c r="H26" s="85">
        <f t="shared" si="2"/>
        <v>0.41960331215097246</v>
      </c>
      <c r="I26" s="5"/>
    </row>
    <row r="27" spans="1:9" ht="15" customHeight="1" x14ac:dyDescent="0.25">
      <c r="A27" s="81">
        <v>21</v>
      </c>
      <c r="B27" s="97" t="s">
        <v>346</v>
      </c>
      <c r="C27" s="6" t="s">
        <v>213</v>
      </c>
      <c r="D27" s="25">
        <f>'3. melléklet'!E31</f>
        <v>0</v>
      </c>
      <c r="E27" s="25">
        <f>'3. melléklet'!F31</f>
        <v>0</v>
      </c>
      <c r="F27" s="25">
        <f>'3. melléklet'!G31</f>
        <v>14251</v>
      </c>
      <c r="G27" s="25">
        <f>'3. melléklet'!H31</f>
        <v>0</v>
      </c>
      <c r="H27" s="161"/>
      <c r="I27" s="5"/>
    </row>
    <row r="28" spans="1:9" ht="15" customHeight="1" x14ac:dyDescent="0.25">
      <c r="A28" s="81">
        <v>22</v>
      </c>
      <c r="B28" s="97" t="s">
        <v>347</v>
      </c>
      <c r="C28" s="6" t="s">
        <v>214</v>
      </c>
      <c r="D28" s="25">
        <f>'3. melléklet'!E32+'4. melléklet'!E13</f>
        <v>44</v>
      </c>
      <c r="E28" s="25">
        <f>'3. melléklet'!F32+'4. melléklet'!F13</f>
        <v>237</v>
      </c>
      <c r="F28" s="25">
        <f>'3. melléklet'!G32+'4. melléklet'!G13</f>
        <v>49448</v>
      </c>
      <c r="G28" s="25">
        <f>'3. melléklet'!H32+'4. melléklet'!H13</f>
        <v>1044</v>
      </c>
      <c r="H28" s="85">
        <f>G28/E28</f>
        <v>4.4050632911392409</v>
      </c>
      <c r="I28" s="5"/>
    </row>
    <row r="29" spans="1:9" ht="15" customHeight="1" x14ac:dyDescent="0.25">
      <c r="A29" s="81">
        <v>23</v>
      </c>
      <c r="B29" s="102" t="s">
        <v>18</v>
      </c>
      <c r="C29" s="86" t="s">
        <v>218</v>
      </c>
      <c r="D29" s="79">
        <f>'3. melléklet'!E33</f>
        <v>1166025</v>
      </c>
      <c r="E29" s="79">
        <f>'3. melléklet'!F33</f>
        <v>2520809</v>
      </c>
      <c r="F29" s="79">
        <f>'3. melléklet'!G33</f>
        <v>2523873</v>
      </c>
      <c r="G29" s="79">
        <f>'3. melléklet'!H33</f>
        <v>687246</v>
      </c>
      <c r="H29" s="87">
        <f t="shared" ref="H29:H30" si="4">G29/E29</f>
        <v>0.27262914405653105</v>
      </c>
      <c r="I29" s="5"/>
    </row>
    <row r="30" spans="1:9" ht="15" customHeight="1" x14ac:dyDescent="0.25">
      <c r="A30" s="81">
        <v>24</v>
      </c>
      <c r="B30" s="97" t="s">
        <v>118</v>
      </c>
      <c r="C30" s="77" t="s">
        <v>220</v>
      </c>
      <c r="D30" s="25">
        <f>'3. melléklet'!E34</f>
        <v>1166025</v>
      </c>
      <c r="E30" s="25">
        <f>'3. melléklet'!F34</f>
        <v>2520809</v>
      </c>
      <c r="F30" s="25">
        <f>'3. melléklet'!G34</f>
        <v>2523873</v>
      </c>
      <c r="G30" s="25">
        <f>'3. melléklet'!H34</f>
        <v>687246</v>
      </c>
      <c r="H30" s="87">
        <f t="shared" si="4"/>
        <v>0.27262914405653105</v>
      </c>
      <c r="I30" s="5"/>
    </row>
    <row r="31" spans="1:9" ht="15.75" customHeight="1" x14ac:dyDescent="0.25">
      <c r="A31" s="81">
        <v>25</v>
      </c>
      <c r="B31" s="99" t="s">
        <v>33</v>
      </c>
      <c r="C31" s="95" t="s">
        <v>3</v>
      </c>
      <c r="D31" s="27">
        <f>D9+D15+D19+D29</f>
        <v>272504502</v>
      </c>
      <c r="E31" s="27">
        <f t="shared" ref="E31:G31" si="5">E9+E15+E19+E29</f>
        <v>329902316</v>
      </c>
      <c r="F31" s="27">
        <f t="shared" si="5"/>
        <v>347440868</v>
      </c>
      <c r="G31" s="27">
        <f t="shared" si="5"/>
        <v>296440578</v>
      </c>
      <c r="H31" s="84">
        <f t="shared" ref="H31:H32" si="6">G31/E31</f>
        <v>0.89857076965776739</v>
      </c>
      <c r="I31" s="5"/>
    </row>
    <row r="32" spans="1:9" ht="24" x14ac:dyDescent="0.25">
      <c r="A32" s="81">
        <v>26</v>
      </c>
      <c r="B32" s="103" t="s">
        <v>19</v>
      </c>
      <c r="C32" s="86" t="s">
        <v>316</v>
      </c>
      <c r="D32" s="79">
        <f>SUM(D33:D34)</f>
        <v>149833600</v>
      </c>
      <c r="E32" s="79">
        <f t="shared" ref="E32:G32" si="7">SUM(E33:E34)</f>
        <v>181390655</v>
      </c>
      <c r="F32" s="79">
        <f t="shared" si="7"/>
        <v>181390655</v>
      </c>
      <c r="G32" s="79">
        <f t="shared" si="7"/>
        <v>0</v>
      </c>
      <c r="H32" s="84">
        <f t="shared" si="6"/>
        <v>0</v>
      </c>
      <c r="I32" s="5"/>
    </row>
    <row r="33" spans="1:10" ht="15" customHeight="1" x14ac:dyDescent="0.25">
      <c r="A33" s="81">
        <v>27</v>
      </c>
      <c r="B33" s="97" t="s">
        <v>119</v>
      </c>
      <c r="C33" s="77" t="s">
        <v>300</v>
      </c>
      <c r="D33" s="25">
        <f>'3. melléklet'!E37</f>
        <v>0</v>
      </c>
      <c r="E33" s="25">
        <f>'3. melléklet'!F37</f>
        <v>14667205</v>
      </c>
      <c r="F33" s="25">
        <f>'3. melléklet'!G37</f>
        <v>14667205</v>
      </c>
      <c r="G33" s="25">
        <f>'3. melléklet'!H37</f>
        <v>0</v>
      </c>
      <c r="H33" s="85">
        <f>G33/E33</f>
        <v>0</v>
      </c>
      <c r="I33" s="5"/>
    </row>
    <row r="34" spans="1:10" ht="24" x14ac:dyDescent="0.25">
      <c r="A34" s="81">
        <v>28</v>
      </c>
      <c r="B34" s="96" t="s">
        <v>120</v>
      </c>
      <c r="C34" s="77" t="s">
        <v>318</v>
      </c>
      <c r="D34" s="25">
        <f>'3. melléklet'!E38</f>
        <v>149833600</v>
      </c>
      <c r="E34" s="25">
        <f>'3. melléklet'!F38</f>
        <v>166723450</v>
      </c>
      <c r="F34" s="25">
        <f>'3. melléklet'!G38</f>
        <v>166723450</v>
      </c>
      <c r="G34" s="25">
        <f>'3. melléklet'!H38</f>
        <v>0</v>
      </c>
      <c r="H34" s="85">
        <f t="shared" ref="H34:H36" si="8">G34/E34</f>
        <v>0</v>
      </c>
      <c r="I34" s="5"/>
    </row>
    <row r="35" spans="1:10" ht="15" customHeight="1" x14ac:dyDescent="0.25">
      <c r="A35" s="81">
        <v>29</v>
      </c>
      <c r="B35" s="103" t="s">
        <v>20</v>
      </c>
      <c r="C35" s="86" t="s">
        <v>265</v>
      </c>
      <c r="D35" s="79">
        <f>'3. melléklet'!E39</f>
        <v>0</v>
      </c>
      <c r="E35" s="79">
        <f>'3. melléklet'!F39</f>
        <v>169673157</v>
      </c>
      <c r="F35" s="79">
        <f>'3. melléklet'!G39</f>
        <v>169673157</v>
      </c>
      <c r="G35" s="79">
        <f>'3. melléklet'!H39</f>
        <v>27527559</v>
      </c>
      <c r="H35" s="84">
        <f t="shared" si="8"/>
        <v>0.16223873880062242</v>
      </c>
      <c r="I35" s="5"/>
    </row>
    <row r="36" spans="1:10" ht="15" customHeight="1" x14ac:dyDescent="0.25">
      <c r="A36" s="81">
        <v>30</v>
      </c>
      <c r="B36" s="97" t="s">
        <v>162</v>
      </c>
      <c r="C36" s="53" t="s">
        <v>267</v>
      </c>
      <c r="D36" s="25">
        <f>'3. melléklet'!E40</f>
        <v>0</v>
      </c>
      <c r="E36" s="25">
        <f>'3. melléklet'!F40</f>
        <v>169673157</v>
      </c>
      <c r="F36" s="25">
        <f>'3. melléklet'!G40</f>
        <v>169673157</v>
      </c>
      <c r="G36" s="25">
        <f>'3. melléklet'!H40</f>
        <v>25800000</v>
      </c>
      <c r="H36" s="85">
        <f t="shared" si="8"/>
        <v>0.15205705166433603</v>
      </c>
      <c r="I36" s="5"/>
    </row>
    <row r="37" spans="1:10" ht="13.5" customHeight="1" x14ac:dyDescent="0.25">
      <c r="A37" s="81">
        <v>31</v>
      </c>
      <c r="B37" s="96" t="s">
        <v>163</v>
      </c>
      <c r="C37" s="12" t="s">
        <v>332</v>
      </c>
      <c r="D37" s="25">
        <f>'3. melléklet'!E41</f>
        <v>0</v>
      </c>
      <c r="E37" s="25">
        <f>'3. melléklet'!F41</f>
        <v>0</v>
      </c>
      <c r="F37" s="25">
        <f>'3. melléklet'!G41</f>
        <v>0</v>
      </c>
      <c r="G37" s="25">
        <f>'3. melléklet'!H41</f>
        <v>1727559</v>
      </c>
      <c r="H37" s="161"/>
      <c r="I37" s="5"/>
    </row>
    <row r="38" spans="1:10" ht="15" customHeight="1" x14ac:dyDescent="0.25">
      <c r="A38" s="81">
        <v>32</v>
      </c>
      <c r="B38" s="104" t="s">
        <v>21</v>
      </c>
      <c r="C38" s="86" t="s">
        <v>222</v>
      </c>
      <c r="D38" s="79">
        <f>'3. melléklet'!E42</f>
        <v>131700</v>
      </c>
      <c r="E38" s="79">
        <f>'3. melléklet'!F42</f>
        <v>5840100</v>
      </c>
      <c r="F38" s="79">
        <f>'3. melléklet'!G42</f>
        <v>6178603</v>
      </c>
      <c r="G38" s="79">
        <f>'3. melléklet'!H42</f>
        <v>131700</v>
      </c>
      <c r="H38" s="84">
        <f t="shared" ref="H38:H41" si="9">G38/E38</f>
        <v>2.2550983716032261E-2</v>
      </c>
      <c r="I38" s="5"/>
      <c r="J38" s="200"/>
    </row>
    <row r="39" spans="1:10" ht="15" customHeight="1" x14ac:dyDescent="0.25">
      <c r="A39" s="81">
        <v>33</v>
      </c>
      <c r="B39" s="96" t="s">
        <v>176</v>
      </c>
      <c r="C39" s="13" t="s">
        <v>223</v>
      </c>
      <c r="D39" s="25">
        <f>'3. melléklet'!E43</f>
        <v>131700</v>
      </c>
      <c r="E39" s="25">
        <f>'3. melléklet'!F43</f>
        <v>5840100</v>
      </c>
      <c r="F39" s="25">
        <f>'3. melléklet'!G43</f>
        <v>6178603</v>
      </c>
      <c r="G39" s="25">
        <f>'3. melléklet'!H43</f>
        <v>131700</v>
      </c>
      <c r="H39" s="85">
        <f t="shared" si="9"/>
        <v>2.2550983716032261E-2</v>
      </c>
      <c r="I39" s="5"/>
    </row>
    <row r="40" spans="1:10" ht="15.75" customHeight="1" x14ac:dyDescent="0.25">
      <c r="A40" s="81">
        <v>34</v>
      </c>
      <c r="B40" s="99" t="s">
        <v>348</v>
      </c>
      <c r="C40" s="95" t="s">
        <v>265</v>
      </c>
      <c r="D40" s="27">
        <f>D32+D35+D38</f>
        <v>149965300</v>
      </c>
      <c r="E40" s="27">
        <f t="shared" ref="E40:G40" si="10">E32+E35+E38</f>
        <v>356903912</v>
      </c>
      <c r="F40" s="27">
        <f t="shared" si="10"/>
        <v>357242415</v>
      </c>
      <c r="G40" s="27">
        <f t="shared" si="10"/>
        <v>27659259</v>
      </c>
      <c r="H40" s="84">
        <f t="shared" si="9"/>
        <v>7.7497774807242792E-2</v>
      </c>
      <c r="I40" s="5"/>
    </row>
    <row r="41" spans="1:10" ht="15" customHeight="1" x14ac:dyDescent="0.25">
      <c r="A41" s="81">
        <v>35</v>
      </c>
      <c r="B41" s="211" t="s">
        <v>349</v>
      </c>
      <c r="C41" s="212"/>
      <c r="D41" s="27">
        <f>D19+D15+D9+D35+D32+D29+D38</f>
        <v>422469802</v>
      </c>
      <c r="E41" s="27">
        <f>E19+E15+E9+E35+E32+E29+E38</f>
        <v>686806228</v>
      </c>
      <c r="F41" s="27">
        <f>F19+F15+F9+F35+F32+F29+F38</f>
        <v>704683283</v>
      </c>
      <c r="G41" s="27">
        <f>G19+G15+G9+G35+G32+G29+G38</f>
        <v>324099837</v>
      </c>
      <c r="H41" s="88">
        <f t="shared" si="9"/>
        <v>0.47189414391856682</v>
      </c>
      <c r="I41" s="5"/>
    </row>
    <row r="42" spans="1:10" ht="15" customHeight="1" x14ac:dyDescent="0.25">
      <c r="A42" s="81">
        <v>36</v>
      </c>
      <c r="B42" s="97" t="s">
        <v>28</v>
      </c>
      <c r="C42" s="77" t="s">
        <v>350</v>
      </c>
      <c r="D42" s="25">
        <v>0</v>
      </c>
      <c r="E42" s="25">
        <v>0</v>
      </c>
      <c r="F42" s="25">
        <v>0</v>
      </c>
      <c r="G42" s="25">
        <v>0</v>
      </c>
      <c r="H42" s="161"/>
      <c r="I42" s="5"/>
    </row>
    <row r="43" spans="1:10" ht="15" customHeight="1" x14ac:dyDescent="0.25">
      <c r="A43" s="81">
        <v>37</v>
      </c>
      <c r="B43" s="96" t="s">
        <v>43</v>
      </c>
      <c r="C43" s="77" t="s">
        <v>273</v>
      </c>
      <c r="D43" s="25">
        <f>'3. melléklet'!E46+'4. melléklet'!E16</f>
        <v>250626135</v>
      </c>
      <c r="E43" s="25">
        <f>'3. melléklet'!F46+'4. melléklet'!F16</f>
        <v>250626135</v>
      </c>
      <c r="F43" s="25">
        <f>'3. melléklet'!G46+'4. melléklet'!G16</f>
        <v>250626135</v>
      </c>
      <c r="G43" s="25">
        <f>'3. melléklet'!H46+'4. melléklet'!H16</f>
        <v>453404243</v>
      </c>
      <c r="H43" s="85">
        <f>G43/E43</f>
        <v>1.8090860436402612</v>
      </c>
      <c r="I43" s="5"/>
    </row>
    <row r="44" spans="1:10" ht="15" customHeight="1" x14ac:dyDescent="0.25">
      <c r="A44" s="81">
        <v>38</v>
      </c>
      <c r="B44" s="97" t="s">
        <v>44</v>
      </c>
      <c r="C44" s="77" t="s">
        <v>276</v>
      </c>
      <c r="D44" s="25">
        <v>0</v>
      </c>
      <c r="E44" s="25">
        <f>'3. melléklet'!F47</f>
        <v>3625646</v>
      </c>
      <c r="F44" s="25">
        <f>'3. melléklet'!G47</f>
        <v>3625646</v>
      </c>
      <c r="G44" s="25">
        <v>0</v>
      </c>
      <c r="H44" s="161"/>
      <c r="I44" s="5"/>
    </row>
    <row r="45" spans="1:10" ht="15" customHeight="1" x14ac:dyDescent="0.25">
      <c r="A45" s="81">
        <v>39</v>
      </c>
      <c r="B45" s="104" t="s">
        <v>35</v>
      </c>
      <c r="C45" s="95" t="s">
        <v>338</v>
      </c>
      <c r="D45" s="27">
        <f>SUM(D43:D44)</f>
        <v>250626135</v>
      </c>
      <c r="E45" s="27">
        <f>SUM(E43:E44)</f>
        <v>254251781</v>
      </c>
      <c r="F45" s="27">
        <f>SUM(F43:F44)</f>
        <v>254251781</v>
      </c>
      <c r="G45" s="27">
        <f>SUM(G43:G44)</f>
        <v>453404243</v>
      </c>
      <c r="H45" s="88">
        <f t="shared" ref="H45:H46" si="11">G45/E45</f>
        <v>1.78328836563784</v>
      </c>
      <c r="I45" s="5"/>
    </row>
    <row r="46" spans="1:10" ht="15" customHeight="1" x14ac:dyDescent="0.25">
      <c r="A46" s="148">
        <v>40</v>
      </c>
      <c r="B46" s="213" t="s">
        <v>367</v>
      </c>
      <c r="C46" s="214"/>
      <c r="D46" s="89">
        <f>D45+D41</f>
        <v>673095937</v>
      </c>
      <c r="E46" s="89">
        <f>E45+E41</f>
        <v>941058009</v>
      </c>
      <c r="F46" s="89">
        <f>F45+F41</f>
        <v>958935064</v>
      </c>
      <c r="G46" s="89">
        <f>G45+G41</f>
        <v>777504080</v>
      </c>
      <c r="H46" s="90">
        <f t="shared" si="11"/>
        <v>0.82620207528566925</v>
      </c>
      <c r="I46" s="5"/>
    </row>
    <row r="47" spans="1:10" ht="15" customHeight="1" x14ac:dyDescent="0.25">
      <c r="A47" s="81">
        <v>41</v>
      </c>
      <c r="B47" s="98"/>
      <c r="C47" s="207" t="s">
        <v>10</v>
      </c>
      <c r="D47" s="208"/>
      <c r="E47" s="208"/>
      <c r="F47" s="208"/>
      <c r="G47" s="208"/>
      <c r="H47" s="209"/>
      <c r="I47" s="5"/>
    </row>
    <row r="48" spans="1:10" ht="15" customHeight="1" x14ac:dyDescent="0.25">
      <c r="A48" s="81">
        <v>42</v>
      </c>
      <c r="B48" s="102" t="s">
        <v>4</v>
      </c>
      <c r="C48" s="83" t="s">
        <v>49</v>
      </c>
      <c r="D48" s="24">
        <f>'3. melléklet'!E51+'4. melléklet'!E21</f>
        <v>77060266</v>
      </c>
      <c r="E48" s="24">
        <f>'3. melléklet'!F51+'4. melléklet'!F21</f>
        <v>83757032</v>
      </c>
      <c r="F48" s="24">
        <f>'3. melléklet'!G51+'4. melléklet'!G21</f>
        <v>83757032</v>
      </c>
      <c r="G48" s="24">
        <f>'3. melléklet'!H51+'4. melléklet'!H21</f>
        <v>89906318</v>
      </c>
      <c r="H48" s="84">
        <f t="shared" ref="H48:H52" si="12">G48/E48</f>
        <v>1.0734181459534049</v>
      </c>
      <c r="I48" s="5"/>
      <c r="J48" s="28"/>
    </row>
    <row r="49" spans="1:10" ht="15" customHeight="1" x14ac:dyDescent="0.25">
      <c r="A49" s="81">
        <v>43</v>
      </c>
      <c r="B49" s="97" t="s">
        <v>50</v>
      </c>
      <c r="C49" s="6" t="s">
        <v>124</v>
      </c>
      <c r="D49" s="57">
        <f>SUM(D50:D55)</f>
        <v>62363090</v>
      </c>
      <c r="E49" s="57">
        <f>SUM(E50:E55)</f>
        <v>67474966</v>
      </c>
      <c r="F49" s="57">
        <f>SUM(F50:F55)</f>
        <v>67474966</v>
      </c>
      <c r="G49" s="57">
        <f>SUM(G50:G55)</f>
        <v>70759158</v>
      </c>
      <c r="H49" s="85">
        <f t="shared" si="12"/>
        <v>1.0486727477565532</v>
      </c>
      <c r="I49" s="5"/>
      <c r="J49" s="28"/>
    </row>
    <row r="50" spans="1:10" ht="15" customHeight="1" x14ac:dyDescent="0.25">
      <c r="A50" s="81">
        <v>44</v>
      </c>
      <c r="B50" s="105" t="s">
        <v>351</v>
      </c>
      <c r="C50" s="7" t="s">
        <v>360</v>
      </c>
      <c r="D50" s="68">
        <f>'3. melléklet'!E53+'4. melléklet'!E23</f>
        <v>56332691</v>
      </c>
      <c r="E50" s="68">
        <f>'3. melléklet'!F53+'4. melléklet'!F23</f>
        <v>57166185</v>
      </c>
      <c r="F50" s="68">
        <f>'3. melléklet'!G53+'4. melléklet'!G23</f>
        <v>57166185</v>
      </c>
      <c r="G50" s="68">
        <f>'3. melléklet'!H53+'4. melléklet'!H23</f>
        <v>64765140</v>
      </c>
      <c r="H50" s="87">
        <f t="shared" si="12"/>
        <v>1.1329274465315466</v>
      </c>
      <c r="I50" s="5"/>
      <c r="J50" s="28"/>
    </row>
    <row r="51" spans="1:10" ht="15" customHeight="1" x14ac:dyDescent="0.25">
      <c r="A51" s="81">
        <v>45</v>
      </c>
      <c r="B51" s="105" t="s">
        <v>352</v>
      </c>
      <c r="C51" s="7" t="s">
        <v>361</v>
      </c>
      <c r="D51" s="68">
        <f>'3. melléklet'!E54+'4. melléklet'!E24</f>
        <v>0</v>
      </c>
      <c r="E51" s="68">
        <f>'3. melléklet'!F54+'4. melléklet'!F24</f>
        <v>3530300</v>
      </c>
      <c r="F51" s="68">
        <f>'3. melléklet'!G54+'4. melléklet'!G24</f>
        <v>3530300</v>
      </c>
      <c r="G51" s="68">
        <f>'3. melléklet'!H54+'4. melléklet'!H24</f>
        <v>0</v>
      </c>
      <c r="H51" s="87">
        <f t="shared" si="12"/>
        <v>0</v>
      </c>
      <c r="I51" s="5"/>
      <c r="J51" s="28"/>
    </row>
    <row r="52" spans="1:10" ht="15" customHeight="1" x14ac:dyDescent="0.25">
      <c r="A52" s="81">
        <v>47</v>
      </c>
      <c r="B52" s="105" t="s">
        <v>354</v>
      </c>
      <c r="C52" s="7" t="s">
        <v>365</v>
      </c>
      <c r="D52" s="68">
        <f>'4. melléklet'!E25</f>
        <v>1872675</v>
      </c>
      <c r="E52" s="68">
        <f>'4. melléklet'!F25</f>
        <v>1872675</v>
      </c>
      <c r="F52" s="68">
        <f>'4. melléklet'!G25</f>
        <v>1872675</v>
      </c>
      <c r="G52" s="68">
        <f>'4. melléklet'!H25</f>
        <v>0</v>
      </c>
      <c r="H52" s="87">
        <f t="shared" si="12"/>
        <v>0</v>
      </c>
      <c r="I52" s="5"/>
      <c r="J52" s="28"/>
    </row>
    <row r="53" spans="1:10" ht="15" customHeight="1" x14ac:dyDescent="0.25">
      <c r="A53" s="81">
        <v>48</v>
      </c>
      <c r="B53" s="105" t="s">
        <v>355</v>
      </c>
      <c r="C53" s="7" t="s">
        <v>362</v>
      </c>
      <c r="D53" s="68">
        <f>'3. melléklet'!E55+'4. melléklet'!E26</f>
        <v>2868557</v>
      </c>
      <c r="E53" s="68">
        <f>'3. melléklet'!F55+'4. melléklet'!F26</f>
        <v>3110970</v>
      </c>
      <c r="F53" s="68">
        <f>'3. melléklet'!G55+'4. melléklet'!G26</f>
        <v>3110970</v>
      </c>
      <c r="G53" s="68">
        <f>'3. melléklet'!H55+'4. melléklet'!H26</f>
        <v>3598618</v>
      </c>
      <c r="H53" s="87">
        <f t="shared" ref="H53:H74" si="13">G53/E53</f>
        <v>1.1567511097824794</v>
      </c>
      <c r="I53" s="5"/>
      <c r="J53" s="28"/>
    </row>
    <row r="54" spans="1:10" ht="15" customHeight="1" x14ac:dyDescent="0.25">
      <c r="A54" s="81">
        <v>49</v>
      </c>
      <c r="B54" s="105" t="s">
        <v>356</v>
      </c>
      <c r="C54" s="7" t="s">
        <v>363</v>
      </c>
      <c r="D54" s="68">
        <f>'3. melléklet'!E56+'4. melléklet'!E27</f>
        <v>601540</v>
      </c>
      <c r="E54" s="68">
        <f>'3. melléklet'!F56+'4. melléklet'!F27</f>
        <v>494884</v>
      </c>
      <c r="F54" s="68">
        <f>'3. melléklet'!G56+'4. melléklet'!G27</f>
        <v>494884</v>
      </c>
      <c r="G54" s="68">
        <f>'3. melléklet'!H56+'4. melléklet'!H27</f>
        <v>878800</v>
      </c>
      <c r="H54" s="87">
        <f t="shared" si="13"/>
        <v>1.7757696753178522</v>
      </c>
      <c r="I54" s="5"/>
      <c r="J54" s="28"/>
    </row>
    <row r="55" spans="1:10" ht="15" customHeight="1" x14ac:dyDescent="0.25">
      <c r="A55" s="81">
        <v>50</v>
      </c>
      <c r="B55" s="105" t="s">
        <v>448</v>
      </c>
      <c r="C55" s="7" t="s">
        <v>364</v>
      </c>
      <c r="D55" s="68">
        <f>'3. melléklet'!E57</f>
        <v>687627</v>
      </c>
      <c r="E55" s="68">
        <f>'3. melléklet'!F57</f>
        <v>1299952</v>
      </c>
      <c r="F55" s="68">
        <f>'3. melléklet'!G57</f>
        <v>1299952</v>
      </c>
      <c r="G55" s="68">
        <f>'3. melléklet'!H57</f>
        <v>1516600</v>
      </c>
      <c r="H55" s="87">
        <f t="shared" si="13"/>
        <v>1.1666584612354918</v>
      </c>
      <c r="I55" s="5"/>
      <c r="J55" s="28"/>
    </row>
    <row r="56" spans="1:10" ht="15" customHeight="1" x14ac:dyDescent="0.25">
      <c r="A56" s="81">
        <v>51</v>
      </c>
      <c r="B56" s="97" t="s">
        <v>51</v>
      </c>
      <c r="C56" s="6" t="s">
        <v>53</v>
      </c>
      <c r="D56" s="57">
        <f>SUM(D57:D59)</f>
        <v>14697176</v>
      </c>
      <c r="E56" s="57">
        <f t="shared" ref="E56:G56" si="14">SUM(E57:E59)</f>
        <v>15700676</v>
      </c>
      <c r="F56" s="57">
        <f t="shared" si="14"/>
        <v>15700676</v>
      </c>
      <c r="G56" s="57">
        <f t="shared" si="14"/>
        <v>18004295</v>
      </c>
      <c r="H56" s="85">
        <f t="shared" si="13"/>
        <v>1.1467210074266867</v>
      </c>
      <c r="I56" s="5"/>
      <c r="J56" s="28"/>
    </row>
    <row r="57" spans="1:10" ht="15" customHeight="1" x14ac:dyDescent="0.25">
      <c r="A57" s="81">
        <v>52</v>
      </c>
      <c r="B57" s="105" t="s">
        <v>357</v>
      </c>
      <c r="C57" s="7" t="s">
        <v>147</v>
      </c>
      <c r="D57" s="68">
        <f>'3. melléklet'!E59</f>
        <v>11853772</v>
      </c>
      <c r="E57" s="68">
        <f>'3. melléklet'!F59</f>
        <v>12601271</v>
      </c>
      <c r="F57" s="68">
        <f>'3. melléklet'!G59</f>
        <v>12601271</v>
      </c>
      <c r="G57" s="68">
        <f>'3. melléklet'!H59</f>
        <v>12193243</v>
      </c>
      <c r="H57" s="87">
        <f t="shared" si="13"/>
        <v>0.96762009165583374</v>
      </c>
      <c r="I57" s="5"/>
      <c r="J57" s="28"/>
    </row>
    <row r="58" spans="1:10" ht="15" customHeight="1" x14ac:dyDescent="0.25">
      <c r="A58" s="81">
        <v>53</v>
      </c>
      <c r="B58" s="105" t="s">
        <v>358</v>
      </c>
      <c r="C58" s="7" t="s">
        <v>148</v>
      </c>
      <c r="D58" s="68">
        <f>'3. melléklet'!E60+'4. melléklet'!E31</f>
        <v>2042404</v>
      </c>
      <c r="E58" s="68">
        <f>'3. melléklet'!F60+'4. melléklet'!F31</f>
        <v>2094328</v>
      </c>
      <c r="F58" s="68">
        <f>'3. melléklet'!G60+'4. melléklet'!G31</f>
        <v>2094328</v>
      </c>
      <c r="G58" s="68">
        <f>'3. melléklet'!H60+'4. melléklet'!H31</f>
        <v>4935052</v>
      </c>
      <c r="H58" s="87">
        <f t="shared" si="13"/>
        <v>2.3563892570791203</v>
      </c>
      <c r="I58" s="5"/>
      <c r="J58" s="28"/>
    </row>
    <row r="59" spans="1:10" ht="15" customHeight="1" x14ac:dyDescent="0.25">
      <c r="A59" s="81">
        <v>54</v>
      </c>
      <c r="B59" s="105" t="s">
        <v>359</v>
      </c>
      <c r="C59" s="7" t="s">
        <v>149</v>
      </c>
      <c r="D59" s="68">
        <f>'3. melléklet'!E61+'4. melléklet'!E32</f>
        <v>801000</v>
      </c>
      <c r="E59" s="68">
        <f>'3. melléklet'!F61+'4. melléklet'!F32</f>
        <v>1005077</v>
      </c>
      <c r="F59" s="68">
        <f>'3. melléklet'!G61+'4. melléklet'!G32</f>
        <v>1005077</v>
      </c>
      <c r="G59" s="68">
        <f>'3. melléklet'!H61+'4. melléklet'!H32</f>
        <v>876000</v>
      </c>
      <c r="H59" s="87">
        <f t="shared" si="13"/>
        <v>0.87157501365567014</v>
      </c>
      <c r="I59" s="5"/>
      <c r="J59" s="28"/>
    </row>
    <row r="60" spans="1:10" ht="15" customHeight="1" x14ac:dyDescent="0.25">
      <c r="A60" s="81">
        <v>55</v>
      </c>
      <c r="B60" s="102" t="s">
        <v>5</v>
      </c>
      <c r="C60" s="83" t="s">
        <v>99</v>
      </c>
      <c r="D60" s="24">
        <f>'3. melléklet'!E62+'4. melléklet'!E33</f>
        <v>10321712</v>
      </c>
      <c r="E60" s="24">
        <f>'3. melléklet'!F62+'4. melléklet'!F33</f>
        <v>10920419</v>
      </c>
      <c r="F60" s="24">
        <f>'3. melléklet'!G62+'4. melléklet'!G33</f>
        <v>10920419</v>
      </c>
      <c r="G60" s="24">
        <f>'3. melléklet'!H62+'4. melléklet'!H33</f>
        <v>12303307</v>
      </c>
      <c r="H60" s="84">
        <f t="shared" si="13"/>
        <v>1.1266332363254561</v>
      </c>
      <c r="I60" s="5"/>
      <c r="J60" s="28"/>
    </row>
    <row r="61" spans="1:10" ht="15" customHeight="1" x14ac:dyDescent="0.25">
      <c r="A61" s="81">
        <v>56</v>
      </c>
      <c r="B61" s="102" t="s">
        <v>17</v>
      </c>
      <c r="C61" s="83" t="s">
        <v>55</v>
      </c>
      <c r="D61" s="24">
        <f>'3. melléklet'!E63+'4. melléklet'!E34</f>
        <v>143094615</v>
      </c>
      <c r="E61" s="24">
        <f>'3. melléklet'!F63+'4. melléklet'!F34</f>
        <v>182490276</v>
      </c>
      <c r="F61" s="24">
        <f>'3. melléklet'!G63+'4. melléklet'!G34</f>
        <v>171757940</v>
      </c>
      <c r="G61" s="24">
        <f>'3. melléklet'!H63+'4. melléklet'!H34</f>
        <v>152024571</v>
      </c>
      <c r="H61" s="84">
        <f t="shared" si="13"/>
        <v>0.83305573498064078</v>
      </c>
      <c r="I61" s="5"/>
      <c r="J61" s="28"/>
    </row>
    <row r="62" spans="1:10" ht="15" customHeight="1" x14ac:dyDescent="0.25">
      <c r="A62" s="81">
        <v>57</v>
      </c>
      <c r="B62" s="97" t="s">
        <v>54</v>
      </c>
      <c r="C62" s="6" t="s">
        <v>134</v>
      </c>
      <c r="D62" s="57">
        <f>'3. melléklet'!E64+'4. melléklet'!E35</f>
        <v>13919500</v>
      </c>
      <c r="E62" s="57">
        <f>'3. melléklet'!F64+'4. melléklet'!F35</f>
        <v>14910052</v>
      </c>
      <c r="F62" s="57">
        <f>'3. melléklet'!G64+'4. melléklet'!G35</f>
        <v>14627238</v>
      </c>
      <c r="G62" s="57">
        <f>'3. melléklet'!H64+'4. melléklet'!H35</f>
        <v>15599500</v>
      </c>
      <c r="H62" s="85">
        <f t="shared" si="13"/>
        <v>1.0462404825952318</v>
      </c>
      <c r="I62" s="5"/>
      <c r="J62" s="28"/>
    </row>
    <row r="63" spans="1:10" ht="15" customHeight="1" x14ac:dyDescent="0.25">
      <c r="A63" s="81">
        <v>58</v>
      </c>
      <c r="B63" s="97" t="s">
        <v>56</v>
      </c>
      <c r="C63" s="6" t="s">
        <v>506</v>
      </c>
      <c r="D63" s="57">
        <f>'3. melléklet'!E65+'4. melléklet'!E36</f>
        <v>4639000</v>
      </c>
      <c r="E63" s="57">
        <f>'3. melléklet'!F65+'4. melléklet'!F36</f>
        <v>4639000</v>
      </c>
      <c r="F63" s="57">
        <f>'3. melléklet'!G65+'4. melléklet'!G36</f>
        <v>2964286</v>
      </c>
      <c r="G63" s="57">
        <f>'3. melléklet'!H65+'4. melléklet'!H36</f>
        <v>4856000</v>
      </c>
      <c r="H63" s="85">
        <f t="shared" si="13"/>
        <v>1.0467773226988575</v>
      </c>
      <c r="I63" s="5"/>
      <c r="J63" s="28"/>
    </row>
    <row r="64" spans="1:10" ht="15" customHeight="1" x14ac:dyDescent="0.25">
      <c r="A64" s="81">
        <v>59</v>
      </c>
      <c r="B64" s="97" t="s">
        <v>135</v>
      </c>
      <c r="C64" s="6" t="s">
        <v>136</v>
      </c>
      <c r="D64" s="57">
        <f>'3. melléklet'!E66+'4. melléklet'!E37</f>
        <v>98735630</v>
      </c>
      <c r="E64" s="57">
        <f>'3. melléklet'!F66+'4. melléklet'!F37</f>
        <v>109923893</v>
      </c>
      <c r="F64" s="57">
        <f>'3. melléklet'!G66+'4. melléklet'!G37</f>
        <v>102824137</v>
      </c>
      <c r="G64" s="57">
        <f>'3. melléklet'!H66+'4. melléklet'!H37</f>
        <v>95726532</v>
      </c>
      <c r="H64" s="85">
        <f t="shared" si="13"/>
        <v>0.87084372093699414</v>
      </c>
      <c r="I64" s="5"/>
      <c r="J64" s="28"/>
    </row>
    <row r="65" spans="1:10" ht="15" customHeight="1" x14ac:dyDescent="0.25">
      <c r="A65" s="81">
        <v>60</v>
      </c>
      <c r="B65" s="97" t="s">
        <v>137</v>
      </c>
      <c r="C65" s="6" t="s">
        <v>138</v>
      </c>
      <c r="D65" s="57">
        <f>'3. melléklet'!E67+'4. melléklet'!E38</f>
        <v>300000</v>
      </c>
      <c r="E65" s="57">
        <f>'3. melléklet'!F67+'4. melléklet'!F38</f>
        <v>410000</v>
      </c>
      <c r="F65" s="57">
        <f>'3. melléklet'!G67+'4. melléklet'!G38</f>
        <v>248347</v>
      </c>
      <c r="G65" s="57">
        <f>'3. melléklet'!H67+'4. melléklet'!H38</f>
        <v>370000</v>
      </c>
      <c r="H65" s="85">
        <f t="shared" si="13"/>
        <v>0.90243902439024393</v>
      </c>
      <c r="I65" s="5"/>
      <c r="J65" s="28"/>
    </row>
    <row r="66" spans="1:10" ht="15" customHeight="1" x14ac:dyDescent="0.25">
      <c r="A66" s="81">
        <v>61</v>
      </c>
      <c r="B66" s="97" t="s">
        <v>143</v>
      </c>
      <c r="C66" s="6" t="s">
        <v>144</v>
      </c>
      <c r="D66" s="57">
        <f>'3. melléklet'!E68+'4. melléklet'!E39</f>
        <v>25500485</v>
      </c>
      <c r="E66" s="57">
        <f>'3. melléklet'!F68+'4. melléklet'!F39</f>
        <v>52607331</v>
      </c>
      <c r="F66" s="57">
        <f>'3. melléklet'!G68+'4. melléklet'!G39</f>
        <v>51093932</v>
      </c>
      <c r="G66" s="57">
        <f>'3. melléklet'!H68+'4. melléklet'!H39</f>
        <v>35472539</v>
      </c>
      <c r="H66" s="85">
        <f t="shared" si="13"/>
        <v>0.67428889331032593</v>
      </c>
      <c r="I66" s="5"/>
      <c r="J66" s="28"/>
    </row>
    <row r="67" spans="1:10" ht="15" customHeight="1" x14ac:dyDescent="0.25">
      <c r="A67" s="81">
        <v>62</v>
      </c>
      <c r="B67" s="102" t="s">
        <v>18</v>
      </c>
      <c r="C67" s="83" t="s">
        <v>319</v>
      </c>
      <c r="D67" s="24">
        <f>'3. melléklet'!E73</f>
        <v>3000000</v>
      </c>
      <c r="E67" s="24">
        <f>'3. melléklet'!F73</f>
        <v>3000000</v>
      </c>
      <c r="F67" s="24">
        <f>'3. melléklet'!G73</f>
        <v>2677200</v>
      </c>
      <c r="G67" s="24">
        <f>'3. melléklet'!H73</f>
        <v>3000000</v>
      </c>
      <c r="H67" s="84">
        <f t="shared" si="13"/>
        <v>1</v>
      </c>
      <c r="I67" s="5"/>
      <c r="J67" s="28"/>
    </row>
    <row r="68" spans="1:10" ht="15" customHeight="1" x14ac:dyDescent="0.25">
      <c r="A68" s="81">
        <v>63</v>
      </c>
      <c r="B68" s="102" t="s">
        <v>19</v>
      </c>
      <c r="C68" s="83" t="s">
        <v>154</v>
      </c>
      <c r="D68" s="24">
        <f>SUM(D69:D71)</f>
        <v>34992555</v>
      </c>
      <c r="E68" s="24">
        <f t="shared" ref="E68:G68" si="15">SUM(E69:E71)</f>
        <v>50394615</v>
      </c>
      <c r="F68" s="24">
        <f t="shared" si="15"/>
        <v>50337167</v>
      </c>
      <c r="G68" s="24">
        <f t="shared" si="15"/>
        <v>38636343</v>
      </c>
      <c r="H68" s="84">
        <f t="shared" si="13"/>
        <v>0.76667602282505776</v>
      </c>
      <c r="I68" s="5"/>
      <c r="J68" s="28"/>
    </row>
    <row r="69" spans="1:10" ht="15" customHeight="1" x14ac:dyDescent="0.25">
      <c r="A69" s="81">
        <v>64</v>
      </c>
      <c r="B69" s="97" t="s">
        <v>119</v>
      </c>
      <c r="C69" s="52" t="s">
        <v>269</v>
      </c>
      <c r="D69" s="57">
        <f>'3. melléklet'!E75</f>
        <v>2787780</v>
      </c>
      <c r="E69" s="57">
        <f>'3. melléklet'!F75</f>
        <v>2251250</v>
      </c>
      <c r="F69" s="57">
        <f>'3. melléklet'!G75</f>
        <v>2251250</v>
      </c>
      <c r="G69" s="57">
        <f>'3. melléklet'!H75</f>
        <v>2298680</v>
      </c>
      <c r="H69" s="85">
        <f t="shared" si="13"/>
        <v>1.0210682953914492</v>
      </c>
      <c r="I69" s="5"/>
      <c r="J69" s="28"/>
    </row>
    <row r="70" spans="1:10" ht="24" x14ac:dyDescent="0.25">
      <c r="A70" s="81">
        <v>65</v>
      </c>
      <c r="B70" s="97" t="s">
        <v>120</v>
      </c>
      <c r="C70" s="77" t="s">
        <v>312</v>
      </c>
      <c r="D70" s="57">
        <f>'3. melléklet'!E76</f>
        <v>26304775</v>
      </c>
      <c r="E70" s="57">
        <f>'3. melléklet'!F76</f>
        <v>27825565</v>
      </c>
      <c r="F70" s="57">
        <f>'3. melléklet'!G76</f>
        <v>27768664</v>
      </c>
      <c r="G70" s="57">
        <f>'3. melléklet'!H76</f>
        <v>27362663</v>
      </c>
      <c r="H70" s="85">
        <f t="shared" si="13"/>
        <v>0.98336414732279476</v>
      </c>
      <c r="I70" s="5"/>
      <c r="J70" s="28"/>
    </row>
    <row r="71" spans="1:10" ht="24" x14ac:dyDescent="0.25">
      <c r="A71" s="81">
        <v>66</v>
      </c>
      <c r="B71" s="97" t="s">
        <v>160</v>
      </c>
      <c r="C71" s="77" t="s">
        <v>313</v>
      </c>
      <c r="D71" s="57">
        <f>'3. melléklet'!E77</f>
        <v>5900000</v>
      </c>
      <c r="E71" s="57">
        <f>'3. melléklet'!F77</f>
        <v>20317800</v>
      </c>
      <c r="F71" s="57">
        <f>'3. melléklet'!G77</f>
        <v>20317253</v>
      </c>
      <c r="G71" s="57">
        <f>'3. melléklet'!H77</f>
        <v>8975000</v>
      </c>
      <c r="H71" s="85">
        <f t="shared" si="13"/>
        <v>0.44173089606158145</v>
      </c>
      <c r="I71" s="5"/>
      <c r="J71" s="28"/>
    </row>
    <row r="72" spans="1:10" ht="15" customHeight="1" x14ac:dyDescent="0.25">
      <c r="A72" s="81">
        <v>67</v>
      </c>
      <c r="B72" s="101" t="s">
        <v>33</v>
      </c>
      <c r="C72" s="51" t="s">
        <v>400</v>
      </c>
      <c r="D72" s="69">
        <f>D48+D60+D61+D67+D68</f>
        <v>268469148</v>
      </c>
      <c r="E72" s="69">
        <f>E48+E60+E61+E67+E68</f>
        <v>330562342</v>
      </c>
      <c r="F72" s="69">
        <f>F48+F60+F61+F67+F68</f>
        <v>319449758</v>
      </c>
      <c r="G72" s="69">
        <f>G48+G60+G61+G67+G68</f>
        <v>295870539</v>
      </c>
      <c r="H72" s="88">
        <f t="shared" si="13"/>
        <v>0.89505216235429508</v>
      </c>
      <c r="I72" s="5"/>
      <c r="J72" s="28"/>
    </row>
    <row r="73" spans="1:10" ht="15" customHeight="1" x14ac:dyDescent="0.25">
      <c r="A73" s="81">
        <v>68</v>
      </c>
      <c r="B73" s="96" t="s">
        <v>20</v>
      </c>
      <c r="C73" s="52" t="s">
        <v>100</v>
      </c>
      <c r="D73" s="25">
        <f>'3. melléklet'!E80</f>
        <v>208549108</v>
      </c>
      <c r="E73" s="25">
        <f>'3. melléklet'!F80</f>
        <v>228922307</v>
      </c>
      <c r="F73" s="25">
        <f>'3. melléklet'!G80</f>
        <v>100739985</v>
      </c>
      <c r="G73" s="25">
        <f>'3. melléklet'!H80</f>
        <v>381807997</v>
      </c>
      <c r="H73" s="85">
        <f t="shared" si="13"/>
        <v>1.6678496822941768</v>
      </c>
      <c r="I73" s="5"/>
    </row>
    <row r="74" spans="1:10" ht="15" customHeight="1" x14ac:dyDescent="0.25">
      <c r="A74" s="81">
        <v>69</v>
      </c>
      <c r="B74" s="96" t="s">
        <v>21</v>
      </c>
      <c r="C74" s="52" t="s">
        <v>174</v>
      </c>
      <c r="D74" s="25">
        <f>'3. melléklet'!E86</f>
        <v>72635300</v>
      </c>
      <c r="E74" s="25">
        <f>'3. melléklet'!F86</f>
        <v>96280900</v>
      </c>
      <c r="F74" s="25">
        <f>'3. melléklet'!G86</f>
        <v>82020396</v>
      </c>
      <c r="G74" s="25">
        <f>'3. melléklet'!H86</f>
        <v>15909300</v>
      </c>
      <c r="H74" s="85">
        <f t="shared" si="13"/>
        <v>0.16523838061339269</v>
      </c>
      <c r="I74" s="5"/>
    </row>
    <row r="75" spans="1:10" ht="15" customHeight="1" x14ac:dyDescent="0.25">
      <c r="A75" s="81">
        <v>70</v>
      </c>
      <c r="B75" s="96" t="s">
        <v>28</v>
      </c>
      <c r="C75" s="52" t="s">
        <v>61</v>
      </c>
      <c r="D75" s="25">
        <f>'3. melléklet'!E89</f>
        <v>0</v>
      </c>
      <c r="E75" s="25">
        <f>'3. melléklet'!F89</f>
        <v>0</v>
      </c>
      <c r="F75" s="25">
        <f>'3. melléklet'!G89</f>
        <v>0</v>
      </c>
      <c r="G75" s="25">
        <f>'3. melléklet'!H89</f>
        <v>0</v>
      </c>
      <c r="H75" s="161"/>
      <c r="I75" s="5"/>
    </row>
    <row r="76" spans="1:10" ht="15" customHeight="1" x14ac:dyDescent="0.25">
      <c r="A76" s="81">
        <v>71</v>
      </c>
      <c r="B76" s="104" t="s">
        <v>34</v>
      </c>
      <c r="C76" s="51" t="s">
        <v>12</v>
      </c>
      <c r="D76" s="27">
        <f>'3. melléklet'!E80+'3. melléklet'!E86+'3. melléklet'!E89</f>
        <v>281184408</v>
      </c>
      <c r="E76" s="27">
        <f>'3. melléklet'!F80+'3. melléklet'!F86+'3. melléklet'!F89</f>
        <v>325203207</v>
      </c>
      <c r="F76" s="27">
        <f>'3. melléklet'!G80+'3. melléklet'!G86+'3. melléklet'!G89</f>
        <v>182760381</v>
      </c>
      <c r="G76" s="27">
        <f>'3. melléklet'!H80+'3. melléklet'!H86+'3. melléklet'!H89</f>
        <v>397717297</v>
      </c>
      <c r="H76" s="88">
        <f t="shared" ref="H76:H78" si="16">G76/E76</f>
        <v>1.2229808576272743</v>
      </c>
      <c r="I76" s="5"/>
    </row>
    <row r="77" spans="1:10" ht="15" customHeight="1" x14ac:dyDescent="0.25">
      <c r="A77" s="81">
        <v>72</v>
      </c>
      <c r="B77" s="104" t="s">
        <v>35</v>
      </c>
      <c r="C77" s="51" t="s">
        <v>13</v>
      </c>
      <c r="D77" s="69">
        <f>'3. melléklet'!E78</f>
        <v>121539672</v>
      </c>
      <c r="E77" s="69">
        <f>'3. melléklet'!F78</f>
        <v>281971778</v>
      </c>
      <c r="F77" s="69">
        <f>'3. melléklet'!G78</f>
        <v>0</v>
      </c>
      <c r="G77" s="69">
        <f>'3. melléklet'!H78</f>
        <v>81708571</v>
      </c>
      <c r="H77" s="88">
        <f t="shared" si="16"/>
        <v>0.2897757058509593</v>
      </c>
      <c r="I77" s="5"/>
    </row>
    <row r="78" spans="1:10" ht="15" customHeight="1" x14ac:dyDescent="0.25">
      <c r="A78" s="81">
        <v>73</v>
      </c>
      <c r="B78" s="203" t="s">
        <v>366</v>
      </c>
      <c r="C78" s="204"/>
      <c r="D78" s="69">
        <f>D72+D76+D77</f>
        <v>671193228</v>
      </c>
      <c r="E78" s="69">
        <f>E72+E76+E77</f>
        <v>937737327</v>
      </c>
      <c r="F78" s="69">
        <f t="shared" ref="F78:G78" si="17">F72+F76+F77</f>
        <v>502210139</v>
      </c>
      <c r="G78" s="69">
        <f t="shared" si="17"/>
        <v>775296407</v>
      </c>
      <c r="H78" s="88">
        <f t="shared" si="16"/>
        <v>0.82677353740446768</v>
      </c>
      <c r="I78" s="5"/>
    </row>
    <row r="79" spans="1:10" ht="15" customHeight="1" x14ac:dyDescent="0.25">
      <c r="A79" s="81">
        <v>74</v>
      </c>
      <c r="B79" s="81" t="s">
        <v>43</v>
      </c>
      <c r="C79" s="109" t="s">
        <v>369</v>
      </c>
      <c r="D79" s="57">
        <v>0</v>
      </c>
      <c r="E79" s="57">
        <v>0</v>
      </c>
      <c r="F79" s="57">
        <v>0</v>
      </c>
      <c r="G79" s="57">
        <v>0</v>
      </c>
      <c r="H79" s="161"/>
      <c r="I79" s="5"/>
    </row>
    <row r="80" spans="1:10" ht="15" customHeight="1" x14ac:dyDescent="0.25">
      <c r="A80" s="81">
        <v>75</v>
      </c>
      <c r="B80" s="81" t="s">
        <v>44</v>
      </c>
      <c r="C80" s="52" t="s">
        <v>287</v>
      </c>
      <c r="D80" s="57">
        <f>'3. melléklet'!E92</f>
        <v>1902709</v>
      </c>
      <c r="E80" s="57">
        <f>'3. melléklet'!F92</f>
        <v>3320682</v>
      </c>
      <c r="F80" s="57">
        <f>'3. melléklet'!G92</f>
        <v>3320682</v>
      </c>
      <c r="G80" s="57">
        <f>'3. melléklet'!H92</f>
        <v>2207673</v>
      </c>
      <c r="H80" s="85">
        <f t="shared" ref="H80:H81" si="18">G80/E80</f>
        <v>0.66482517747860226</v>
      </c>
      <c r="I80" s="5"/>
    </row>
    <row r="81" spans="1:9" ht="15" customHeight="1" x14ac:dyDescent="0.25">
      <c r="A81" s="81">
        <v>76</v>
      </c>
      <c r="B81" s="104" t="s">
        <v>36</v>
      </c>
      <c r="C81" s="108" t="s">
        <v>15</v>
      </c>
      <c r="D81" s="69">
        <f>SUM(D79:D80)</f>
        <v>1902709</v>
      </c>
      <c r="E81" s="69">
        <f>SUM(E79:E80)</f>
        <v>3320682</v>
      </c>
      <c r="F81" s="69">
        <f>SUM(F79:F80)</f>
        <v>3320682</v>
      </c>
      <c r="G81" s="69">
        <f>'3. melléklet'!H92</f>
        <v>2207673</v>
      </c>
      <c r="H81" s="88">
        <f t="shared" si="18"/>
        <v>0.66482517747860226</v>
      </c>
      <c r="I81" s="5"/>
    </row>
    <row r="82" spans="1:9" s="9" customFormat="1" ht="15" customHeight="1" x14ac:dyDescent="0.25">
      <c r="A82" s="148">
        <v>77</v>
      </c>
      <c r="B82" s="205" t="s">
        <v>368</v>
      </c>
      <c r="C82" s="206"/>
      <c r="D82" s="91">
        <f>D78+D81</f>
        <v>673095937</v>
      </c>
      <c r="E82" s="91">
        <f>E78+E81</f>
        <v>941058009</v>
      </c>
      <c r="F82" s="91">
        <f>F78+F81</f>
        <v>505530821</v>
      </c>
      <c r="G82" s="91">
        <f>G78+G81</f>
        <v>777504080</v>
      </c>
      <c r="H82" s="90">
        <f>G82/E82</f>
        <v>0.82620207528566925</v>
      </c>
      <c r="I82" s="8"/>
    </row>
  </sheetData>
  <sheetProtection selectLockedCells="1" selectUnlockedCells="1"/>
  <mergeCells count="7">
    <mergeCell ref="B78:C78"/>
    <mergeCell ref="B82:C82"/>
    <mergeCell ref="C47:H47"/>
    <mergeCell ref="A4:H4"/>
    <mergeCell ref="B8:H8"/>
    <mergeCell ref="B41:C41"/>
    <mergeCell ref="B46:C46"/>
  </mergeCells>
  <phoneticPr fontId="16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31" customWidth="1"/>
    <col min="2" max="2" width="28.6640625" style="31" customWidth="1"/>
    <col min="3" max="3" width="24.6640625" style="31" customWidth="1"/>
    <col min="4" max="4" width="9.88671875" style="31" bestFit="1" customWidth="1"/>
    <col min="5" max="5" width="12.6640625" style="31" customWidth="1"/>
    <col min="6" max="6" width="8.6640625" style="31" customWidth="1"/>
    <col min="7" max="16384" width="9.109375" style="30"/>
  </cols>
  <sheetData>
    <row r="1" spans="1:7" s="33" customFormat="1" ht="15" customHeight="1" x14ac:dyDescent="0.25">
      <c r="B1" s="31"/>
      <c r="C1" s="31"/>
      <c r="D1" s="31"/>
      <c r="E1" s="29" t="s">
        <v>282</v>
      </c>
    </row>
    <row r="2" spans="1:7" s="33" customFormat="1" ht="15" customHeight="1" x14ac:dyDescent="0.25">
      <c r="A2" s="31"/>
      <c r="B2" s="31"/>
      <c r="C2" s="31"/>
      <c r="D2" s="31"/>
      <c r="E2" s="29" t="str">
        <f>'1. melléklet'!H2</f>
        <v>az 3/2023. ( II.17.) önkormányzati rendelethez</v>
      </c>
    </row>
    <row r="3" spans="1:7" s="33" customFormat="1" ht="15" customHeight="1" x14ac:dyDescent="0.25">
      <c r="A3" s="32"/>
      <c r="B3" s="34"/>
      <c r="C3" s="34"/>
      <c r="D3" s="34"/>
      <c r="E3" s="34"/>
      <c r="F3" s="34"/>
    </row>
    <row r="4" spans="1:7" s="33" customFormat="1" ht="15" customHeight="1" x14ac:dyDescent="0.25">
      <c r="A4" s="227" t="s">
        <v>544</v>
      </c>
      <c r="B4" s="227"/>
      <c r="C4" s="227"/>
      <c r="D4" s="227"/>
      <c r="E4" s="227"/>
      <c r="F4" s="34"/>
      <c r="G4" s="46"/>
    </row>
    <row r="5" spans="1:7" s="33" customFormat="1" ht="15" customHeight="1" x14ac:dyDescent="0.25">
      <c r="A5" s="34"/>
      <c r="B5" s="40"/>
      <c r="C5" s="40"/>
      <c r="D5" s="40"/>
      <c r="E5" s="40"/>
      <c r="F5" s="40"/>
      <c r="G5" s="46"/>
    </row>
    <row r="6" spans="1:7" s="33" customFormat="1" ht="15" customHeight="1" x14ac:dyDescent="0.25">
      <c r="A6" s="41"/>
      <c r="B6" s="131" t="s">
        <v>33</v>
      </c>
      <c r="C6" s="131" t="s">
        <v>34</v>
      </c>
      <c r="D6" s="131" t="s">
        <v>35</v>
      </c>
      <c r="E6" s="130" t="s">
        <v>36</v>
      </c>
      <c r="F6" s="46"/>
    </row>
    <row r="7" spans="1:7" s="33" customFormat="1" x14ac:dyDescent="0.25">
      <c r="A7" s="192">
        <v>1</v>
      </c>
      <c r="B7" s="192" t="s">
        <v>1</v>
      </c>
      <c r="C7" s="131" t="s">
        <v>499</v>
      </c>
      <c r="D7" s="130" t="s">
        <v>111</v>
      </c>
      <c r="E7" s="131" t="s">
        <v>485</v>
      </c>
      <c r="F7" s="46"/>
    </row>
    <row r="8" spans="1:7" s="33" customFormat="1" ht="24" x14ac:dyDescent="0.25">
      <c r="A8" s="130">
        <v>2</v>
      </c>
      <c r="B8" s="181" t="s">
        <v>500</v>
      </c>
      <c r="C8" s="41" t="s">
        <v>501</v>
      </c>
      <c r="D8" s="196">
        <v>1</v>
      </c>
      <c r="E8" s="42">
        <v>1224000</v>
      </c>
      <c r="F8" s="46"/>
    </row>
    <row r="9" spans="1:7" s="33" customFormat="1" ht="36" x14ac:dyDescent="0.25">
      <c r="A9" s="130">
        <v>3</v>
      </c>
      <c r="B9" s="181" t="s">
        <v>495</v>
      </c>
      <c r="C9" s="190"/>
      <c r="D9" s="41">
        <v>0</v>
      </c>
      <c r="E9" s="42">
        <v>0</v>
      </c>
      <c r="F9" s="46"/>
    </row>
    <row r="10" spans="1:7" s="33" customFormat="1" ht="24" x14ac:dyDescent="0.25">
      <c r="A10" s="130">
        <v>4</v>
      </c>
      <c r="B10" s="181" t="s">
        <v>486</v>
      </c>
      <c r="C10" s="197" t="s">
        <v>503</v>
      </c>
      <c r="D10" s="41"/>
      <c r="E10" s="202">
        <v>5357321</v>
      </c>
      <c r="F10" s="46"/>
    </row>
    <row r="11" spans="1:7" s="33" customFormat="1" ht="15" customHeight="1" x14ac:dyDescent="0.25">
      <c r="A11" s="130">
        <v>5</v>
      </c>
      <c r="B11" s="182" t="s">
        <v>487</v>
      </c>
      <c r="C11" s="183" t="s">
        <v>502</v>
      </c>
      <c r="D11" s="193">
        <v>1</v>
      </c>
      <c r="E11" s="194">
        <v>5200571</v>
      </c>
      <c r="F11" s="46"/>
    </row>
    <row r="12" spans="1:7" s="33" customFormat="1" ht="24" x14ac:dyDescent="0.25">
      <c r="A12" s="130">
        <v>6</v>
      </c>
      <c r="B12" s="182"/>
      <c r="C12" s="195" t="s">
        <v>507</v>
      </c>
      <c r="D12" s="193">
        <v>1</v>
      </c>
      <c r="E12" s="194">
        <v>39050</v>
      </c>
      <c r="F12" s="46"/>
    </row>
    <row r="13" spans="1:7" s="33" customFormat="1" ht="15" customHeight="1" x14ac:dyDescent="0.25">
      <c r="A13" s="130">
        <v>7</v>
      </c>
      <c r="B13" s="182"/>
      <c r="C13" s="183" t="s">
        <v>498</v>
      </c>
      <c r="D13" s="193">
        <v>0.5</v>
      </c>
      <c r="E13" s="194">
        <v>117700</v>
      </c>
      <c r="F13" s="46"/>
    </row>
    <row r="14" spans="1:7" s="33" customFormat="1" ht="15" customHeight="1" x14ac:dyDescent="0.25">
      <c r="A14" s="130">
        <v>8</v>
      </c>
      <c r="B14" s="182" t="s">
        <v>488</v>
      </c>
      <c r="C14" s="191"/>
      <c r="D14" s="183">
        <v>0</v>
      </c>
      <c r="E14" s="194">
        <v>0</v>
      </c>
      <c r="F14" s="46"/>
    </row>
    <row r="15" spans="1:7" s="33" customFormat="1" ht="15" customHeight="1" x14ac:dyDescent="0.25">
      <c r="A15" s="130">
        <v>9</v>
      </c>
      <c r="B15" s="182" t="s">
        <v>489</v>
      </c>
      <c r="C15" s="190"/>
      <c r="D15" s="41">
        <v>0</v>
      </c>
      <c r="E15" s="42">
        <v>0</v>
      </c>
      <c r="F15" s="46"/>
    </row>
    <row r="16" spans="1:7" s="33" customFormat="1" ht="36" x14ac:dyDescent="0.25">
      <c r="A16" s="130">
        <v>10</v>
      </c>
      <c r="B16" s="181" t="s">
        <v>508</v>
      </c>
      <c r="C16" s="190"/>
      <c r="D16" s="41">
        <v>0</v>
      </c>
      <c r="E16" s="42">
        <v>0</v>
      </c>
      <c r="F16" s="46"/>
    </row>
    <row r="17" spans="1:6" s="33" customFormat="1" ht="24" x14ac:dyDescent="0.25">
      <c r="A17" s="130">
        <v>11</v>
      </c>
      <c r="B17" s="181" t="s">
        <v>482</v>
      </c>
      <c r="C17" s="190"/>
      <c r="D17" s="41">
        <v>0</v>
      </c>
      <c r="E17" s="42">
        <v>0</v>
      </c>
      <c r="F17" s="46"/>
    </row>
  </sheetData>
  <mergeCells count="1">
    <mergeCell ref="A4:E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C27" sqref="C27"/>
    </sheetView>
  </sheetViews>
  <sheetFormatPr defaultRowHeight="13.2" x14ac:dyDescent="0.25"/>
  <cols>
    <col min="1" max="1" width="8.6640625" customWidth="1"/>
    <col min="2" max="2" width="5.6640625" style="1" customWidth="1"/>
    <col min="3" max="3" width="42.109375" customWidth="1"/>
    <col min="4" max="4" width="16.109375" customWidth="1"/>
    <col min="5" max="5" width="8.6640625" style="1" customWidth="1"/>
    <col min="6" max="6" width="11.6640625" style="1" customWidth="1"/>
  </cols>
  <sheetData>
    <row r="1" spans="1:7" ht="15" customHeight="1" x14ac:dyDescent="0.25">
      <c r="E1" s="2" t="s">
        <v>283</v>
      </c>
      <c r="F1"/>
    </row>
    <row r="2" spans="1:7" ht="15" customHeight="1" x14ac:dyDescent="0.25">
      <c r="E2" s="2" t="str">
        <f>'1. melléklet'!H2</f>
        <v>az 3/2023. ( II.17.) önkormányzati rendelethez</v>
      </c>
      <c r="F2"/>
    </row>
    <row r="3" spans="1:7" ht="15" customHeight="1" x14ac:dyDescent="0.25">
      <c r="E3" s="3"/>
    </row>
    <row r="4" spans="1:7" ht="16.2" customHeight="1" x14ac:dyDescent="0.25">
      <c r="A4" s="222" t="s">
        <v>545</v>
      </c>
      <c r="B4" s="222"/>
      <c r="C4" s="222"/>
      <c r="D4" s="222"/>
      <c r="E4" s="222"/>
      <c r="F4" s="180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81"/>
      <c r="C6" s="81" t="s">
        <v>33</v>
      </c>
      <c r="D6" s="81" t="s">
        <v>34</v>
      </c>
      <c r="E6"/>
      <c r="F6"/>
    </row>
    <row r="7" spans="1:7" ht="18" customHeight="1" x14ac:dyDescent="0.25">
      <c r="B7" s="137">
        <v>1</v>
      </c>
      <c r="C7" s="143" t="s">
        <v>60</v>
      </c>
      <c r="D7" s="80" t="s">
        <v>513</v>
      </c>
      <c r="E7"/>
      <c r="F7"/>
    </row>
    <row r="8" spans="1:7" ht="15" customHeight="1" x14ac:dyDescent="0.25">
      <c r="B8" s="103" t="s">
        <v>406</v>
      </c>
      <c r="C8" s="86" t="s">
        <v>114</v>
      </c>
      <c r="D8" s="79">
        <v>0</v>
      </c>
      <c r="E8"/>
      <c r="F8"/>
    </row>
    <row r="9" spans="1:7" ht="24" x14ac:dyDescent="0.25">
      <c r="B9" s="137">
        <v>3</v>
      </c>
      <c r="C9" s="66" t="s">
        <v>415</v>
      </c>
      <c r="D9" s="25">
        <f>SUM(D10:D13)</f>
        <v>18967270</v>
      </c>
      <c r="E9"/>
      <c r="F9"/>
    </row>
    <row r="10" spans="1:7" ht="24" x14ac:dyDescent="0.25">
      <c r="B10" s="96" t="s">
        <v>407</v>
      </c>
      <c r="C10" s="94" t="s">
        <v>490</v>
      </c>
      <c r="D10" s="68">
        <v>3419000</v>
      </c>
      <c r="E10"/>
      <c r="F10"/>
    </row>
    <row r="11" spans="1:7" ht="15" customHeight="1" x14ac:dyDescent="0.25">
      <c r="B11" s="137">
        <v>5</v>
      </c>
      <c r="C11" s="94" t="s">
        <v>115</v>
      </c>
      <c r="D11" s="68">
        <v>10452000</v>
      </c>
      <c r="E11"/>
      <c r="F11"/>
    </row>
    <row r="12" spans="1:7" ht="24" x14ac:dyDescent="0.25">
      <c r="B12" s="96" t="s">
        <v>408</v>
      </c>
      <c r="C12" s="94" t="s">
        <v>509</v>
      </c>
      <c r="D12" s="68">
        <v>823225</v>
      </c>
      <c r="E12"/>
      <c r="F12"/>
    </row>
    <row r="13" spans="1:7" ht="15" customHeight="1" x14ac:dyDescent="0.25">
      <c r="B13" s="137">
        <v>7</v>
      </c>
      <c r="C13" s="94" t="s">
        <v>116</v>
      </c>
      <c r="D13" s="68">
        <v>4273045</v>
      </c>
      <c r="E13"/>
      <c r="F13"/>
    </row>
    <row r="14" spans="1:7" ht="15" customHeight="1" x14ac:dyDescent="0.25">
      <c r="B14" s="96" t="s">
        <v>409</v>
      </c>
      <c r="C14" s="77" t="s">
        <v>117</v>
      </c>
      <c r="D14" s="25">
        <v>6600000</v>
      </c>
      <c r="E14"/>
      <c r="F14"/>
    </row>
    <row r="15" spans="1:7" ht="15" customHeight="1" x14ac:dyDescent="0.25">
      <c r="B15" s="137">
        <v>9</v>
      </c>
      <c r="C15" s="77" t="s">
        <v>121</v>
      </c>
      <c r="D15" s="25">
        <v>140250</v>
      </c>
      <c r="E15"/>
      <c r="F15"/>
    </row>
    <row r="16" spans="1:7" ht="24" x14ac:dyDescent="0.25">
      <c r="B16" s="137">
        <v>10</v>
      </c>
      <c r="C16" s="77" t="s">
        <v>549</v>
      </c>
      <c r="D16" s="25">
        <v>3915653</v>
      </c>
      <c r="E16"/>
      <c r="F16"/>
    </row>
    <row r="17" spans="2:6" ht="15" customHeight="1" x14ac:dyDescent="0.25">
      <c r="B17" s="103" t="s">
        <v>546</v>
      </c>
      <c r="C17" s="86" t="s">
        <v>385</v>
      </c>
      <c r="D17" s="24">
        <f>D9+D14+D15+D16</f>
        <v>29623173</v>
      </c>
      <c r="E17"/>
      <c r="F17"/>
    </row>
    <row r="18" spans="2:6" ht="15" customHeight="1" x14ac:dyDescent="0.25">
      <c r="B18" s="137">
        <v>12</v>
      </c>
      <c r="C18" s="77" t="s">
        <v>416</v>
      </c>
      <c r="D18" s="25">
        <v>2080000</v>
      </c>
      <c r="E18"/>
      <c r="F18"/>
    </row>
    <row r="19" spans="2:6" ht="15" customHeight="1" x14ac:dyDescent="0.25">
      <c r="B19" s="137">
        <v>13</v>
      </c>
      <c r="C19" s="77" t="s">
        <v>547</v>
      </c>
      <c r="D19" s="25">
        <v>4310000</v>
      </c>
      <c r="E19"/>
      <c r="F19"/>
    </row>
    <row r="20" spans="2:6" ht="15" customHeight="1" x14ac:dyDescent="0.25">
      <c r="B20" s="137">
        <v>14</v>
      </c>
      <c r="C20" s="66" t="s">
        <v>550</v>
      </c>
      <c r="D20" s="25">
        <v>9999510</v>
      </c>
      <c r="E20"/>
      <c r="F20"/>
    </row>
    <row r="21" spans="2:6" ht="15" customHeight="1" x14ac:dyDescent="0.25">
      <c r="B21" s="137">
        <v>15</v>
      </c>
      <c r="C21" s="77" t="s">
        <v>417</v>
      </c>
      <c r="D21" s="57">
        <v>3878000</v>
      </c>
      <c r="E21"/>
      <c r="F21"/>
    </row>
    <row r="22" spans="2:6" ht="24" x14ac:dyDescent="0.25">
      <c r="B22" s="144">
        <v>16</v>
      </c>
      <c r="C22" s="86" t="s">
        <v>386</v>
      </c>
      <c r="D22" s="79">
        <f>SUM(D18:D21)</f>
        <v>20267510</v>
      </c>
      <c r="E22"/>
      <c r="F22"/>
    </row>
    <row r="23" spans="2:6" ht="24" x14ac:dyDescent="0.25">
      <c r="B23" s="96" t="s">
        <v>410</v>
      </c>
      <c r="C23" s="77" t="s">
        <v>419</v>
      </c>
      <c r="D23" s="25">
        <v>1735000</v>
      </c>
      <c r="E23"/>
      <c r="F23"/>
    </row>
    <row r="24" spans="2:6" ht="24" x14ac:dyDescent="0.25">
      <c r="B24" s="96" t="s">
        <v>411</v>
      </c>
      <c r="C24" s="77" t="s">
        <v>420</v>
      </c>
      <c r="D24" s="25">
        <v>1296144</v>
      </c>
      <c r="E24"/>
      <c r="F24"/>
    </row>
    <row r="25" spans="2:6" ht="24" x14ac:dyDescent="0.25">
      <c r="B25" s="103" t="s">
        <v>412</v>
      </c>
      <c r="C25" s="86" t="s">
        <v>418</v>
      </c>
      <c r="D25" s="79">
        <f>SUM(D23:D24)</f>
        <v>3031144</v>
      </c>
      <c r="E25"/>
      <c r="F25"/>
    </row>
    <row r="26" spans="2:6" ht="24" x14ac:dyDescent="0.25">
      <c r="B26" s="96" t="s">
        <v>413</v>
      </c>
      <c r="C26" s="77" t="s">
        <v>421</v>
      </c>
      <c r="D26" s="25">
        <v>2270000</v>
      </c>
      <c r="E26"/>
      <c r="F26"/>
    </row>
    <row r="27" spans="2:6" x14ac:dyDescent="0.25">
      <c r="B27" s="96" t="s">
        <v>414</v>
      </c>
      <c r="C27" s="77" t="s">
        <v>548</v>
      </c>
      <c r="D27" s="25">
        <v>705120</v>
      </c>
      <c r="E27"/>
      <c r="F27"/>
    </row>
    <row r="28" spans="2:6" ht="24" x14ac:dyDescent="0.25">
      <c r="B28" s="103" t="s">
        <v>491</v>
      </c>
      <c r="C28" s="86" t="s">
        <v>388</v>
      </c>
      <c r="D28" s="79">
        <f>SUM(D26:D27)</f>
        <v>2975120</v>
      </c>
      <c r="E28"/>
      <c r="F28"/>
    </row>
    <row r="29" spans="2:6" ht="22.8" x14ac:dyDescent="0.25">
      <c r="B29" s="184" t="s">
        <v>492</v>
      </c>
      <c r="C29" s="145" t="s">
        <v>422</v>
      </c>
      <c r="D29" s="146">
        <f>D17+D25+D28+D22</f>
        <v>55896947</v>
      </c>
      <c r="E29"/>
      <c r="F29"/>
    </row>
  </sheetData>
  <sheetProtection selectLockedCells="1" selectUnlockedCells="1"/>
  <mergeCells count="1">
    <mergeCell ref="A4:E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2" width="10.109375" bestFit="1" customWidth="1"/>
  </cols>
  <sheetData>
    <row r="1" spans="1:10" s="9" customFormat="1" ht="15" customHeight="1" x14ac:dyDescent="0.25">
      <c r="B1" s="1"/>
      <c r="C1" s="1"/>
      <c r="D1" s="1"/>
      <c r="E1" s="1"/>
      <c r="F1" s="1"/>
      <c r="G1" s="2" t="s">
        <v>284</v>
      </c>
    </row>
    <row r="2" spans="1:10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3/2023. ( II.17.) önkormányzati rendelethez</v>
      </c>
    </row>
    <row r="3" spans="1:10" s="9" customFormat="1" ht="15" customHeight="1" x14ac:dyDescent="0.25">
      <c r="A3" s="12"/>
      <c r="B3" s="12"/>
      <c r="C3" s="12"/>
      <c r="D3" s="12"/>
      <c r="E3" s="12"/>
    </row>
    <row r="4" spans="1:10" s="9" customFormat="1" ht="15" customHeight="1" x14ac:dyDescent="0.25">
      <c r="A4" s="210" t="s">
        <v>469</v>
      </c>
      <c r="B4" s="210"/>
      <c r="C4" s="210"/>
      <c r="D4" s="210"/>
      <c r="E4" s="210"/>
      <c r="F4" s="210"/>
      <c r="G4" s="210"/>
    </row>
    <row r="5" spans="1:10" ht="15" customHeight="1" x14ac:dyDescent="0.25"/>
    <row r="6" spans="1:10" x14ac:dyDescent="0.25">
      <c r="A6" s="81"/>
      <c r="B6" s="81" t="s">
        <v>33</v>
      </c>
      <c r="C6" s="81" t="s">
        <v>34</v>
      </c>
      <c r="D6" s="81" t="s">
        <v>35</v>
      </c>
      <c r="E6" s="81" t="s">
        <v>36</v>
      </c>
      <c r="F6" s="81" t="s">
        <v>37</v>
      </c>
      <c r="G6" s="81" t="s">
        <v>38</v>
      </c>
      <c r="H6" s="20"/>
    </row>
    <row r="7" spans="1:10" ht="40.799999999999997" x14ac:dyDescent="0.25">
      <c r="A7" s="136">
        <v>1</v>
      </c>
      <c r="B7" s="136" t="s">
        <v>60</v>
      </c>
      <c r="C7" s="80" t="s">
        <v>337</v>
      </c>
      <c r="D7" s="80" t="s">
        <v>511</v>
      </c>
      <c r="E7" s="80" t="s">
        <v>512</v>
      </c>
      <c r="F7" s="80" t="s">
        <v>513</v>
      </c>
      <c r="G7" s="82" t="s">
        <v>514</v>
      </c>
      <c r="H7" s="20"/>
    </row>
    <row r="8" spans="1:10" ht="15" customHeight="1" x14ac:dyDescent="0.25">
      <c r="A8" s="81">
        <v>2</v>
      </c>
      <c r="B8" s="228" t="s">
        <v>423</v>
      </c>
      <c r="C8" s="229"/>
      <c r="D8" s="229"/>
      <c r="E8" s="229"/>
      <c r="F8" s="229"/>
      <c r="G8" s="230"/>
      <c r="H8" s="20"/>
    </row>
    <row r="9" spans="1:10" ht="15" customHeight="1" x14ac:dyDescent="0.25">
      <c r="A9" s="81">
        <v>3</v>
      </c>
      <c r="B9" s="147" t="s">
        <v>476</v>
      </c>
      <c r="C9" s="25">
        <v>21474775</v>
      </c>
      <c r="D9" s="25">
        <v>22975565</v>
      </c>
      <c r="E9" s="25">
        <v>22975565</v>
      </c>
      <c r="F9" s="25">
        <v>23532663</v>
      </c>
      <c r="G9" s="85">
        <f>F9/D9</f>
        <v>1.0242474124140146</v>
      </c>
      <c r="H9" s="9"/>
    </row>
    <row r="10" spans="1:10" ht="15" customHeight="1" x14ac:dyDescent="0.25">
      <c r="A10" s="81">
        <v>4</v>
      </c>
      <c r="B10" s="147" t="s">
        <v>477</v>
      </c>
      <c r="C10" s="25">
        <v>24115063</v>
      </c>
      <c r="D10" s="25">
        <v>25543043</v>
      </c>
      <c r="E10" s="25">
        <v>25543043</v>
      </c>
      <c r="F10" s="25">
        <v>28914920</v>
      </c>
      <c r="G10" s="85">
        <f t="shared" ref="G10:G22" si="0">F10/D10</f>
        <v>1.132007646857111</v>
      </c>
      <c r="H10" s="9"/>
    </row>
    <row r="11" spans="1:10" ht="15" customHeight="1" x14ac:dyDescent="0.25">
      <c r="A11" s="81">
        <v>5</v>
      </c>
      <c r="B11" s="147" t="s">
        <v>270</v>
      </c>
      <c r="C11" s="25">
        <v>80000</v>
      </c>
      <c r="D11" s="25">
        <v>80000</v>
      </c>
      <c r="E11" s="25">
        <v>80000</v>
      </c>
      <c r="F11" s="25">
        <v>80000</v>
      </c>
      <c r="G11" s="85">
        <f t="shared" si="0"/>
        <v>1</v>
      </c>
      <c r="H11" s="9"/>
    </row>
    <row r="12" spans="1:10" ht="24" x14ac:dyDescent="0.25">
      <c r="A12" s="81">
        <v>6</v>
      </c>
      <c r="B12" s="77" t="s">
        <v>475</v>
      </c>
      <c r="C12" s="25">
        <v>1800000</v>
      </c>
      <c r="D12" s="25">
        <v>1810000</v>
      </c>
      <c r="E12" s="25">
        <v>1810140</v>
      </c>
      <c r="F12" s="25">
        <v>1850000</v>
      </c>
      <c r="G12" s="85">
        <f t="shared" si="0"/>
        <v>1.0220994475138121</v>
      </c>
      <c r="H12" s="9"/>
    </row>
    <row r="13" spans="1:10" ht="15" customHeight="1" x14ac:dyDescent="0.25">
      <c r="A13" s="81">
        <v>7</v>
      </c>
      <c r="B13" s="77" t="s">
        <v>470</v>
      </c>
      <c r="C13" s="25">
        <v>780000</v>
      </c>
      <c r="D13" s="25">
        <v>790000</v>
      </c>
      <c r="E13" s="25">
        <v>786046</v>
      </c>
      <c r="F13" s="25">
        <v>800000</v>
      </c>
      <c r="G13" s="85">
        <f t="shared" si="0"/>
        <v>1.0126582278481013</v>
      </c>
      <c r="H13" s="9"/>
    </row>
    <row r="14" spans="1:10" ht="24" x14ac:dyDescent="0.25">
      <c r="A14" s="81">
        <v>8</v>
      </c>
      <c r="B14" s="77" t="s">
        <v>471</v>
      </c>
      <c r="C14" s="25">
        <v>200000</v>
      </c>
      <c r="D14" s="25">
        <v>200000</v>
      </c>
      <c r="E14" s="25">
        <v>215610</v>
      </c>
      <c r="F14" s="25">
        <v>200000</v>
      </c>
      <c r="G14" s="85">
        <f t="shared" si="0"/>
        <v>1</v>
      </c>
      <c r="H14" s="9"/>
    </row>
    <row r="15" spans="1:10" ht="24" x14ac:dyDescent="0.25">
      <c r="A15" s="81">
        <v>9</v>
      </c>
      <c r="B15" s="77" t="s">
        <v>474</v>
      </c>
      <c r="C15" s="25">
        <v>250000</v>
      </c>
      <c r="D15" s="25">
        <v>250000</v>
      </c>
      <c r="E15" s="25">
        <v>204982</v>
      </c>
      <c r="F15" s="25">
        <v>250000</v>
      </c>
      <c r="G15" s="85">
        <f t="shared" si="0"/>
        <v>1</v>
      </c>
      <c r="H15" s="9"/>
      <c r="J15" s="28"/>
    </row>
    <row r="16" spans="1:10" ht="24" x14ac:dyDescent="0.25">
      <c r="A16" s="81">
        <v>10</v>
      </c>
      <c r="B16" s="77" t="s">
        <v>473</v>
      </c>
      <c r="C16" s="25">
        <v>200000</v>
      </c>
      <c r="D16" s="25">
        <v>200000</v>
      </c>
      <c r="E16" s="25">
        <v>176541</v>
      </c>
      <c r="F16" s="25">
        <v>200000</v>
      </c>
      <c r="G16" s="85">
        <f t="shared" si="0"/>
        <v>1</v>
      </c>
      <c r="H16" s="9"/>
    </row>
    <row r="17" spans="1:12" ht="24" x14ac:dyDescent="0.25">
      <c r="A17" s="81">
        <v>11</v>
      </c>
      <c r="B17" s="77" t="s">
        <v>472</v>
      </c>
      <c r="C17" s="25">
        <v>100000</v>
      </c>
      <c r="D17" s="25">
        <v>100000</v>
      </c>
      <c r="E17" s="25">
        <v>36000</v>
      </c>
      <c r="F17" s="25">
        <v>50000</v>
      </c>
      <c r="G17" s="85">
        <f t="shared" si="0"/>
        <v>0.5</v>
      </c>
      <c r="H17" s="9"/>
      <c r="I17" s="28"/>
      <c r="J17" s="28"/>
      <c r="K17" s="28"/>
      <c r="L17" s="28"/>
    </row>
    <row r="18" spans="1:12" ht="15" customHeight="1" x14ac:dyDescent="0.25">
      <c r="A18" s="81">
        <v>12</v>
      </c>
      <c r="B18" s="77" t="s">
        <v>478</v>
      </c>
      <c r="C18" s="25">
        <v>100000</v>
      </c>
      <c r="D18" s="25">
        <v>100000</v>
      </c>
      <c r="E18" s="25">
        <v>98980</v>
      </c>
      <c r="F18" s="25">
        <v>100000</v>
      </c>
      <c r="G18" s="85">
        <f t="shared" si="0"/>
        <v>1</v>
      </c>
      <c r="H18" s="9"/>
      <c r="I18" s="28"/>
    </row>
    <row r="19" spans="1:12" ht="24" x14ac:dyDescent="0.25">
      <c r="A19" s="81">
        <v>13</v>
      </c>
      <c r="B19" s="61" t="s">
        <v>481</v>
      </c>
      <c r="C19" s="25">
        <v>120000</v>
      </c>
      <c r="D19" s="25">
        <v>120000</v>
      </c>
      <c r="E19" s="25">
        <v>184800</v>
      </c>
      <c r="F19" s="25">
        <v>200000</v>
      </c>
      <c r="G19" s="85">
        <f t="shared" si="0"/>
        <v>1.6666666666666667</v>
      </c>
      <c r="H19" s="9"/>
      <c r="I19" s="28"/>
      <c r="J19" s="28"/>
    </row>
    <row r="20" spans="1:12" ht="15" customHeight="1" x14ac:dyDescent="0.25">
      <c r="A20" s="81">
        <v>14</v>
      </c>
      <c r="B20" s="147" t="s">
        <v>479</v>
      </c>
      <c r="C20" s="25">
        <v>250000</v>
      </c>
      <c r="D20" s="25">
        <v>250000</v>
      </c>
      <c r="E20" s="25">
        <v>250000</v>
      </c>
      <c r="F20" s="25">
        <v>100000</v>
      </c>
      <c r="G20" s="85">
        <f t="shared" si="0"/>
        <v>0.4</v>
      </c>
      <c r="H20" s="9"/>
    </row>
    <row r="21" spans="1:12" ht="24" x14ac:dyDescent="0.25">
      <c r="A21" s="81">
        <v>15</v>
      </c>
      <c r="B21" s="61" t="s">
        <v>551</v>
      </c>
      <c r="C21" s="25">
        <v>950000</v>
      </c>
      <c r="D21" s="25">
        <v>950000</v>
      </c>
      <c r="E21" s="25">
        <v>950000</v>
      </c>
      <c r="F21" s="25">
        <v>0</v>
      </c>
      <c r="G21" s="85">
        <f t="shared" si="0"/>
        <v>0</v>
      </c>
      <c r="H21" s="9"/>
    </row>
    <row r="22" spans="1:12" ht="15" customHeight="1" x14ac:dyDescent="0.25">
      <c r="A22" s="148">
        <v>16</v>
      </c>
      <c r="B22" s="149" t="s">
        <v>98</v>
      </c>
      <c r="C22" s="150">
        <f>SUM(C9:C21)</f>
        <v>50419838</v>
      </c>
      <c r="D22" s="150">
        <f>SUM(D9:D21)</f>
        <v>53368608</v>
      </c>
      <c r="E22" s="150">
        <f>SUM(E9:E21)</f>
        <v>53311707</v>
      </c>
      <c r="F22" s="150">
        <f>SUM(F9:F21)</f>
        <v>56277583</v>
      </c>
      <c r="G22" s="173">
        <f t="shared" si="0"/>
        <v>1.054507230167967</v>
      </c>
      <c r="H22" s="9"/>
      <c r="I22" s="28"/>
      <c r="J22" s="28"/>
      <c r="K22" s="28"/>
      <c r="L22" s="28"/>
    </row>
    <row r="23" spans="1:12" ht="15" customHeight="1" x14ac:dyDescent="0.25">
      <c r="A23" s="81">
        <v>17</v>
      </c>
      <c r="B23" s="228" t="s">
        <v>424</v>
      </c>
      <c r="C23" s="229"/>
      <c r="D23" s="229"/>
      <c r="E23" s="229"/>
      <c r="F23" s="229"/>
      <c r="G23" s="230"/>
      <c r="H23" s="9"/>
      <c r="I23" s="28"/>
    </row>
    <row r="24" spans="1:12" ht="15" customHeight="1" x14ac:dyDescent="0.25">
      <c r="A24" s="81">
        <v>18</v>
      </c>
      <c r="B24" s="147" t="s">
        <v>64</v>
      </c>
      <c r="C24" s="25">
        <v>100000</v>
      </c>
      <c r="D24" s="25">
        <v>100000</v>
      </c>
      <c r="E24" s="25">
        <v>130000</v>
      </c>
      <c r="F24" s="25">
        <v>100000</v>
      </c>
      <c r="G24" s="85">
        <f t="shared" ref="G24:G38" si="1">F24/D24</f>
        <v>1</v>
      </c>
      <c r="H24" s="9"/>
    </row>
    <row r="25" spans="1:12" ht="15" customHeight="1" x14ac:dyDescent="0.25">
      <c r="A25" s="81">
        <v>19</v>
      </c>
      <c r="B25" s="147" t="s">
        <v>480</v>
      </c>
      <c r="C25" s="25">
        <v>2000000</v>
      </c>
      <c r="D25" s="25">
        <v>2000000</v>
      </c>
      <c r="E25" s="25">
        <v>2000000</v>
      </c>
      <c r="F25" s="25">
        <v>4500000</v>
      </c>
      <c r="G25" s="85">
        <f t="shared" si="1"/>
        <v>2.25</v>
      </c>
      <c r="H25" s="9"/>
    </row>
    <row r="26" spans="1:12" ht="15" customHeight="1" x14ac:dyDescent="0.25">
      <c r="A26" s="81">
        <v>20</v>
      </c>
      <c r="B26" s="147" t="s">
        <v>65</v>
      </c>
      <c r="C26" s="25">
        <v>290000</v>
      </c>
      <c r="D26" s="25">
        <v>290000</v>
      </c>
      <c r="E26" s="25">
        <v>499000</v>
      </c>
      <c r="F26" s="25">
        <v>825000</v>
      </c>
      <c r="G26" s="85">
        <f t="shared" si="1"/>
        <v>2.8448275862068964</v>
      </c>
      <c r="H26" s="9"/>
    </row>
    <row r="27" spans="1:12" ht="15" customHeight="1" x14ac:dyDescent="0.25">
      <c r="A27" s="81">
        <v>21</v>
      </c>
      <c r="B27" s="147" t="s">
        <v>66</v>
      </c>
      <c r="C27" s="25">
        <v>2200000</v>
      </c>
      <c r="D27" s="25">
        <v>2200000</v>
      </c>
      <c r="E27" s="25">
        <v>2200000</v>
      </c>
      <c r="F27" s="25">
        <v>2200000</v>
      </c>
      <c r="G27" s="85">
        <f t="shared" si="1"/>
        <v>1</v>
      </c>
      <c r="H27" s="9"/>
    </row>
    <row r="28" spans="1:12" ht="15" customHeight="1" x14ac:dyDescent="0.25">
      <c r="A28" s="81">
        <v>22</v>
      </c>
      <c r="B28" s="147" t="s">
        <v>323</v>
      </c>
      <c r="C28" s="25">
        <v>300000</v>
      </c>
      <c r="D28" s="25">
        <v>300000</v>
      </c>
      <c r="E28" s="25">
        <v>300000</v>
      </c>
      <c r="F28" s="25">
        <v>300000</v>
      </c>
      <c r="G28" s="85">
        <f t="shared" si="1"/>
        <v>1</v>
      </c>
      <c r="H28" s="9"/>
    </row>
    <row r="29" spans="1:12" ht="15" customHeight="1" x14ac:dyDescent="0.25">
      <c r="A29" s="81">
        <v>23</v>
      </c>
      <c r="B29" s="147" t="s">
        <v>67</v>
      </c>
      <c r="C29" s="25">
        <v>200000</v>
      </c>
      <c r="D29" s="25">
        <v>200000</v>
      </c>
      <c r="E29" s="25">
        <v>50000</v>
      </c>
      <c r="F29" s="25">
        <v>200000</v>
      </c>
      <c r="G29" s="85">
        <f t="shared" si="1"/>
        <v>1</v>
      </c>
      <c r="H29" s="9"/>
    </row>
    <row r="30" spans="1:12" ht="15" customHeight="1" x14ac:dyDescent="0.25">
      <c r="A30" s="81">
        <v>24</v>
      </c>
      <c r="B30" s="147" t="s">
        <v>68</v>
      </c>
      <c r="C30" s="25">
        <v>100000</v>
      </c>
      <c r="D30" s="25">
        <v>100000</v>
      </c>
      <c r="E30" s="25">
        <v>0</v>
      </c>
      <c r="F30" s="25">
        <v>100000</v>
      </c>
      <c r="G30" s="85">
        <f t="shared" si="1"/>
        <v>1</v>
      </c>
      <c r="H30" s="9"/>
    </row>
    <row r="31" spans="1:12" ht="15" customHeight="1" x14ac:dyDescent="0.25">
      <c r="A31" s="81">
        <v>25</v>
      </c>
      <c r="B31" s="147" t="s">
        <v>69</v>
      </c>
      <c r="C31" s="25">
        <v>100000</v>
      </c>
      <c r="D31" s="25">
        <v>100000</v>
      </c>
      <c r="E31" s="25">
        <v>0</v>
      </c>
      <c r="F31" s="25">
        <v>100000</v>
      </c>
      <c r="G31" s="85">
        <f t="shared" si="1"/>
        <v>1</v>
      </c>
      <c r="H31" s="9"/>
    </row>
    <row r="32" spans="1:12" ht="15" customHeight="1" x14ac:dyDescent="0.25">
      <c r="A32" s="81">
        <v>26</v>
      </c>
      <c r="B32" s="147" t="s">
        <v>303</v>
      </c>
      <c r="C32" s="25">
        <v>100000</v>
      </c>
      <c r="D32" s="25">
        <v>100000</v>
      </c>
      <c r="E32" s="25">
        <v>0</v>
      </c>
      <c r="F32" s="25">
        <v>100000</v>
      </c>
      <c r="G32" s="85">
        <f t="shared" si="1"/>
        <v>1</v>
      </c>
      <c r="H32" s="9"/>
    </row>
    <row r="33" spans="1:9" ht="15" customHeight="1" x14ac:dyDescent="0.25">
      <c r="A33" s="81">
        <v>27</v>
      </c>
      <c r="B33" s="147" t="s">
        <v>304</v>
      </c>
      <c r="C33" s="25">
        <v>100000</v>
      </c>
      <c r="D33" s="25">
        <v>100000</v>
      </c>
      <c r="E33" s="25">
        <v>100000</v>
      </c>
      <c r="F33" s="25">
        <v>100000</v>
      </c>
      <c r="G33" s="85">
        <f t="shared" si="1"/>
        <v>1</v>
      </c>
      <c r="H33" s="9"/>
    </row>
    <row r="34" spans="1:9" ht="15" customHeight="1" x14ac:dyDescent="0.25">
      <c r="A34" s="81">
        <v>28</v>
      </c>
      <c r="B34" s="147" t="s">
        <v>305</v>
      </c>
      <c r="C34" s="25">
        <v>25000</v>
      </c>
      <c r="D34" s="25">
        <v>25000</v>
      </c>
      <c r="E34" s="25">
        <v>0</v>
      </c>
      <c r="F34" s="25">
        <v>25000</v>
      </c>
      <c r="G34" s="85">
        <f t="shared" si="1"/>
        <v>1</v>
      </c>
      <c r="H34" s="9"/>
    </row>
    <row r="35" spans="1:9" ht="15" customHeight="1" x14ac:dyDescent="0.25">
      <c r="A35" s="81">
        <v>29</v>
      </c>
      <c r="B35" s="147" t="s">
        <v>336</v>
      </c>
      <c r="C35" s="25">
        <v>260000</v>
      </c>
      <c r="D35" s="25">
        <v>260000</v>
      </c>
      <c r="E35" s="25">
        <v>263980</v>
      </c>
      <c r="F35" s="25">
        <v>300000</v>
      </c>
      <c r="G35" s="85">
        <f t="shared" si="1"/>
        <v>1.1538461538461537</v>
      </c>
      <c r="H35" s="9"/>
    </row>
    <row r="36" spans="1:9" ht="15" customHeight="1" x14ac:dyDescent="0.25">
      <c r="A36" s="81">
        <v>30</v>
      </c>
      <c r="B36" s="147" t="s">
        <v>552</v>
      </c>
      <c r="C36" s="25"/>
      <c r="D36" s="25">
        <v>4541000</v>
      </c>
      <c r="E36" s="25">
        <v>4791443</v>
      </c>
      <c r="F36" s="25"/>
      <c r="G36" s="85"/>
      <c r="H36" s="9"/>
    </row>
    <row r="37" spans="1:9" ht="15" customHeight="1" x14ac:dyDescent="0.25">
      <c r="A37" s="81">
        <v>31</v>
      </c>
      <c r="B37" s="147" t="s">
        <v>298</v>
      </c>
      <c r="C37" s="25">
        <v>125000</v>
      </c>
      <c r="D37" s="25">
        <v>125000</v>
      </c>
      <c r="E37" s="25">
        <v>106030</v>
      </c>
      <c r="F37" s="25">
        <v>125000</v>
      </c>
      <c r="G37" s="85">
        <f t="shared" si="1"/>
        <v>1</v>
      </c>
      <c r="H37" s="9"/>
    </row>
    <row r="38" spans="1:9" ht="15" customHeight="1" x14ac:dyDescent="0.25">
      <c r="A38" s="148">
        <v>32</v>
      </c>
      <c r="B38" s="149" t="s">
        <v>98</v>
      </c>
      <c r="C38" s="150">
        <f t="shared" ref="C38:D38" si="2">SUM(C24:C37)</f>
        <v>5900000</v>
      </c>
      <c r="D38" s="150">
        <f t="shared" si="2"/>
        <v>10441000</v>
      </c>
      <c r="E38" s="150">
        <f>SUM(E24:E37)</f>
        <v>10440453</v>
      </c>
      <c r="F38" s="150">
        <f>SUM(F24:F37)</f>
        <v>8975000</v>
      </c>
      <c r="G38" s="173">
        <f t="shared" si="1"/>
        <v>0.85959199310410883</v>
      </c>
      <c r="H38" s="9"/>
    </row>
    <row r="39" spans="1:9" ht="15" customHeight="1" x14ac:dyDescent="0.25">
      <c r="A39" s="81">
        <v>33</v>
      </c>
      <c r="B39" s="231" t="s">
        <v>425</v>
      </c>
      <c r="C39" s="231"/>
      <c r="D39" s="231"/>
      <c r="E39" s="231"/>
      <c r="F39" s="231"/>
      <c r="G39" s="231"/>
      <c r="H39" s="9"/>
    </row>
    <row r="40" spans="1:9" x14ac:dyDescent="0.25">
      <c r="A40" s="81">
        <v>34</v>
      </c>
      <c r="B40" s="147" t="s">
        <v>70</v>
      </c>
      <c r="C40" s="25">
        <v>0</v>
      </c>
      <c r="D40" s="25">
        <v>9876800</v>
      </c>
      <c r="E40" s="25">
        <v>9876800</v>
      </c>
      <c r="F40" s="25">
        <v>0</v>
      </c>
      <c r="G40" s="85">
        <f t="shared" ref="G40" si="3">F40/D40</f>
        <v>0</v>
      </c>
      <c r="H40" s="9"/>
      <c r="I40" s="28"/>
    </row>
    <row r="41" spans="1:9" ht="15" customHeight="1" x14ac:dyDescent="0.25">
      <c r="A41" s="148">
        <v>35</v>
      </c>
      <c r="B41" s="149" t="s">
        <v>98</v>
      </c>
      <c r="C41" s="150">
        <f t="shared" ref="C41:E41" si="4">SUM(C40)</f>
        <v>0</v>
      </c>
      <c r="D41" s="150">
        <f t="shared" si="4"/>
        <v>9876800</v>
      </c>
      <c r="E41" s="150">
        <f t="shared" si="4"/>
        <v>9876800</v>
      </c>
      <c r="F41" s="150">
        <f t="shared" ref="F41" si="5">SUM(F40)</f>
        <v>0</v>
      </c>
      <c r="G41" s="173">
        <f>F41/D41</f>
        <v>0</v>
      </c>
      <c r="H41" s="9"/>
    </row>
    <row r="43" spans="1:9" ht="14.85" customHeight="1" x14ac:dyDescent="0.25">
      <c r="A43"/>
      <c r="B43"/>
      <c r="C43"/>
      <c r="D43" s="28"/>
      <c r="E43" s="28"/>
    </row>
    <row r="44" spans="1:9" ht="14.85" customHeight="1" x14ac:dyDescent="0.25">
      <c r="A44"/>
      <c r="B44"/>
      <c r="C44"/>
      <c r="D44"/>
      <c r="E44"/>
    </row>
    <row r="45" spans="1:9" ht="14.85" customHeight="1" x14ac:dyDescent="0.25">
      <c r="A45"/>
      <c r="B45"/>
      <c r="C45"/>
      <c r="D45"/>
      <c r="E45"/>
    </row>
    <row r="46" spans="1:9" ht="14.85" customHeight="1" x14ac:dyDescent="0.25">
      <c r="A46"/>
      <c r="B46"/>
      <c r="C46"/>
      <c r="D46"/>
      <c r="E46"/>
    </row>
  </sheetData>
  <sheetProtection selectLockedCells="1" selectUnlockedCells="1"/>
  <mergeCells count="4">
    <mergeCell ref="A4:G4"/>
    <mergeCell ref="B8:G8"/>
    <mergeCell ref="B23:G23"/>
    <mergeCell ref="B39:G39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  <col min="18" max="18" width="9.109375" bestFit="1" customWidth="1"/>
  </cols>
  <sheetData>
    <row r="1" spans="1:22" ht="15" customHeight="1" x14ac:dyDescent="0.25">
      <c r="O1" s="2" t="s">
        <v>285</v>
      </c>
    </row>
    <row r="2" spans="1:22" ht="15" customHeight="1" x14ac:dyDescent="0.25">
      <c r="O2" s="2" t="str">
        <f>'1. melléklet'!H2</f>
        <v>az 3/2023. ( II.17.)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223" t="s">
        <v>553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22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2" ht="15" customHeight="1" x14ac:dyDescent="0.25">
      <c r="A6" s="188"/>
      <c r="B6" s="131" t="s">
        <v>33</v>
      </c>
      <c r="C6" s="130" t="s">
        <v>34</v>
      </c>
      <c r="D6" s="130" t="s">
        <v>35</v>
      </c>
      <c r="E6" s="130" t="s">
        <v>36</v>
      </c>
      <c r="F6" s="130" t="s">
        <v>37</v>
      </c>
      <c r="G6" s="130" t="s">
        <v>38</v>
      </c>
      <c r="H6" s="130" t="s">
        <v>39</v>
      </c>
      <c r="I6" s="130" t="s">
        <v>40</v>
      </c>
      <c r="J6" s="130" t="s">
        <v>112</v>
      </c>
      <c r="K6" s="130" t="s">
        <v>41</v>
      </c>
      <c r="L6" s="130" t="s">
        <v>42</v>
      </c>
      <c r="M6" s="130" t="s">
        <v>113</v>
      </c>
      <c r="N6" s="130" t="s">
        <v>396</v>
      </c>
      <c r="O6" s="130" t="s">
        <v>395</v>
      </c>
      <c r="P6" s="5"/>
    </row>
    <row r="7" spans="1:22" s="9" customFormat="1" ht="15" customHeight="1" x14ac:dyDescent="0.25">
      <c r="A7" s="81">
        <v>1</v>
      </c>
      <c r="B7" s="81" t="s">
        <v>1</v>
      </c>
      <c r="C7" s="81" t="s">
        <v>74</v>
      </c>
      <c r="D7" s="81" t="s">
        <v>75</v>
      </c>
      <c r="E7" s="81" t="s">
        <v>76</v>
      </c>
      <c r="F7" s="81" t="s">
        <v>77</v>
      </c>
      <c r="G7" s="81" t="s">
        <v>78</v>
      </c>
      <c r="H7" s="81" t="s">
        <v>79</v>
      </c>
      <c r="I7" s="81" t="s">
        <v>80</v>
      </c>
      <c r="J7" s="81" t="s">
        <v>81</v>
      </c>
      <c r="K7" s="81" t="s">
        <v>82</v>
      </c>
      <c r="L7" s="81" t="s">
        <v>83</v>
      </c>
      <c r="M7" s="81" t="s">
        <v>84</v>
      </c>
      <c r="N7" s="81" t="s">
        <v>85</v>
      </c>
      <c r="O7" s="81" t="s">
        <v>98</v>
      </c>
      <c r="P7" s="8"/>
    </row>
    <row r="8" spans="1:22" s="9" customFormat="1" ht="15" customHeight="1" x14ac:dyDescent="0.25">
      <c r="A8" s="81">
        <v>2</v>
      </c>
      <c r="B8" s="231" t="s">
        <v>86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8"/>
    </row>
    <row r="9" spans="1:22" s="9" customFormat="1" ht="15" customHeight="1" x14ac:dyDescent="0.25">
      <c r="A9" s="81">
        <v>3</v>
      </c>
      <c r="B9" s="52" t="s">
        <v>87</v>
      </c>
      <c r="C9" s="25">
        <v>2500</v>
      </c>
      <c r="D9" s="25">
        <v>8000</v>
      </c>
      <c r="E9" s="25">
        <v>25000</v>
      </c>
      <c r="F9" s="25">
        <v>22000</v>
      </c>
      <c r="G9" s="25">
        <v>20000</v>
      </c>
      <c r="H9" s="25">
        <v>25000</v>
      </c>
      <c r="I9" s="25">
        <v>30000</v>
      </c>
      <c r="J9" s="25">
        <v>30000</v>
      </c>
      <c r="K9" s="25">
        <v>17000</v>
      </c>
      <c r="L9" s="25">
        <v>22000</v>
      </c>
      <c r="M9" s="25">
        <v>16000</v>
      </c>
      <c r="N9" s="25">
        <v>14907</v>
      </c>
      <c r="O9" s="25">
        <f t="shared" ref="O9:O14" si="0">SUM(C9:N9)</f>
        <v>232407</v>
      </c>
      <c r="P9" s="8"/>
      <c r="Q9" s="22"/>
      <c r="R9" s="22"/>
      <c r="S9" s="22"/>
      <c r="T9" s="22"/>
      <c r="U9" s="22"/>
    </row>
    <row r="10" spans="1:22" s="9" customFormat="1" ht="15" customHeight="1" x14ac:dyDescent="0.25">
      <c r="A10" s="81">
        <v>4</v>
      </c>
      <c r="B10" s="52" t="s">
        <v>88</v>
      </c>
      <c r="C10" s="25">
        <v>11</v>
      </c>
      <c r="D10" s="25">
        <v>11</v>
      </c>
      <c r="E10" s="25">
        <v>11</v>
      </c>
      <c r="F10" s="25">
        <v>11</v>
      </c>
      <c r="G10" s="25">
        <v>698</v>
      </c>
      <c r="H10" s="25">
        <v>11</v>
      </c>
      <c r="I10" s="25">
        <v>11</v>
      </c>
      <c r="J10" s="25">
        <v>11</v>
      </c>
      <c r="K10" s="25">
        <v>11</v>
      </c>
      <c r="L10" s="25">
        <v>11</v>
      </c>
      <c r="M10" s="25">
        <v>11</v>
      </c>
      <c r="N10" s="25">
        <v>11</v>
      </c>
      <c r="O10" s="25">
        <f t="shared" si="0"/>
        <v>819</v>
      </c>
      <c r="P10" s="8"/>
      <c r="Q10" s="22"/>
      <c r="R10" s="22"/>
      <c r="S10" s="22"/>
      <c r="T10" s="22"/>
      <c r="U10" s="22"/>
    </row>
    <row r="11" spans="1:22" s="9" customFormat="1" ht="15" customHeight="1" x14ac:dyDescent="0.25">
      <c r="A11" s="81">
        <v>5</v>
      </c>
      <c r="B11" s="52" t="s">
        <v>89</v>
      </c>
      <c r="C11" s="25">
        <v>4658</v>
      </c>
      <c r="D11" s="25">
        <v>4658</v>
      </c>
      <c r="E11" s="25">
        <v>6358</v>
      </c>
      <c r="F11" s="25">
        <v>5416</v>
      </c>
      <c r="G11" s="25">
        <v>4658</v>
      </c>
      <c r="H11" s="25">
        <v>5524</v>
      </c>
      <c r="I11" s="25">
        <v>4658</v>
      </c>
      <c r="J11" s="25">
        <v>4658</v>
      </c>
      <c r="K11" s="25">
        <v>4658</v>
      </c>
      <c r="L11" s="25">
        <v>4658</v>
      </c>
      <c r="M11" s="25">
        <v>5524</v>
      </c>
      <c r="N11" s="25">
        <v>6358</v>
      </c>
      <c r="O11" s="25">
        <f t="shared" si="0"/>
        <v>61786</v>
      </c>
      <c r="P11" s="8"/>
      <c r="Q11" s="22"/>
      <c r="R11" s="22"/>
      <c r="S11" s="22"/>
      <c r="T11" s="22"/>
      <c r="U11" s="22"/>
    </row>
    <row r="12" spans="1:22" s="9" customFormat="1" ht="15" customHeight="1" x14ac:dyDescent="0.25">
      <c r="A12" s="81">
        <v>6</v>
      </c>
      <c r="B12" s="52" t="s">
        <v>90</v>
      </c>
      <c r="C12" s="25">
        <v>2000</v>
      </c>
      <c r="D12" s="25"/>
      <c r="E12" s="25">
        <v>25528</v>
      </c>
      <c r="F12" s="25"/>
      <c r="G12" s="25"/>
      <c r="H12" s="25"/>
      <c r="I12" s="25"/>
      <c r="J12" s="25"/>
      <c r="K12" s="25"/>
      <c r="L12" s="25"/>
      <c r="M12" s="25"/>
      <c r="N12" s="25"/>
      <c r="O12" s="25">
        <f t="shared" si="0"/>
        <v>27528</v>
      </c>
      <c r="P12" s="8"/>
      <c r="Q12" s="22"/>
      <c r="R12" s="22"/>
      <c r="S12" s="22"/>
      <c r="T12" s="22"/>
      <c r="U12" s="22"/>
    </row>
    <row r="13" spans="1:22" s="9" customFormat="1" ht="15" customHeight="1" x14ac:dyDescent="0.25">
      <c r="A13" s="81">
        <v>7</v>
      </c>
      <c r="B13" s="52" t="s">
        <v>299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0"/>
        <v>0</v>
      </c>
      <c r="P13" s="8"/>
      <c r="Q13" s="22"/>
      <c r="R13" s="22"/>
      <c r="S13" s="22"/>
      <c r="T13" s="22"/>
      <c r="U13" s="22"/>
    </row>
    <row r="14" spans="1:22" s="9" customFormat="1" ht="15" customHeight="1" x14ac:dyDescent="0.25">
      <c r="A14" s="81">
        <v>8</v>
      </c>
      <c r="B14" s="52" t="s">
        <v>91</v>
      </c>
      <c r="C14" s="25">
        <v>452735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0"/>
        <v>452735</v>
      </c>
      <c r="P14" s="8"/>
      <c r="Q14" s="22"/>
      <c r="R14" s="22"/>
      <c r="S14" s="22"/>
      <c r="T14" s="22"/>
      <c r="U14" s="22"/>
    </row>
    <row r="15" spans="1:22" s="9" customFormat="1" ht="15" customHeight="1" x14ac:dyDescent="0.25">
      <c r="A15" s="81">
        <v>9</v>
      </c>
      <c r="B15" s="92" t="s">
        <v>455</v>
      </c>
      <c r="C15" s="89">
        <f t="shared" ref="C15:N15" si="1">SUM(C9:C14)</f>
        <v>461904</v>
      </c>
      <c r="D15" s="89">
        <f t="shared" si="1"/>
        <v>12669</v>
      </c>
      <c r="E15" s="89">
        <f t="shared" si="1"/>
        <v>56897</v>
      </c>
      <c r="F15" s="89">
        <f t="shared" si="1"/>
        <v>27427</v>
      </c>
      <c r="G15" s="89">
        <f t="shared" si="1"/>
        <v>25356</v>
      </c>
      <c r="H15" s="89">
        <f t="shared" si="1"/>
        <v>30535</v>
      </c>
      <c r="I15" s="89">
        <f t="shared" si="1"/>
        <v>34669</v>
      </c>
      <c r="J15" s="89">
        <f t="shared" si="1"/>
        <v>34669</v>
      </c>
      <c r="K15" s="89">
        <f t="shared" si="1"/>
        <v>21669</v>
      </c>
      <c r="L15" s="89">
        <f t="shared" si="1"/>
        <v>26669</v>
      </c>
      <c r="M15" s="89">
        <f t="shared" si="1"/>
        <v>21535</v>
      </c>
      <c r="N15" s="89">
        <f t="shared" si="1"/>
        <v>21276</v>
      </c>
      <c r="O15" s="189">
        <f>SUM(O9:O14)</f>
        <v>775275</v>
      </c>
      <c r="P15" s="8"/>
      <c r="Q15" s="22"/>
      <c r="R15" s="22"/>
      <c r="S15" s="22"/>
      <c r="T15" s="22"/>
      <c r="U15" s="22"/>
    </row>
    <row r="16" spans="1:22" s="9" customFormat="1" ht="15" customHeight="1" x14ac:dyDescent="0.25">
      <c r="A16" s="81">
        <v>10</v>
      </c>
      <c r="B16" s="231" t="s">
        <v>92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8"/>
      <c r="Q16" s="22"/>
      <c r="R16" s="22"/>
      <c r="S16" s="22"/>
      <c r="T16" s="22"/>
      <c r="U16" s="22"/>
    </row>
    <row r="17" spans="1:21" s="9" customFormat="1" ht="15" customHeight="1" x14ac:dyDescent="0.25">
      <c r="A17" s="81">
        <v>11</v>
      </c>
      <c r="B17" s="52" t="s">
        <v>11</v>
      </c>
      <c r="C17" s="57">
        <v>15000</v>
      </c>
      <c r="D17" s="57">
        <v>15900</v>
      </c>
      <c r="E17" s="57">
        <v>16600</v>
      </c>
      <c r="F17" s="57">
        <v>16600</v>
      </c>
      <c r="G17" s="57">
        <v>18000</v>
      </c>
      <c r="H17" s="57">
        <v>20500</v>
      </c>
      <c r="I17" s="57">
        <v>24600</v>
      </c>
      <c r="J17" s="57">
        <v>25600</v>
      </c>
      <c r="K17" s="57">
        <v>24500</v>
      </c>
      <c r="L17" s="57">
        <v>17000</v>
      </c>
      <c r="M17" s="57">
        <v>17000</v>
      </c>
      <c r="N17" s="57">
        <v>17090</v>
      </c>
      <c r="O17" s="25">
        <f>SUM(C17:N17)</f>
        <v>228390</v>
      </c>
      <c r="P17" s="8"/>
      <c r="Q17" s="22"/>
      <c r="R17" s="22"/>
      <c r="S17" s="22"/>
      <c r="T17" s="22"/>
      <c r="U17" s="22"/>
    </row>
    <row r="18" spans="1:21" s="9" customFormat="1" ht="15" customHeight="1" x14ac:dyDescent="0.25">
      <c r="A18" s="81">
        <v>12</v>
      </c>
      <c r="B18" s="52" t="s">
        <v>97</v>
      </c>
      <c r="C18" s="25">
        <v>2000</v>
      </c>
      <c r="D18" s="25">
        <v>2000</v>
      </c>
      <c r="E18" s="25">
        <v>3100</v>
      </c>
      <c r="F18" s="25">
        <v>4200</v>
      </c>
      <c r="G18" s="25">
        <v>3300</v>
      </c>
      <c r="H18" s="25">
        <v>2500</v>
      </c>
      <c r="I18" s="25">
        <v>2500</v>
      </c>
      <c r="J18" s="25">
        <v>2500</v>
      </c>
      <c r="K18" s="25">
        <v>6500</v>
      </c>
      <c r="L18" s="25">
        <v>2700</v>
      </c>
      <c r="M18" s="25">
        <v>2000</v>
      </c>
      <c r="N18" s="25">
        <v>3038</v>
      </c>
      <c r="O18" s="25">
        <f t="shared" ref="O18:O24" si="2">SUM(C18:N18)</f>
        <v>36338</v>
      </c>
      <c r="P18" s="8"/>
      <c r="Q18" s="22"/>
      <c r="R18" s="22"/>
      <c r="S18" s="22"/>
      <c r="T18" s="22"/>
      <c r="U18" s="22"/>
    </row>
    <row r="19" spans="1:21" s="9" customFormat="1" ht="15" customHeight="1" x14ac:dyDescent="0.25">
      <c r="A19" s="81">
        <v>13</v>
      </c>
      <c r="B19" s="52" t="s">
        <v>94</v>
      </c>
      <c r="C19" s="25"/>
      <c r="D19" s="25"/>
      <c r="E19" s="25"/>
      <c r="F19" s="25"/>
      <c r="G19" s="25"/>
      <c r="H19" s="25"/>
      <c r="I19" s="25"/>
      <c r="J19" s="25"/>
      <c r="K19" s="25">
        <v>8369</v>
      </c>
      <c r="L19" s="25"/>
      <c r="M19" s="25">
        <v>7540</v>
      </c>
      <c r="N19" s="25"/>
      <c r="O19" s="25">
        <f t="shared" si="2"/>
        <v>15909</v>
      </c>
      <c r="P19" s="8"/>
      <c r="Q19" s="22"/>
      <c r="R19" s="22"/>
      <c r="S19" s="22"/>
      <c r="T19" s="22"/>
      <c r="U19" s="22"/>
    </row>
    <row r="20" spans="1:21" s="9" customFormat="1" ht="15" customHeight="1" x14ac:dyDescent="0.25">
      <c r="A20" s="81">
        <v>14</v>
      </c>
      <c r="B20" s="52" t="s">
        <v>230</v>
      </c>
      <c r="C20" s="25"/>
      <c r="D20" s="25"/>
      <c r="E20" s="25">
        <v>38153</v>
      </c>
      <c r="F20" s="25">
        <v>34343</v>
      </c>
      <c r="G20" s="25">
        <v>47603</v>
      </c>
      <c r="H20" s="25">
        <v>34343</v>
      </c>
      <c r="I20" s="25">
        <v>5080</v>
      </c>
      <c r="J20" s="25">
        <v>9307</v>
      </c>
      <c r="K20" s="25">
        <v>13716</v>
      </c>
      <c r="L20" s="25">
        <v>5715</v>
      </c>
      <c r="M20" s="25">
        <v>193081</v>
      </c>
      <c r="N20" s="25">
        <v>467</v>
      </c>
      <c r="O20" s="25">
        <f t="shared" si="2"/>
        <v>381808</v>
      </c>
      <c r="P20" s="8"/>
      <c r="Q20" s="22"/>
      <c r="R20" s="22"/>
      <c r="S20" s="22"/>
      <c r="T20" s="22"/>
      <c r="U20" s="22"/>
    </row>
    <row r="21" spans="1:21" s="9" customFormat="1" ht="15" customHeight="1" x14ac:dyDescent="0.25">
      <c r="A21" s="81">
        <v>15</v>
      </c>
      <c r="B21" s="52" t="s">
        <v>15</v>
      </c>
      <c r="C21" s="25">
        <v>4617</v>
      </c>
      <c r="D21" s="42">
        <v>2410</v>
      </c>
      <c r="E21" s="42">
        <v>2409</v>
      </c>
      <c r="F21" s="42">
        <v>2410</v>
      </c>
      <c r="G21" s="42">
        <v>2409</v>
      </c>
      <c r="H21" s="42">
        <v>2410</v>
      </c>
      <c r="I21" s="42">
        <v>2409</v>
      </c>
      <c r="J21" s="42">
        <v>2410</v>
      </c>
      <c r="K21" s="42">
        <v>2409</v>
      </c>
      <c r="L21" s="42">
        <v>2410</v>
      </c>
      <c r="M21" s="42">
        <v>2409</v>
      </c>
      <c r="N21" s="42">
        <v>2410</v>
      </c>
      <c r="O21" s="25">
        <f>SUM(C21:N21)</f>
        <v>31122</v>
      </c>
      <c r="P21" s="8"/>
      <c r="Q21" s="22"/>
      <c r="R21" s="22"/>
      <c r="S21" s="22"/>
      <c r="T21" s="22"/>
      <c r="U21" s="22"/>
    </row>
    <row r="22" spans="1:21" s="9" customFormat="1" ht="15" customHeight="1" x14ac:dyDescent="0.25">
      <c r="A22" s="81">
        <v>16</v>
      </c>
      <c r="B22" s="52" t="s">
        <v>96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>
        <f t="shared" si="2"/>
        <v>0</v>
      </c>
      <c r="P22" s="8"/>
      <c r="Q22" s="22"/>
      <c r="R22" s="22"/>
      <c r="S22" s="22"/>
      <c r="T22" s="22"/>
      <c r="U22" s="22"/>
    </row>
    <row r="23" spans="1:21" s="9" customFormat="1" ht="15" customHeight="1" x14ac:dyDescent="0.25">
      <c r="A23" s="81">
        <v>17</v>
      </c>
      <c r="B23" s="92" t="s">
        <v>457</v>
      </c>
      <c r="C23" s="89">
        <f t="shared" ref="C23:N23" si="3">SUM(C17:C22)</f>
        <v>21617</v>
      </c>
      <c r="D23" s="89">
        <f t="shared" si="3"/>
        <v>20310</v>
      </c>
      <c r="E23" s="89">
        <f t="shared" si="3"/>
        <v>60262</v>
      </c>
      <c r="F23" s="89">
        <f t="shared" si="3"/>
        <v>57553</v>
      </c>
      <c r="G23" s="89">
        <f t="shared" si="3"/>
        <v>71312</v>
      </c>
      <c r="H23" s="89">
        <f t="shared" si="3"/>
        <v>59753</v>
      </c>
      <c r="I23" s="89">
        <f t="shared" si="3"/>
        <v>34589</v>
      </c>
      <c r="J23" s="89">
        <f t="shared" si="3"/>
        <v>39817</v>
      </c>
      <c r="K23" s="89">
        <f t="shared" si="3"/>
        <v>55494</v>
      </c>
      <c r="L23" s="89">
        <f t="shared" si="3"/>
        <v>27825</v>
      </c>
      <c r="M23" s="89">
        <f t="shared" si="3"/>
        <v>222030</v>
      </c>
      <c r="N23" s="89">
        <f t="shared" si="3"/>
        <v>23005</v>
      </c>
      <c r="O23" s="189">
        <f t="shared" si="2"/>
        <v>693567</v>
      </c>
      <c r="P23" s="8"/>
      <c r="Q23" s="22"/>
      <c r="R23" s="22"/>
      <c r="S23" s="22"/>
      <c r="T23" s="22"/>
      <c r="U23" s="22"/>
    </row>
    <row r="24" spans="1:21" s="9" customFormat="1" ht="15" customHeight="1" x14ac:dyDescent="0.25">
      <c r="A24" s="81">
        <v>18</v>
      </c>
      <c r="B24" s="52" t="s">
        <v>496</v>
      </c>
      <c r="C24" s="25">
        <f t="shared" ref="C24:N24" si="4">C15-C23</f>
        <v>440287</v>
      </c>
      <c r="D24" s="25">
        <f t="shared" si="4"/>
        <v>-7641</v>
      </c>
      <c r="E24" s="25">
        <f t="shared" si="4"/>
        <v>-3365</v>
      </c>
      <c r="F24" s="25">
        <f t="shared" si="4"/>
        <v>-30126</v>
      </c>
      <c r="G24" s="25">
        <f t="shared" si="4"/>
        <v>-45956</v>
      </c>
      <c r="H24" s="25">
        <f t="shared" si="4"/>
        <v>-29218</v>
      </c>
      <c r="I24" s="25">
        <f t="shared" si="4"/>
        <v>80</v>
      </c>
      <c r="J24" s="25">
        <f t="shared" si="4"/>
        <v>-5148</v>
      </c>
      <c r="K24" s="25">
        <f t="shared" si="4"/>
        <v>-33825</v>
      </c>
      <c r="L24" s="25">
        <f t="shared" si="4"/>
        <v>-1156</v>
      </c>
      <c r="M24" s="25">
        <f t="shared" si="4"/>
        <v>-200495</v>
      </c>
      <c r="N24" s="25">
        <f t="shared" si="4"/>
        <v>-1729</v>
      </c>
      <c r="O24" s="25">
        <f t="shared" si="2"/>
        <v>81708</v>
      </c>
      <c r="P24" s="8"/>
      <c r="Q24" s="22"/>
      <c r="R24" s="22"/>
      <c r="S24" s="22"/>
      <c r="T24" s="22"/>
      <c r="U24" s="22"/>
    </row>
    <row r="25" spans="1:21" x14ac:dyDescent="0.25">
      <c r="Q25" s="28"/>
    </row>
    <row r="26" spans="1:21" x14ac:dyDescent="0.25">
      <c r="N26" s="23"/>
    </row>
    <row r="27" spans="1:21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21" x14ac:dyDescent="0.25">
      <c r="D28" s="23"/>
      <c r="F28" s="23"/>
      <c r="I28" s="23"/>
      <c r="L28" s="23"/>
    </row>
    <row r="30" spans="1:21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</sheetData>
  <sheetProtection selectLockedCells="1" selectUnlockedCells="1"/>
  <mergeCells count="3">
    <mergeCell ref="A4:O4"/>
    <mergeCell ref="B8:O8"/>
    <mergeCell ref="B16:O16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31" customWidth="1"/>
    <col min="2" max="2" width="24.6640625" style="31" customWidth="1"/>
    <col min="3" max="15" width="7.6640625" style="31" customWidth="1"/>
    <col min="16" max="16384" width="9.109375" style="30"/>
  </cols>
  <sheetData>
    <row r="1" spans="1:15" s="33" customFormat="1" ht="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9" t="s">
        <v>484</v>
      </c>
    </row>
    <row r="2" spans="1:15" s="33" customFormat="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9" t="str">
        <f>'1. melléklet'!H2</f>
        <v>az 3/2023. ( II.17.) önkormányzati rendelethez</v>
      </c>
    </row>
    <row r="3" spans="1:15" s="33" customFormat="1" ht="15" customHeight="1" x14ac:dyDescent="0.2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33" customFormat="1" ht="15" customHeight="1" x14ac:dyDescent="0.2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33" customFormat="1" ht="15" customHeight="1" x14ac:dyDescent="0.25">
      <c r="A5" s="227" t="s">
        <v>554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</row>
    <row r="6" spans="1:15" s="33" customFormat="1" ht="1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s="33" customFormat="1" ht="15" customHeight="1" x14ac:dyDescent="0.25">
      <c r="A7" s="188"/>
      <c r="B7" s="131" t="s">
        <v>33</v>
      </c>
      <c r="C7" s="130" t="s">
        <v>34</v>
      </c>
      <c r="D7" s="130" t="s">
        <v>35</v>
      </c>
      <c r="E7" s="130" t="s">
        <v>36</v>
      </c>
      <c r="F7" s="130" t="s">
        <v>37</v>
      </c>
      <c r="G7" s="130" t="s">
        <v>38</v>
      </c>
      <c r="H7" s="130" t="s">
        <v>39</v>
      </c>
      <c r="I7" s="130" t="s">
        <v>40</v>
      </c>
      <c r="J7" s="130" t="s">
        <v>112</v>
      </c>
      <c r="K7" s="130" t="s">
        <v>41</v>
      </c>
      <c r="L7" s="130" t="s">
        <v>42</v>
      </c>
      <c r="M7" s="130" t="s">
        <v>113</v>
      </c>
      <c r="N7" s="130" t="s">
        <v>396</v>
      </c>
      <c r="O7" s="130" t="s">
        <v>395</v>
      </c>
    </row>
    <row r="8" spans="1:15" s="33" customFormat="1" ht="15" customHeight="1" x14ac:dyDescent="0.25">
      <c r="A8" s="130">
        <v>1</v>
      </c>
      <c r="B8" s="130" t="s">
        <v>1</v>
      </c>
      <c r="C8" s="130" t="s">
        <v>74</v>
      </c>
      <c r="D8" s="130" t="s">
        <v>75</v>
      </c>
      <c r="E8" s="130" t="s">
        <v>76</v>
      </c>
      <c r="F8" s="130" t="s">
        <v>77</v>
      </c>
      <c r="G8" s="130" t="s">
        <v>78</v>
      </c>
      <c r="H8" s="130" t="s">
        <v>79</v>
      </c>
      <c r="I8" s="130" t="s">
        <v>80</v>
      </c>
      <c r="J8" s="130" t="s">
        <v>81</v>
      </c>
      <c r="K8" s="130" t="s">
        <v>82</v>
      </c>
      <c r="L8" s="130" t="s">
        <v>83</v>
      </c>
      <c r="M8" s="130" t="s">
        <v>84</v>
      </c>
      <c r="N8" s="130" t="s">
        <v>85</v>
      </c>
      <c r="O8" s="130" t="s">
        <v>98</v>
      </c>
    </row>
    <row r="9" spans="1:15" s="33" customFormat="1" ht="15" customHeight="1" x14ac:dyDescent="0.25">
      <c r="A9" s="130">
        <v>2</v>
      </c>
      <c r="B9" s="232" t="s">
        <v>86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</row>
    <row r="10" spans="1:15" s="33" customFormat="1" ht="15" customHeight="1" x14ac:dyDescent="0.25">
      <c r="A10" s="130">
        <v>3</v>
      </c>
      <c r="B10" s="41" t="s">
        <v>87</v>
      </c>
      <c r="C10" s="42">
        <v>130</v>
      </c>
      <c r="D10" s="42">
        <v>130</v>
      </c>
      <c r="E10" s="42">
        <v>130</v>
      </c>
      <c r="F10" s="42">
        <v>130</v>
      </c>
      <c r="G10" s="42">
        <v>130</v>
      </c>
      <c r="H10" s="42">
        <v>130</v>
      </c>
      <c r="I10" s="42">
        <v>130</v>
      </c>
      <c r="J10" s="42">
        <v>130</v>
      </c>
      <c r="K10" s="42">
        <v>130</v>
      </c>
      <c r="L10" s="42">
        <v>130</v>
      </c>
      <c r="M10" s="42">
        <v>130</v>
      </c>
      <c r="N10" s="42">
        <v>130</v>
      </c>
      <c r="O10" s="42">
        <f>SUM(C10:N10)</f>
        <v>1560</v>
      </c>
    </row>
    <row r="11" spans="1:15" s="33" customFormat="1" ht="15" customHeight="1" x14ac:dyDescent="0.25">
      <c r="A11" s="130">
        <v>4</v>
      </c>
      <c r="B11" s="41" t="s">
        <v>88</v>
      </c>
      <c r="C11" s="42">
        <v>2409</v>
      </c>
      <c r="D11" s="42">
        <v>2410</v>
      </c>
      <c r="E11" s="42">
        <v>2409</v>
      </c>
      <c r="F11" s="42">
        <v>2410</v>
      </c>
      <c r="G11" s="42">
        <v>2409</v>
      </c>
      <c r="H11" s="42">
        <v>2410</v>
      </c>
      <c r="I11" s="42">
        <v>2409</v>
      </c>
      <c r="J11" s="42">
        <v>2410</v>
      </c>
      <c r="K11" s="42">
        <v>2409</v>
      </c>
      <c r="L11" s="42">
        <v>2410</v>
      </c>
      <c r="M11" s="42">
        <v>2410</v>
      </c>
      <c r="N11" s="42">
        <v>2410</v>
      </c>
      <c r="O11" s="42">
        <f>SUM(C11:N11)</f>
        <v>28915</v>
      </c>
    </row>
    <row r="12" spans="1:15" s="33" customFormat="1" ht="15" customHeight="1" x14ac:dyDescent="0.25">
      <c r="A12" s="130">
        <v>5</v>
      </c>
      <c r="B12" s="41" t="s">
        <v>89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33" customFormat="1" ht="15" customHeight="1" x14ac:dyDescent="0.25">
      <c r="A13" s="130">
        <v>6</v>
      </c>
      <c r="B13" s="41" t="s">
        <v>90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s="33" customFormat="1" ht="15" customHeight="1" x14ac:dyDescent="0.25">
      <c r="A14" s="130">
        <v>7</v>
      </c>
      <c r="B14" s="41" t="s">
        <v>91</v>
      </c>
      <c r="C14" s="42">
        <v>669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>
        <f>SUM(C14:N14)</f>
        <v>669</v>
      </c>
    </row>
    <row r="15" spans="1:15" s="33" customFormat="1" ht="15" customHeight="1" x14ac:dyDescent="0.25">
      <c r="A15" s="130">
        <v>8</v>
      </c>
      <c r="B15" s="43" t="s">
        <v>455</v>
      </c>
      <c r="C15" s="44">
        <f>SUM(C10:C14)</f>
        <v>3208</v>
      </c>
      <c r="D15" s="44">
        <f t="shared" ref="D15:O15" si="0">SUM(D10:D14)</f>
        <v>2540</v>
      </c>
      <c r="E15" s="44">
        <f t="shared" si="0"/>
        <v>2539</v>
      </c>
      <c r="F15" s="44">
        <f t="shared" si="0"/>
        <v>2540</v>
      </c>
      <c r="G15" s="44">
        <f t="shared" si="0"/>
        <v>2539</v>
      </c>
      <c r="H15" s="44">
        <f t="shared" si="0"/>
        <v>2540</v>
      </c>
      <c r="I15" s="44">
        <f t="shared" si="0"/>
        <v>2539</v>
      </c>
      <c r="J15" s="44">
        <f t="shared" si="0"/>
        <v>2540</v>
      </c>
      <c r="K15" s="44">
        <f t="shared" si="0"/>
        <v>2539</v>
      </c>
      <c r="L15" s="44">
        <f t="shared" si="0"/>
        <v>2540</v>
      </c>
      <c r="M15" s="44">
        <f t="shared" si="0"/>
        <v>2540</v>
      </c>
      <c r="N15" s="44">
        <f t="shared" si="0"/>
        <v>2540</v>
      </c>
      <c r="O15" s="44">
        <f t="shared" si="0"/>
        <v>31144</v>
      </c>
    </row>
    <row r="16" spans="1:15" s="33" customFormat="1" ht="15" customHeight="1" x14ac:dyDescent="0.25">
      <c r="A16" s="130">
        <v>9</v>
      </c>
      <c r="B16" s="232" t="s">
        <v>92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5" s="33" customFormat="1" ht="15" customHeight="1" x14ac:dyDescent="0.25">
      <c r="A17" s="130">
        <v>10</v>
      </c>
      <c r="B17" s="41" t="s">
        <v>11</v>
      </c>
      <c r="C17" s="42">
        <v>2595</v>
      </c>
      <c r="D17" s="42">
        <v>2595</v>
      </c>
      <c r="E17" s="42">
        <v>2596</v>
      </c>
      <c r="F17" s="42">
        <v>2595</v>
      </c>
      <c r="G17" s="42">
        <v>2595</v>
      </c>
      <c r="H17" s="42">
        <v>2596</v>
      </c>
      <c r="I17" s="42">
        <v>2595</v>
      </c>
      <c r="J17" s="42">
        <v>2595</v>
      </c>
      <c r="K17" s="42">
        <v>2596</v>
      </c>
      <c r="L17" s="42">
        <v>2595</v>
      </c>
      <c r="M17" s="42">
        <v>2595</v>
      </c>
      <c r="N17" s="42">
        <v>2596</v>
      </c>
      <c r="O17" s="42">
        <f>SUM(C17:N17)</f>
        <v>31144</v>
      </c>
    </row>
    <row r="18" spans="1:15" s="33" customFormat="1" ht="15" customHeight="1" x14ac:dyDescent="0.25">
      <c r="A18" s="130">
        <v>11</v>
      </c>
      <c r="B18" s="41" t="s">
        <v>93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33" customFormat="1" ht="15" customHeight="1" x14ac:dyDescent="0.25">
      <c r="A19" s="130">
        <v>12</v>
      </c>
      <c r="B19" s="41" t="s">
        <v>94</v>
      </c>
      <c r="C19" s="42"/>
      <c r="D19" s="42"/>
      <c r="E19" s="42"/>
      <c r="F19" s="42"/>
      <c r="G19" s="42"/>
      <c r="H19" s="45"/>
      <c r="I19" s="42"/>
      <c r="J19" s="42"/>
      <c r="K19" s="42"/>
      <c r="L19" s="42"/>
      <c r="M19" s="42"/>
      <c r="N19" s="42"/>
      <c r="O19" s="42"/>
    </row>
    <row r="20" spans="1:15" s="33" customFormat="1" ht="15" customHeight="1" x14ac:dyDescent="0.25">
      <c r="A20" s="130">
        <v>13</v>
      </c>
      <c r="B20" s="41" t="s">
        <v>95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s="33" customFormat="1" ht="15" customHeight="1" x14ac:dyDescent="0.25">
      <c r="A21" s="130">
        <v>14</v>
      </c>
      <c r="B21" s="41" t="s">
        <v>96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33" customFormat="1" ht="15" customHeight="1" x14ac:dyDescent="0.25">
      <c r="A22" s="130">
        <v>15</v>
      </c>
      <c r="B22" s="43" t="s">
        <v>457</v>
      </c>
      <c r="C22" s="44">
        <f>SUM(C17:C21)</f>
        <v>2595</v>
      </c>
      <c r="D22" s="44">
        <f t="shared" ref="D22:N22" si="1">SUM(D17:D21)</f>
        <v>2595</v>
      </c>
      <c r="E22" s="44">
        <f t="shared" si="1"/>
        <v>2596</v>
      </c>
      <c r="F22" s="44">
        <f t="shared" si="1"/>
        <v>2595</v>
      </c>
      <c r="G22" s="44">
        <f t="shared" si="1"/>
        <v>2595</v>
      </c>
      <c r="H22" s="44">
        <f t="shared" si="1"/>
        <v>2596</v>
      </c>
      <c r="I22" s="44">
        <f t="shared" si="1"/>
        <v>2595</v>
      </c>
      <c r="J22" s="44">
        <f t="shared" si="1"/>
        <v>2595</v>
      </c>
      <c r="K22" s="44">
        <f t="shared" si="1"/>
        <v>2596</v>
      </c>
      <c r="L22" s="44">
        <f t="shared" si="1"/>
        <v>2595</v>
      </c>
      <c r="M22" s="44">
        <f t="shared" si="1"/>
        <v>2595</v>
      </c>
      <c r="N22" s="44">
        <f t="shared" si="1"/>
        <v>2596</v>
      </c>
      <c r="O22" s="44">
        <f>SUM(C22:N22)</f>
        <v>31144</v>
      </c>
    </row>
    <row r="23" spans="1:15" s="33" customFormat="1" ht="15" customHeight="1" x14ac:dyDescent="0.25">
      <c r="A23" s="130">
        <v>16</v>
      </c>
      <c r="B23" s="41" t="s">
        <v>496</v>
      </c>
      <c r="C23" s="42">
        <f>C15-C22</f>
        <v>613</v>
      </c>
      <c r="D23" s="42">
        <f t="shared" ref="D23:N23" si="2">D15-D22</f>
        <v>-55</v>
      </c>
      <c r="E23" s="42">
        <f t="shared" si="2"/>
        <v>-57</v>
      </c>
      <c r="F23" s="42">
        <f t="shared" si="2"/>
        <v>-55</v>
      </c>
      <c r="G23" s="42">
        <f t="shared" si="2"/>
        <v>-56</v>
      </c>
      <c r="H23" s="42">
        <f t="shared" si="2"/>
        <v>-56</v>
      </c>
      <c r="I23" s="42">
        <f t="shared" si="2"/>
        <v>-56</v>
      </c>
      <c r="J23" s="42">
        <f t="shared" si="2"/>
        <v>-55</v>
      </c>
      <c r="K23" s="42">
        <f t="shared" si="2"/>
        <v>-57</v>
      </c>
      <c r="L23" s="42">
        <f t="shared" si="2"/>
        <v>-55</v>
      </c>
      <c r="M23" s="42">
        <f t="shared" si="2"/>
        <v>-55</v>
      </c>
      <c r="N23" s="42">
        <f t="shared" si="2"/>
        <v>-56</v>
      </c>
      <c r="O23" s="42">
        <f>SUM(C23:N23)</f>
        <v>0</v>
      </c>
    </row>
  </sheetData>
  <mergeCells count="3">
    <mergeCell ref="A5:O5"/>
    <mergeCell ref="B9:O9"/>
    <mergeCell ref="B16:O16"/>
  </mergeCells>
  <phoneticPr fontId="16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/>
  </sheetViews>
  <sheetFormatPr defaultColWidth="9.109375" defaultRowHeight="13.2" x14ac:dyDescent="0.25"/>
  <cols>
    <col min="1" max="1" width="5.44140625" style="30" customWidth="1"/>
    <col min="2" max="2" width="35.88671875" style="30" customWidth="1"/>
    <col min="3" max="6" width="11.6640625" style="30" customWidth="1"/>
    <col min="7" max="16384" width="9.109375" style="30"/>
  </cols>
  <sheetData>
    <row r="1" spans="1:6" s="39" customFormat="1" ht="15" customHeight="1" x14ac:dyDescent="0.25">
      <c r="A1" s="31"/>
      <c r="B1" s="31"/>
      <c r="C1" s="31"/>
      <c r="D1" s="31"/>
      <c r="F1" s="29" t="s">
        <v>493</v>
      </c>
    </row>
    <row r="2" spans="1:6" s="39" customFormat="1" ht="15" customHeight="1" x14ac:dyDescent="0.25">
      <c r="A2" s="34"/>
      <c r="B2" s="34"/>
      <c r="C2" s="34"/>
      <c r="D2" s="34"/>
      <c r="F2" s="38" t="str">
        <f>'1. melléklet'!H2</f>
        <v>az 3/2023. ( II.17.) önkormányzati rendelethez</v>
      </c>
    </row>
    <row r="3" spans="1:6" s="39" customFormat="1" ht="15" customHeight="1" x14ac:dyDescent="0.25">
      <c r="A3" s="34"/>
      <c r="B3" s="34"/>
      <c r="C3" s="34"/>
      <c r="D3" s="34"/>
      <c r="E3" s="38"/>
      <c r="F3" s="34"/>
    </row>
    <row r="4" spans="1:6" s="39" customFormat="1" ht="15" customHeight="1" x14ac:dyDescent="0.25"/>
    <row r="5" spans="1:6" s="39" customFormat="1" ht="15" customHeight="1" x14ac:dyDescent="0.25">
      <c r="A5" s="227" t="s">
        <v>494</v>
      </c>
      <c r="B5" s="227"/>
      <c r="C5" s="227"/>
      <c r="D5" s="227"/>
      <c r="E5" s="227"/>
      <c r="F5" s="227"/>
    </row>
    <row r="6" spans="1:6" s="39" customFormat="1" ht="15" customHeight="1" x14ac:dyDescent="0.25">
      <c r="A6" s="227"/>
      <c r="B6" s="227"/>
      <c r="C6" s="227"/>
      <c r="D6" s="227"/>
      <c r="E6" s="227"/>
      <c r="F6" s="227"/>
    </row>
    <row r="7" spans="1:6" s="39" customFormat="1" ht="15" customHeight="1" x14ac:dyDescent="0.25"/>
    <row r="8" spans="1:6" s="39" customFormat="1" ht="15" customHeight="1" x14ac:dyDescent="0.25">
      <c r="A8" s="81"/>
      <c r="B8" s="81" t="s">
        <v>33</v>
      </c>
      <c r="C8" s="81" t="s">
        <v>34</v>
      </c>
      <c r="D8" s="81" t="s">
        <v>35</v>
      </c>
      <c r="E8" s="81" t="s">
        <v>36</v>
      </c>
      <c r="F8" s="81" t="s">
        <v>37</v>
      </c>
    </row>
    <row r="9" spans="1:6" s="39" customFormat="1" ht="36" x14ac:dyDescent="0.25">
      <c r="A9" s="185">
        <v>1</v>
      </c>
      <c r="B9" s="185" t="s">
        <v>308</v>
      </c>
      <c r="C9" s="186" t="s">
        <v>309</v>
      </c>
      <c r="D9" s="187" t="s">
        <v>310</v>
      </c>
      <c r="E9" s="186" t="s">
        <v>559</v>
      </c>
      <c r="F9" s="187" t="s">
        <v>560</v>
      </c>
    </row>
    <row r="10" spans="1:6" s="39" customFormat="1" ht="36" x14ac:dyDescent="0.25">
      <c r="A10" s="185">
        <v>2</v>
      </c>
      <c r="B10" s="77" t="s">
        <v>510</v>
      </c>
      <c r="C10" s="73">
        <v>134781150</v>
      </c>
      <c r="D10" s="73">
        <v>166040787</v>
      </c>
      <c r="E10" s="73">
        <v>0</v>
      </c>
      <c r="F10" s="73">
        <v>152804418</v>
      </c>
    </row>
  </sheetData>
  <mergeCells count="2">
    <mergeCell ref="A5:F5"/>
    <mergeCell ref="A6:F6"/>
  </mergeCells>
  <phoneticPr fontId="16" type="noConversion"/>
  <pageMargins left="0.75" right="0.75" top="1" bottom="1" header="0.5" footer="0.5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4" zoomScaleNormal="100" workbookViewId="0"/>
  </sheetViews>
  <sheetFormatPr defaultColWidth="9.109375" defaultRowHeight="13.2" x14ac:dyDescent="0.25"/>
  <cols>
    <col min="1" max="1" width="51.88671875" style="31" customWidth="1"/>
    <col min="2" max="2" width="11.44140625" style="31" customWidth="1"/>
    <col min="3" max="5" width="9.109375" style="31"/>
    <col min="6" max="16384" width="9.109375" style="30"/>
  </cols>
  <sheetData>
    <row r="1" spans="1:5" s="33" customFormat="1" ht="15" customHeight="1" x14ac:dyDescent="0.25">
      <c r="B1" s="29" t="s">
        <v>497</v>
      </c>
      <c r="C1" s="31"/>
      <c r="D1" s="31"/>
    </row>
    <row r="2" spans="1:5" s="33" customFormat="1" ht="15" customHeight="1" x14ac:dyDescent="0.25">
      <c r="A2" s="31"/>
      <c r="B2" s="29" t="str">
        <f>'1. melléklet'!H2</f>
        <v>az 3/2023. ( II.17.) önkormányzati rendelethez</v>
      </c>
      <c r="C2" s="31"/>
      <c r="D2" s="31"/>
    </row>
    <row r="3" spans="1:5" s="33" customFormat="1" ht="15" customHeight="1" x14ac:dyDescent="0.25">
      <c r="A3" s="34"/>
      <c r="B3" s="34"/>
      <c r="C3" s="34"/>
      <c r="D3" s="34"/>
      <c r="E3" s="34"/>
    </row>
    <row r="4" spans="1:5" s="33" customFormat="1" ht="15" customHeight="1" x14ac:dyDescent="0.25">
      <c r="A4" s="34"/>
      <c r="B4" s="34"/>
      <c r="C4" s="34"/>
      <c r="D4" s="34"/>
      <c r="E4" s="34"/>
    </row>
    <row r="5" spans="1:5" s="33" customFormat="1" ht="15" customHeight="1" x14ac:dyDescent="0.25">
      <c r="A5" s="233" t="s">
        <v>105</v>
      </c>
      <c r="B5" s="233"/>
      <c r="C5" s="74"/>
      <c r="D5" s="74"/>
      <c r="E5" s="74"/>
    </row>
    <row r="6" spans="1:5" s="33" customFormat="1" ht="15" customHeight="1" x14ac:dyDescent="0.25">
      <c r="A6" s="74"/>
      <c r="B6" s="74"/>
      <c r="C6" s="74"/>
      <c r="D6" s="74"/>
      <c r="E6" s="74"/>
    </row>
    <row r="7" spans="1:5" s="33" customFormat="1" ht="15" customHeight="1" x14ac:dyDescent="0.25">
      <c r="A7" s="74"/>
      <c r="B7" s="74"/>
      <c r="C7" s="74"/>
      <c r="D7" s="74"/>
      <c r="E7" s="74"/>
    </row>
    <row r="8" spans="1:5" s="33" customFormat="1" ht="15" customHeight="1" x14ac:dyDescent="0.25">
      <c r="A8" s="233" t="s">
        <v>555</v>
      </c>
      <c r="B8" s="233"/>
      <c r="C8" s="74"/>
      <c r="D8" s="74"/>
      <c r="E8" s="74"/>
    </row>
    <row r="9" spans="1:5" s="33" customFormat="1" ht="15" customHeight="1" x14ac:dyDescent="0.25">
      <c r="A9" s="74"/>
      <c r="B9" s="74"/>
      <c r="C9" s="74"/>
      <c r="D9" s="74"/>
      <c r="E9" s="74"/>
    </row>
    <row r="10" spans="1:5" s="33" customFormat="1" ht="15" customHeight="1" x14ac:dyDescent="0.25">
      <c r="A10" s="74" t="s">
        <v>504</v>
      </c>
      <c r="B10" s="78" t="s">
        <v>556</v>
      </c>
      <c r="C10" s="74"/>
      <c r="D10" s="74"/>
      <c r="E10" s="74"/>
    </row>
    <row r="11" spans="1:5" s="33" customFormat="1" ht="15" customHeight="1" x14ac:dyDescent="0.25">
      <c r="A11" s="74"/>
      <c r="B11" s="78"/>
      <c r="C11" s="74"/>
      <c r="D11" s="74"/>
      <c r="E11" s="74"/>
    </row>
    <row r="12" spans="1:5" s="33" customFormat="1" ht="15" customHeight="1" x14ac:dyDescent="0.25">
      <c r="A12" s="74" t="s">
        <v>106</v>
      </c>
      <c r="B12" s="201" t="s">
        <v>557</v>
      </c>
      <c r="C12" s="74"/>
      <c r="D12" s="74"/>
      <c r="E12" s="74"/>
    </row>
    <row r="13" spans="1:5" s="33" customFormat="1" ht="15" customHeight="1" x14ac:dyDescent="0.25">
      <c r="A13" s="74" t="s">
        <v>107</v>
      </c>
      <c r="B13" s="201"/>
      <c r="C13" s="74"/>
      <c r="D13" s="74"/>
      <c r="E13" s="74"/>
    </row>
    <row r="14" spans="1:5" s="33" customFormat="1" ht="15" customHeight="1" x14ac:dyDescent="0.25">
      <c r="A14" s="74" t="s">
        <v>108</v>
      </c>
      <c r="B14" s="201" t="s">
        <v>557</v>
      </c>
      <c r="C14" s="74"/>
      <c r="D14" s="74"/>
      <c r="E14" s="74"/>
    </row>
    <row r="15" spans="1:5" s="33" customFormat="1" ht="15" customHeight="1" x14ac:dyDescent="0.25">
      <c r="A15" s="74"/>
      <c r="B15" s="201"/>
      <c r="C15" s="74"/>
      <c r="D15" s="74"/>
      <c r="E15" s="74"/>
    </row>
    <row r="16" spans="1:5" s="33" customFormat="1" ht="15" customHeight="1" x14ac:dyDescent="0.25">
      <c r="A16" s="74" t="s">
        <v>109</v>
      </c>
      <c r="B16" s="201" t="s">
        <v>558</v>
      </c>
      <c r="C16" s="74"/>
      <c r="D16" s="74"/>
      <c r="E16" s="74"/>
    </row>
    <row r="17" spans="1:5" s="33" customFormat="1" ht="15" customHeight="1" x14ac:dyDescent="0.25">
      <c r="A17" s="74"/>
      <c r="B17" s="74"/>
      <c r="C17" s="74"/>
      <c r="D17" s="74"/>
      <c r="E17" s="74"/>
    </row>
    <row r="18" spans="1:5" s="33" customFormat="1" ht="15" customHeight="1" x14ac:dyDescent="0.25">
      <c r="A18" s="74"/>
      <c r="B18" s="74"/>
      <c r="C18" s="74"/>
      <c r="D18" s="74"/>
      <c r="E18" s="74"/>
    </row>
    <row r="19" spans="1:5" s="33" customFormat="1" ht="15" customHeight="1" x14ac:dyDescent="0.25">
      <c r="A19" s="74" t="s">
        <v>505</v>
      </c>
      <c r="B19" s="78" t="s">
        <v>556</v>
      </c>
      <c r="C19" s="74"/>
      <c r="D19" s="74"/>
      <c r="E19" s="74"/>
    </row>
    <row r="20" spans="1:5" s="33" customFormat="1" ht="15" customHeight="1" x14ac:dyDescent="0.25">
      <c r="A20" s="74"/>
      <c r="B20" s="78"/>
      <c r="C20" s="74"/>
      <c r="D20" s="74"/>
      <c r="E20" s="74"/>
    </row>
    <row r="21" spans="1:5" s="33" customFormat="1" ht="15" customHeight="1" x14ac:dyDescent="0.25">
      <c r="A21" s="233" t="s">
        <v>110</v>
      </c>
      <c r="B21" s="233"/>
      <c r="C21" s="74"/>
      <c r="D21" s="74"/>
      <c r="E21" s="74"/>
    </row>
  </sheetData>
  <mergeCells count="3">
    <mergeCell ref="A8:B8"/>
    <mergeCell ref="A21:B21"/>
    <mergeCell ref="A5:B5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N6" sqref="N6"/>
    </sheetView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10.44140625" style="1" customWidth="1"/>
    <col min="7" max="7" width="28.66406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54" customWidth="1"/>
    <col min="14" max="251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278</v>
      </c>
      <c r="M1" s="174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3/2023. ( II.17.) önkormányzati rendelethez</v>
      </c>
      <c r="M2" s="174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M3" s="174"/>
    </row>
    <row r="4" spans="1:13" s="9" customFormat="1" ht="15" customHeight="1" x14ac:dyDescent="0.25">
      <c r="A4" s="210" t="s">
        <v>444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M4" s="174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M5" s="174"/>
    </row>
    <row r="6" spans="1:13" s="9" customFormat="1" x14ac:dyDescent="0.25">
      <c r="A6" s="81"/>
      <c r="B6" s="81" t="s">
        <v>33</v>
      </c>
      <c r="C6" s="80" t="s">
        <v>34</v>
      </c>
      <c r="D6" s="80" t="s">
        <v>35</v>
      </c>
      <c r="E6" s="80" t="s">
        <v>36</v>
      </c>
      <c r="F6" s="80" t="s">
        <v>37</v>
      </c>
      <c r="G6" s="80" t="s">
        <v>38</v>
      </c>
      <c r="H6" s="80" t="s">
        <v>39</v>
      </c>
      <c r="I6" s="80" t="s">
        <v>40</v>
      </c>
      <c r="J6" s="80" t="s">
        <v>112</v>
      </c>
      <c r="K6" s="80" t="s">
        <v>41</v>
      </c>
      <c r="M6" s="174"/>
    </row>
    <row r="7" spans="1:13" s="9" customFormat="1" ht="58.5" customHeight="1" x14ac:dyDescent="0.25">
      <c r="A7" s="80">
        <v>1</v>
      </c>
      <c r="B7" s="81" t="s">
        <v>1</v>
      </c>
      <c r="C7" s="80" t="s">
        <v>337</v>
      </c>
      <c r="D7" s="80" t="s">
        <v>511</v>
      </c>
      <c r="E7" s="80" t="s">
        <v>512</v>
      </c>
      <c r="F7" s="80" t="s">
        <v>513</v>
      </c>
      <c r="G7" s="81" t="s">
        <v>1</v>
      </c>
      <c r="H7" s="80" t="s">
        <v>337</v>
      </c>
      <c r="I7" s="80" t="s">
        <v>511</v>
      </c>
      <c r="J7" s="80" t="s">
        <v>512</v>
      </c>
      <c r="K7" s="80" t="s">
        <v>513</v>
      </c>
      <c r="M7" s="174"/>
    </row>
    <row r="8" spans="1:13" s="9" customFormat="1" ht="15" customHeight="1" x14ac:dyDescent="0.25">
      <c r="A8" s="81">
        <v>2</v>
      </c>
      <c r="B8" s="77" t="s">
        <v>187</v>
      </c>
      <c r="C8" s="25">
        <f>'3. melléklet'!E10</f>
        <v>54945543</v>
      </c>
      <c r="D8" s="25">
        <f>'3. melléklet'!F10</f>
        <v>76676974</v>
      </c>
      <c r="E8" s="25">
        <f>'3. melléklet'!G10</f>
        <v>76676974</v>
      </c>
      <c r="F8" s="25">
        <f>'3. melléklet'!H10</f>
        <v>55896947</v>
      </c>
      <c r="G8" s="52" t="s">
        <v>49</v>
      </c>
      <c r="H8" s="25">
        <f>'3. melléklet'!E51+'4. melléklet'!E21</f>
        <v>77060266</v>
      </c>
      <c r="I8" s="25">
        <f>'3. melléklet'!F51+'4. melléklet'!F21</f>
        <v>83757032</v>
      </c>
      <c r="J8" s="25">
        <f>'3. melléklet'!G51+'4. melléklet'!G21</f>
        <v>83757032</v>
      </c>
      <c r="K8" s="25">
        <f>'3. melléklet'!H51+'4. melléklet'!H21</f>
        <v>89906318</v>
      </c>
      <c r="M8" s="174"/>
    </row>
    <row r="9" spans="1:13" s="9" customFormat="1" ht="24" x14ac:dyDescent="0.25">
      <c r="A9" s="80">
        <v>3</v>
      </c>
      <c r="B9" s="77" t="s">
        <v>317</v>
      </c>
      <c r="C9" s="25">
        <f>'3. melléklet'!E17</f>
        <v>24156390</v>
      </c>
      <c r="D9" s="25">
        <f>'3. melléklet'!F17</f>
        <v>21062228</v>
      </c>
      <c r="E9" s="25">
        <f>'3. melléklet'!G17</f>
        <v>21062228</v>
      </c>
      <c r="F9" s="25">
        <f>'3. melléklet'!H17</f>
        <v>5888900</v>
      </c>
      <c r="G9" s="52" t="s">
        <v>16</v>
      </c>
      <c r="H9" s="25">
        <f>'3. melléklet'!E62+'4. melléklet'!E33</f>
        <v>10321712</v>
      </c>
      <c r="I9" s="25">
        <f>'3. melléklet'!F62+'4. melléklet'!F33</f>
        <v>10920419</v>
      </c>
      <c r="J9" s="25">
        <f>'3. melléklet'!G62+'4. melléklet'!G33</f>
        <v>10920419</v>
      </c>
      <c r="K9" s="25">
        <f>'3. melléklet'!H62+'4. melléklet'!H33</f>
        <v>12303307</v>
      </c>
      <c r="M9" s="174"/>
    </row>
    <row r="10" spans="1:13" s="9" customFormat="1" ht="15" customHeight="1" x14ac:dyDescent="0.25">
      <c r="A10" s="81">
        <v>4</v>
      </c>
      <c r="B10" s="52" t="s">
        <v>195</v>
      </c>
      <c r="C10" s="25">
        <f>'3. melléklet'!E19</f>
        <v>61000000</v>
      </c>
      <c r="D10" s="25">
        <f>'3. melléklet'!F19</f>
        <v>61000000</v>
      </c>
      <c r="E10" s="25">
        <f>'3. melléklet'!G19</f>
        <v>66314637</v>
      </c>
      <c r="F10" s="25">
        <f>'3. melléklet'!H19</f>
        <v>66000000</v>
      </c>
      <c r="G10" s="52" t="s">
        <v>55</v>
      </c>
      <c r="H10" s="25">
        <f>'3. melléklet'!E63+'4. melléklet'!E34</f>
        <v>143094615</v>
      </c>
      <c r="I10" s="25">
        <f>'3. melléklet'!F63+'4. melléklet'!F34</f>
        <v>182490276</v>
      </c>
      <c r="J10" s="25">
        <f>'3. melléklet'!G63+'4. melléklet'!G34</f>
        <v>171757940</v>
      </c>
      <c r="K10" s="25">
        <f>'3. melléklet'!H63+'4. melléklet'!H34</f>
        <v>152024571</v>
      </c>
      <c r="M10" s="174"/>
    </row>
    <row r="11" spans="1:13" s="9" customFormat="1" ht="15" customHeight="1" x14ac:dyDescent="0.25">
      <c r="A11" s="80">
        <v>5</v>
      </c>
      <c r="B11" s="52" t="s">
        <v>196</v>
      </c>
      <c r="C11" s="25">
        <f>'3. melléklet'!E20</f>
        <v>34500000</v>
      </c>
      <c r="D11" s="25">
        <f>'3. melléklet'!F20</f>
        <v>50500000</v>
      </c>
      <c r="E11" s="25">
        <f>'3. melléklet'!G20</f>
        <v>57125760</v>
      </c>
      <c r="F11" s="25">
        <f>'3. melléklet'!H20</f>
        <v>54500000</v>
      </c>
      <c r="G11" s="52" t="s">
        <v>152</v>
      </c>
      <c r="H11" s="25">
        <f>'3. melléklet'!E73</f>
        <v>3000000</v>
      </c>
      <c r="I11" s="25">
        <f>'3. melléklet'!F73</f>
        <v>3000000</v>
      </c>
      <c r="J11" s="25">
        <f>'3. melléklet'!G73</f>
        <v>2677200</v>
      </c>
      <c r="K11" s="25">
        <f>'3. melléklet'!H73</f>
        <v>3000000</v>
      </c>
      <c r="M11" s="174"/>
    </row>
    <row r="12" spans="1:13" s="9" customFormat="1" ht="15" customHeight="1" x14ac:dyDescent="0.25">
      <c r="A12" s="81">
        <v>6</v>
      </c>
      <c r="B12" s="52" t="s">
        <v>202</v>
      </c>
      <c r="C12" s="25">
        <f>'3. melléklet'!E23</f>
        <v>500000</v>
      </c>
      <c r="D12" s="25">
        <f>'3. melléklet'!F23</f>
        <v>1500000</v>
      </c>
      <c r="E12" s="25">
        <f>'3. melléklet'!G23</f>
        <v>1710786</v>
      </c>
      <c r="F12" s="25">
        <f>'3. melléklet'!H23</f>
        <v>1500000</v>
      </c>
      <c r="G12" s="52" t="s">
        <v>269</v>
      </c>
      <c r="H12" s="25">
        <f>'3. melléklet'!E75</f>
        <v>2787780</v>
      </c>
      <c r="I12" s="25">
        <f>'3. melléklet'!F75</f>
        <v>2251250</v>
      </c>
      <c r="J12" s="25">
        <f>'3. melléklet'!G75</f>
        <v>2251250</v>
      </c>
      <c r="K12" s="25">
        <f>'3. melléklet'!H75</f>
        <v>2298680</v>
      </c>
      <c r="M12" s="174"/>
    </row>
    <row r="13" spans="1:13" s="9" customFormat="1" ht="24" x14ac:dyDescent="0.25">
      <c r="A13" s="80">
        <v>7</v>
      </c>
      <c r="B13" s="52" t="s">
        <v>3</v>
      </c>
      <c r="C13" s="25">
        <f>'3. melléklet'!E24+'4. melléklet'!E9</f>
        <v>96236544</v>
      </c>
      <c r="D13" s="25">
        <f>'3. melléklet'!F24+'4. melléklet'!F9</f>
        <v>116642305</v>
      </c>
      <c r="E13" s="25">
        <f>'3. melléklet'!G24+'4. melléklet'!G9</f>
        <v>122026610</v>
      </c>
      <c r="F13" s="25">
        <f>'3. melléklet'!H24+'4. melléklet'!H9</f>
        <v>111967485</v>
      </c>
      <c r="G13" s="77" t="s">
        <v>312</v>
      </c>
      <c r="H13" s="25">
        <f>'3. melléklet'!E76</f>
        <v>26304775</v>
      </c>
      <c r="I13" s="25">
        <f>'3. melléklet'!F76</f>
        <v>27825565</v>
      </c>
      <c r="J13" s="25">
        <f>'3. melléklet'!G76</f>
        <v>27768664</v>
      </c>
      <c r="K13" s="25">
        <f>'3. melléklet'!H76</f>
        <v>27362663</v>
      </c>
      <c r="M13" s="174"/>
    </row>
    <row r="14" spans="1:13" s="9" customFormat="1" ht="24" x14ac:dyDescent="0.25">
      <c r="A14" s="81">
        <v>8</v>
      </c>
      <c r="B14" s="77" t="s">
        <v>218</v>
      </c>
      <c r="C14" s="57">
        <f>'3. melléklet'!E33</f>
        <v>1166025</v>
      </c>
      <c r="D14" s="57">
        <f>'3. melléklet'!F33</f>
        <v>2520809</v>
      </c>
      <c r="E14" s="57">
        <f>'3. melléklet'!G33</f>
        <v>2523873</v>
      </c>
      <c r="F14" s="57">
        <f>'3. melléklet'!H33</f>
        <v>687246</v>
      </c>
      <c r="G14" s="77" t="s">
        <v>313</v>
      </c>
      <c r="H14" s="25">
        <f>'3. melléklet'!E77</f>
        <v>5900000</v>
      </c>
      <c r="I14" s="25">
        <f>'3. melléklet'!F77</f>
        <v>20317800</v>
      </c>
      <c r="J14" s="25">
        <f>'3. melléklet'!G77</f>
        <v>20317253</v>
      </c>
      <c r="K14" s="25">
        <f>'3. melléklet'!H77</f>
        <v>8975000</v>
      </c>
      <c r="M14" s="75"/>
    </row>
    <row r="15" spans="1:13" s="9" customFormat="1" ht="15" customHeight="1" x14ac:dyDescent="0.25">
      <c r="A15" s="80">
        <v>9</v>
      </c>
      <c r="B15" s="52"/>
      <c r="C15" s="57"/>
      <c r="D15" s="57"/>
      <c r="E15" s="57"/>
      <c r="F15" s="57"/>
      <c r="G15" s="52" t="s">
        <v>13</v>
      </c>
      <c r="H15" s="25">
        <f>'3. melléklet'!E78</f>
        <v>121539672</v>
      </c>
      <c r="I15" s="25">
        <f>'3. melléklet'!F78</f>
        <v>281971778</v>
      </c>
      <c r="J15" s="25">
        <f>'3. melléklet'!G78</f>
        <v>0</v>
      </c>
      <c r="K15" s="25">
        <f>'3. melléklet'!H78</f>
        <v>81708571</v>
      </c>
      <c r="M15" s="75"/>
    </row>
    <row r="16" spans="1:13" s="9" customFormat="1" ht="15" customHeight="1" x14ac:dyDescent="0.25">
      <c r="A16" s="81">
        <v>10</v>
      </c>
      <c r="B16" s="52" t="s">
        <v>22</v>
      </c>
      <c r="C16" s="25">
        <f>SUM(C8:C15)</f>
        <v>272504502</v>
      </c>
      <c r="D16" s="25">
        <f>SUM(D8:D15)</f>
        <v>329902316</v>
      </c>
      <c r="E16" s="25">
        <f>SUM(E8:E15)</f>
        <v>347440868</v>
      </c>
      <c r="F16" s="25">
        <f>SUM(F8:F15)</f>
        <v>296440578</v>
      </c>
      <c r="G16" s="52"/>
      <c r="H16" s="25"/>
      <c r="I16" s="25"/>
      <c r="J16" s="25"/>
      <c r="K16" s="25"/>
      <c r="M16" s="174"/>
    </row>
    <row r="17" spans="1:13" s="9" customFormat="1" ht="15" customHeight="1" x14ac:dyDescent="0.25">
      <c r="A17" s="80">
        <v>11</v>
      </c>
      <c r="B17" s="52" t="s">
        <v>9</v>
      </c>
      <c r="C17" s="25">
        <f>H18-C16</f>
        <v>117504318</v>
      </c>
      <c r="D17" s="25">
        <v>117504318</v>
      </c>
      <c r="E17" s="25">
        <v>117504318</v>
      </c>
      <c r="F17" s="25">
        <f>K18-F16</f>
        <v>81138532</v>
      </c>
      <c r="G17" s="52"/>
      <c r="H17" s="52"/>
      <c r="I17" s="52"/>
      <c r="J17" s="52"/>
      <c r="K17" s="52"/>
      <c r="M17" s="174"/>
    </row>
    <row r="18" spans="1:13" s="9" customFormat="1" ht="15" customHeight="1" x14ac:dyDescent="0.25">
      <c r="A18" s="81">
        <v>12</v>
      </c>
      <c r="B18" s="51" t="s">
        <v>24</v>
      </c>
      <c r="C18" s="27">
        <f>SUM(C16:C17)</f>
        <v>390008820</v>
      </c>
      <c r="D18" s="27">
        <f t="shared" ref="D18:E18" si="0">SUM(D16:D17)</f>
        <v>447406634</v>
      </c>
      <c r="E18" s="27">
        <f t="shared" si="0"/>
        <v>464945186</v>
      </c>
      <c r="F18" s="27">
        <f>SUM(F16:F17)</f>
        <v>377579110</v>
      </c>
      <c r="G18" s="51" t="s">
        <v>23</v>
      </c>
      <c r="H18" s="27">
        <f>SUM(H8:H17)</f>
        <v>390008820</v>
      </c>
      <c r="I18" s="27">
        <f>SUM(I8:I17)</f>
        <v>612534120</v>
      </c>
      <c r="J18" s="27">
        <f>SUM(J8:J17)</f>
        <v>319449758</v>
      </c>
      <c r="K18" s="27">
        <f>SUM(K8:K17)</f>
        <v>377579110</v>
      </c>
      <c r="M18" s="75"/>
    </row>
    <row r="19" spans="1:13" s="9" customFormat="1" ht="24" x14ac:dyDescent="0.25">
      <c r="A19" s="80">
        <v>13</v>
      </c>
      <c r="B19" s="77" t="s">
        <v>300</v>
      </c>
      <c r="C19" s="25">
        <f>'3. melléklet'!E37</f>
        <v>0</v>
      </c>
      <c r="D19" s="25">
        <f>'3. melléklet'!F37</f>
        <v>14667205</v>
      </c>
      <c r="E19" s="25">
        <f>'3. melléklet'!G37</f>
        <v>14667205</v>
      </c>
      <c r="F19" s="25">
        <f>'3. melléklet'!H37</f>
        <v>0</v>
      </c>
      <c r="G19" s="52" t="s">
        <v>100</v>
      </c>
      <c r="H19" s="25">
        <f>'3. melléklet'!E80</f>
        <v>208549108</v>
      </c>
      <c r="I19" s="25">
        <f>'3. melléklet'!F80</f>
        <v>228922307</v>
      </c>
      <c r="J19" s="25">
        <f>'3. melléklet'!G80</f>
        <v>100739985</v>
      </c>
      <c r="K19" s="25">
        <f>'3. melléklet'!H80</f>
        <v>381807997</v>
      </c>
      <c r="M19" s="75"/>
    </row>
    <row r="20" spans="1:13" s="9" customFormat="1" ht="24" x14ac:dyDescent="0.25">
      <c r="A20" s="81">
        <v>14</v>
      </c>
      <c r="B20" s="77" t="s">
        <v>314</v>
      </c>
      <c r="C20" s="25">
        <f>'3. melléklet'!E38</f>
        <v>149833600</v>
      </c>
      <c r="D20" s="25">
        <f>'3. melléklet'!F38</f>
        <v>166723450</v>
      </c>
      <c r="E20" s="25">
        <f>'3. melléklet'!G38</f>
        <v>166723450</v>
      </c>
      <c r="F20" s="25">
        <f>'3. melléklet'!H38</f>
        <v>0</v>
      </c>
      <c r="G20" s="52" t="s">
        <v>174</v>
      </c>
      <c r="H20" s="25">
        <f>'3. melléklet'!E86</f>
        <v>72635300</v>
      </c>
      <c r="I20" s="25">
        <f>'3. melléklet'!F86</f>
        <v>96280900</v>
      </c>
      <c r="J20" s="25">
        <f>'3. melléklet'!G86</f>
        <v>82020396</v>
      </c>
      <c r="K20" s="25">
        <f>'3. melléklet'!H86</f>
        <v>15909300</v>
      </c>
      <c r="M20" s="75"/>
    </row>
    <row r="21" spans="1:13" s="9" customFormat="1" ht="15" customHeight="1" x14ac:dyDescent="0.25">
      <c r="A21" s="80">
        <v>15</v>
      </c>
      <c r="B21" s="52" t="s">
        <v>265</v>
      </c>
      <c r="C21" s="25">
        <f>'3. melléklet'!E39</f>
        <v>0</v>
      </c>
      <c r="D21" s="25">
        <f>'3. melléklet'!F39</f>
        <v>169673157</v>
      </c>
      <c r="E21" s="25">
        <f>'3. melléklet'!G39</f>
        <v>169673157</v>
      </c>
      <c r="F21" s="25">
        <f>'3. melléklet'!H39</f>
        <v>27527559</v>
      </c>
      <c r="G21" s="52" t="s">
        <v>61</v>
      </c>
      <c r="H21" s="25">
        <f>'3. melléklet'!E89</f>
        <v>0</v>
      </c>
      <c r="I21" s="25">
        <f>'3. melléklet'!F89</f>
        <v>0</v>
      </c>
      <c r="J21" s="25">
        <f>'3. melléklet'!G89</f>
        <v>0</v>
      </c>
      <c r="K21" s="25">
        <f>'3. melléklet'!H89</f>
        <v>0</v>
      </c>
      <c r="M21" s="174"/>
    </row>
    <row r="22" spans="1:13" s="9" customFormat="1" ht="15" customHeight="1" x14ac:dyDescent="0.25">
      <c r="A22" s="81">
        <v>16</v>
      </c>
      <c r="B22" s="52" t="s">
        <v>222</v>
      </c>
      <c r="C22" s="25">
        <f>'3. melléklet'!E42</f>
        <v>131700</v>
      </c>
      <c r="D22" s="25">
        <f>'3. melléklet'!F42</f>
        <v>5840100</v>
      </c>
      <c r="E22" s="25">
        <f>'3. melléklet'!G42</f>
        <v>6178603</v>
      </c>
      <c r="F22" s="25">
        <f>'3. melléklet'!H42</f>
        <v>131700</v>
      </c>
      <c r="G22" s="52"/>
      <c r="H22" s="25"/>
      <c r="I22" s="25"/>
      <c r="J22" s="25"/>
      <c r="K22" s="25"/>
      <c r="M22" s="174"/>
    </row>
    <row r="23" spans="1:13" s="9" customFormat="1" ht="15" customHeight="1" x14ac:dyDescent="0.25">
      <c r="A23" s="80">
        <v>17</v>
      </c>
      <c r="B23" s="52" t="s">
        <v>25</v>
      </c>
      <c r="C23" s="25">
        <f>SUM(C19:C22)</f>
        <v>149965300</v>
      </c>
      <c r="D23" s="25">
        <f t="shared" ref="D23:E23" si="1">SUM(D19:D22)</f>
        <v>356903912</v>
      </c>
      <c r="E23" s="25">
        <f t="shared" si="1"/>
        <v>357242415</v>
      </c>
      <c r="F23" s="25">
        <f>SUM(F19:F22)</f>
        <v>27659259</v>
      </c>
      <c r="G23" s="52"/>
      <c r="H23" s="52"/>
      <c r="I23" s="52"/>
      <c r="J23" s="52"/>
      <c r="K23" s="52"/>
      <c r="M23" s="174"/>
    </row>
    <row r="24" spans="1:13" s="9" customFormat="1" ht="15" customHeight="1" x14ac:dyDescent="0.25">
      <c r="A24" s="81">
        <v>18</v>
      </c>
      <c r="B24" s="52" t="s">
        <v>9</v>
      </c>
      <c r="C24" s="25">
        <f>H25-C23</f>
        <v>131219108</v>
      </c>
      <c r="D24" s="25">
        <v>131219108</v>
      </c>
      <c r="E24" s="25">
        <v>131219108</v>
      </c>
      <c r="F24" s="25">
        <f>K25-F23</f>
        <v>370058038</v>
      </c>
      <c r="G24" s="52"/>
      <c r="H24" s="52"/>
      <c r="I24" s="52"/>
      <c r="J24" s="52"/>
      <c r="K24" s="52"/>
      <c r="M24" s="174"/>
    </row>
    <row r="25" spans="1:13" s="9" customFormat="1" ht="15" customHeight="1" x14ac:dyDescent="0.25">
      <c r="A25" s="80">
        <v>19</v>
      </c>
      <c r="B25" s="51" t="s">
        <v>26</v>
      </c>
      <c r="C25" s="27">
        <f>SUM(C23:C24)</f>
        <v>281184408</v>
      </c>
      <c r="D25" s="27">
        <f>SUM(D23:D24)</f>
        <v>488123020</v>
      </c>
      <c r="E25" s="27">
        <f>SUM(E23:E24)</f>
        <v>488461523</v>
      </c>
      <c r="F25" s="27">
        <f>SUM(F23:F24)</f>
        <v>397717297</v>
      </c>
      <c r="G25" s="51" t="s">
        <v>27</v>
      </c>
      <c r="H25" s="27">
        <f>SUM(H19:H23)</f>
        <v>281184408</v>
      </c>
      <c r="I25" s="27">
        <f>SUM(I19:I23)</f>
        <v>325203207</v>
      </c>
      <c r="J25" s="27">
        <f>SUM(J19:J23)</f>
        <v>182760381</v>
      </c>
      <c r="K25" s="27">
        <f>SUM(K19:K23)</f>
        <v>397717297</v>
      </c>
      <c r="M25" s="174"/>
    </row>
    <row r="26" spans="1:13" s="9" customFormat="1" ht="15" customHeight="1" x14ac:dyDescent="0.25">
      <c r="A26" s="81">
        <v>20</v>
      </c>
      <c r="B26" s="52" t="s">
        <v>292</v>
      </c>
      <c r="C26" s="57">
        <f>'3. melléklet'!E47</f>
        <v>0</v>
      </c>
      <c r="D26" s="57">
        <f>'3. melléklet'!F47</f>
        <v>3625646</v>
      </c>
      <c r="E26" s="57">
        <f>'3. melléklet'!G47</f>
        <v>3625646</v>
      </c>
      <c r="F26" s="57">
        <f>'3. melléklet'!H47</f>
        <v>0</v>
      </c>
      <c r="G26" s="52" t="s">
        <v>15</v>
      </c>
      <c r="H26" s="57">
        <f>'3. melléklet'!E92</f>
        <v>1902709</v>
      </c>
      <c r="I26" s="57">
        <f>'3. melléklet'!F92</f>
        <v>3320682</v>
      </c>
      <c r="J26" s="57">
        <f>'3. melléklet'!G92</f>
        <v>3320682</v>
      </c>
      <c r="K26" s="57">
        <f>'3. melléklet'!H92</f>
        <v>2207673</v>
      </c>
      <c r="M26" s="174"/>
    </row>
    <row r="27" spans="1:13" s="9" customFormat="1" ht="15" customHeight="1" x14ac:dyDescent="0.25">
      <c r="A27" s="80">
        <v>21</v>
      </c>
      <c r="B27" s="52" t="s">
        <v>9</v>
      </c>
      <c r="C27" s="57">
        <v>1902709</v>
      </c>
      <c r="D27" s="57">
        <v>1902709</v>
      </c>
      <c r="E27" s="57">
        <v>1902709</v>
      </c>
      <c r="F27" s="57">
        <v>2207673</v>
      </c>
      <c r="G27" s="52"/>
      <c r="H27" s="52"/>
      <c r="I27" s="25"/>
      <c r="J27" s="25"/>
      <c r="K27" s="25"/>
      <c r="M27" s="174"/>
    </row>
    <row r="28" spans="1:13" s="9" customFormat="1" ht="15" customHeight="1" x14ac:dyDescent="0.25">
      <c r="A28" s="81">
        <v>22</v>
      </c>
      <c r="B28" s="51" t="s">
        <v>293</v>
      </c>
      <c r="C28" s="27">
        <f>SUM(C26:C27)</f>
        <v>1902709</v>
      </c>
      <c r="D28" s="27">
        <f t="shared" ref="D28:F28" si="2">SUM(D26:D27)</f>
        <v>5528355</v>
      </c>
      <c r="E28" s="27">
        <f t="shared" si="2"/>
        <v>5528355</v>
      </c>
      <c r="F28" s="27">
        <f t="shared" si="2"/>
        <v>2207673</v>
      </c>
      <c r="G28" s="51" t="s">
        <v>294</v>
      </c>
      <c r="H28" s="27">
        <f>SUM(H26:H27)</f>
        <v>1902709</v>
      </c>
      <c r="I28" s="27">
        <f>SUM(I26:I27)</f>
        <v>3320682</v>
      </c>
      <c r="J28" s="27">
        <f>SUM(J26:J27)</f>
        <v>3320682</v>
      </c>
      <c r="K28" s="27">
        <f>SUM(K26:K27)</f>
        <v>2207673</v>
      </c>
      <c r="M28" s="174"/>
    </row>
    <row r="29" spans="1:13" x14ac:dyDescent="0.25">
      <c r="A29" s="162">
        <v>23</v>
      </c>
      <c r="B29" s="92" t="s">
        <v>45</v>
      </c>
      <c r="C29" s="89">
        <f>C18+C25+C28</f>
        <v>673095937</v>
      </c>
      <c r="D29" s="89">
        <f>D18+D25+D28</f>
        <v>941058009</v>
      </c>
      <c r="E29" s="89">
        <f>E18+E25+E28</f>
        <v>958935064</v>
      </c>
      <c r="F29" s="89">
        <f>F18+F25+F28</f>
        <v>777504080</v>
      </c>
      <c r="G29" s="92" t="s">
        <v>45</v>
      </c>
      <c r="H29" s="91">
        <f>H18+H25+H28</f>
        <v>673095937</v>
      </c>
      <c r="I29" s="91">
        <f>I18+I25+I28</f>
        <v>941058009</v>
      </c>
      <c r="J29" s="91">
        <f>J18+J25+J28</f>
        <v>505530821</v>
      </c>
      <c r="K29" s="91">
        <f>K18+K25+K28</f>
        <v>777504080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6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64"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63" customWidth="1"/>
    <col min="9" max="9" width="8.6640625" customWidth="1"/>
    <col min="10" max="10" width="9.109375" customWidth="1"/>
    <col min="11" max="11" width="9.5546875" style="70" bestFit="1" customWidth="1"/>
    <col min="12" max="12" width="11.109375" bestFit="1" customWidth="1"/>
  </cols>
  <sheetData>
    <row r="1" spans="1:12" ht="15" customHeight="1" x14ac:dyDescent="0.25">
      <c r="H1" s="62"/>
      <c r="I1" s="2" t="s">
        <v>397</v>
      </c>
    </row>
    <row r="2" spans="1:12" ht="15" customHeight="1" x14ac:dyDescent="0.25">
      <c r="I2" s="2" t="str">
        <f>'1. melléklet'!H2</f>
        <v>az 3/2023. ( II.17.) önkormányzati rendelethez</v>
      </c>
    </row>
    <row r="3" spans="1:12" ht="6.75" customHeight="1" x14ac:dyDescent="0.25">
      <c r="I3" s="2"/>
    </row>
    <row r="4" spans="1:12" ht="15" customHeight="1" x14ac:dyDescent="0.25">
      <c r="A4" s="210" t="s">
        <v>520</v>
      </c>
      <c r="B4" s="210"/>
      <c r="C4" s="210"/>
      <c r="D4" s="210"/>
      <c r="E4" s="210"/>
      <c r="F4" s="210"/>
      <c r="G4" s="210"/>
      <c r="H4" s="210"/>
      <c r="I4" s="210"/>
    </row>
    <row r="5" spans="1:12" ht="12.75" customHeight="1" x14ac:dyDescent="0.25">
      <c r="A5" s="11"/>
      <c r="B5" s="11"/>
      <c r="C5" s="14"/>
      <c r="D5" s="14"/>
      <c r="E5" s="10"/>
      <c r="F5" s="10"/>
      <c r="G5" s="10"/>
      <c r="H5" s="64"/>
      <c r="I5" s="4"/>
    </row>
    <row r="6" spans="1:12" ht="15" customHeight="1" x14ac:dyDescent="0.25">
      <c r="A6" s="80"/>
      <c r="B6" s="81" t="s">
        <v>33</v>
      </c>
      <c r="C6" s="81" t="s">
        <v>348</v>
      </c>
      <c r="D6" s="81" t="s">
        <v>35</v>
      </c>
      <c r="E6" s="81" t="s">
        <v>36</v>
      </c>
      <c r="F6" s="81" t="s">
        <v>37</v>
      </c>
      <c r="G6" s="81" t="s">
        <v>38</v>
      </c>
      <c r="H6" s="81" t="s">
        <v>39</v>
      </c>
      <c r="I6" s="80" t="s">
        <v>40</v>
      </c>
    </row>
    <row r="7" spans="1:12" ht="40.799999999999997" x14ac:dyDescent="0.25">
      <c r="A7" s="81">
        <v>1</v>
      </c>
      <c r="B7" s="80" t="s">
        <v>0</v>
      </c>
      <c r="C7" s="81" t="s">
        <v>1</v>
      </c>
      <c r="D7" s="80" t="s">
        <v>122</v>
      </c>
      <c r="E7" s="80" t="s">
        <v>337</v>
      </c>
      <c r="F7" s="80" t="s">
        <v>511</v>
      </c>
      <c r="G7" s="80" t="s">
        <v>512</v>
      </c>
      <c r="H7" s="80" t="s">
        <v>513</v>
      </c>
      <c r="I7" s="82" t="s">
        <v>514</v>
      </c>
    </row>
    <row r="8" spans="1:12" ht="15" customHeight="1" x14ac:dyDescent="0.25">
      <c r="A8" s="81">
        <v>2</v>
      </c>
      <c r="B8" s="215" t="s">
        <v>2</v>
      </c>
      <c r="C8" s="215"/>
      <c r="D8" s="215"/>
      <c r="E8" s="215"/>
      <c r="F8" s="215"/>
      <c r="G8" s="215"/>
      <c r="H8" s="215"/>
      <c r="I8" s="215"/>
      <c r="K8"/>
    </row>
    <row r="9" spans="1:12" ht="15" customHeight="1" x14ac:dyDescent="0.25">
      <c r="A9" s="81">
        <v>3</v>
      </c>
      <c r="B9" s="93" t="s">
        <v>184</v>
      </c>
      <c r="C9" s="83" t="s">
        <v>185</v>
      </c>
      <c r="D9" s="83" t="s">
        <v>186</v>
      </c>
      <c r="E9" s="79">
        <f t="shared" ref="E9" si="0">E10+E17</f>
        <v>79101933</v>
      </c>
      <c r="F9" s="79">
        <f t="shared" ref="F9:H9" si="1">F10+F17</f>
        <v>97739202</v>
      </c>
      <c r="G9" s="79">
        <f t="shared" si="1"/>
        <v>97739202</v>
      </c>
      <c r="H9" s="79">
        <f t="shared" si="1"/>
        <v>61785847</v>
      </c>
      <c r="I9" s="84">
        <f>H9/F9</f>
        <v>0.6321501069755</v>
      </c>
      <c r="L9" s="28"/>
    </row>
    <row r="10" spans="1:12" ht="15" customHeight="1" x14ac:dyDescent="0.25">
      <c r="A10" s="81">
        <v>4</v>
      </c>
      <c r="B10" s="96" t="s">
        <v>50</v>
      </c>
      <c r="C10" s="52" t="s">
        <v>187</v>
      </c>
      <c r="D10" s="52" t="s">
        <v>188</v>
      </c>
      <c r="E10" s="25">
        <f t="shared" ref="E10" si="2">SUM(E11:E16)</f>
        <v>54945543</v>
      </c>
      <c r="F10" s="25">
        <f t="shared" ref="F10:H10" si="3">SUM(F11:F16)</f>
        <v>76676974</v>
      </c>
      <c r="G10" s="25">
        <f t="shared" si="3"/>
        <v>76676974</v>
      </c>
      <c r="H10" s="25">
        <f t="shared" si="3"/>
        <v>55896947</v>
      </c>
      <c r="I10" s="85">
        <f t="shared" ref="I10:I14" si="4">H10/F10</f>
        <v>0.72899260474207028</v>
      </c>
      <c r="L10" s="28"/>
    </row>
    <row r="11" spans="1:12" ht="24" x14ac:dyDescent="0.25">
      <c r="A11" s="81">
        <v>5</v>
      </c>
      <c r="B11" s="105" t="s">
        <v>351</v>
      </c>
      <c r="C11" s="94" t="s">
        <v>385</v>
      </c>
      <c r="D11" s="114" t="s">
        <v>389</v>
      </c>
      <c r="E11" s="26">
        <v>25686930</v>
      </c>
      <c r="F11" s="26">
        <v>25686930</v>
      </c>
      <c r="G11" s="26">
        <v>25686930</v>
      </c>
      <c r="H11" s="26">
        <v>29623173</v>
      </c>
      <c r="I11" s="87">
        <f t="shared" si="4"/>
        <v>1.1532391375691839</v>
      </c>
      <c r="L11" s="28"/>
    </row>
    <row r="12" spans="1:12" ht="24" x14ac:dyDescent="0.25">
      <c r="A12" s="81">
        <v>6</v>
      </c>
      <c r="B12" s="105" t="s">
        <v>352</v>
      </c>
      <c r="C12" s="94" t="s">
        <v>386</v>
      </c>
      <c r="D12" s="114" t="s">
        <v>390</v>
      </c>
      <c r="E12" s="26">
        <v>17867780</v>
      </c>
      <c r="F12" s="26">
        <v>15807910</v>
      </c>
      <c r="G12" s="26">
        <v>15807910</v>
      </c>
      <c r="H12" s="26">
        <v>20267510</v>
      </c>
      <c r="I12" s="87">
        <f t="shared" si="4"/>
        <v>1.2821119300400876</v>
      </c>
      <c r="L12" s="28"/>
    </row>
    <row r="13" spans="1:12" ht="36" x14ac:dyDescent="0.25">
      <c r="A13" s="81">
        <v>7</v>
      </c>
      <c r="B13" s="105" t="s">
        <v>353</v>
      </c>
      <c r="C13" s="94" t="s">
        <v>387</v>
      </c>
      <c r="D13" s="114" t="s">
        <v>391</v>
      </c>
      <c r="E13" s="26">
        <v>5205180</v>
      </c>
      <c r="F13" s="26">
        <v>4989156</v>
      </c>
      <c r="G13" s="26">
        <v>4989156</v>
      </c>
      <c r="H13" s="26">
        <v>3031144</v>
      </c>
      <c r="I13" s="87">
        <f t="shared" si="4"/>
        <v>0.60754644673367597</v>
      </c>
      <c r="L13" s="28"/>
    </row>
    <row r="14" spans="1:12" ht="24" x14ac:dyDescent="0.25">
      <c r="A14" s="81">
        <v>8</v>
      </c>
      <c r="B14" s="105" t="s">
        <v>354</v>
      </c>
      <c r="C14" s="94" t="s">
        <v>388</v>
      </c>
      <c r="D14" s="114" t="s">
        <v>392</v>
      </c>
      <c r="E14" s="26">
        <v>2270000</v>
      </c>
      <c r="F14" s="26">
        <v>2270000</v>
      </c>
      <c r="G14" s="26">
        <v>2270000</v>
      </c>
      <c r="H14" s="26">
        <v>2975120</v>
      </c>
      <c r="I14" s="87">
        <f t="shared" si="4"/>
        <v>1.3106255506607929</v>
      </c>
      <c r="L14" s="28"/>
    </row>
    <row r="15" spans="1:12" ht="24" x14ac:dyDescent="0.25">
      <c r="A15" s="81">
        <v>9</v>
      </c>
      <c r="B15" s="105" t="s">
        <v>355</v>
      </c>
      <c r="C15" s="94" t="s">
        <v>341</v>
      </c>
      <c r="D15" s="114" t="s">
        <v>393</v>
      </c>
      <c r="E15" s="26">
        <v>3915653</v>
      </c>
      <c r="F15" s="26">
        <v>21402403</v>
      </c>
      <c r="G15" s="26">
        <v>21402403</v>
      </c>
      <c r="H15" s="26">
        <v>0</v>
      </c>
      <c r="I15" s="161"/>
      <c r="L15" s="28"/>
    </row>
    <row r="16" spans="1:12" ht="15" customHeight="1" x14ac:dyDescent="0.25">
      <c r="A16" s="81">
        <v>10</v>
      </c>
      <c r="B16" s="105" t="s">
        <v>356</v>
      </c>
      <c r="C16" s="94" t="s">
        <v>370</v>
      </c>
      <c r="D16" s="113" t="s">
        <v>394</v>
      </c>
      <c r="E16" s="26">
        <v>0</v>
      </c>
      <c r="F16" s="26">
        <v>6520575</v>
      </c>
      <c r="G16" s="26">
        <v>6520575</v>
      </c>
      <c r="H16" s="26">
        <v>0</v>
      </c>
      <c r="I16" s="161"/>
      <c r="L16" s="28"/>
    </row>
    <row r="17" spans="1:11" s="50" customFormat="1" ht="15" customHeight="1" x14ac:dyDescent="0.25">
      <c r="A17" s="81">
        <v>11</v>
      </c>
      <c r="B17" s="96" t="s">
        <v>51</v>
      </c>
      <c r="C17" s="52" t="s">
        <v>190</v>
      </c>
      <c r="D17" s="52" t="s">
        <v>189</v>
      </c>
      <c r="E17" s="25">
        <v>24156390</v>
      </c>
      <c r="F17" s="60">
        <v>21062228</v>
      </c>
      <c r="G17" s="60">
        <v>21062228</v>
      </c>
      <c r="H17" s="25">
        <v>5888900</v>
      </c>
      <c r="I17" s="85">
        <f t="shared" ref="I17:I30" si="5">H17/F17</f>
        <v>0.27959530207345584</v>
      </c>
      <c r="K17" s="70"/>
    </row>
    <row r="18" spans="1:11" ht="15" customHeight="1" x14ac:dyDescent="0.25">
      <c r="A18" s="81">
        <v>12</v>
      </c>
      <c r="B18" s="93" t="s">
        <v>5</v>
      </c>
      <c r="C18" s="83" t="s">
        <v>6</v>
      </c>
      <c r="D18" s="83" t="s">
        <v>197</v>
      </c>
      <c r="E18" s="79">
        <f>E19+E20+E23</f>
        <v>96000000</v>
      </c>
      <c r="F18" s="79">
        <f>F19+F20+F23</f>
        <v>113000000</v>
      </c>
      <c r="G18" s="79">
        <f>G19+G20+G23</f>
        <v>125151183</v>
      </c>
      <c r="H18" s="79">
        <f>H19+H20+H23</f>
        <v>122000000</v>
      </c>
      <c r="I18" s="84">
        <f>H18/F18</f>
        <v>1.0796460176991149</v>
      </c>
    </row>
    <row r="19" spans="1:11" ht="15" customHeight="1" x14ac:dyDescent="0.25">
      <c r="A19" s="81">
        <v>13</v>
      </c>
      <c r="B19" s="96" t="s">
        <v>7</v>
      </c>
      <c r="C19" s="52" t="s">
        <v>195</v>
      </c>
      <c r="D19" s="52" t="s">
        <v>198</v>
      </c>
      <c r="E19" s="25">
        <v>61000000</v>
      </c>
      <c r="F19" s="25">
        <v>61000000</v>
      </c>
      <c r="G19" s="60">
        <v>66314637</v>
      </c>
      <c r="H19" s="25">
        <v>66000000</v>
      </c>
      <c r="I19" s="85">
        <f t="shared" si="5"/>
        <v>1.0819672131147542</v>
      </c>
    </row>
    <row r="20" spans="1:11" ht="15" customHeight="1" x14ac:dyDescent="0.25">
      <c r="A20" s="81">
        <v>14</v>
      </c>
      <c r="B20" s="96" t="s">
        <v>8</v>
      </c>
      <c r="C20" s="52" t="s">
        <v>196</v>
      </c>
      <c r="D20" s="52" t="s">
        <v>199</v>
      </c>
      <c r="E20" s="25">
        <f>SUM(E21:E22)</f>
        <v>34500000</v>
      </c>
      <c r="F20" s="25">
        <f>SUM(F21:F22)</f>
        <v>50500000</v>
      </c>
      <c r="G20" s="25">
        <f>SUM(G21:G22)</f>
        <v>57125760</v>
      </c>
      <c r="H20" s="25">
        <f>SUM(H21:H22)</f>
        <v>54500000</v>
      </c>
      <c r="I20" s="85">
        <f t="shared" si="5"/>
        <v>1.0792079207920793</v>
      </c>
    </row>
    <row r="21" spans="1:11" ht="15" customHeight="1" x14ac:dyDescent="0.25">
      <c r="A21" s="81">
        <v>15</v>
      </c>
      <c r="B21" s="100" t="s">
        <v>383</v>
      </c>
      <c r="C21" s="49" t="s">
        <v>379</v>
      </c>
      <c r="D21" s="49" t="s">
        <v>200</v>
      </c>
      <c r="E21" s="26">
        <v>19500000</v>
      </c>
      <c r="F21" s="26">
        <v>32000000</v>
      </c>
      <c r="G21" s="26">
        <v>34217571</v>
      </c>
      <c r="H21" s="26">
        <v>32000000</v>
      </c>
      <c r="I21" s="87">
        <f t="shared" si="5"/>
        <v>1</v>
      </c>
    </row>
    <row r="22" spans="1:11" ht="15" customHeight="1" x14ac:dyDescent="0.25">
      <c r="A22" s="81">
        <v>16</v>
      </c>
      <c r="B22" s="100" t="s">
        <v>384</v>
      </c>
      <c r="C22" s="49" t="s">
        <v>380</v>
      </c>
      <c r="D22" s="49" t="s">
        <v>201</v>
      </c>
      <c r="E22" s="26">
        <v>15000000</v>
      </c>
      <c r="F22" s="26">
        <v>18500000</v>
      </c>
      <c r="G22" s="26">
        <v>22908189</v>
      </c>
      <c r="H22" s="26">
        <v>22500000</v>
      </c>
      <c r="I22" s="87">
        <f t="shared" si="5"/>
        <v>1.2162162162162162</v>
      </c>
    </row>
    <row r="23" spans="1:11" ht="15" customHeight="1" x14ac:dyDescent="0.25">
      <c r="A23" s="81">
        <v>17</v>
      </c>
      <c r="B23" s="96" t="s">
        <v>343</v>
      </c>
      <c r="C23" s="52" t="s">
        <v>202</v>
      </c>
      <c r="D23" s="52" t="s">
        <v>203</v>
      </c>
      <c r="E23" s="25">
        <v>500000</v>
      </c>
      <c r="F23" s="25">
        <v>1500000</v>
      </c>
      <c r="G23" s="25">
        <v>1710786</v>
      </c>
      <c r="H23" s="25">
        <v>1500000</v>
      </c>
      <c r="I23" s="85">
        <f t="shared" si="5"/>
        <v>1</v>
      </c>
    </row>
    <row r="24" spans="1:11" ht="15" customHeight="1" x14ac:dyDescent="0.25">
      <c r="A24" s="81">
        <v>18</v>
      </c>
      <c r="B24" s="93" t="s">
        <v>17</v>
      </c>
      <c r="C24" s="83" t="s">
        <v>3</v>
      </c>
      <c r="D24" s="83" t="s">
        <v>205</v>
      </c>
      <c r="E24" s="79">
        <f>SUM(E25:E32)</f>
        <v>94976544</v>
      </c>
      <c r="F24" s="79">
        <f>SUM(F25:F32)</f>
        <v>115365233</v>
      </c>
      <c r="G24" s="79">
        <f>SUM(G25:G32)</f>
        <v>120749538</v>
      </c>
      <c r="H24" s="79">
        <f>SUM(H25:H32)</f>
        <v>110407485</v>
      </c>
      <c r="I24" s="84">
        <f t="shared" si="5"/>
        <v>0.95702563180364741</v>
      </c>
    </row>
    <row r="25" spans="1:11" ht="15" customHeight="1" x14ac:dyDescent="0.25">
      <c r="A25" s="81">
        <v>19</v>
      </c>
      <c r="B25" s="96" t="s">
        <v>54</v>
      </c>
      <c r="C25" s="52" t="s">
        <v>204</v>
      </c>
      <c r="D25" s="52" t="s">
        <v>206</v>
      </c>
      <c r="E25" s="57">
        <v>97500</v>
      </c>
      <c r="F25" s="60">
        <v>97500</v>
      </c>
      <c r="G25" s="60">
        <v>120983</v>
      </c>
      <c r="H25" s="57">
        <v>97500</v>
      </c>
      <c r="I25" s="85">
        <f t="shared" si="5"/>
        <v>1</v>
      </c>
    </row>
    <row r="26" spans="1:11" ht="15" customHeight="1" x14ac:dyDescent="0.25">
      <c r="A26" s="81">
        <v>20</v>
      </c>
      <c r="B26" s="96" t="s">
        <v>56</v>
      </c>
      <c r="C26" s="52" t="s">
        <v>207</v>
      </c>
      <c r="D26" s="52" t="s">
        <v>208</v>
      </c>
      <c r="E26" s="57">
        <v>53650000</v>
      </c>
      <c r="F26" s="60">
        <v>60928000</v>
      </c>
      <c r="G26" s="60">
        <v>64479115</v>
      </c>
      <c r="H26" s="57">
        <v>62150000</v>
      </c>
      <c r="I26" s="85">
        <f t="shared" si="5"/>
        <v>1.0200564600840336</v>
      </c>
    </row>
    <row r="27" spans="1:11" ht="15" customHeight="1" x14ac:dyDescent="0.25">
      <c r="A27" s="81">
        <v>21</v>
      </c>
      <c r="B27" s="96" t="s">
        <v>135</v>
      </c>
      <c r="C27" s="52" t="s">
        <v>210</v>
      </c>
      <c r="D27" s="52" t="s">
        <v>209</v>
      </c>
      <c r="E27" s="57">
        <v>8950000</v>
      </c>
      <c r="F27" s="57">
        <v>8350000</v>
      </c>
      <c r="G27" s="60">
        <v>8879314</v>
      </c>
      <c r="H27" s="57">
        <v>14100000</v>
      </c>
      <c r="I27" s="85">
        <f t="shared" si="5"/>
        <v>1.688622754491018</v>
      </c>
    </row>
    <row r="28" spans="1:11" ht="15" customHeight="1" x14ac:dyDescent="0.25">
      <c r="A28" s="81">
        <v>22</v>
      </c>
      <c r="B28" s="96" t="s">
        <v>137</v>
      </c>
      <c r="C28" s="52" t="s">
        <v>211</v>
      </c>
      <c r="D28" s="52" t="s">
        <v>217</v>
      </c>
      <c r="E28" s="57">
        <v>8005000</v>
      </c>
      <c r="F28" s="57">
        <v>8859000</v>
      </c>
      <c r="G28" s="60">
        <v>8859551</v>
      </c>
      <c r="H28" s="57">
        <v>8505000</v>
      </c>
      <c r="I28" s="85">
        <f t="shared" si="5"/>
        <v>0.96004063664070438</v>
      </c>
    </row>
    <row r="29" spans="1:11" ht="15" customHeight="1" x14ac:dyDescent="0.25">
      <c r="A29" s="81">
        <v>23</v>
      </c>
      <c r="B29" s="96" t="s">
        <v>143</v>
      </c>
      <c r="C29" s="52" t="s">
        <v>212</v>
      </c>
      <c r="D29" s="52" t="s">
        <v>216</v>
      </c>
      <c r="E29" s="57">
        <v>19081000</v>
      </c>
      <c r="F29" s="57">
        <v>31937500</v>
      </c>
      <c r="G29" s="60">
        <v>33106100</v>
      </c>
      <c r="H29" s="57">
        <v>23374941</v>
      </c>
      <c r="I29" s="85">
        <f t="shared" si="5"/>
        <v>0.73189639138943252</v>
      </c>
    </row>
    <row r="30" spans="1:11" ht="15" customHeight="1" x14ac:dyDescent="0.25">
      <c r="A30" s="81">
        <v>24</v>
      </c>
      <c r="B30" s="96" t="s">
        <v>344</v>
      </c>
      <c r="C30" s="61" t="s">
        <v>301</v>
      </c>
      <c r="D30" s="52" t="s">
        <v>302</v>
      </c>
      <c r="E30" s="25">
        <v>5193000</v>
      </c>
      <c r="F30" s="25">
        <v>5193000</v>
      </c>
      <c r="G30" s="60">
        <v>5240780</v>
      </c>
      <c r="H30" s="25">
        <v>2179000</v>
      </c>
      <c r="I30" s="85">
        <f t="shared" si="5"/>
        <v>0.41960331215097246</v>
      </c>
    </row>
    <row r="31" spans="1:11" ht="15" customHeight="1" x14ac:dyDescent="0.25">
      <c r="A31" s="81">
        <v>25</v>
      </c>
      <c r="B31" s="96" t="s">
        <v>345</v>
      </c>
      <c r="C31" s="52" t="s">
        <v>213</v>
      </c>
      <c r="D31" s="52" t="s">
        <v>215</v>
      </c>
      <c r="E31" s="25">
        <v>0</v>
      </c>
      <c r="F31" s="60">
        <v>0</v>
      </c>
      <c r="G31" s="60">
        <v>14251</v>
      </c>
      <c r="H31" s="25">
        <v>0</v>
      </c>
      <c r="I31" s="161"/>
    </row>
    <row r="32" spans="1:11" s="47" customFormat="1" ht="15" customHeight="1" x14ac:dyDescent="0.25">
      <c r="A32" s="81">
        <v>26</v>
      </c>
      <c r="B32" s="96" t="s">
        <v>346</v>
      </c>
      <c r="C32" s="52" t="s">
        <v>214</v>
      </c>
      <c r="D32" s="52" t="s">
        <v>295</v>
      </c>
      <c r="E32" s="25">
        <v>44</v>
      </c>
      <c r="F32" s="60">
        <v>233</v>
      </c>
      <c r="G32" s="60">
        <v>49444</v>
      </c>
      <c r="H32" s="25">
        <v>1044</v>
      </c>
      <c r="I32" s="85">
        <f t="shared" ref="I32:I36" si="6">H32/F32</f>
        <v>4.4806866952789699</v>
      </c>
      <c r="K32" s="71"/>
    </row>
    <row r="33" spans="1:12" ht="15" customHeight="1" x14ac:dyDescent="0.25">
      <c r="A33" s="81">
        <v>27</v>
      </c>
      <c r="B33" s="93" t="s">
        <v>18</v>
      </c>
      <c r="C33" s="86" t="s">
        <v>218</v>
      </c>
      <c r="D33" s="86" t="s">
        <v>219</v>
      </c>
      <c r="E33" s="79">
        <f>SUM(E34:E34)</f>
        <v>1166025</v>
      </c>
      <c r="F33" s="79">
        <f>SUM(F34:F34)</f>
        <v>2520809</v>
      </c>
      <c r="G33" s="79">
        <f>SUM(G34:G34)</f>
        <v>2523873</v>
      </c>
      <c r="H33" s="79">
        <f>SUM(H34:H34)</f>
        <v>687246</v>
      </c>
      <c r="I33" s="85">
        <f t="shared" si="6"/>
        <v>0.27262914405653105</v>
      </c>
      <c r="L33" s="28"/>
    </row>
    <row r="34" spans="1:12" ht="15" customHeight="1" x14ac:dyDescent="0.25">
      <c r="A34" s="81">
        <v>28</v>
      </c>
      <c r="B34" s="96" t="s">
        <v>118</v>
      </c>
      <c r="C34" s="77" t="s">
        <v>220</v>
      </c>
      <c r="D34" s="77" t="s">
        <v>221</v>
      </c>
      <c r="E34" s="25">
        <v>1166025</v>
      </c>
      <c r="F34" s="60">
        <v>2520809</v>
      </c>
      <c r="G34" s="60">
        <v>2523873</v>
      </c>
      <c r="H34" s="25">
        <v>687246</v>
      </c>
      <c r="I34" s="85">
        <f t="shared" si="6"/>
        <v>0.27262914405653105</v>
      </c>
    </row>
    <row r="35" spans="1:12" ht="15.75" customHeight="1" x14ac:dyDescent="0.25">
      <c r="A35" s="81">
        <v>29</v>
      </c>
      <c r="B35" s="99" t="s">
        <v>33</v>
      </c>
      <c r="C35" s="211" t="s">
        <v>3</v>
      </c>
      <c r="D35" s="212"/>
      <c r="E35" s="27">
        <f>E9+E18+E24+E33</f>
        <v>271244502</v>
      </c>
      <c r="F35" s="27">
        <f>F9+F18+F24+F33</f>
        <v>328625244</v>
      </c>
      <c r="G35" s="27">
        <f>G9+G18+G24+G33</f>
        <v>346163796</v>
      </c>
      <c r="H35" s="27">
        <f>H9+H18+H24+H33</f>
        <v>294880578</v>
      </c>
      <c r="I35" s="84">
        <f t="shared" si="6"/>
        <v>0.89731566087479264</v>
      </c>
      <c r="J35" s="5"/>
      <c r="K35"/>
    </row>
    <row r="36" spans="1:12" ht="15" customHeight="1" x14ac:dyDescent="0.25">
      <c r="A36" s="81">
        <v>30</v>
      </c>
      <c r="B36" s="93" t="s">
        <v>19</v>
      </c>
      <c r="C36" s="83" t="s">
        <v>191</v>
      </c>
      <c r="D36" s="83" t="s">
        <v>192</v>
      </c>
      <c r="E36" s="79">
        <f t="shared" ref="E36" si="7">SUM(E37:E38)</f>
        <v>149833600</v>
      </c>
      <c r="F36" s="79">
        <f t="shared" ref="F36:H36" si="8">SUM(F37:F38)</f>
        <v>181390655</v>
      </c>
      <c r="G36" s="79">
        <f t="shared" si="8"/>
        <v>181390655</v>
      </c>
      <c r="H36" s="79">
        <f t="shared" si="8"/>
        <v>0</v>
      </c>
      <c r="I36" s="84">
        <f t="shared" si="6"/>
        <v>0</v>
      </c>
    </row>
    <row r="37" spans="1:12" ht="15" customHeight="1" x14ac:dyDescent="0.25">
      <c r="A37" s="81">
        <v>31</v>
      </c>
      <c r="B37" s="96" t="s">
        <v>119</v>
      </c>
      <c r="C37" s="52" t="s">
        <v>300</v>
      </c>
      <c r="D37" s="52" t="s">
        <v>194</v>
      </c>
      <c r="E37" s="25">
        <v>0</v>
      </c>
      <c r="F37" s="60">
        <v>14667205</v>
      </c>
      <c r="G37" s="60">
        <v>14667205</v>
      </c>
      <c r="H37" s="25">
        <v>0</v>
      </c>
      <c r="I37" s="161"/>
    </row>
    <row r="38" spans="1:12" ht="15" customHeight="1" x14ac:dyDescent="0.25">
      <c r="A38" s="81">
        <v>32</v>
      </c>
      <c r="B38" s="96" t="s">
        <v>120</v>
      </c>
      <c r="C38" s="52" t="s">
        <v>193</v>
      </c>
      <c r="D38" s="52" t="s">
        <v>194</v>
      </c>
      <c r="E38" s="25">
        <v>149833600</v>
      </c>
      <c r="F38" s="60">
        <v>166723450</v>
      </c>
      <c r="G38" s="60">
        <v>166723450</v>
      </c>
      <c r="H38" s="25">
        <v>0</v>
      </c>
      <c r="I38" s="84">
        <f t="shared" ref="I38:I40" si="9">H38/F38</f>
        <v>0</v>
      </c>
    </row>
    <row r="39" spans="1:12" ht="15" customHeight="1" x14ac:dyDescent="0.25">
      <c r="A39" s="81">
        <v>33</v>
      </c>
      <c r="B39" s="93" t="s">
        <v>20</v>
      </c>
      <c r="C39" s="83" t="s">
        <v>265</v>
      </c>
      <c r="D39" s="83" t="s">
        <v>266</v>
      </c>
      <c r="E39" s="79">
        <f t="shared" ref="E39" si="10">SUM(E40:E41)</f>
        <v>0</v>
      </c>
      <c r="F39" s="79">
        <f t="shared" ref="F39:H39" si="11">SUM(F40:F41)</f>
        <v>169673157</v>
      </c>
      <c r="G39" s="79">
        <f t="shared" si="11"/>
        <v>169673157</v>
      </c>
      <c r="H39" s="79">
        <f t="shared" si="11"/>
        <v>27527559</v>
      </c>
      <c r="I39" s="84">
        <f t="shared" si="9"/>
        <v>0.16223873880062242</v>
      </c>
    </row>
    <row r="40" spans="1:12" ht="15" customHeight="1" x14ac:dyDescent="0.25">
      <c r="A40" s="81">
        <v>34</v>
      </c>
      <c r="B40" s="96" t="s">
        <v>162</v>
      </c>
      <c r="C40" s="52" t="s">
        <v>267</v>
      </c>
      <c r="D40" s="52" t="s">
        <v>268</v>
      </c>
      <c r="E40" s="25">
        <v>0</v>
      </c>
      <c r="F40" s="60">
        <v>169673157</v>
      </c>
      <c r="G40" s="60">
        <v>169673157</v>
      </c>
      <c r="H40" s="25">
        <v>25800000</v>
      </c>
      <c r="I40" s="85">
        <f t="shared" si="9"/>
        <v>0.15205705166433603</v>
      </c>
      <c r="L40" s="28"/>
    </row>
    <row r="41" spans="1:12" ht="15" customHeight="1" x14ac:dyDescent="0.25">
      <c r="A41" s="81">
        <v>35</v>
      </c>
      <c r="B41" s="96" t="s">
        <v>163</v>
      </c>
      <c r="C41" s="52" t="s">
        <v>332</v>
      </c>
      <c r="D41" s="52" t="s">
        <v>268</v>
      </c>
      <c r="E41" s="25">
        <v>0</v>
      </c>
      <c r="F41" s="60">
        <v>0</v>
      </c>
      <c r="G41" s="60">
        <v>0</v>
      </c>
      <c r="H41" s="25">
        <v>1727559</v>
      </c>
      <c r="I41" s="161"/>
      <c r="L41" s="28"/>
    </row>
    <row r="42" spans="1:12" ht="15" customHeight="1" x14ac:dyDescent="0.25">
      <c r="A42" s="81">
        <v>36</v>
      </c>
      <c r="B42" s="93" t="s">
        <v>21</v>
      </c>
      <c r="C42" s="86" t="s">
        <v>222</v>
      </c>
      <c r="D42" s="86" t="s">
        <v>224</v>
      </c>
      <c r="E42" s="79">
        <f>SUM(E43:E43)</f>
        <v>131700</v>
      </c>
      <c r="F42" s="79">
        <f>SUM(F43:F43)</f>
        <v>5840100</v>
      </c>
      <c r="G42" s="79">
        <f>SUM(G43:G43)</f>
        <v>6178603</v>
      </c>
      <c r="H42" s="79">
        <f>SUM(H43:H43)</f>
        <v>131700</v>
      </c>
      <c r="I42" s="84">
        <f t="shared" ref="I42:I46" si="12">H42/F42</f>
        <v>2.2550983716032261E-2</v>
      </c>
    </row>
    <row r="43" spans="1:12" ht="15" customHeight="1" x14ac:dyDescent="0.25">
      <c r="A43" s="81">
        <v>37</v>
      </c>
      <c r="B43" s="96" t="s">
        <v>176</v>
      </c>
      <c r="C43" s="77" t="s">
        <v>223</v>
      </c>
      <c r="D43" s="77" t="s">
        <v>225</v>
      </c>
      <c r="E43" s="25">
        <v>131700</v>
      </c>
      <c r="F43" s="60">
        <v>5840100</v>
      </c>
      <c r="G43" s="60">
        <v>6178603</v>
      </c>
      <c r="H43" s="25">
        <v>131700</v>
      </c>
      <c r="I43" s="85">
        <f t="shared" si="12"/>
        <v>2.2550983716032261E-2</v>
      </c>
      <c r="K43" s="72"/>
      <c r="L43" s="72"/>
    </row>
    <row r="44" spans="1:12" ht="15.75" customHeight="1" x14ac:dyDescent="0.25">
      <c r="A44" s="81">
        <v>38</v>
      </c>
      <c r="B44" s="99" t="s">
        <v>348</v>
      </c>
      <c r="C44" s="211" t="s">
        <v>265</v>
      </c>
      <c r="D44" s="212"/>
      <c r="E44" s="27">
        <f>E36+E39+E42</f>
        <v>149965300</v>
      </c>
      <c r="F44" s="27">
        <f>F36+F39+F42</f>
        <v>356903912</v>
      </c>
      <c r="G44" s="27">
        <f>G36+G39+G42</f>
        <v>357242415</v>
      </c>
      <c r="H44" s="27">
        <f>H36+H39+H42</f>
        <v>27659259</v>
      </c>
      <c r="I44" s="85">
        <f t="shared" si="12"/>
        <v>7.7497774807242792E-2</v>
      </c>
      <c r="K44"/>
    </row>
    <row r="45" spans="1:12" ht="15" customHeight="1" x14ac:dyDescent="0.25">
      <c r="A45" s="81">
        <v>39</v>
      </c>
      <c r="B45" s="93" t="s">
        <v>28</v>
      </c>
      <c r="C45" s="86" t="s">
        <v>271</v>
      </c>
      <c r="D45" s="86" t="s">
        <v>272</v>
      </c>
      <c r="E45" s="79">
        <f>SUM(E46:E47)</f>
        <v>250424198</v>
      </c>
      <c r="F45" s="79">
        <f>SUM(F46:F47)</f>
        <v>254049844</v>
      </c>
      <c r="G45" s="79">
        <f>SUM(G46:G47)</f>
        <v>254049844</v>
      </c>
      <c r="H45" s="79">
        <f>SUM(H46:H47)</f>
        <v>452735163</v>
      </c>
      <c r="I45" s="84">
        <f t="shared" si="12"/>
        <v>1.7820721944627527</v>
      </c>
    </row>
    <row r="46" spans="1:12" ht="15" customHeight="1" x14ac:dyDescent="0.25">
      <c r="A46" s="81">
        <v>40</v>
      </c>
      <c r="B46" s="96" t="s">
        <v>183</v>
      </c>
      <c r="C46" s="77" t="s">
        <v>273</v>
      </c>
      <c r="D46" s="77" t="s">
        <v>229</v>
      </c>
      <c r="E46" s="25">
        <v>250424198</v>
      </c>
      <c r="F46" s="25">
        <v>250424198</v>
      </c>
      <c r="G46" s="25">
        <v>250424198</v>
      </c>
      <c r="H46" s="25">
        <v>452735163</v>
      </c>
      <c r="I46" s="85">
        <f t="shared" si="12"/>
        <v>1.8078730674421486</v>
      </c>
    </row>
    <row r="47" spans="1:12" ht="15" customHeight="1" x14ac:dyDescent="0.25">
      <c r="A47" s="81">
        <v>41</v>
      </c>
      <c r="B47" s="96" t="s">
        <v>264</v>
      </c>
      <c r="C47" s="77" t="s">
        <v>274</v>
      </c>
      <c r="D47" s="77" t="s">
        <v>275</v>
      </c>
      <c r="E47" s="25">
        <v>0</v>
      </c>
      <c r="F47" s="60">
        <v>3625646</v>
      </c>
      <c r="G47" s="60">
        <v>3625646</v>
      </c>
      <c r="H47" s="25">
        <v>0</v>
      </c>
      <c r="I47" s="161"/>
    </row>
    <row r="48" spans="1:12" ht="15" customHeight="1" x14ac:dyDescent="0.25">
      <c r="A48" s="81">
        <v>42</v>
      </c>
      <c r="B48" s="104" t="s">
        <v>35</v>
      </c>
      <c r="C48" s="211" t="s">
        <v>338</v>
      </c>
      <c r="D48" s="212"/>
      <c r="E48" s="27">
        <f>SUM(E46:E47)</f>
        <v>250424198</v>
      </c>
      <c r="F48" s="27">
        <f>SUM(F46:F47)</f>
        <v>254049844</v>
      </c>
      <c r="G48" s="27">
        <f>SUM(G46:G47)</f>
        <v>254049844</v>
      </c>
      <c r="H48" s="27">
        <f>SUM(H46:H47)</f>
        <v>452735163</v>
      </c>
      <c r="I48" s="85">
        <f t="shared" ref="I48:I49" si="13">H48/F48</f>
        <v>1.7820721944627527</v>
      </c>
      <c r="K48"/>
    </row>
    <row r="49" spans="1:12" ht="15" customHeight="1" x14ac:dyDescent="0.25">
      <c r="A49" s="81">
        <v>43</v>
      </c>
      <c r="B49" s="216" t="s">
        <v>59</v>
      </c>
      <c r="C49" s="216"/>
      <c r="D49" s="107"/>
      <c r="E49" s="89">
        <f>E9+E36+E18+E24+E33+E42+E45+E39</f>
        <v>671634000</v>
      </c>
      <c r="F49" s="89">
        <f>F9+F36+F18+F24+F33+F42+F45+F39</f>
        <v>939579000</v>
      </c>
      <c r="G49" s="89">
        <f>G9+G36+G18+G24+G33+G42+G45+G39</f>
        <v>957456055</v>
      </c>
      <c r="H49" s="89">
        <f>H9+H36+H18+H24+H33+H42+H45+H39</f>
        <v>775275000</v>
      </c>
      <c r="I49" s="90">
        <f t="shared" si="13"/>
        <v>0.82513019128780019</v>
      </c>
    </row>
    <row r="50" spans="1:12" ht="15" customHeight="1" x14ac:dyDescent="0.25">
      <c r="A50" s="81">
        <v>44</v>
      </c>
      <c r="B50" s="215" t="s">
        <v>10</v>
      </c>
      <c r="C50" s="215"/>
      <c r="D50" s="215"/>
      <c r="E50" s="215"/>
      <c r="F50" s="215"/>
      <c r="G50" s="215"/>
      <c r="H50" s="215"/>
      <c r="I50" s="215"/>
      <c r="K50"/>
    </row>
    <row r="51" spans="1:12" ht="15" customHeight="1" x14ac:dyDescent="0.25">
      <c r="A51" s="81">
        <v>45</v>
      </c>
      <c r="B51" s="93" t="s">
        <v>4</v>
      </c>
      <c r="C51" s="83" t="s">
        <v>49</v>
      </c>
      <c r="D51" s="83" t="s">
        <v>123</v>
      </c>
      <c r="E51" s="79">
        <f>E52+E58</f>
        <v>59159884</v>
      </c>
      <c r="F51" s="79">
        <f>F52+F58</f>
        <v>64551055</v>
      </c>
      <c r="G51" s="79">
        <f>G52+G58</f>
        <v>64551055</v>
      </c>
      <c r="H51" s="79">
        <f>H52+H58</f>
        <v>72586812</v>
      </c>
      <c r="I51" s="84">
        <f t="shared" ref="I51:I53" si="14">H51/F51</f>
        <v>1.124486842236738</v>
      </c>
    </row>
    <row r="52" spans="1:12" ht="15" customHeight="1" x14ac:dyDescent="0.25">
      <c r="A52" s="81">
        <v>46</v>
      </c>
      <c r="B52" s="96" t="s">
        <v>50</v>
      </c>
      <c r="C52" s="52" t="s">
        <v>124</v>
      </c>
      <c r="D52" s="52" t="s">
        <v>125</v>
      </c>
      <c r="E52" s="25">
        <f>SUM(E53:E57)</f>
        <v>45069108</v>
      </c>
      <c r="F52" s="25">
        <f>SUM(F53:F57)</f>
        <v>48874139</v>
      </c>
      <c r="G52" s="25">
        <f>SUM(G53:G57)</f>
        <v>48874139</v>
      </c>
      <c r="H52" s="25">
        <f>SUM(H53:H57)</f>
        <v>54607517</v>
      </c>
      <c r="I52" s="85">
        <f t="shared" si="14"/>
        <v>1.1173090333110522</v>
      </c>
    </row>
    <row r="53" spans="1:12" ht="15" customHeight="1" x14ac:dyDescent="0.25">
      <c r="A53" s="81">
        <v>47</v>
      </c>
      <c r="B53" s="105" t="s">
        <v>351</v>
      </c>
      <c r="C53" s="7" t="s">
        <v>360</v>
      </c>
      <c r="D53" s="49" t="s">
        <v>126</v>
      </c>
      <c r="E53" s="68">
        <v>41814900</v>
      </c>
      <c r="F53" s="58">
        <v>41806745</v>
      </c>
      <c r="G53" s="58">
        <v>41806745</v>
      </c>
      <c r="H53" s="68">
        <v>49618028</v>
      </c>
      <c r="I53" s="87">
        <f t="shared" si="14"/>
        <v>1.1868426494337219</v>
      </c>
    </row>
    <row r="54" spans="1:12" ht="15" customHeight="1" x14ac:dyDescent="0.25">
      <c r="A54" s="81">
        <v>48</v>
      </c>
      <c r="B54" s="105" t="s">
        <v>352</v>
      </c>
      <c r="C54" s="7" t="s">
        <v>361</v>
      </c>
      <c r="D54" s="49" t="s">
        <v>331</v>
      </c>
      <c r="E54" s="26">
        <v>0</v>
      </c>
      <c r="F54" s="58">
        <v>3053800</v>
      </c>
      <c r="G54" s="58">
        <v>3053800</v>
      </c>
      <c r="H54" s="26">
        <v>0</v>
      </c>
      <c r="I54" s="161"/>
    </row>
    <row r="55" spans="1:12" ht="15" customHeight="1" x14ac:dyDescent="0.25">
      <c r="A55" s="81">
        <v>49</v>
      </c>
      <c r="B55" s="105" t="s">
        <v>353</v>
      </c>
      <c r="C55" s="7" t="s">
        <v>362</v>
      </c>
      <c r="D55" s="49" t="s">
        <v>127</v>
      </c>
      <c r="E55" s="68">
        <v>2325041</v>
      </c>
      <c r="F55" s="58">
        <v>2507067</v>
      </c>
      <c r="G55" s="58">
        <v>2507067</v>
      </c>
      <c r="H55" s="68">
        <v>2954089</v>
      </c>
      <c r="I55" s="87">
        <f t="shared" ref="I55:I80" si="15">H55/F55</f>
        <v>1.178304768081587</v>
      </c>
    </row>
    <row r="56" spans="1:12" ht="15" customHeight="1" x14ac:dyDescent="0.25">
      <c r="A56" s="81">
        <v>50</v>
      </c>
      <c r="B56" s="105" t="s">
        <v>354</v>
      </c>
      <c r="C56" s="7" t="s">
        <v>363</v>
      </c>
      <c r="D56" s="49" t="s">
        <v>257</v>
      </c>
      <c r="E56" s="68">
        <v>241540</v>
      </c>
      <c r="F56" s="58">
        <v>206575</v>
      </c>
      <c r="G56" s="58">
        <v>206575</v>
      </c>
      <c r="H56" s="68">
        <v>518800</v>
      </c>
      <c r="I56" s="87">
        <f t="shared" si="15"/>
        <v>2.5114365242647949</v>
      </c>
    </row>
    <row r="57" spans="1:12" ht="15" customHeight="1" x14ac:dyDescent="0.25">
      <c r="A57" s="81">
        <v>51</v>
      </c>
      <c r="B57" s="105" t="s">
        <v>355</v>
      </c>
      <c r="C57" s="7" t="s">
        <v>364</v>
      </c>
      <c r="D57" s="49" t="s">
        <v>260</v>
      </c>
      <c r="E57" s="68">
        <v>687627</v>
      </c>
      <c r="F57" s="58">
        <v>1299952</v>
      </c>
      <c r="G57" s="58">
        <v>1299952</v>
      </c>
      <c r="H57" s="68">
        <v>1516600</v>
      </c>
      <c r="I57" s="87">
        <f t="shared" si="15"/>
        <v>1.1666584612354918</v>
      </c>
    </row>
    <row r="58" spans="1:12" ht="15" customHeight="1" x14ac:dyDescent="0.25">
      <c r="A58" s="81">
        <v>52</v>
      </c>
      <c r="B58" s="96" t="s">
        <v>51</v>
      </c>
      <c r="C58" s="52" t="s">
        <v>53</v>
      </c>
      <c r="D58" s="52" t="s">
        <v>128</v>
      </c>
      <c r="E58" s="25">
        <f>SUM(E59:E61)</f>
        <v>14090776</v>
      </c>
      <c r="F58" s="25">
        <f>SUM(F59:F61)</f>
        <v>15676916</v>
      </c>
      <c r="G58" s="25">
        <f>SUM(G59:G61)</f>
        <v>15676916</v>
      </c>
      <c r="H58" s="25">
        <f>SUM(H59:H61)</f>
        <v>17979295</v>
      </c>
      <c r="I58" s="85">
        <f t="shared" si="15"/>
        <v>1.146864281214494</v>
      </c>
    </row>
    <row r="59" spans="1:12" ht="15" customHeight="1" x14ac:dyDescent="0.25">
      <c r="A59" s="81">
        <v>53</v>
      </c>
      <c r="B59" s="105" t="s">
        <v>357</v>
      </c>
      <c r="C59" s="7" t="s">
        <v>147</v>
      </c>
      <c r="D59" s="49" t="s">
        <v>129</v>
      </c>
      <c r="E59" s="68">
        <v>11853772</v>
      </c>
      <c r="F59" s="68">
        <v>12601271</v>
      </c>
      <c r="G59" s="68">
        <v>12601271</v>
      </c>
      <c r="H59" s="68">
        <v>12193243</v>
      </c>
      <c r="I59" s="87">
        <f t="shared" si="15"/>
        <v>0.96762009165583374</v>
      </c>
    </row>
    <row r="60" spans="1:12" ht="15" customHeight="1" x14ac:dyDescent="0.25">
      <c r="A60" s="81">
        <v>54</v>
      </c>
      <c r="B60" s="105" t="s">
        <v>358</v>
      </c>
      <c r="C60" s="7" t="s">
        <v>148</v>
      </c>
      <c r="D60" s="49" t="s">
        <v>130</v>
      </c>
      <c r="E60" s="68">
        <v>1486004</v>
      </c>
      <c r="F60" s="58">
        <v>2094328</v>
      </c>
      <c r="G60" s="58">
        <v>2094328</v>
      </c>
      <c r="H60" s="68">
        <v>4935052</v>
      </c>
      <c r="I60" s="84">
        <f t="shared" si="15"/>
        <v>2.3563892570791203</v>
      </c>
      <c r="L60" s="28"/>
    </row>
    <row r="61" spans="1:12" ht="15" customHeight="1" x14ac:dyDescent="0.25">
      <c r="A61" s="81">
        <v>55</v>
      </c>
      <c r="B61" s="105" t="s">
        <v>359</v>
      </c>
      <c r="C61" s="7" t="s">
        <v>149</v>
      </c>
      <c r="D61" s="49" t="s">
        <v>131</v>
      </c>
      <c r="E61" s="68">
        <v>751000</v>
      </c>
      <c r="F61" s="58">
        <v>981317</v>
      </c>
      <c r="G61" s="58">
        <v>981317</v>
      </c>
      <c r="H61" s="68">
        <v>851000</v>
      </c>
      <c r="I61" s="84">
        <f t="shared" si="15"/>
        <v>0.86720193372783716</v>
      </c>
    </row>
    <row r="62" spans="1:12" ht="15" customHeight="1" x14ac:dyDescent="0.25">
      <c r="A62" s="81">
        <v>56</v>
      </c>
      <c r="B62" s="93" t="s">
        <v>5</v>
      </c>
      <c r="C62" s="83" t="s">
        <v>99</v>
      </c>
      <c r="D62" s="83" t="s">
        <v>132</v>
      </c>
      <c r="E62" s="24">
        <v>7925499</v>
      </c>
      <c r="F62" s="112">
        <v>8342428</v>
      </c>
      <c r="G62" s="112">
        <v>8342428</v>
      </c>
      <c r="H62" s="24">
        <v>9994652</v>
      </c>
      <c r="I62" s="84">
        <f t="shared" si="15"/>
        <v>1.1980507353494689</v>
      </c>
    </row>
    <row r="63" spans="1:12" ht="15" customHeight="1" x14ac:dyDescent="0.25">
      <c r="A63" s="81">
        <v>57</v>
      </c>
      <c r="B63" s="93" t="s">
        <v>17</v>
      </c>
      <c r="C63" s="83" t="s">
        <v>55</v>
      </c>
      <c r="D63" s="83" t="s">
        <v>133</v>
      </c>
      <c r="E63" s="79">
        <f>SUM(E64:E68)</f>
        <v>137814210</v>
      </c>
      <c r="F63" s="79">
        <f>SUM(F64:F68)</f>
        <v>177252192</v>
      </c>
      <c r="G63" s="79">
        <f>SUM(G64:G68)</f>
        <v>167188936</v>
      </c>
      <c r="H63" s="79">
        <f>SUM(H64:H68)</f>
        <v>140508732</v>
      </c>
      <c r="I63" s="84">
        <f t="shared" si="15"/>
        <v>0.7927051869688585</v>
      </c>
    </row>
    <row r="64" spans="1:12" ht="15" customHeight="1" x14ac:dyDescent="0.25">
      <c r="A64" s="81">
        <v>58</v>
      </c>
      <c r="B64" s="96" t="s">
        <v>54</v>
      </c>
      <c r="C64" s="52" t="s">
        <v>134</v>
      </c>
      <c r="D64" s="52" t="s">
        <v>139</v>
      </c>
      <c r="E64" s="57">
        <v>13419500</v>
      </c>
      <c r="F64" s="57">
        <v>14453500</v>
      </c>
      <c r="G64" s="60">
        <v>14234066</v>
      </c>
      <c r="H64" s="57">
        <v>15099500</v>
      </c>
      <c r="I64" s="85">
        <f t="shared" si="15"/>
        <v>1.0446950565606947</v>
      </c>
    </row>
    <row r="65" spans="1:11" ht="15" customHeight="1" x14ac:dyDescent="0.25">
      <c r="A65" s="81">
        <v>59</v>
      </c>
      <c r="B65" s="96" t="s">
        <v>56</v>
      </c>
      <c r="C65" s="52" t="s">
        <v>506</v>
      </c>
      <c r="D65" s="52" t="s">
        <v>140</v>
      </c>
      <c r="E65" s="57">
        <v>4529000</v>
      </c>
      <c r="F65" s="57">
        <v>4529000</v>
      </c>
      <c r="G65" s="60">
        <v>2881083</v>
      </c>
      <c r="H65" s="57">
        <v>4761000</v>
      </c>
      <c r="I65" s="85">
        <f t="shared" si="15"/>
        <v>1.0512254360786046</v>
      </c>
    </row>
    <row r="66" spans="1:11" ht="15" customHeight="1" x14ac:dyDescent="0.25">
      <c r="A66" s="81">
        <v>60</v>
      </c>
      <c r="B66" s="96" t="s">
        <v>135</v>
      </c>
      <c r="C66" s="52" t="s">
        <v>136</v>
      </c>
      <c r="D66" s="52" t="s">
        <v>141</v>
      </c>
      <c r="E66" s="57">
        <v>94803030</v>
      </c>
      <c r="F66" s="60">
        <v>105990012</v>
      </c>
      <c r="G66" s="60">
        <v>99380858</v>
      </c>
      <c r="H66" s="57">
        <v>86742532</v>
      </c>
      <c r="I66" s="85">
        <f t="shared" si="15"/>
        <v>0.81840288875521594</v>
      </c>
    </row>
    <row r="67" spans="1:11" ht="15" customHeight="1" x14ac:dyDescent="0.25">
      <c r="A67" s="81">
        <v>61</v>
      </c>
      <c r="B67" s="96" t="s">
        <v>137</v>
      </c>
      <c r="C67" s="52" t="s">
        <v>138</v>
      </c>
      <c r="D67" s="52" t="s">
        <v>142</v>
      </c>
      <c r="E67" s="57">
        <v>240000</v>
      </c>
      <c r="F67" s="60">
        <v>350000</v>
      </c>
      <c r="G67" s="60">
        <v>248347</v>
      </c>
      <c r="H67" s="57">
        <v>340000</v>
      </c>
      <c r="I67" s="85">
        <f t="shared" si="15"/>
        <v>0.97142857142857142</v>
      </c>
    </row>
    <row r="68" spans="1:11" ht="15" customHeight="1" x14ac:dyDescent="0.25">
      <c r="A68" s="81">
        <v>62</v>
      </c>
      <c r="B68" s="96" t="s">
        <v>143</v>
      </c>
      <c r="C68" s="52" t="s">
        <v>144</v>
      </c>
      <c r="D68" s="52" t="s">
        <v>145</v>
      </c>
      <c r="E68" s="25">
        <f>SUM(E69:E72)</f>
        <v>24822680</v>
      </c>
      <c r="F68" s="25">
        <f>SUM(F69:F72)</f>
        <v>51929680</v>
      </c>
      <c r="G68" s="25">
        <f>SUM(G69:G72)</f>
        <v>50444582</v>
      </c>
      <c r="H68" s="25">
        <f>SUM(H69:H72)</f>
        <v>33565700</v>
      </c>
      <c r="I68" s="85">
        <f t="shared" si="15"/>
        <v>0.64636831961991681</v>
      </c>
    </row>
    <row r="69" spans="1:11" ht="15" customHeight="1" x14ac:dyDescent="0.25">
      <c r="A69" s="81">
        <v>63</v>
      </c>
      <c r="B69" s="100" t="s">
        <v>371</v>
      </c>
      <c r="C69" s="49" t="s">
        <v>375</v>
      </c>
      <c r="D69" s="49" t="s">
        <v>146</v>
      </c>
      <c r="E69" s="68">
        <v>18937680</v>
      </c>
      <c r="F69" s="58">
        <v>21582680</v>
      </c>
      <c r="G69" s="58">
        <v>20883070</v>
      </c>
      <c r="H69" s="68">
        <v>22980700</v>
      </c>
      <c r="I69" s="87">
        <f t="shared" si="15"/>
        <v>1.0647750881725533</v>
      </c>
    </row>
    <row r="70" spans="1:11" ht="15" customHeight="1" x14ac:dyDescent="0.25">
      <c r="A70" s="81">
        <v>64</v>
      </c>
      <c r="B70" s="100" t="s">
        <v>372</v>
      </c>
      <c r="C70" s="110" t="s">
        <v>376</v>
      </c>
      <c r="D70" s="49" t="s">
        <v>150</v>
      </c>
      <c r="E70" s="68">
        <v>5000000</v>
      </c>
      <c r="F70" s="58">
        <v>17556000</v>
      </c>
      <c r="G70" s="58">
        <v>17273780</v>
      </c>
      <c r="H70" s="68">
        <v>10000000</v>
      </c>
      <c r="I70" s="87">
        <f t="shared" si="15"/>
        <v>0.56960583276372745</v>
      </c>
    </row>
    <row r="71" spans="1:11" ht="15" customHeight="1" x14ac:dyDescent="0.25">
      <c r="A71" s="81">
        <v>65</v>
      </c>
      <c r="B71" s="100" t="s">
        <v>373</v>
      </c>
      <c r="C71" s="110" t="s">
        <v>377</v>
      </c>
      <c r="D71" s="49" t="s">
        <v>291</v>
      </c>
      <c r="E71" s="68">
        <v>35000</v>
      </c>
      <c r="F71" s="58">
        <v>41000</v>
      </c>
      <c r="G71" s="58">
        <v>36814</v>
      </c>
      <c r="H71" s="68">
        <v>35000</v>
      </c>
      <c r="I71" s="87">
        <f t="shared" si="15"/>
        <v>0.85365853658536583</v>
      </c>
    </row>
    <row r="72" spans="1:11" ht="15" customHeight="1" x14ac:dyDescent="0.25">
      <c r="A72" s="81">
        <v>66</v>
      </c>
      <c r="B72" s="100" t="s">
        <v>374</v>
      </c>
      <c r="C72" s="110" t="s">
        <v>378</v>
      </c>
      <c r="D72" s="49" t="s">
        <v>151</v>
      </c>
      <c r="E72" s="68">
        <v>850000</v>
      </c>
      <c r="F72" s="58">
        <v>12750000</v>
      </c>
      <c r="G72" s="58">
        <v>12250918</v>
      </c>
      <c r="H72" s="68">
        <v>550000</v>
      </c>
      <c r="I72" s="87">
        <f t="shared" si="15"/>
        <v>4.3137254901960784E-2</v>
      </c>
    </row>
    <row r="73" spans="1:11" ht="15" customHeight="1" x14ac:dyDescent="0.25">
      <c r="A73" s="81">
        <v>67</v>
      </c>
      <c r="B73" s="93" t="s">
        <v>18</v>
      </c>
      <c r="C73" s="83" t="s">
        <v>152</v>
      </c>
      <c r="D73" s="83" t="s">
        <v>153</v>
      </c>
      <c r="E73" s="79">
        <v>3000000</v>
      </c>
      <c r="F73" s="112">
        <v>3000000</v>
      </c>
      <c r="G73" s="112">
        <v>2677200</v>
      </c>
      <c r="H73" s="79">
        <v>3000000</v>
      </c>
      <c r="I73" s="84">
        <f t="shared" si="15"/>
        <v>1</v>
      </c>
    </row>
    <row r="74" spans="1:11" ht="15" customHeight="1" x14ac:dyDescent="0.25">
      <c r="A74" s="81">
        <v>68</v>
      </c>
      <c r="B74" s="93" t="s">
        <v>19</v>
      </c>
      <c r="C74" s="83" t="s">
        <v>154</v>
      </c>
      <c r="D74" s="83" t="s">
        <v>155</v>
      </c>
      <c r="E74" s="79">
        <f>SUM(E75:E78)</f>
        <v>156532227</v>
      </c>
      <c r="F74" s="79">
        <f>SUM(F75:F78)</f>
        <v>332366393</v>
      </c>
      <c r="G74" s="79">
        <f>SUM(G75:G78)</f>
        <v>50337167</v>
      </c>
      <c r="H74" s="79">
        <f>SUM(H75:H78)</f>
        <v>120344914</v>
      </c>
      <c r="I74" s="84">
        <f t="shared" si="15"/>
        <v>0.36208508602131745</v>
      </c>
    </row>
    <row r="75" spans="1:11" ht="15" customHeight="1" x14ac:dyDescent="0.25">
      <c r="A75" s="81">
        <v>69</v>
      </c>
      <c r="B75" s="96" t="s">
        <v>119</v>
      </c>
      <c r="C75" s="52" t="s">
        <v>261</v>
      </c>
      <c r="D75" s="52" t="s">
        <v>262</v>
      </c>
      <c r="E75" s="57">
        <v>2787780</v>
      </c>
      <c r="F75" s="60">
        <v>2251250</v>
      </c>
      <c r="G75" s="60">
        <v>2251250</v>
      </c>
      <c r="H75" s="57">
        <v>2298680</v>
      </c>
      <c r="I75" s="88">
        <f t="shared" si="15"/>
        <v>1.0210682953914492</v>
      </c>
    </row>
    <row r="76" spans="1:11" ht="15" customHeight="1" x14ac:dyDescent="0.25">
      <c r="A76" s="81">
        <v>70</v>
      </c>
      <c r="B76" s="96" t="s">
        <v>120</v>
      </c>
      <c r="C76" s="52" t="s">
        <v>156</v>
      </c>
      <c r="D76" s="52" t="s">
        <v>158</v>
      </c>
      <c r="E76" s="57">
        <v>26304775</v>
      </c>
      <c r="F76" s="60">
        <v>27825565</v>
      </c>
      <c r="G76" s="60">
        <v>27768664</v>
      </c>
      <c r="H76" s="57">
        <v>27362663</v>
      </c>
      <c r="I76" s="85">
        <f t="shared" si="15"/>
        <v>0.98336414732279476</v>
      </c>
    </row>
    <row r="77" spans="1:11" ht="15" customHeight="1" x14ac:dyDescent="0.25">
      <c r="A77" s="81">
        <v>71</v>
      </c>
      <c r="B77" s="96" t="s">
        <v>160</v>
      </c>
      <c r="C77" s="52" t="s">
        <v>157</v>
      </c>
      <c r="D77" s="52" t="s">
        <v>159</v>
      </c>
      <c r="E77" s="57">
        <v>5900000</v>
      </c>
      <c r="F77" s="60">
        <v>20317800</v>
      </c>
      <c r="G77" s="60">
        <v>20317253</v>
      </c>
      <c r="H77" s="57">
        <v>8975000</v>
      </c>
      <c r="I77" s="85">
        <f t="shared" si="15"/>
        <v>0.44173089606158145</v>
      </c>
    </row>
    <row r="78" spans="1:11" ht="15" customHeight="1" x14ac:dyDescent="0.25">
      <c r="A78" s="81">
        <v>72</v>
      </c>
      <c r="B78" s="96" t="s">
        <v>263</v>
      </c>
      <c r="C78" s="52" t="s">
        <v>13</v>
      </c>
      <c r="D78" s="52" t="s">
        <v>277</v>
      </c>
      <c r="E78" s="57">
        <v>121539672</v>
      </c>
      <c r="F78" s="60">
        <v>281971778</v>
      </c>
      <c r="G78" s="60">
        <v>0</v>
      </c>
      <c r="H78" s="57">
        <v>81708571</v>
      </c>
      <c r="I78" s="85">
        <f t="shared" si="15"/>
        <v>0.2897757058509593</v>
      </c>
    </row>
    <row r="79" spans="1:11" ht="15" customHeight="1" x14ac:dyDescent="0.25">
      <c r="A79" s="81">
        <v>73</v>
      </c>
      <c r="B79" s="101" t="s">
        <v>33</v>
      </c>
      <c r="C79" s="203" t="s">
        <v>11</v>
      </c>
      <c r="D79" s="204"/>
      <c r="E79" s="69">
        <f>E51+E62+E63+E73+E74</f>
        <v>364431820</v>
      </c>
      <c r="F79" s="69">
        <f>F51+F62+F63+F73+F74</f>
        <v>585512068</v>
      </c>
      <c r="G79" s="69">
        <f>G51+G62+G63+G73+G74</f>
        <v>293096786</v>
      </c>
      <c r="H79" s="69">
        <f>H51+H62+H63+H73+H74</f>
        <v>346435110</v>
      </c>
      <c r="I79" s="88">
        <f t="shared" si="15"/>
        <v>0.59167885502916739</v>
      </c>
      <c r="J79" s="28"/>
      <c r="K79"/>
    </row>
    <row r="80" spans="1:11" ht="15" customHeight="1" x14ac:dyDescent="0.25">
      <c r="A80" s="81">
        <v>74</v>
      </c>
      <c r="B80" s="93" t="s">
        <v>20</v>
      </c>
      <c r="C80" s="83" t="s">
        <v>100</v>
      </c>
      <c r="D80" s="83" t="s">
        <v>161</v>
      </c>
      <c r="E80" s="79">
        <f t="shared" ref="E80" si="16">SUM(E81:E85)</f>
        <v>208549108</v>
      </c>
      <c r="F80" s="79">
        <f t="shared" ref="F80:H80" si="17">SUM(F81:F85)</f>
        <v>228922307</v>
      </c>
      <c r="G80" s="79">
        <f t="shared" si="17"/>
        <v>100739985</v>
      </c>
      <c r="H80" s="79">
        <f t="shared" si="17"/>
        <v>381807997</v>
      </c>
      <c r="I80" s="84">
        <f t="shared" si="15"/>
        <v>1.6678496822941768</v>
      </c>
    </row>
    <row r="81" spans="1:11" ht="15" customHeight="1" x14ac:dyDescent="0.25">
      <c r="A81" s="81">
        <v>75</v>
      </c>
      <c r="B81" s="96" t="s">
        <v>162</v>
      </c>
      <c r="C81" s="52" t="s">
        <v>449</v>
      </c>
      <c r="D81" s="52" t="s">
        <v>450</v>
      </c>
      <c r="E81" s="25">
        <v>0</v>
      </c>
      <c r="F81" s="25">
        <v>82500</v>
      </c>
      <c r="G81" s="25">
        <v>82500</v>
      </c>
      <c r="H81" s="25">
        <v>0</v>
      </c>
      <c r="I81" s="161"/>
    </row>
    <row r="82" spans="1:11" s="47" customFormat="1" ht="15" customHeight="1" x14ac:dyDescent="0.25">
      <c r="A82" s="81">
        <v>76</v>
      </c>
      <c r="B82" s="96" t="s">
        <v>163</v>
      </c>
      <c r="C82" s="52" t="s">
        <v>164</v>
      </c>
      <c r="D82" s="52" t="s">
        <v>165</v>
      </c>
      <c r="E82" s="57">
        <v>136987229</v>
      </c>
      <c r="F82" s="57">
        <v>136987229</v>
      </c>
      <c r="G82" s="60">
        <v>43493258</v>
      </c>
      <c r="H82" s="57">
        <v>284270931</v>
      </c>
      <c r="I82" s="85">
        <f t="shared" ref="I82:I88" si="18">H82/F82</f>
        <v>2.0751637439136754</v>
      </c>
      <c r="K82" s="71"/>
    </row>
    <row r="83" spans="1:11" ht="15" customHeight="1" x14ac:dyDescent="0.25">
      <c r="A83" s="81">
        <v>77</v>
      </c>
      <c r="B83" s="96" t="s">
        <v>166</v>
      </c>
      <c r="C83" s="52" t="s">
        <v>167</v>
      </c>
      <c r="D83" s="52" t="s">
        <v>168</v>
      </c>
      <c r="E83" s="57">
        <v>578732</v>
      </c>
      <c r="F83" s="57">
        <v>5073535</v>
      </c>
      <c r="G83" s="60">
        <v>4594803</v>
      </c>
      <c r="H83" s="57">
        <v>578732</v>
      </c>
      <c r="I83" s="85">
        <f t="shared" si="18"/>
        <v>0.11406879030104257</v>
      </c>
    </row>
    <row r="84" spans="1:11" ht="15" customHeight="1" x14ac:dyDescent="0.25">
      <c r="A84" s="81">
        <v>78</v>
      </c>
      <c r="B84" s="96" t="s">
        <v>169</v>
      </c>
      <c r="C84" s="52" t="s">
        <v>170</v>
      </c>
      <c r="D84" s="52" t="s">
        <v>171</v>
      </c>
      <c r="E84" s="57">
        <v>27329743</v>
      </c>
      <c r="F84" s="57">
        <v>38794329</v>
      </c>
      <c r="G84" s="60">
        <v>31601249</v>
      </c>
      <c r="H84" s="57">
        <v>16631420</v>
      </c>
      <c r="I84" s="85">
        <f t="shared" si="18"/>
        <v>0.42870750516138584</v>
      </c>
    </row>
    <row r="85" spans="1:11" ht="15" customHeight="1" x14ac:dyDescent="0.25">
      <c r="A85" s="81">
        <v>79</v>
      </c>
      <c r="B85" s="96" t="s">
        <v>451</v>
      </c>
      <c r="C85" s="52" t="s">
        <v>172</v>
      </c>
      <c r="D85" s="52" t="s">
        <v>173</v>
      </c>
      <c r="E85" s="57">
        <v>43653404</v>
      </c>
      <c r="F85" s="57">
        <v>47984714</v>
      </c>
      <c r="G85" s="60">
        <v>20968175</v>
      </c>
      <c r="H85" s="57">
        <v>80326914</v>
      </c>
      <c r="I85" s="85">
        <f t="shared" si="18"/>
        <v>1.6740104775866749</v>
      </c>
    </row>
    <row r="86" spans="1:11" ht="15" customHeight="1" x14ac:dyDescent="0.25">
      <c r="A86" s="81">
        <v>80</v>
      </c>
      <c r="B86" s="103" t="s">
        <v>21</v>
      </c>
      <c r="C86" s="83" t="s">
        <v>174</v>
      </c>
      <c r="D86" s="83" t="s">
        <v>175</v>
      </c>
      <c r="E86" s="79">
        <f>SUM(E87:E88)</f>
        <v>72635300</v>
      </c>
      <c r="F86" s="79">
        <f>SUM(F87:F88)</f>
        <v>96280900</v>
      </c>
      <c r="G86" s="79">
        <f>SUM(G87:G88)</f>
        <v>82020396</v>
      </c>
      <c r="H86" s="79">
        <f>SUM(H87:H88)</f>
        <v>15909300</v>
      </c>
      <c r="I86" s="84">
        <f t="shared" si="18"/>
        <v>0.16523838061339269</v>
      </c>
    </row>
    <row r="87" spans="1:11" ht="15" customHeight="1" x14ac:dyDescent="0.25">
      <c r="A87" s="81">
        <v>81</v>
      </c>
      <c r="B87" s="96" t="s">
        <v>176</v>
      </c>
      <c r="C87" s="52" t="s">
        <v>177</v>
      </c>
      <c r="D87" s="52" t="s">
        <v>178</v>
      </c>
      <c r="E87" s="57">
        <v>57193200</v>
      </c>
      <c r="F87" s="57">
        <v>75811800</v>
      </c>
      <c r="G87" s="60">
        <v>64666351</v>
      </c>
      <c r="H87" s="57">
        <v>12527000</v>
      </c>
      <c r="I87" s="85">
        <f t="shared" si="18"/>
        <v>0.16523812915667482</v>
      </c>
    </row>
    <row r="88" spans="1:11" ht="15" customHeight="1" x14ac:dyDescent="0.25">
      <c r="A88" s="81">
        <v>82</v>
      </c>
      <c r="B88" s="96" t="s">
        <v>179</v>
      </c>
      <c r="C88" s="52" t="s">
        <v>180</v>
      </c>
      <c r="D88" s="52" t="s">
        <v>181</v>
      </c>
      <c r="E88" s="57">
        <v>15442100</v>
      </c>
      <c r="F88" s="57">
        <v>20469100</v>
      </c>
      <c r="G88" s="60">
        <v>17354045</v>
      </c>
      <c r="H88" s="57">
        <v>3382300</v>
      </c>
      <c r="I88" s="85">
        <f t="shared" si="18"/>
        <v>0.16523931193848287</v>
      </c>
    </row>
    <row r="89" spans="1:11" ht="15" customHeight="1" x14ac:dyDescent="0.25">
      <c r="A89" s="81">
        <v>83</v>
      </c>
      <c r="B89" s="93" t="s">
        <v>28</v>
      </c>
      <c r="C89" s="83" t="s">
        <v>61</v>
      </c>
      <c r="D89" s="83" t="s">
        <v>182</v>
      </c>
      <c r="E89" s="79">
        <v>0</v>
      </c>
      <c r="F89" s="79">
        <v>0</v>
      </c>
      <c r="G89" s="79">
        <v>0</v>
      </c>
      <c r="H89" s="79">
        <v>0</v>
      </c>
      <c r="I89" s="161"/>
    </row>
    <row r="90" spans="1:11" ht="15" customHeight="1" x14ac:dyDescent="0.25">
      <c r="A90" s="81">
        <v>84</v>
      </c>
      <c r="B90" s="104" t="s">
        <v>34</v>
      </c>
      <c r="C90" s="203" t="s">
        <v>12</v>
      </c>
      <c r="D90" s="204"/>
      <c r="E90" s="27">
        <f>E80+E86+E89</f>
        <v>281184408</v>
      </c>
      <c r="F90" s="27">
        <f>F80+F86+F89</f>
        <v>325203207</v>
      </c>
      <c r="G90" s="27">
        <f>G80+G86+G89</f>
        <v>182760381</v>
      </c>
      <c r="H90" s="27">
        <f>H80+H86+H89</f>
        <v>397717297</v>
      </c>
      <c r="I90" s="88">
        <f t="shared" ref="I90:I94" si="19">H90/F90</f>
        <v>1.2229808576272743</v>
      </c>
      <c r="K90"/>
    </row>
    <row r="91" spans="1:11" ht="15" customHeight="1" x14ac:dyDescent="0.25">
      <c r="A91" s="81">
        <v>85</v>
      </c>
      <c r="B91" s="104" t="s">
        <v>43</v>
      </c>
      <c r="C91" s="51" t="s">
        <v>15</v>
      </c>
      <c r="D91" s="51" t="s">
        <v>290</v>
      </c>
      <c r="E91" s="27">
        <f>SUM(E92:E93)</f>
        <v>26017772</v>
      </c>
      <c r="F91" s="27">
        <f>SUM(F92:F93)</f>
        <v>28863725</v>
      </c>
      <c r="G91" s="27">
        <f>SUM(G92:G93)</f>
        <v>28863725</v>
      </c>
      <c r="H91" s="27">
        <f>SUM(H92:H93)</f>
        <v>31122593</v>
      </c>
      <c r="I91" s="88">
        <f t="shared" si="19"/>
        <v>1.0782597533755605</v>
      </c>
    </row>
    <row r="92" spans="1:11" ht="15" customHeight="1" x14ac:dyDescent="0.25">
      <c r="A92" s="81">
        <v>86</v>
      </c>
      <c r="B92" s="96" t="s">
        <v>286</v>
      </c>
      <c r="C92" s="52" t="s">
        <v>287</v>
      </c>
      <c r="D92" s="52" t="s">
        <v>289</v>
      </c>
      <c r="E92" s="25">
        <v>1902709</v>
      </c>
      <c r="F92" s="25">
        <v>3320682</v>
      </c>
      <c r="G92" s="25">
        <v>3320682</v>
      </c>
      <c r="H92" s="25">
        <v>2207673</v>
      </c>
      <c r="I92" s="85">
        <f t="shared" si="19"/>
        <v>0.66482517747860226</v>
      </c>
      <c r="K92" s="72"/>
    </row>
    <row r="93" spans="1:11" ht="15" customHeight="1" x14ac:dyDescent="0.25">
      <c r="A93" s="81">
        <v>87</v>
      </c>
      <c r="B93" s="96" t="s">
        <v>288</v>
      </c>
      <c r="C93" s="52" t="s">
        <v>258</v>
      </c>
      <c r="D93" s="52" t="s">
        <v>259</v>
      </c>
      <c r="E93" s="25">
        <v>24115063</v>
      </c>
      <c r="F93" s="60">
        <v>25543043</v>
      </c>
      <c r="G93" s="60">
        <v>25543043</v>
      </c>
      <c r="H93" s="25">
        <v>28914920</v>
      </c>
      <c r="I93" s="85">
        <f t="shared" si="19"/>
        <v>1.132007646857111</v>
      </c>
    </row>
    <row r="94" spans="1:11" ht="15" customHeight="1" x14ac:dyDescent="0.25">
      <c r="A94" s="81">
        <v>88</v>
      </c>
      <c r="B94" s="104" t="s">
        <v>35</v>
      </c>
      <c r="C94" s="203" t="s">
        <v>15</v>
      </c>
      <c r="D94" s="204"/>
      <c r="E94" s="69">
        <f t="shared" ref="E94" si="20">E91</f>
        <v>26017772</v>
      </c>
      <c r="F94" s="69">
        <f t="shared" ref="F94:H94" si="21">F91</f>
        <v>28863725</v>
      </c>
      <c r="G94" s="69">
        <f t="shared" si="21"/>
        <v>28863725</v>
      </c>
      <c r="H94" s="69">
        <f t="shared" si="21"/>
        <v>31122593</v>
      </c>
      <c r="I94" s="88">
        <f t="shared" si="19"/>
        <v>1.0782597533755605</v>
      </c>
      <c r="K94"/>
    </row>
    <row r="95" spans="1:11" ht="15" customHeight="1" x14ac:dyDescent="0.25">
      <c r="A95" s="81">
        <v>89</v>
      </c>
      <c r="B95" s="216" t="s">
        <v>57</v>
      </c>
      <c r="C95" s="216"/>
      <c r="D95" s="107"/>
      <c r="E95" s="89">
        <f>E51+E62+E63+E73+E74+E80+E86+E89+E91</f>
        <v>671634000</v>
      </c>
      <c r="F95" s="89">
        <f>F51+F62+F63+F73+F74+F80+F86+F89+F91</f>
        <v>939579000</v>
      </c>
      <c r="G95" s="89">
        <f>G51+G62+G63+G73+G74+G80+G86+G89+G91</f>
        <v>504720892</v>
      </c>
      <c r="H95" s="89">
        <f>H51+H62+H63+H73+H74+H80+H86+H89+H91</f>
        <v>775275000</v>
      </c>
      <c r="I95" s="90">
        <f>H95/F95</f>
        <v>0.82513019128780019</v>
      </c>
    </row>
  </sheetData>
  <sheetProtection selectLockedCells="1" selectUnlockedCells="1"/>
  <mergeCells count="11">
    <mergeCell ref="B95:C95"/>
    <mergeCell ref="B8:I8"/>
    <mergeCell ref="C79:D79"/>
    <mergeCell ref="C90:D90"/>
    <mergeCell ref="C94:D94"/>
    <mergeCell ref="A4:I4"/>
    <mergeCell ref="B50:I50"/>
    <mergeCell ref="C35:D35"/>
    <mergeCell ref="C44:D44"/>
    <mergeCell ref="C48:D48"/>
    <mergeCell ref="B49:C49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9"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8" width="9.6640625" customWidth="1"/>
    <col min="9" max="9" width="8.33203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"/>
      <c r="I1" s="2" t="s">
        <v>279</v>
      </c>
    </row>
    <row r="2" spans="1:11" ht="15" customHeight="1" x14ac:dyDescent="0.25">
      <c r="A2" s="1"/>
      <c r="B2" s="1"/>
      <c r="C2" s="1"/>
      <c r="D2" s="1"/>
      <c r="E2" s="1"/>
      <c r="F2" s="1"/>
      <c r="G2" s="1"/>
      <c r="I2" s="2" t="str">
        <f>'1. melléklet'!H2</f>
        <v>az 3/2023. ( II.17.) önkormányzati rendelethez</v>
      </c>
    </row>
    <row r="3" spans="1:11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11" s="9" customFormat="1" ht="15" customHeight="1" x14ac:dyDescent="0.25">
      <c r="A4" s="210" t="s">
        <v>519</v>
      </c>
      <c r="B4" s="210"/>
      <c r="C4" s="210"/>
      <c r="D4" s="210"/>
      <c r="E4" s="210"/>
      <c r="F4" s="210"/>
      <c r="G4" s="210"/>
      <c r="H4" s="210"/>
      <c r="I4" s="210"/>
    </row>
    <row r="5" spans="1:11" ht="15" customHeight="1" x14ac:dyDescent="0.25">
      <c r="A5" s="15"/>
      <c r="B5" s="15"/>
      <c r="C5" s="15"/>
      <c r="D5" s="15"/>
      <c r="I5" s="4"/>
    </row>
    <row r="6" spans="1:11" ht="15" customHeight="1" x14ac:dyDescent="0.25">
      <c r="A6" s="80"/>
      <c r="B6" s="81" t="s">
        <v>33</v>
      </c>
      <c r="C6" s="81" t="s">
        <v>348</v>
      </c>
      <c r="D6" s="81" t="s">
        <v>35</v>
      </c>
      <c r="E6" s="81" t="s">
        <v>36</v>
      </c>
      <c r="F6" s="81" t="s">
        <v>37</v>
      </c>
      <c r="G6" s="81" t="s">
        <v>38</v>
      </c>
      <c r="H6" s="81" t="s">
        <v>39</v>
      </c>
      <c r="I6" s="80" t="s">
        <v>40</v>
      </c>
      <c r="K6" s="70"/>
    </row>
    <row r="7" spans="1:11" ht="40.799999999999997" x14ac:dyDescent="0.25">
      <c r="A7" s="81">
        <v>1</v>
      </c>
      <c r="B7" s="80" t="s">
        <v>0</v>
      </c>
      <c r="C7" s="81" t="s">
        <v>1</v>
      </c>
      <c r="D7" s="80" t="s">
        <v>122</v>
      </c>
      <c r="E7" s="80" t="s">
        <v>337</v>
      </c>
      <c r="F7" s="80" t="s">
        <v>511</v>
      </c>
      <c r="G7" s="80" t="s">
        <v>512</v>
      </c>
      <c r="H7" s="80" t="s">
        <v>513</v>
      </c>
      <c r="I7" s="82" t="s">
        <v>514</v>
      </c>
    </row>
    <row r="8" spans="1:11" ht="15" customHeight="1" x14ac:dyDescent="0.25">
      <c r="A8" s="81">
        <v>2</v>
      </c>
      <c r="B8" s="215" t="s">
        <v>2</v>
      </c>
      <c r="C8" s="215"/>
      <c r="D8" s="215"/>
      <c r="E8" s="215"/>
      <c r="F8" s="215"/>
      <c r="G8" s="215"/>
      <c r="H8" s="215"/>
      <c r="I8" s="215"/>
    </row>
    <row r="9" spans="1:11" s="48" customFormat="1" ht="15" customHeight="1" x14ac:dyDescent="0.25">
      <c r="A9" s="81">
        <v>3</v>
      </c>
      <c r="B9" s="93" t="s">
        <v>4</v>
      </c>
      <c r="C9" s="83" t="s">
        <v>3</v>
      </c>
      <c r="D9" s="83" t="s">
        <v>205</v>
      </c>
      <c r="E9" s="79">
        <f>SUM(E10:E13)</f>
        <v>1260000</v>
      </c>
      <c r="F9" s="79">
        <f>SUM(F10:F13)</f>
        <v>1277072</v>
      </c>
      <c r="G9" s="79">
        <f>SUM(G10:G13)</f>
        <v>1277072</v>
      </c>
      <c r="H9" s="79">
        <f>SUM(H10:H13)</f>
        <v>1560000</v>
      </c>
      <c r="I9" s="84">
        <f>H9/F9</f>
        <v>1.2215442825463247</v>
      </c>
      <c r="J9" s="17"/>
    </row>
    <row r="10" spans="1:11" s="48" customFormat="1" ht="15" customHeight="1" x14ac:dyDescent="0.25">
      <c r="A10" s="81">
        <v>4</v>
      </c>
      <c r="B10" s="96" t="s">
        <v>50</v>
      </c>
      <c r="C10" s="52" t="s">
        <v>210</v>
      </c>
      <c r="D10" s="52" t="s">
        <v>209</v>
      </c>
      <c r="E10" s="25">
        <v>1200000</v>
      </c>
      <c r="F10" s="60">
        <v>1162998</v>
      </c>
      <c r="G10" s="60">
        <v>1162998</v>
      </c>
      <c r="H10" s="25">
        <v>1200000</v>
      </c>
      <c r="I10" s="85">
        <f t="shared" ref="I10:I14" si="0">H10/F10</f>
        <v>1.031816047834992</v>
      </c>
      <c r="J10" s="17"/>
    </row>
    <row r="11" spans="1:11" s="48" customFormat="1" ht="15" customHeight="1" x14ac:dyDescent="0.25">
      <c r="A11" s="81">
        <v>5</v>
      </c>
      <c r="B11" s="96" t="s">
        <v>51</v>
      </c>
      <c r="C11" s="52" t="s">
        <v>324</v>
      </c>
      <c r="D11" s="52" t="s">
        <v>325</v>
      </c>
      <c r="E11" s="25">
        <v>60000</v>
      </c>
      <c r="F11" s="60">
        <v>114000</v>
      </c>
      <c r="G11" s="60">
        <v>114000</v>
      </c>
      <c r="H11" s="25">
        <v>360000</v>
      </c>
      <c r="I11" s="85">
        <f t="shared" si="0"/>
        <v>3.1578947368421053</v>
      </c>
      <c r="J11" s="17"/>
    </row>
    <row r="12" spans="1:11" s="48" customFormat="1" ht="15" customHeight="1" x14ac:dyDescent="0.25">
      <c r="A12" s="81">
        <v>6</v>
      </c>
      <c r="B12" s="96" t="s">
        <v>52</v>
      </c>
      <c r="C12" s="52" t="s">
        <v>213</v>
      </c>
      <c r="D12" s="52" t="s">
        <v>215</v>
      </c>
      <c r="E12" s="25">
        <v>0</v>
      </c>
      <c r="F12" s="60">
        <v>70</v>
      </c>
      <c r="G12" s="60">
        <v>70</v>
      </c>
      <c r="H12" s="25">
        <v>0</v>
      </c>
      <c r="I12" s="85">
        <f t="shared" si="0"/>
        <v>0</v>
      </c>
      <c r="J12" s="17"/>
    </row>
    <row r="13" spans="1:11" s="9" customFormat="1" ht="15" customHeight="1" x14ac:dyDescent="0.25">
      <c r="A13" s="81">
        <v>7</v>
      </c>
      <c r="B13" s="96" t="s">
        <v>517</v>
      </c>
      <c r="C13" s="52" t="s">
        <v>214</v>
      </c>
      <c r="D13" s="52" t="s">
        <v>295</v>
      </c>
      <c r="E13" s="25">
        <v>0</v>
      </c>
      <c r="F13" s="60">
        <v>4</v>
      </c>
      <c r="G13" s="60">
        <v>4</v>
      </c>
      <c r="H13" s="25">
        <v>0</v>
      </c>
      <c r="I13" s="85">
        <f t="shared" si="0"/>
        <v>0</v>
      </c>
      <c r="J13" s="17"/>
    </row>
    <row r="14" spans="1:11" ht="15.75" customHeight="1" x14ac:dyDescent="0.25">
      <c r="A14" s="81">
        <v>8</v>
      </c>
      <c r="B14" s="99" t="s">
        <v>33</v>
      </c>
      <c r="C14" s="211" t="s">
        <v>3</v>
      </c>
      <c r="D14" s="212"/>
      <c r="E14" s="27">
        <f t="shared" ref="E14" si="1">E9</f>
        <v>1260000</v>
      </c>
      <c r="F14" s="27">
        <f t="shared" ref="F14:H14" si="2">F9</f>
        <v>1277072</v>
      </c>
      <c r="G14" s="27">
        <f t="shared" si="2"/>
        <v>1277072</v>
      </c>
      <c r="H14" s="27">
        <f t="shared" si="2"/>
        <v>1560000</v>
      </c>
      <c r="I14" s="84">
        <f t="shared" si="0"/>
        <v>1.2215442825463247</v>
      </c>
      <c r="J14" s="5"/>
    </row>
    <row r="15" spans="1:11" ht="15.75" customHeight="1" x14ac:dyDescent="0.25">
      <c r="A15" s="81">
        <v>9</v>
      </c>
      <c r="B15" s="99" t="s">
        <v>348</v>
      </c>
      <c r="C15" s="211" t="s">
        <v>265</v>
      </c>
      <c r="D15" s="212"/>
      <c r="E15" s="27">
        <v>0</v>
      </c>
      <c r="F15" s="27">
        <v>0</v>
      </c>
      <c r="G15" s="27">
        <v>0</v>
      </c>
      <c r="H15" s="27">
        <v>0</v>
      </c>
      <c r="I15" s="160"/>
    </row>
    <row r="16" spans="1:11" ht="15" customHeight="1" x14ac:dyDescent="0.25">
      <c r="A16" s="81">
        <v>10</v>
      </c>
      <c r="B16" s="93" t="s">
        <v>5</v>
      </c>
      <c r="C16" s="86" t="s">
        <v>58</v>
      </c>
      <c r="D16" s="86" t="s">
        <v>229</v>
      </c>
      <c r="E16" s="79">
        <v>201937</v>
      </c>
      <c r="F16" s="79">
        <v>201937</v>
      </c>
      <c r="G16" s="79">
        <v>201937</v>
      </c>
      <c r="H16" s="79">
        <v>669080</v>
      </c>
      <c r="I16" s="84">
        <f t="shared" ref="I16:I45" si="3">H16/F16</f>
        <v>3.3133105869652417</v>
      </c>
    </row>
    <row r="17" spans="1:11" ht="15" customHeight="1" x14ac:dyDescent="0.25">
      <c r="A17" s="81">
        <v>11</v>
      </c>
      <c r="B17" s="93" t="s">
        <v>17</v>
      </c>
      <c r="C17" s="83" t="s">
        <v>227</v>
      </c>
      <c r="D17" s="83" t="s">
        <v>228</v>
      </c>
      <c r="E17" s="79">
        <v>24115063</v>
      </c>
      <c r="F17" s="112">
        <v>25543043</v>
      </c>
      <c r="G17" s="112">
        <v>25543043</v>
      </c>
      <c r="H17" s="79">
        <v>28914920</v>
      </c>
      <c r="I17" s="84">
        <f t="shared" si="3"/>
        <v>1.132007646857111</v>
      </c>
    </row>
    <row r="18" spans="1:11" ht="15" customHeight="1" x14ac:dyDescent="0.25">
      <c r="A18" s="81">
        <v>12</v>
      </c>
      <c r="B18" s="104" t="s">
        <v>35</v>
      </c>
      <c r="C18" s="211" t="s">
        <v>338</v>
      </c>
      <c r="D18" s="212"/>
      <c r="E18" s="27">
        <f>SUM(E16:E17)</f>
        <v>24317000</v>
      </c>
      <c r="F18" s="27">
        <f>SUM(F16:F17)</f>
        <v>25744980</v>
      </c>
      <c r="G18" s="27">
        <f>SUM(G16:G17)</f>
        <v>25744980</v>
      </c>
      <c r="H18" s="27">
        <f>SUM(H16:H17)</f>
        <v>29584000</v>
      </c>
      <c r="I18" s="85">
        <f t="shared" si="3"/>
        <v>1.1491172259601679</v>
      </c>
    </row>
    <row r="19" spans="1:11" ht="15" customHeight="1" x14ac:dyDescent="0.25">
      <c r="A19" s="148">
        <v>13</v>
      </c>
      <c r="B19" s="217" t="s">
        <v>101</v>
      </c>
      <c r="C19" s="218"/>
      <c r="D19" s="219"/>
      <c r="E19" s="89">
        <f>E14+E15+E18</f>
        <v>25577000</v>
      </c>
      <c r="F19" s="89">
        <f t="shared" ref="F19:H19" si="4">F14+F15+F18</f>
        <v>27022052</v>
      </c>
      <c r="G19" s="89">
        <f t="shared" si="4"/>
        <v>27022052</v>
      </c>
      <c r="H19" s="89">
        <f t="shared" si="4"/>
        <v>31144000</v>
      </c>
      <c r="I19" s="90">
        <f t="shared" si="3"/>
        <v>1.1525401549815684</v>
      </c>
    </row>
    <row r="20" spans="1:11" ht="15" customHeight="1" x14ac:dyDescent="0.25">
      <c r="A20" s="81">
        <v>14</v>
      </c>
      <c r="B20" s="207" t="s">
        <v>10</v>
      </c>
      <c r="C20" s="208"/>
      <c r="D20" s="208"/>
      <c r="E20" s="208"/>
      <c r="F20" s="208"/>
      <c r="G20" s="208"/>
      <c r="H20" s="208"/>
      <c r="I20" s="209"/>
    </row>
    <row r="21" spans="1:11" s="9" customFormat="1" ht="15" customHeight="1" x14ac:dyDescent="0.25">
      <c r="A21" s="81">
        <v>15</v>
      </c>
      <c r="B21" s="106" t="s">
        <v>4</v>
      </c>
      <c r="C21" s="51" t="s">
        <v>49</v>
      </c>
      <c r="D21" s="51" t="s">
        <v>123</v>
      </c>
      <c r="E21" s="27">
        <f t="shared" ref="E21" si="5">E22+E30</f>
        <v>17900382</v>
      </c>
      <c r="F21" s="27">
        <f t="shared" ref="F21:H21" si="6">F22+F30</f>
        <v>19205977</v>
      </c>
      <c r="G21" s="27">
        <f t="shared" si="6"/>
        <v>19205977</v>
      </c>
      <c r="H21" s="27">
        <f t="shared" si="6"/>
        <v>17319506</v>
      </c>
      <c r="I21" s="88">
        <f>H21/F21</f>
        <v>0.90177687914548688</v>
      </c>
    </row>
    <row r="22" spans="1:11" s="9" customFormat="1" ht="15" customHeight="1" x14ac:dyDescent="0.25">
      <c r="A22" s="81">
        <v>16</v>
      </c>
      <c r="B22" s="96" t="s">
        <v>50</v>
      </c>
      <c r="C22" s="52" t="s">
        <v>124</v>
      </c>
      <c r="D22" s="52" t="s">
        <v>125</v>
      </c>
      <c r="E22" s="25">
        <f>SUM(E23:E29)</f>
        <v>17293982</v>
      </c>
      <c r="F22" s="25">
        <f t="shared" ref="F22:H22" si="7">SUM(F23:F29)</f>
        <v>19182217</v>
      </c>
      <c r="G22" s="25">
        <f t="shared" si="7"/>
        <v>19182217</v>
      </c>
      <c r="H22" s="25">
        <f t="shared" si="7"/>
        <v>17294506</v>
      </c>
      <c r="I22" s="85">
        <f t="shared" si="3"/>
        <v>0.90159057214293847</v>
      </c>
    </row>
    <row r="23" spans="1:11" s="9" customFormat="1" ht="15" customHeight="1" x14ac:dyDescent="0.25">
      <c r="A23" s="81">
        <v>17</v>
      </c>
      <c r="B23" s="105" t="s">
        <v>351</v>
      </c>
      <c r="C23" s="7" t="s">
        <v>360</v>
      </c>
      <c r="D23" s="49" t="s">
        <v>126</v>
      </c>
      <c r="E23" s="26">
        <v>14517791</v>
      </c>
      <c r="F23" s="58">
        <v>15359440</v>
      </c>
      <c r="G23" s="58">
        <v>15359440</v>
      </c>
      <c r="H23" s="26">
        <v>15147112</v>
      </c>
      <c r="I23" s="87">
        <f t="shared" si="3"/>
        <v>0.98617605850213286</v>
      </c>
    </row>
    <row r="24" spans="1:11" s="9" customFormat="1" ht="15" customHeight="1" x14ac:dyDescent="0.25">
      <c r="A24" s="81">
        <v>18</v>
      </c>
      <c r="B24" s="105" t="s">
        <v>352</v>
      </c>
      <c r="C24" s="7" t="s">
        <v>361</v>
      </c>
      <c r="D24" s="49" t="s">
        <v>331</v>
      </c>
      <c r="E24" s="26">
        <v>0</v>
      </c>
      <c r="F24" s="58">
        <v>476500</v>
      </c>
      <c r="G24" s="58">
        <v>476500</v>
      </c>
      <c r="H24" s="26">
        <v>0</v>
      </c>
      <c r="I24" s="88">
        <f t="shared" si="3"/>
        <v>0</v>
      </c>
    </row>
    <row r="25" spans="1:11" s="9" customFormat="1" ht="15" customHeight="1" x14ac:dyDescent="0.25">
      <c r="A25" s="81">
        <v>19</v>
      </c>
      <c r="B25" s="105" t="s">
        <v>353</v>
      </c>
      <c r="C25" s="7" t="s">
        <v>365</v>
      </c>
      <c r="D25" s="49" t="s">
        <v>321</v>
      </c>
      <c r="E25" s="26">
        <v>1872675</v>
      </c>
      <c r="F25" s="58">
        <v>1872675</v>
      </c>
      <c r="G25" s="58">
        <v>1872675</v>
      </c>
      <c r="H25" s="26">
        <v>0</v>
      </c>
      <c r="I25" s="88">
        <f t="shared" si="3"/>
        <v>0</v>
      </c>
    </row>
    <row r="26" spans="1:11" s="9" customFormat="1" ht="15" customHeight="1" x14ac:dyDescent="0.25">
      <c r="A26" s="81">
        <v>20</v>
      </c>
      <c r="B26" s="105" t="s">
        <v>354</v>
      </c>
      <c r="C26" s="7" t="s">
        <v>362</v>
      </c>
      <c r="D26" s="49" t="s">
        <v>127</v>
      </c>
      <c r="E26" s="26">
        <v>543516</v>
      </c>
      <c r="F26" s="58">
        <v>603903</v>
      </c>
      <c r="G26" s="58">
        <v>603903</v>
      </c>
      <c r="H26" s="26">
        <v>644529</v>
      </c>
      <c r="I26" s="87">
        <f t="shared" si="3"/>
        <v>1.067272393082995</v>
      </c>
    </row>
    <row r="27" spans="1:11" s="9" customFormat="1" ht="15" customHeight="1" x14ac:dyDescent="0.25">
      <c r="A27" s="81">
        <v>21</v>
      </c>
      <c r="B27" s="105" t="s">
        <v>355</v>
      </c>
      <c r="C27" s="7" t="s">
        <v>363</v>
      </c>
      <c r="D27" s="49" t="s">
        <v>257</v>
      </c>
      <c r="E27" s="26">
        <v>360000</v>
      </c>
      <c r="F27" s="58">
        <v>288309</v>
      </c>
      <c r="G27" s="58">
        <v>288309</v>
      </c>
      <c r="H27" s="26">
        <v>360000</v>
      </c>
      <c r="I27" s="87">
        <f t="shared" si="3"/>
        <v>1.2486602915621781</v>
      </c>
    </row>
    <row r="28" spans="1:11" s="9" customFormat="1" ht="15" customHeight="1" x14ac:dyDescent="0.25">
      <c r="A28" s="81">
        <v>22</v>
      </c>
      <c r="B28" s="105" t="s">
        <v>356</v>
      </c>
      <c r="C28" s="7" t="s">
        <v>516</v>
      </c>
      <c r="D28" s="49" t="s">
        <v>515</v>
      </c>
      <c r="E28" s="26">
        <v>0</v>
      </c>
      <c r="F28" s="58">
        <v>180453</v>
      </c>
      <c r="G28" s="58">
        <v>180453</v>
      </c>
      <c r="H28" s="26">
        <v>1142865</v>
      </c>
      <c r="I28" s="87">
        <f t="shared" si="3"/>
        <v>6.3333111668966433</v>
      </c>
    </row>
    <row r="29" spans="1:11" s="9" customFormat="1" ht="15" customHeight="1" x14ac:dyDescent="0.25">
      <c r="A29" s="81">
        <v>23</v>
      </c>
      <c r="B29" s="105" t="s">
        <v>448</v>
      </c>
      <c r="C29" s="7" t="s">
        <v>364</v>
      </c>
      <c r="D29" s="49" t="s">
        <v>260</v>
      </c>
      <c r="E29" s="26">
        <v>0</v>
      </c>
      <c r="F29" s="58">
        <v>400937</v>
      </c>
      <c r="G29" s="58">
        <v>400937</v>
      </c>
      <c r="H29" s="26">
        <v>0</v>
      </c>
      <c r="I29" s="87">
        <f t="shared" si="3"/>
        <v>0</v>
      </c>
    </row>
    <row r="30" spans="1:11" ht="15" customHeight="1" x14ac:dyDescent="0.25">
      <c r="A30" s="81">
        <v>24</v>
      </c>
      <c r="B30" s="96" t="s">
        <v>51</v>
      </c>
      <c r="C30" s="52" t="s">
        <v>53</v>
      </c>
      <c r="D30" s="52" t="s">
        <v>128</v>
      </c>
      <c r="E30" s="25">
        <f t="shared" ref="E30" si="8">SUM(E31:E32)</f>
        <v>606400</v>
      </c>
      <c r="F30" s="25">
        <f t="shared" ref="F30:H30" si="9">SUM(F31:F32)</f>
        <v>23760</v>
      </c>
      <c r="G30" s="25">
        <f t="shared" si="9"/>
        <v>23760</v>
      </c>
      <c r="H30" s="25">
        <f t="shared" si="9"/>
        <v>25000</v>
      </c>
      <c r="I30" s="85">
        <f t="shared" si="3"/>
        <v>1.0521885521885521</v>
      </c>
      <c r="K30" s="70"/>
    </row>
    <row r="31" spans="1:11" s="9" customFormat="1" ht="24" x14ac:dyDescent="0.25">
      <c r="A31" s="81">
        <v>25</v>
      </c>
      <c r="B31" s="100" t="s">
        <v>357</v>
      </c>
      <c r="C31" s="111" t="s">
        <v>381</v>
      </c>
      <c r="D31" s="49" t="s">
        <v>130</v>
      </c>
      <c r="E31" s="26">
        <v>556400</v>
      </c>
      <c r="F31" s="58">
        <v>0</v>
      </c>
      <c r="G31" s="58">
        <v>0</v>
      </c>
      <c r="H31" s="26">
        <v>0</v>
      </c>
      <c r="I31" s="160"/>
    </row>
    <row r="32" spans="1:11" s="9" customFormat="1" ht="15" customHeight="1" x14ac:dyDescent="0.25">
      <c r="A32" s="81">
        <v>26</v>
      </c>
      <c r="B32" s="100" t="s">
        <v>358</v>
      </c>
      <c r="C32" s="49" t="s">
        <v>382</v>
      </c>
      <c r="D32" s="49" t="s">
        <v>131</v>
      </c>
      <c r="E32" s="26">
        <v>50000</v>
      </c>
      <c r="F32" s="58">
        <v>23760</v>
      </c>
      <c r="G32" s="58">
        <v>23760</v>
      </c>
      <c r="H32" s="26">
        <v>25000</v>
      </c>
      <c r="I32" s="87">
        <f t="shared" si="3"/>
        <v>1.0521885521885521</v>
      </c>
    </row>
    <row r="33" spans="1:10" s="9" customFormat="1" ht="15" customHeight="1" x14ac:dyDescent="0.25">
      <c r="A33" s="81">
        <v>27</v>
      </c>
      <c r="B33" s="106" t="s">
        <v>5</v>
      </c>
      <c r="C33" s="51" t="s">
        <v>99</v>
      </c>
      <c r="D33" s="51" t="s">
        <v>132</v>
      </c>
      <c r="E33" s="27">
        <v>2396213</v>
      </c>
      <c r="F33" s="59">
        <v>2577991</v>
      </c>
      <c r="G33" s="59">
        <v>2577991</v>
      </c>
      <c r="H33" s="27">
        <v>2308655</v>
      </c>
      <c r="I33" s="88">
        <f t="shared" si="3"/>
        <v>0.89552484861273762</v>
      </c>
    </row>
    <row r="34" spans="1:10" s="9" customFormat="1" ht="15" customHeight="1" x14ac:dyDescent="0.25">
      <c r="A34" s="81">
        <v>28</v>
      </c>
      <c r="B34" s="106" t="s">
        <v>17</v>
      </c>
      <c r="C34" s="51" t="s">
        <v>55</v>
      </c>
      <c r="D34" s="51" t="s">
        <v>133</v>
      </c>
      <c r="E34" s="27">
        <f>SUM(E35:E39)</f>
        <v>5280405</v>
      </c>
      <c r="F34" s="27">
        <f>SUM(F35:F39)</f>
        <v>5238084</v>
      </c>
      <c r="G34" s="27">
        <f>SUM(G35:G39)</f>
        <v>4569004</v>
      </c>
      <c r="H34" s="27">
        <f>SUM(H35:H39)</f>
        <v>11515839</v>
      </c>
      <c r="I34" s="88">
        <f t="shared" si="3"/>
        <v>2.1984830712909531</v>
      </c>
    </row>
    <row r="35" spans="1:10" s="9" customFormat="1" ht="15" customHeight="1" x14ac:dyDescent="0.25">
      <c r="A35" s="81">
        <v>29</v>
      </c>
      <c r="B35" s="96" t="s">
        <v>54</v>
      </c>
      <c r="C35" s="52" t="s">
        <v>134</v>
      </c>
      <c r="D35" s="52" t="s">
        <v>139</v>
      </c>
      <c r="E35" s="25">
        <v>500000</v>
      </c>
      <c r="F35" s="60">
        <v>456552</v>
      </c>
      <c r="G35" s="60">
        <v>393172</v>
      </c>
      <c r="H35" s="25">
        <v>500000</v>
      </c>
      <c r="I35" s="85">
        <f t="shared" si="3"/>
        <v>1.0951655014105732</v>
      </c>
    </row>
    <row r="36" spans="1:10" s="9" customFormat="1" ht="15" customHeight="1" x14ac:dyDescent="0.25">
      <c r="A36" s="81">
        <v>30</v>
      </c>
      <c r="B36" s="96" t="s">
        <v>56</v>
      </c>
      <c r="C36" s="52" t="s">
        <v>506</v>
      </c>
      <c r="D36" s="52" t="s">
        <v>140</v>
      </c>
      <c r="E36" s="25">
        <v>110000</v>
      </c>
      <c r="F36" s="60">
        <v>110000</v>
      </c>
      <c r="G36" s="60">
        <v>83203</v>
      </c>
      <c r="H36" s="25">
        <v>95000</v>
      </c>
      <c r="I36" s="85">
        <f t="shared" si="3"/>
        <v>0.86363636363636365</v>
      </c>
    </row>
    <row r="37" spans="1:10" s="9" customFormat="1" ht="15" customHeight="1" x14ac:dyDescent="0.25">
      <c r="A37" s="81">
        <v>31</v>
      </c>
      <c r="B37" s="96" t="s">
        <v>135</v>
      </c>
      <c r="C37" s="52" t="s">
        <v>136</v>
      </c>
      <c r="D37" s="52" t="s">
        <v>141</v>
      </c>
      <c r="E37" s="25">
        <v>3932600</v>
      </c>
      <c r="F37" s="60">
        <v>3933881</v>
      </c>
      <c r="G37" s="60">
        <v>3443279</v>
      </c>
      <c r="H37" s="25">
        <v>8984000</v>
      </c>
      <c r="I37" s="85">
        <f t="shared" si="3"/>
        <v>2.2837498134793606</v>
      </c>
    </row>
    <row r="38" spans="1:10" s="12" customFormat="1" ht="15" customHeight="1" x14ac:dyDescent="0.25">
      <c r="A38" s="81">
        <v>32</v>
      </c>
      <c r="B38" s="96" t="s">
        <v>137</v>
      </c>
      <c r="C38" s="52" t="s">
        <v>138</v>
      </c>
      <c r="D38" s="52" t="s">
        <v>142</v>
      </c>
      <c r="E38" s="25">
        <v>60000</v>
      </c>
      <c r="F38" s="60">
        <v>60000</v>
      </c>
      <c r="G38" s="60">
        <v>0</v>
      </c>
      <c r="H38" s="25">
        <v>30000</v>
      </c>
      <c r="I38" s="88">
        <f t="shared" si="3"/>
        <v>0.5</v>
      </c>
    </row>
    <row r="39" spans="1:10" s="9" customFormat="1" ht="15" customHeight="1" x14ac:dyDescent="0.25">
      <c r="A39" s="81">
        <v>33</v>
      </c>
      <c r="B39" s="96" t="s">
        <v>143</v>
      </c>
      <c r="C39" s="52" t="s">
        <v>144</v>
      </c>
      <c r="D39" s="52" t="s">
        <v>145</v>
      </c>
      <c r="E39" s="25">
        <f t="shared" ref="E39" si="10">SUM(E40:E41)</f>
        <v>677805</v>
      </c>
      <c r="F39" s="25">
        <f t="shared" ref="F39:H39" si="11">SUM(F40:F41)</f>
        <v>677651</v>
      </c>
      <c r="G39" s="25">
        <f t="shared" si="11"/>
        <v>649350</v>
      </c>
      <c r="H39" s="25">
        <f t="shared" si="11"/>
        <v>1906839</v>
      </c>
      <c r="I39" s="85">
        <f t="shared" si="3"/>
        <v>2.8138953532127893</v>
      </c>
    </row>
    <row r="40" spans="1:10" s="9" customFormat="1" ht="15" customHeight="1" x14ac:dyDescent="0.25">
      <c r="A40" s="81">
        <v>34</v>
      </c>
      <c r="B40" s="100" t="s">
        <v>371</v>
      </c>
      <c r="C40" s="49" t="s">
        <v>375</v>
      </c>
      <c r="D40" s="49" t="s">
        <v>146</v>
      </c>
      <c r="E40" s="26">
        <v>677500</v>
      </c>
      <c r="F40" s="58">
        <v>677500</v>
      </c>
      <c r="G40" s="58">
        <v>649347</v>
      </c>
      <c r="H40" s="26">
        <v>1906500</v>
      </c>
      <c r="I40" s="87">
        <f t="shared" si="3"/>
        <v>2.8140221402214021</v>
      </c>
    </row>
    <row r="41" spans="1:10" ht="15" customHeight="1" x14ac:dyDescent="0.25">
      <c r="A41" s="81">
        <v>35</v>
      </c>
      <c r="B41" s="100" t="s">
        <v>372</v>
      </c>
      <c r="C41" s="49" t="s">
        <v>378</v>
      </c>
      <c r="D41" s="49" t="s">
        <v>151</v>
      </c>
      <c r="E41" s="26">
        <v>305</v>
      </c>
      <c r="F41" s="58">
        <v>151</v>
      </c>
      <c r="G41" s="58">
        <v>3</v>
      </c>
      <c r="H41" s="26">
        <v>339</v>
      </c>
      <c r="I41" s="87">
        <f t="shared" si="3"/>
        <v>2.2450331125827816</v>
      </c>
      <c r="J41" s="16"/>
    </row>
    <row r="42" spans="1:10" ht="15" customHeight="1" x14ac:dyDescent="0.25">
      <c r="A42" s="81">
        <v>36</v>
      </c>
      <c r="B42" s="101" t="s">
        <v>33</v>
      </c>
      <c r="C42" s="203" t="s">
        <v>11</v>
      </c>
      <c r="D42" s="204"/>
      <c r="E42" s="69">
        <f>E21+E33+E34</f>
        <v>25577000</v>
      </c>
      <c r="F42" s="69">
        <f t="shared" ref="F42" si="12">F21+F33+F34</f>
        <v>27022052</v>
      </c>
      <c r="G42" s="69">
        <f>G21+G33+G34</f>
        <v>26352972</v>
      </c>
      <c r="H42" s="69">
        <f>H21+H33+H34</f>
        <v>31144000</v>
      </c>
      <c r="I42" s="88">
        <f t="shared" si="3"/>
        <v>1.1525401549815684</v>
      </c>
      <c r="J42" s="28"/>
    </row>
    <row r="43" spans="1:10" ht="15" customHeight="1" x14ac:dyDescent="0.25">
      <c r="A43" s="81">
        <v>37</v>
      </c>
      <c r="B43" s="104" t="s">
        <v>34</v>
      </c>
      <c r="C43" s="203" t="s">
        <v>12</v>
      </c>
      <c r="D43" s="204"/>
      <c r="E43" s="27">
        <v>0</v>
      </c>
      <c r="F43" s="27">
        <v>0</v>
      </c>
      <c r="G43" s="27">
        <v>0</v>
      </c>
      <c r="H43" s="27">
        <v>0</v>
      </c>
      <c r="I43" s="160"/>
    </row>
    <row r="44" spans="1:10" ht="15" customHeight="1" x14ac:dyDescent="0.25">
      <c r="A44" s="81">
        <v>38</v>
      </c>
      <c r="B44" s="104" t="s">
        <v>35</v>
      </c>
      <c r="C44" s="203" t="s">
        <v>15</v>
      </c>
      <c r="D44" s="204"/>
      <c r="E44" s="69">
        <v>0</v>
      </c>
      <c r="F44" s="69">
        <v>0</v>
      </c>
      <c r="G44" s="69">
        <v>0</v>
      </c>
      <c r="H44" s="69">
        <v>0</v>
      </c>
      <c r="I44" s="160"/>
    </row>
    <row r="45" spans="1:10" s="9" customFormat="1" ht="15" customHeight="1" x14ac:dyDescent="0.25">
      <c r="A45" s="148">
        <v>39</v>
      </c>
      <c r="B45" s="217" t="s">
        <v>57</v>
      </c>
      <c r="C45" s="218"/>
      <c r="D45" s="219"/>
      <c r="E45" s="89">
        <f>E21+E33+E34</f>
        <v>25577000</v>
      </c>
      <c r="F45" s="89">
        <f>F21+F33+F34</f>
        <v>27022052</v>
      </c>
      <c r="G45" s="89">
        <f>G21+G33+G34</f>
        <v>26352972</v>
      </c>
      <c r="H45" s="89">
        <f>H21+H33+H34</f>
        <v>31144000</v>
      </c>
      <c r="I45" s="90">
        <f t="shared" si="3"/>
        <v>1.1525401549815684</v>
      </c>
    </row>
    <row r="46" spans="1:10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10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  <row r="48" spans="1:10" x14ac:dyDescent="0.25">
      <c r="H48" s="18"/>
    </row>
    <row r="49" spans="8:8" x14ac:dyDescent="0.25">
      <c r="H49" s="19"/>
    </row>
  </sheetData>
  <sheetProtection selectLockedCells="1" selectUnlockedCells="1"/>
  <mergeCells count="11">
    <mergeCell ref="B45:D45"/>
    <mergeCell ref="A4:I4"/>
    <mergeCell ref="C42:D42"/>
    <mergeCell ref="C43:D43"/>
    <mergeCell ref="C44:D44"/>
    <mergeCell ref="B19:D19"/>
    <mergeCell ref="B8:I8"/>
    <mergeCell ref="B20:I20"/>
    <mergeCell ref="C18:D18"/>
    <mergeCell ref="C14:D14"/>
    <mergeCell ref="C15:D15"/>
  </mergeCells>
  <phoneticPr fontId="16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zoomScaleNormal="100" workbookViewId="0"/>
  </sheetViews>
  <sheetFormatPr defaultRowHeight="13.2" x14ac:dyDescent="0.25"/>
  <cols>
    <col min="1" max="1" width="5.6640625" customWidth="1"/>
    <col min="2" max="2" width="6.33203125" style="1" customWidth="1"/>
    <col min="3" max="3" width="57.44140625" style="1" customWidth="1"/>
    <col min="4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2:7" ht="13.5" customHeight="1" x14ac:dyDescent="0.25">
      <c r="D1" s="2" t="s">
        <v>280</v>
      </c>
      <c r="E1"/>
      <c r="F1"/>
    </row>
    <row r="2" spans="2:7" ht="13.5" customHeight="1" x14ac:dyDescent="0.25">
      <c r="D2" s="2" t="str">
        <f>'1. melléklet'!H2</f>
        <v>az 3/2023. ( II.17.) önkormányzati rendelethez</v>
      </c>
      <c r="E2"/>
      <c r="F2"/>
    </row>
    <row r="3" spans="2:7" ht="9.75" customHeight="1" x14ac:dyDescent="0.25"/>
    <row r="4" spans="2:7" ht="13.5" customHeight="1" x14ac:dyDescent="0.25">
      <c r="B4" s="220" t="s">
        <v>521</v>
      </c>
      <c r="C4" s="220"/>
      <c r="D4" s="220"/>
      <c r="E4" s="135"/>
      <c r="F4" s="56"/>
      <c r="G4" s="56"/>
    </row>
    <row r="5" spans="2:7" ht="9.75" customHeight="1" x14ac:dyDescent="0.25">
      <c r="B5" s="55"/>
      <c r="C5" s="55"/>
      <c r="D5" s="55"/>
      <c r="E5" s="55"/>
      <c r="F5" s="56"/>
      <c r="G5" s="56"/>
    </row>
    <row r="6" spans="2:7" s="9" customFormat="1" ht="14.25" customHeight="1" x14ac:dyDescent="0.25">
      <c r="B6" s="136"/>
      <c r="C6" s="136" t="s">
        <v>33</v>
      </c>
      <c r="D6" s="137" t="s">
        <v>34</v>
      </c>
    </row>
    <row r="7" spans="2:7" s="9" customFormat="1" ht="24" x14ac:dyDescent="0.25">
      <c r="B7" s="136">
        <v>1</v>
      </c>
      <c r="C7" s="136" t="s">
        <v>60</v>
      </c>
      <c r="D7" s="80" t="s">
        <v>513</v>
      </c>
    </row>
    <row r="8" spans="2:7" s="9" customFormat="1" ht="14.25" customHeight="1" x14ac:dyDescent="0.25">
      <c r="B8" s="138">
        <v>2</v>
      </c>
      <c r="C8" s="139" t="s">
        <v>29</v>
      </c>
      <c r="D8" s="140">
        <f>SUM(D9:D11)</f>
        <v>15909300</v>
      </c>
    </row>
    <row r="9" spans="2:7" s="9" customFormat="1" ht="13.5" customHeight="1" x14ac:dyDescent="0.25">
      <c r="B9" s="81">
        <v>3</v>
      </c>
      <c r="C9" s="52" t="s">
        <v>327</v>
      </c>
      <c r="D9" s="57">
        <v>2540000</v>
      </c>
    </row>
    <row r="10" spans="2:7" s="9" customFormat="1" ht="13.5" customHeight="1" x14ac:dyDescent="0.25">
      <c r="B10" s="81">
        <v>4</v>
      </c>
      <c r="C10" s="52" t="s">
        <v>328</v>
      </c>
      <c r="D10" s="57">
        <v>5000000</v>
      </c>
    </row>
    <row r="11" spans="2:7" s="9" customFormat="1" x14ac:dyDescent="0.25">
      <c r="B11" s="81">
        <v>5</v>
      </c>
      <c r="C11" s="76" t="s">
        <v>528</v>
      </c>
      <c r="D11" s="57">
        <v>8369300</v>
      </c>
    </row>
    <row r="12" spans="2:7" s="9" customFormat="1" ht="14.25" customHeight="1" x14ac:dyDescent="0.25">
      <c r="B12" s="138">
        <v>6</v>
      </c>
      <c r="C12" s="139" t="s">
        <v>30</v>
      </c>
      <c r="D12" s="140">
        <f>SUM(D13:D33)</f>
        <v>381807997</v>
      </c>
    </row>
    <row r="13" spans="2:7" s="9" customFormat="1" ht="13.5" customHeight="1" x14ac:dyDescent="0.25">
      <c r="B13" s="81">
        <v>7</v>
      </c>
      <c r="C13" s="52" t="s">
        <v>333</v>
      </c>
      <c r="D13" s="57">
        <v>127000</v>
      </c>
    </row>
    <row r="14" spans="2:7" s="9" customFormat="1" ht="13.5" customHeight="1" x14ac:dyDescent="0.25">
      <c r="B14" s="81">
        <v>8</v>
      </c>
      <c r="C14" s="52" t="s">
        <v>523</v>
      </c>
      <c r="D14" s="57">
        <v>193080800</v>
      </c>
    </row>
    <row r="15" spans="2:7" s="9" customFormat="1" ht="13.5" customHeight="1" x14ac:dyDescent="0.25">
      <c r="B15" s="81">
        <v>9</v>
      </c>
      <c r="C15" s="52" t="s">
        <v>334</v>
      </c>
      <c r="D15" s="57">
        <v>5080000</v>
      </c>
      <c r="E15" s="22"/>
    </row>
    <row r="16" spans="2:7" s="9" customFormat="1" ht="13.5" customHeight="1" x14ac:dyDescent="0.25">
      <c r="B16" s="81">
        <v>10</v>
      </c>
      <c r="C16" s="52" t="s">
        <v>524</v>
      </c>
      <c r="D16" s="57">
        <v>3016250</v>
      </c>
      <c r="E16" s="22"/>
    </row>
    <row r="17" spans="2:7" s="9" customFormat="1" ht="13.5" customHeight="1" x14ac:dyDescent="0.25">
      <c r="B17" s="81">
        <v>11</v>
      </c>
      <c r="C17" s="52" t="s">
        <v>525</v>
      </c>
      <c r="D17" s="57">
        <v>1270000</v>
      </c>
      <c r="E17" s="22"/>
      <c r="F17" s="22"/>
    </row>
    <row r="18" spans="2:7" s="9" customFormat="1" ht="24" x14ac:dyDescent="0.25">
      <c r="B18" s="81">
        <v>12</v>
      </c>
      <c r="C18" s="77" t="s">
        <v>460</v>
      </c>
      <c r="D18" s="57">
        <v>607990</v>
      </c>
      <c r="G18" s="22"/>
    </row>
    <row r="19" spans="2:7" s="9" customFormat="1" ht="13.5" customHeight="1" x14ac:dyDescent="0.25">
      <c r="B19" s="81">
        <v>13</v>
      </c>
      <c r="C19" s="77" t="s">
        <v>461</v>
      </c>
      <c r="D19" s="57">
        <v>3839400</v>
      </c>
      <c r="E19" s="22"/>
    </row>
    <row r="20" spans="2:7" s="17" customFormat="1" ht="13.5" customHeight="1" x14ac:dyDescent="0.25">
      <c r="B20" s="81">
        <v>14</v>
      </c>
      <c r="C20" s="52" t="s">
        <v>462</v>
      </c>
      <c r="D20" s="57">
        <v>600000</v>
      </c>
      <c r="E20" s="67"/>
    </row>
    <row r="21" spans="2:7" s="17" customFormat="1" ht="13.5" customHeight="1" x14ac:dyDescent="0.25">
      <c r="B21" s="81">
        <v>15</v>
      </c>
      <c r="C21" s="52" t="s">
        <v>463</v>
      </c>
      <c r="D21" s="57">
        <v>1980118</v>
      </c>
    </row>
    <row r="22" spans="2:7" s="9" customFormat="1" ht="13.5" customHeight="1" x14ac:dyDescent="0.25">
      <c r="B22" s="81">
        <v>16</v>
      </c>
      <c r="C22" s="52" t="s">
        <v>464</v>
      </c>
      <c r="D22" s="57">
        <v>952500</v>
      </c>
      <c r="F22" s="22"/>
    </row>
    <row r="23" spans="2:7" s="9" customFormat="1" ht="13.5" customHeight="1" x14ac:dyDescent="0.25">
      <c r="B23" s="81">
        <v>17</v>
      </c>
      <c r="C23" s="52" t="s">
        <v>465</v>
      </c>
      <c r="D23" s="57">
        <v>2078392</v>
      </c>
    </row>
    <row r="24" spans="2:7" s="9" customFormat="1" ht="13.5" customHeight="1" x14ac:dyDescent="0.25">
      <c r="B24" s="81">
        <v>18</v>
      </c>
      <c r="C24" s="52" t="s">
        <v>466</v>
      </c>
      <c r="D24" s="57">
        <v>101600</v>
      </c>
    </row>
    <row r="25" spans="2:7" s="9" customFormat="1" ht="36" x14ac:dyDescent="0.25">
      <c r="B25" s="81">
        <v>19</v>
      </c>
      <c r="C25" s="77" t="s">
        <v>467</v>
      </c>
      <c r="D25" s="57">
        <v>137370097</v>
      </c>
      <c r="E25" s="22"/>
    </row>
    <row r="26" spans="2:7" s="9" customFormat="1" ht="24" x14ac:dyDescent="0.25">
      <c r="B26" s="81">
        <v>20</v>
      </c>
      <c r="C26" s="76" t="s">
        <v>526</v>
      </c>
      <c r="D26" s="57">
        <v>2863850</v>
      </c>
      <c r="E26" s="22"/>
    </row>
    <row r="27" spans="2:7" s="9" customFormat="1" ht="24" x14ac:dyDescent="0.25">
      <c r="B27" s="81">
        <v>21</v>
      </c>
      <c r="C27" s="77" t="s">
        <v>527</v>
      </c>
      <c r="D27" s="57">
        <v>1905000</v>
      </c>
      <c r="E27" s="22"/>
    </row>
    <row r="28" spans="2:7" s="9" customFormat="1" ht="13.5" customHeight="1" x14ac:dyDescent="0.25">
      <c r="B28" s="81">
        <v>22</v>
      </c>
      <c r="C28" s="52" t="s">
        <v>335</v>
      </c>
      <c r="D28" s="57">
        <v>13716000</v>
      </c>
    </row>
    <row r="29" spans="2:7" s="9" customFormat="1" ht="13.5" customHeight="1" x14ac:dyDescent="0.25">
      <c r="B29" s="81">
        <v>23</v>
      </c>
      <c r="C29" s="52" t="s">
        <v>529</v>
      </c>
      <c r="D29" s="57">
        <v>3810000</v>
      </c>
      <c r="E29" s="22"/>
      <c r="F29" s="22"/>
    </row>
    <row r="30" spans="2:7" s="9" customFormat="1" ht="13.5" customHeight="1" x14ac:dyDescent="0.25">
      <c r="B30" s="81">
        <v>24</v>
      </c>
      <c r="C30" s="52" t="s">
        <v>329</v>
      </c>
      <c r="D30" s="57">
        <v>254000</v>
      </c>
    </row>
    <row r="31" spans="2:7" s="9" customFormat="1" ht="13.5" customHeight="1" x14ac:dyDescent="0.25">
      <c r="B31" s="81">
        <v>25</v>
      </c>
      <c r="C31" s="52" t="s">
        <v>468</v>
      </c>
      <c r="D31" s="57">
        <v>3100000</v>
      </c>
    </row>
    <row r="32" spans="2:7" s="9" customFormat="1" ht="13.5" customHeight="1" x14ac:dyDescent="0.25">
      <c r="B32" s="81">
        <v>26</v>
      </c>
      <c r="C32" s="52" t="s">
        <v>311</v>
      </c>
      <c r="D32" s="57">
        <v>340000</v>
      </c>
    </row>
    <row r="33" spans="2:4" s="9" customFormat="1" ht="13.5" customHeight="1" x14ac:dyDescent="0.25">
      <c r="B33" s="81">
        <v>27</v>
      </c>
      <c r="C33" s="52" t="s">
        <v>330</v>
      </c>
      <c r="D33" s="57">
        <v>5715000</v>
      </c>
    </row>
    <row r="34" spans="2:4" s="9" customFormat="1" ht="14.25" customHeight="1" x14ac:dyDescent="0.25">
      <c r="B34" s="171">
        <v>28</v>
      </c>
      <c r="C34" s="139" t="s">
        <v>62</v>
      </c>
      <c r="D34" s="140">
        <v>0</v>
      </c>
    </row>
    <row r="35" spans="2:4" s="9" customFormat="1" ht="14.25" customHeight="1" x14ac:dyDescent="0.25">
      <c r="B35" s="172">
        <v>29</v>
      </c>
      <c r="C35" s="141" t="s">
        <v>63</v>
      </c>
      <c r="D35" s="142">
        <f>D8+D12+D34</f>
        <v>397717297</v>
      </c>
    </row>
    <row r="36" spans="2:4" s="9" customFormat="1" ht="14.25" customHeight="1" x14ac:dyDescent="0.25">
      <c r="B36" s="1"/>
      <c r="C36" s="1"/>
      <c r="D36" s="1"/>
    </row>
  </sheetData>
  <sheetProtection selectLockedCells="1" selectUnlockedCells="1"/>
  <mergeCells count="1">
    <mergeCell ref="B4:D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31" customWidth="1"/>
    <col min="2" max="2" width="35.109375" style="31" customWidth="1"/>
    <col min="3" max="5" width="10.44140625" style="31" customWidth="1"/>
    <col min="6" max="6" width="8.6640625" style="30" customWidth="1"/>
    <col min="7" max="16384" width="9.109375" style="30"/>
  </cols>
  <sheetData>
    <row r="1" spans="1:6" ht="15" customHeight="1" x14ac:dyDescent="0.25">
      <c r="F1" s="29" t="s">
        <v>445</v>
      </c>
    </row>
    <row r="2" spans="1:6" ht="15" customHeight="1" x14ac:dyDescent="0.25">
      <c r="F2" s="29" t="str">
        <f>'1. melléklet'!H2</f>
        <v>az 3/2023. ( II.17.) önkormányzati rendelethez</v>
      </c>
    </row>
    <row r="3" spans="1:6" ht="15" customHeight="1" x14ac:dyDescent="0.25">
      <c r="A3" s="35"/>
    </row>
    <row r="4" spans="1:6" ht="15" customHeight="1" x14ac:dyDescent="0.25">
      <c r="A4" s="221" t="s">
        <v>522</v>
      </c>
      <c r="B4" s="221"/>
      <c r="C4" s="221"/>
      <c r="D4" s="221"/>
      <c r="E4" s="221"/>
      <c r="F4" s="221"/>
    </row>
    <row r="5" spans="1:6" ht="15" customHeight="1" x14ac:dyDescent="0.25">
      <c r="A5" s="36"/>
      <c r="B5" s="36"/>
      <c r="C5" s="36"/>
      <c r="D5" s="36"/>
      <c r="E5" s="36"/>
      <c r="F5" s="37"/>
    </row>
    <row r="6" spans="1:6" ht="15" customHeight="1" x14ac:dyDescent="0.25">
      <c r="A6" s="130"/>
      <c r="B6" s="130" t="s">
        <v>405</v>
      </c>
      <c r="C6" s="131" t="s">
        <v>348</v>
      </c>
      <c r="D6" s="80" t="s">
        <v>402</v>
      </c>
      <c r="E6" s="80" t="s">
        <v>403</v>
      </c>
      <c r="F6" s="80" t="s">
        <v>404</v>
      </c>
    </row>
    <row r="7" spans="1:6" ht="40.799999999999997" x14ac:dyDescent="0.25">
      <c r="A7" s="131">
        <v>1</v>
      </c>
      <c r="B7" s="131" t="s">
        <v>48</v>
      </c>
      <c r="C7" s="80" t="s">
        <v>337</v>
      </c>
      <c r="D7" s="80" t="s">
        <v>511</v>
      </c>
      <c r="E7" s="80" t="s">
        <v>513</v>
      </c>
      <c r="F7" s="82" t="s">
        <v>514</v>
      </c>
    </row>
    <row r="8" spans="1:6" ht="18" customHeight="1" x14ac:dyDescent="0.25">
      <c r="A8" s="167">
        <v>2</v>
      </c>
      <c r="B8" s="168" t="s">
        <v>14</v>
      </c>
      <c r="C8" s="169">
        <f>SUM(C9:C10)</f>
        <v>121539672</v>
      </c>
      <c r="D8" s="169">
        <f t="shared" ref="D8:E8" si="0">SUM(D9:D10)</f>
        <v>281971778</v>
      </c>
      <c r="E8" s="169">
        <f t="shared" si="0"/>
        <v>81708571</v>
      </c>
      <c r="F8" s="170">
        <f>E8/D8</f>
        <v>0.2897757058509593</v>
      </c>
    </row>
    <row r="9" spans="1:6" ht="18" customHeight="1" x14ac:dyDescent="0.25">
      <c r="A9" s="131">
        <v>3</v>
      </c>
      <c r="B9" s="132" t="s">
        <v>398</v>
      </c>
      <c r="C9" s="133">
        <v>0</v>
      </c>
      <c r="D9" s="133">
        <v>0</v>
      </c>
      <c r="E9" s="133">
        <v>4035354</v>
      </c>
      <c r="F9" s="176"/>
    </row>
    <row r="10" spans="1:6" ht="18" customHeight="1" x14ac:dyDescent="0.25">
      <c r="A10" s="131">
        <v>4</v>
      </c>
      <c r="B10" s="132" t="s">
        <v>342</v>
      </c>
      <c r="C10" s="133">
        <f>'3. melléklet'!E78</f>
        <v>121539672</v>
      </c>
      <c r="D10" s="133">
        <f>'3. melléklet'!F78</f>
        <v>281971778</v>
      </c>
      <c r="E10" s="133">
        <f>'2. melléklet'!K15-'6. melléklet'!E9</f>
        <v>77673217</v>
      </c>
      <c r="F10" s="134">
        <f t="shared" ref="F10:F14" si="1">E10/D10</f>
        <v>0.2754645076572167</v>
      </c>
    </row>
    <row r="11" spans="1:6" ht="18" customHeight="1" x14ac:dyDescent="0.25">
      <c r="A11" s="167">
        <v>5</v>
      </c>
      <c r="B11" s="168" t="s">
        <v>459</v>
      </c>
      <c r="C11" s="169">
        <v>0</v>
      </c>
      <c r="D11" s="169">
        <v>0</v>
      </c>
      <c r="E11" s="169">
        <v>0</v>
      </c>
      <c r="F11" s="175"/>
    </row>
    <row r="12" spans="1:6" ht="18" customHeight="1" x14ac:dyDescent="0.25">
      <c r="A12" s="131">
        <v>6</v>
      </c>
      <c r="B12" s="132" t="s">
        <v>398</v>
      </c>
      <c r="C12" s="133">
        <v>0</v>
      </c>
      <c r="D12" s="133">
        <v>0</v>
      </c>
      <c r="E12" s="133">
        <v>0</v>
      </c>
      <c r="F12" s="176"/>
    </row>
    <row r="13" spans="1:6" ht="18" customHeight="1" x14ac:dyDescent="0.25">
      <c r="A13" s="131">
        <v>7</v>
      </c>
      <c r="B13" s="132" t="s">
        <v>342</v>
      </c>
      <c r="C13" s="133">
        <v>0</v>
      </c>
      <c r="D13" s="133">
        <v>0</v>
      </c>
      <c r="E13" s="133">
        <v>0</v>
      </c>
      <c r="F13" s="176"/>
    </row>
    <row r="14" spans="1:6" ht="18" customHeight="1" x14ac:dyDescent="0.25">
      <c r="A14" s="163">
        <v>8</v>
      </c>
      <c r="B14" s="164" t="s">
        <v>399</v>
      </c>
      <c r="C14" s="165">
        <f>C8+C11</f>
        <v>121539672</v>
      </c>
      <c r="D14" s="165">
        <f t="shared" ref="D14:E14" si="2">D8+D11</f>
        <v>281971778</v>
      </c>
      <c r="E14" s="165">
        <f t="shared" si="2"/>
        <v>81708571</v>
      </c>
      <c r="F14" s="166">
        <f t="shared" si="1"/>
        <v>0.2897757058509593</v>
      </c>
    </row>
  </sheetData>
  <mergeCells count="1">
    <mergeCell ref="A4:F4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I11" sqref="I11"/>
    </sheetView>
  </sheetViews>
  <sheetFormatPr defaultRowHeight="13.2" x14ac:dyDescent="0.25"/>
  <cols>
    <col min="1" max="1" width="6" style="156" customWidth="1"/>
    <col min="2" max="2" width="42" style="1" customWidth="1"/>
    <col min="3" max="4" width="10.109375" style="1" customWidth="1"/>
    <col min="5" max="6" width="10.109375" customWidth="1"/>
  </cols>
  <sheetData>
    <row r="1" spans="1:6" s="9" customFormat="1" ht="15" customHeight="1" x14ac:dyDescent="0.25">
      <c r="A1" s="154"/>
      <c r="F1" s="2" t="s">
        <v>281</v>
      </c>
    </row>
    <row r="2" spans="1:6" s="9" customFormat="1" ht="15" customHeight="1" x14ac:dyDescent="0.25">
      <c r="A2" s="154"/>
      <c r="B2" s="1"/>
      <c r="C2" s="1"/>
      <c r="D2" s="1"/>
      <c r="E2" s="1"/>
      <c r="F2" s="2" t="str">
        <f>'1. melléklet'!H2</f>
        <v>az 3/2023. ( II.17.) önkormányzati rendelethez</v>
      </c>
    </row>
    <row r="3" spans="1:6" s="9" customFormat="1" ht="15" customHeight="1" x14ac:dyDescent="0.25">
      <c r="A3" s="154"/>
      <c r="B3" s="12"/>
      <c r="C3" s="12"/>
      <c r="D3" s="12"/>
    </row>
    <row r="4" spans="1:6" s="9" customFormat="1" ht="18" customHeight="1" x14ac:dyDescent="0.25">
      <c r="A4" s="222" t="s">
        <v>443</v>
      </c>
      <c r="B4" s="222"/>
      <c r="C4" s="222"/>
      <c r="D4" s="222"/>
      <c r="E4" s="222"/>
      <c r="F4" s="222"/>
    </row>
    <row r="5" spans="1:6" s="9" customFormat="1" ht="15" customHeight="1" x14ac:dyDescent="0.25">
      <c r="A5" s="155"/>
      <c r="B5" s="12"/>
      <c r="C5" s="12"/>
      <c r="D5" s="12"/>
      <c r="E5" s="12"/>
    </row>
    <row r="6" spans="1:6" ht="15" customHeight="1" x14ac:dyDescent="0.25">
      <c r="A6" s="76"/>
      <c r="B6" s="81" t="s">
        <v>405</v>
      </c>
      <c r="C6" s="81" t="s">
        <v>348</v>
      </c>
      <c r="D6" s="81" t="s">
        <v>35</v>
      </c>
      <c r="E6" s="81" t="s">
        <v>36</v>
      </c>
      <c r="F6" s="81" t="s">
        <v>37</v>
      </c>
    </row>
    <row r="7" spans="1:6" s="9" customFormat="1" ht="24" x14ac:dyDescent="0.25">
      <c r="A7" s="136">
        <v>1</v>
      </c>
      <c r="B7" s="80" t="s">
        <v>1</v>
      </c>
      <c r="C7" s="80" t="s">
        <v>438</v>
      </c>
      <c r="D7" s="80" t="s">
        <v>439</v>
      </c>
      <c r="E7" s="80" t="s">
        <v>440</v>
      </c>
      <c r="F7" s="80" t="s">
        <v>541</v>
      </c>
    </row>
    <row r="8" spans="1:6" s="9" customFormat="1" ht="15" customHeight="1" x14ac:dyDescent="0.25">
      <c r="A8" s="136">
        <v>2</v>
      </c>
      <c r="B8" s="61" t="s">
        <v>426</v>
      </c>
      <c r="C8" s="80">
        <v>0</v>
      </c>
      <c r="D8" s="80">
        <v>0</v>
      </c>
      <c r="E8" s="80">
        <v>0</v>
      </c>
      <c r="F8" s="80">
        <v>0</v>
      </c>
    </row>
    <row r="9" spans="1:6" s="9" customFormat="1" ht="15" customHeight="1" x14ac:dyDescent="0.25">
      <c r="A9" s="136">
        <v>3</v>
      </c>
      <c r="B9" s="61" t="s">
        <v>427</v>
      </c>
      <c r="C9" s="80">
        <v>0</v>
      </c>
      <c r="D9" s="80">
        <v>0</v>
      </c>
      <c r="E9" s="80">
        <v>0</v>
      </c>
      <c r="F9" s="80">
        <v>0</v>
      </c>
    </row>
    <row r="10" spans="1:6" s="9" customFormat="1" ht="15" customHeight="1" x14ac:dyDescent="0.25">
      <c r="A10" s="136">
        <v>4</v>
      </c>
      <c r="B10" s="61" t="s">
        <v>428</v>
      </c>
      <c r="C10" s="80">
        <v>0</v>
      </c>
      <c r="D10" s="80">
        <v>0</v>
      </c>
      <c r="E10" s="80">
        <v>0</v>
      </c>
      <c r="F10" s="80">
        <v>0</v>
      </c>
    </row>
    <row r="11" spans="1:6" s="9" customFormat="1" ht="15" customHeight="1" x14ac:dyDescent="0.25">
      <c r="A11" s="136">
        <v>5</v>
      </c>
      <c r="B11" s="61" t="s">
        <v>429</v>
      </c>
      <c r="C11" s="80">
        <v>0</v>
      </c>
      <c r="D11" s="80">
        <v>0</v>
      </c>
      <c r="E11" s="80">
        <v>0</v>
      </c>
      <c r="F11" s="80">
        <v>0</v>
      </c>
    </row>
    <row r="12" spans="1:6" s="9" customFormat="1" ht="24" x14ac:dyDescent="0.25">
      <c r="A12" s="136">
        <v>6</v>
      </c>
      <c r="B12" s="61" t="s">
        <v>430</v>
      </c>
      <c r="C12" s="80">
        <v>0</v>
      </c>
      <c r="D12" s="80">
        <v>0</v>
      </c>
      <c r="E12" s="80">
        <v>0</v>
      </c>
      <c r="F12" s="80">
        <v>0</v>
      </c>
    </row>
    <row r="13" spans="1:6" s="9" customFormat="1" ht="24" x14ac:dyDescent="0.25">
      <c r="A13" s="136">
        <v>7</v>
      </c>
      <c r="B13" s="61" t="s">
        <v>431</v>
      </c>
      <c r="C13" s="80">
        <v>0</v>
      </c>
      <c r="D13" s="80">
        <v>0</v>
      </c>
      <c r="E13" s="80">
        <v>0</v>
      </c>
      <c r="F13" s="80">
        <v>0</v>
      </c>
    </row>
    <row r="14" spans="1:6" s="9" customFormat="1" ht="15" customHeight="1" x14ac:dyDescent="0.25">
      <c r="A14" s="157">
        <v>8</v>
      </c>
      <c r="B14" s="158" t="s">
        <v>441</v>
      </c>
      <c r="C14" s="159">
        <f>SUM(C8:C13)</f>
        <v>0</v>
      </c>
      <c r="D14" s="159">
        <f t="shared" ref="D14:F14" si="0">SUM(D8:D13)</f>
        <v>0</v>
      </c>
      <c r="E14" s="159">
        <f t="shared" si="0"/>
        <v>0</v>
      </c>
      <c r="F14" s="159">
        <f t="shared" si="0"/>
        <v>0</v>
      </c>
    </row>
    <row r="15" spans="1:6" s="9" customFormat="1" ht="15" customHeight="1" x14ac:dyDescent="0.25">
      <c r="A15" s="136">
        <v>9</v>
      </c>
      <c r="B15" s="128" t="s">
        <v>432</v>
      </c>
      <c r="C15" s="152">
        <f>'3. melléklet'!H19+'3. melléklet'!H20</f>
        <v>120500000</v>
      </c>
      <c r="D15" s="152">
        <v>121500000</v>
      </c>
      <c r="E15" s="152">
        <v>122500000</v>
      </c>
      <c r="F15" s="152">
        <v>123500000</v>
      </c>
    </row>
    <row r="16" spans="1:6" s="9" customFormat="1" ht="36" x14ac:dyDescent="0.25">
      <c r="A16" s="136">
        <v>10</v>
      </c>
      <c r="B16" s="61" t="s">
        <v>433</v>
      </c>
      <c r="C16" s="152">
        <f>'3. melléklet'!H40</f>
        <v>25800000</v>
      </c>
      <c r="D16" s="152">
        <v>0</v>
      </c>
      <c r="E16" s="152">
        <v>0</v>
      </c>
      <c r="F16" s="152">
        <v>0</v>
      </c>
    </row>
    <row r="17" spans="1:6" s="9" customFormat="1" ht="15" customHeight="1" x14ac:dyDescent="0.25">
      <c r="A17" s="136">
        <v>11</v>
      </c>
      <c r="B17" s="128" t="s">
        <v>434</v>
      </c>
      <c r="C17" s="152">
        <v>0</v>
      </c>
      <c r="D17" s="152">
        <v>0</v>
      </c>
      <c r="E17" s="152">
        <v>0</v>
      </c>
      <c r="F17" s="152">
        <v>0</v>
      </c>
    </row>
    <row r="18" spans="1:6" s="9" customFormat="1" ht="24" x14ac:dyDescent="0.25">
      <c r="A18" s="136">
        <v>12</v>
      </c>
      <c r="B18" s="128" t="s">
        <v>435</v>
      </c>
      <c r="C18" s="152">
        <f>'1. melléklet'!G37</f>
        <v>1727559</v>
      </c>
      <c r="D18" s="152">
        <v>3500000</v>
      </c>
      <c r="E18" s="152">
        <v>3500000</v>
      </c>
      <c r="F18" s="152">
        <v>3500000</v>
      </c>
    </row>
    <row r="19" spans="1:6" s="9" customFormat="1" ht="15" customHeight="1" x14ac:dyDescent="0.25">
      <c r="A19" s="136">
        <v>13</v>
      </c>
      <c r="B19" s="128" t="s">
        <v>436</v>
      </c>
      <c r="C19" s="152">
        <f>'3. melléklet'!H23</f>
        <v>1500000</v>
      </c>
      <c r="D19" s="152">
        <v>1500000</v>
      </c>
      <c r="E19" s="152">
        <v>1500000</v>
      </c>
      <c r="F19" s="152">
        <v>1500000</v>
      </c>
    </row>
    <row r="20" spans="1:6" s="9" customFormat="1" x14ac:dyDescent="0.25">
      <c r="A20" s="136">
        <v>14</v>
      </c>
      <c r="B20" s="128" t="s">
        <v>437</v>
      </c>
      <c r="C20" s="152">
        <v>0</v>
      </c>
      <c r="D20" s="152">
        <v>0</v>
      </c>
      <c r="E20" s="152">
        <v>0</v>
      </c>
      <c r="F20" s="152">
        <v>0</v>
      </c>
    </row>
    <row r="21" spans="1:6" s="9" customFormat="1" ht="15" customHeight="1" x14ac:dyDescent="0.25">
      <c r="A21" s="157">
        <v>15</v>
      </c>
      <c r="B21" s="151" t="s">
        <v>442</v>
      </c>
      <c r="C21" s="153">
        <f>SUM(C15:C19)</f>
        <v>149527559</v>
      </c>
      <c r="D21" s="153">
        <f>SUM(D15:D20)</f>
        <v>126500000</v>
      </c>
      <c r="E21" s="153">
        <f t="shared" ref="E21:F21" si="1">SUM(E15:E19)</f>
        <v>127500000</v>
      </c>
      <c r="F21" s="153">
        <f t="shared" si="1"/>
        <v>128500000</v>
      </c>
    </row>
    <row r="22" spans="1:6" s="9" customFormat="1" ht="15" customHeight="1" x14ac:dyDescent="0.25">
      <c r="A22" s="136">
        <v>16</v>
      </c>
      <c r="B22" s="128" t="s">
        <v>71</v>
      </c>
      <c r="C22" s="152">
        <f>C21*0.5</f>
        <v>74763779.5</v>
      </c>
      <c r="D22" s="152">
        <f t="shared" ref="D22:F22" si="2">D21*0.5</f>
        <v>63250000</v>
      </c>
      <c r="E22" s="152">
        <f t="shared" si="2"/>
        <v>63750000</v>
      </c>
      <c r="F22" s="152">
        <f t="shared" si="2"/>
        <v>64250000</v>
      </c>
    </row>
    <row r="23" spans="1:6" s="9" customFormat="1" ht="24" x14ac:dyDescent="0.25">
      <c r="A23" s="136">
        <v>17</v>
      </c>
      <c r="B23" s="61" t="s">
        <v>72</v>
      </c>
      <c r="C23" s="152">
        <v>0</v>
      </c>
      <c r="D23" s="152">
        <v>0</v>
      </c>
      <c r="E23" s="152">
        <v>0</v>
      </c>
      <c r="F23" s="152">
        <v>0</v>
      </c>
    </row>
    <row r="24" spans="1:6" s="9" customFormat="1" ht="24" x14ac:dyDescent="0.25">
      <c r="A24" s="136">
        <v>18</v>
      </c>
      <c r="B24" s="61" t="s">
        <v>73</v>
      </c>
      <c r="C24" s="152">
        <f>SUM(C22:C23)</f>
        <v>74763779.5</v>
      </c>
      <c r="D24" s="152">
        <f t="shared" ref="D24:F24" si="3">SUM(D22:D23)</f>
        <v>63250000</v>
      </c>
      <c r="E24" s="152">
        <f t="shared" si="3"/>
        <v>63750000</v>
      </c>
      <c r="F24" s="152">
        <f t="shared" si="3"/>
        <v>64250000</v>
      </c>
    </row>
  </sheetData>
  <sheetProtection selectLockedCells="1" selectUnlockedCells="1"/>
  <mergeCells count="1">
    <mergeCell ref="A4:F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19" zoomScaleNormal="100" zoomScaleSheetLayoutView="75" workbookViewId="0">
      <selection activeCell="A34" sqref="A34:XFD34"/>
    </sheetView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3" width="6.88671875" customWidth="1"/>
  </cols>
  <sheetData>
    <row r="1" spans="1:13" s="12" customFormat="1" ht="12" x14ac:dyDescent="0.25">
      <c r="M1" s="10" t="s">
        <v>446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az 3/2023. ( II.17.)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210" t="s">
        <v>536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3" s="12" customFormat="1" ht="12" x14ac:dyDescent="0.2">
      <c r="L5" s="4"/>
      <c r="M5" s="4"/>
    </row>
    <row r="6" spans="1:13" s="12" customFormat="1" ht="12" x14ac:dyDescent="0.25">
      <c r="A6" s="80"/>
      <c r="B6" s="82" t="s">
        <v>33</v>
      </c>
      <c r="C6" s="82" t="s">
        <v>34</v>
      </c>
      <c r="D6" s="82" t="s">
        <v>35</v>
      </c>
      <c r="E6" s="82" t="s">
        <v>36</v>
      </c>
      <c r="F6" s="82" t="s">
        <v>37</v>
      </c>
      <c r="G6" s="82" t="s">
        <v>38</v>
      </c>
      <c r="H6" s="82" t="s">
        <v>39</v>
      </c>
      <c r="I6" s="82" t="s">
        <v>40</v>
      </c>
      <c r="J6" s="82" t="s">
        <v>112</v>
      </c>
      <c r="K6" s="82" t="s">
        <v>41</v>
      </c>
      <c r="L6" s="116" t="s">
        <v>401</v>
      </c>
      <c r="M6" s="116" t="s">
        <v>113</v>
      </c>
    </row>
    <row r="7" spans="1:13" s="12" customFormat="1" ht="40.799999999999997" x14ac:dyDescent="0.25">
      <c r="A7" s="80">
        <v>1</v>
      </c>
      <c r="B7" s="82" t="s">
        <v>32</v>
      </c>
      <c r="C7" s="82" t="s">
        <v>530</v>
      </c>
      <c r="D7" s="82" t="s">
        <v>534</v>
      </c>
      <c r="E7" s="82" t="s">
        <v>535</v>
      </c>
      <c r="F7" s="82" t="s">
        <v>514</v>
      </c>
      <c r="G7" s="82" t="s">
        <v>531</v>
      </c>
      <c r="H7" s="82" t="s">
        <v>537</v>
      </c>
      <c r="I7" s="82" t="s">
        <v>540</v>
      </c>
      <c r="J7" s="82" t="s">
        <v>514</v>
      </c>
      <c r="K7" s="82" t="s">
        <v>102</v>
      </c>
      <c r="L7" s="82" t="s">
        <v>103</v>
      </c>
      <c r="M7" s="82" t="s">
        <v>483</v>
      </c>
    </row>
    <row r="8" spans="1:13" s="12" customFormat="1" ht="20.399999999999999" x14ac:dyDescent="0.25">
      <c r="A8" s="80">
        <v>2</v>
      </c>
      <c r="B8" s="117" t="s">
        <v>238</v>
      </c>
      <c r="C8" s="60">
        <v>8486744</v>
      </c>
      <c r="D8" s="60">
        <v>9028291</v>
      </c>
      <c r="E8" s="60">
        <v>12300744</v>
      </c>
      <c r="F8" s="118">
        <f>E8/D8</f>
        <v>1.3624664955970072</v>
      </c>
      <c r="G8" s="60">
        <v>43787208</v>
      </c>
      <c r="H8" s="60">
        <v>57796813</v>
      </c>
      <c r="I8" s="60">
        <v>39632518</v>
      </c>
      <c r="J8" s="118">
        <f>I8/H8</f>
        <v>0.68572151201485798</v>
      </c>
      <c r="K8" s="81" t="s">
        <v>104</v>
      </c>
      <c r="L8" s="81"/>
      <c r="M8" s="81"/>
    </row>
    <row r="9" spans="1:13" s="12" customFormat="1" ht="15" customHeight="1" x14ac:dyDescent="0.25">
      <c r="A9" s="80">
        <v>3</v>
      </c>
      <c r="B9" s="119" t="s">
        <v>256</v>
      </c>
      <c r="C9" s="60">
        <v>127000</v>
      </c>
      <c r="D9" s="60">
        <v>331500</v>
      </c>
      <c r="E9" s="60">
        <v>698500</v>
      </c>
      <c r="F9" s="118">
        <f t="shared" ref="F9:F12" si="0">E9/D9</f>
        <v>2.1070889894419307</v>
      </c>
      <c r="G9" s="60">
        <v>5130624</v>
      </c>
      <c r="H9" s="60">
        <v>5243624</v>
      </c>
      <c r="I9" s="60">
        <v>1873379</v>
      </c>
      <c r="J9" s="118">
        <f t="shared" ref="J9:J18" si="1">I9/H9</f>
        <v>0.35726798870399556</v>
      </c>
      <c r="K9" s="81" t="s">
        <v>104</v>
      </c>
      <c r="L9" s="81"/>
      <c r="M9" s="81"/>
    </row>
    <row r="10" spans="1:13" s="12" customFormat="1" ht="20.399999999999999" x14ac:dyDescent="0.25">
      <c r="A10" s="80">
        <v>4</v>
      </c>
      <c r="B10" s="117" t="s">
        <v>236</v>
      </c>
      <c r="C10" s="60">
        <v>5200000</v>
      </c>
      <c r="D10" s="60">
        <v>187138157</v>
      </c>
      <c r="E10" s="60">
        <v>32658000</v>
      </c>
      <c r="F10" s="118">
        <f t="shared" si="0"/>
        <v>0.17451277988165717</v>
      </c>
      <c r="G10" s="60">
        <v>10780000</v>
      </c>
      <c r="H10" s="60">
        <v>13805464</v>
      </c>
      <c r="I10" s="60">
        <v>210897050</v>
      </c>
      <c r="J10" s="118">
        <f t="shared" si="1"/>
        <v>15.276346379955067</v>
      </c>
      <c r="K10" s="81" t="s">
        <v>104</v>
      </c>
      <c r="L10" s="81"/>
      <c r="M10" s="81"/>
    </row>
    <row r="11" spans="1:13" s="12" customFormat="1" ht="27" customHeight="1" x14ac:dyDescent="0.25">
      <c r="A11" s="80">
        <v>5</v>
      </c>
      <c r="B11" s="117" t="s">
        <v>239</v>
      </c>
      <c r="C11" s="60">
        <v>3598480</v>
      </c>
      <c r="D11" s="60">
        <v>2106784</v>
      </c>
      <c r="E11" s="60">
        <v>1449246</v>
      </c>
      <c r="F11" s="118">
        <f t="shared" si="0"/>
        <v>0.68789491471361086</v>
      </c>
      <c r="G11" s="60">
        <v>12775543</v>
      </c>
      <c r="H11" s="60">
        <v>20631860</v>
      </c>
      <c r="I11" s="60">
        <v>10657843</v>
      </c>
      <c r="J11" s="118">
        <f t="shared" si="1"/>
        <v>0.51657208802308663</v>
      </c>
      <c r="K11" s="81" t="s">
        <v>104</v>
      </c>
      <c r="L11" s="81"/>
      <c r="M11" s="81"/>
    </row>
    <row r="12" spans="1:13" s="12" customFormat="1" ht="20.399999999999999" x14ac:dyDescent="0.25">
      <c r="A12" s="80">
        <v>6</v>
      </c>
      <c r="B12" s="120" t="s">
        <v>241</v>
      </c>
      <c r="C12" s="60">
        <v>54945543</v>
      </c>
      <c r="D12" s="60">
        <v>94969825</v>
      </c>
      <c r="E12" s="60">
        <v>55896947</v>
      </c>
      <c r="F12" s="118">
        <f t="shared" si="0"/>
        <v>0.5885758660711442</v>
      </c>
      <c r="G12" s="60">
        <v>4725489</v>
      </c>
      <c r="H12" s="60">
        <v>5425152</v>
      </c>
      <c r="I12" s="60">
        <v>2542673</v>
      </c>
      <c r="J12" s="118">
        <f t="shared" si="1"/>
        <v>0.46868235212580217</v>
      </c>
      <c r="K12" s="81" t="s">
        <v>104</v>
      </c>
      <c r="L12" s="81"/>
      <c r="M12" s="81"/>
    </row>
    <row r="13" spans="1:13" s="12" customFormat="1" ht="15" customHeight="1" x14ac:dyDescent="0.25">
      <c r="A13" s="80">
        <v>7</v>
      </c>
      <c r="B13" s="120" t="s">
        <v>538</v>
      </c>
      <c r="C13" s="121"/>
      <c r="D13" s="198"/>
      <c r="E13" s="121"/>
      <c r="F13" s="122"/>
      <c r="G13" s="60">
        <v>0</v>
      </c>
      <c r="H13" s="60">
        <v>187780</v>
      </c>
      <c r="I13" s="60">
        <v>1998680</v>
      </c>
      <c r="J13" s="118">
        <f t="shared" ref="J13" si="2">I13/H13</f>
        <v>10.643732026839919</v>
      </c>
      <c r="K13" s="81" t="s">
        <v>104</v>
      </c>
      <c r="L13" s="81"/>
      <c r="M13" s="81"/>
    </row>
    <row r="14" spans="1:13" s="12" customFormat="1" ht="15" customHeight="1" x14ac:dyDescent="0.25">
      <c r="A14" s="80">
        <v>8</v>
      </c>
      <c r="B14" s="120" t="s">
        <v>242</v>
      </c>
      <c r="C14" s="121"/>
      <c r="D14" s="198"/>
      <c r="E14" s="121"/>
      <c r="F14" s="122"/>
      <c r="G14" s="60">
        <v>25354775</v>
      </c>
      <c r="H14" s="60">
        <v>27825565</v>
      </c>
      <c r="I14" s="60">
        <v>27362663</v>
      </c>
      <c r="J14" s="118">
        <f t="shared" si="1"/>
        <v>0.98336414732279476</v>
      </c>
      <c r="K14" s="81" t="s">
        <v>104</v>
      </c>
      <c r="L14" s="81"/>
      <c r="M14" s="81"/>
    </row>
    <row r="15" spans="1:13" s="12" customFormat="1" ht="15" customHeight="1" x14ac:dyDescent="0.25">
      <c r="A15" s="80">
        <v>9</v>
      </c>
      <c r="B15" s="120" t="s">
        <v>243</v>
      </c>
      <c r="C15" s="121"/>
      <c r="D15" s="198"/>
      <c r="E15" s="121"/>
      <c r="F15" s="122"/>
      <c r="G15" s="60">
        <v>210000</v>
      </c>
      <c r="H15" s="60">
        <v>190527</v>
      </c>
      <c r="I15" s="60">
        <v>82500</v>
      </c>
      <c r="J15" s="118">
        <f t="shared" si="1"/>
        <v>0.43300949471728417</v>
      </c>
      <c r="K15" s="81" t="s">
        <v>104</v>
      </c>
      <c r="L15" s="81"/>
      <c r="M15" s="81"/>
    </row>
    <row r="16" spans="1:13" s="12" customFormat="1" ht="15" customHeight="1" x14ac:dyDescent="0.25">
      <c r="A16" s="80">
        <v>10</v>
      </c>
      <c r="B16" s="120" t="s">
        <v>244</v>
      </c>
      <c r="C16" s="121"/>
      <c r="D16" s="198"/>
      <c r="E16" s="121"/>
      <c r="F16" s="122"/>
      <c r="G16" s="60">
        <v>508000</v>
      </c>
      <c r="H16" s="60">
        <v>508000</v>
      </c>
      <c r="I16" s="60">
        <v>508000</v>
      </c>
      <c r="J16" s="118">
        <f t="shared" si="1"/>
        <v>1</v>
      </c>
      <c r="K16" s="81" t="s">
        <v>104</v>
      </c>
      <c r="L16" s="81"/>
      <c r="M16" s="81"/>
    </row>
    <row r="17" spans="1:13" s="12" customFormat="1" ht="15" customHeight="1" x14ac:dyDescent="0.25">
      <c r="A17" s="80">
        <v>11</v>
      </c>
      <c r="B17" s="120" t="s">
        <v>306</v>
      </c>
      <c r="C17" s="60">
        <v>138181150</v>
      </c>
      <c r="D17" s="60">
        <v>138181150</v>
      </c>
      <c r="E17" s="60">
        <v>0</v>
      </c>
      <c r="F17" s="118">
        <f t="shared" ref="F17:F18" si="3">E17/D17</f>
        <v>0</v>
      </c>
      <c r="G17" s="60">
        <v>132670948</v>
      </c>
      <c r="H17" s="60">
        <v>132670953</v>
      </c>
      <c r="I17" s="60">
        <v>152804418</v>
      </c>
      <c r="J17" s="118">
        <f t="shared" si="1"/>
        <v>1.1517548833767706</v>
      </c>
      <c r="K17" s="81"/>
      <c r="L17" s="81" t="s">
        <v>104</v>
      </c>
      <c r="M17" s="81"/>
    </row>
    <row r="18" spans="1:13" s="12" customFormat="1" ht="15" customHeight="1" x14ac:dyDescent="0.25">
      <c r="A18" s="80">
        <v>12</v>
      </c>
      <c r="B18" s="119" t="s">
        <v>539</v>
      </c>
      <c r="C18" s="60">
        <v>0</v>
      </c>
      <c r="D18" s="60">
        <v>426000</v>
      </c>
      <c r="E18" s="60">
        <v>0</v>
      </c>
      <c r="F18" s="177">
        <f t="shared" si="3"/>
        <v>0</v>
      </c>
      <c r="G18" s="60">
        <v>0</v>
      </c>
      <c r="H18" s="60">
        <v>426000</v>
      </c>
      <c r="I18" s="60">
        <v>0</v>
      </c>
      <c r="J18" s="118">
        <f t="shared" si="1"/>
        <v>0</v>
      </c>
      <c r="K18" s="81"/>
      <c r="L18" s="81" t="s">
        <v>104</v>
      </c>
      <c r="M18" s="81"/>
    </row>
    <row r="19" spans="1:13" s="12" customFormat="1" ht="20.399999999999999" x14ac:dyDescent="0.25">
      <c r="A19" s="80">
        <v>13</v>
      </c>
      <c r="B19" s="117" t="s">
        <v>233</v>
      </c>
      <c r="C19" s="121"/>
      <c r="D19" s="198"/>
      <c r="E19" s="121"/>
      <c r="F19" s="121"/>
      <c r="G19" s="60">
        <v>45561000</v>
      </c>
      <c r="H19" s="60">
        <v>69206600</v>
      </c>
      <c r="I19" s="60">
        <v>7250000</v>
      </c>
      <c r="J19" s="118">
        <f t="shared" ref="J19:J34" si="4">I19/H19</f>
        <v>0.10475879468143212</v>
      </c>
      <c r="K19" s="81" t="s">
        <v>104</v>
      </c>
      <c r="L19" s="81"/>
      <c r="M19" s="81"/>
    </row>
    <row r="20" spans="1:13" s="12" customFormat="1" ht="20.399999999999999" x14ac:dyDescent="0.25">
      <c r="A20" s="80">
        <v>14</v>
      </c>
      <c r="B20" s="117" t="s">
        <v>307</v>
      </c>
      <c r="C20" s="60">
        <v>30000000</v>
      </c>
      <c r="D20" s="60">
        <v>30000000</v>
      </c>
      <c r="E20" s="60">
        <v>0</v>
      </c>
      <c r="F20" s="177">
        <f>E20/D20</f>
        <v>0</v>
      </c>
      <c r="G20" s="60">
        <v>38007590</v>
      </c>
      <c r="H20" s="60">
        <v>38007590</v>
      </c>
      <c r="I20" s="60">
        <v>0</v>
      </c>
      <c r="J20" s="118">
        <f t="shared" si="4"/>
        <v>0</v>
      </c>
      <c r="K20" s="81"/>
      <c r="L20" s="81" t="s">
        <v>104</v>
      </c>
      <c r="M20" s="81"/>
    </row>
    <row r="21" spans="1:13" s="12" customFormat="1" ht="20.399999999999999" x14ac:dyDescent="0.25">
      <c r="A21" s="80">
        <v>15</v>
      </c>
      <c r="B21" s="117" t="s">
        <v>232</v>
      </c>
      <c r="C21" s="121"/>
      <c r="D21" s="198"/>
      <c r="E21" s="121"/>
      <c r="F21" s="121"/>
      <c r="G21" s="60">
        <v>1714500</v>
      </c>
      <c r="H21" s="60">
        <v>1714500</v>
      </c>
      <c r="I21" s="60">
        <v>1587500</v>
      </c>
      <c r="J21" s="118">
        <f t="shared" si="4"/>
        <v>0.92592592592592593</v>
      </c>
      <c r="K21" s="81" t="s">
        <v>104</v>
      </c>
      <c r="L21" s="81"/>
      <c r="M21" s="81"/>
    </row>
    <row r="22" spans="1:13" s="12" customFormat="1" ht="15" customHeight="1" x14ac:dyDescent="0.25">
      <c r="A22" s="80">
        <v>16</v>
      </c>
      <c r="B22" s="117" t="s">
        <v>231</v>
      </c>
      <c r="C22" s="123">
        <v>11326025</v>
      </c>
      <c r="D22" s="123">
        <v>12410025</v>
      </c>
      <c r="E22" s="123">
        <v>10795000</v>
      </c>
      <c r="F22" s="118">
        <f t="shared" ref="F22:F23" si="5">E22/D22</f>
        <v>0.869861261359264</v>
      </c>
      <c r="G22" s="60">
        <v>32012400</v>
      </c>
      <c r="H22" s="60">
        <v>41889200</v>
      </c>
      <c r="I22" s="60">
        <v>13138150</v>
      </c>
      <c r="J22" s="118">
        <f t="shared" si="4"/>
        <v>0.31364050877075716</v>
      </c>
      <c r="K22" s="81" t="s">
        <v>104</v>
      </c>
      <c r="L22" s="81"/>
      <c r="M22" s="81"/>
    </row>
    <row r="23" spans="1:13" s="12" customFormat="1" ht="21.75" customHeight="1" x14ac:dyDescent="0.25">
      <c r="A23" s="80">
        <v>17</v>
      </c>
      <c r="B23" s="117" t="s">
        <v>326</v>
      </c>
      <c r="C23" s="123">
        <v>0</v>
      </c>
      <c r="D23" s="123">
        <v>20096670</v>
      </c>
      <c r="E23" s="123">
        <v>0</v>
      </c>
      <c r="F23" s="118">
        <f t="shared" si="5"/>
        <v>0</v>
      </c>
      <c r="G23" s="60">
        <v>12071608</v>
      </c>
      <c r="H23" s="60">
        <v>32424702</v>
      </c>
      <c r="I23" s="60">
        <v>0</v>
      </c>
      <c r="J23" s="118">
        <f t="shared" si="4"/>
        <v>0</v>
      </c>
      <c r="K23" s="81"/>
      <c r="L23" s="81" t="s">
        <v>104</v>
      </c>
      <c r="M23" s="81"/>
    </row>
    <row r="24" spans="1:13" s="12" customFormat="1" ht="15" customHeight="1" x14ac:dyDescent="0.25">
      <c r="A24" s="80">
        <v>18</v>
      </c>
      <c r="B24" s="120" t="s">
        <v>240</v>
      </c>
      <c r="C24" s="121"/>
      <c r="D24" s="198"/>
      <c r="E24" s="121"/>
      <c r="F24" s="122"/>
      <c r="G24" s="60">
        <v>19616000</v>
      </c>
      <c r="H24" s="60">
        <v>20886000</v>
      </c>
      <c r="I24" s="60">
        <v>20566000</v>
      </c>
      <c r="J24" s="118">
        <f t="shared" si="4"/>
        <v>0.98467873216508661</v>
      </c>
      <c r="K24" s="81" t="s">
        <v>104</v>
      </c>
      <c r="L24" s="81"/>
      <c r="M24" s="81"/>
    </row>
    <row r="25" spans="1:13" s="12" customFormat="1" ht="15" customHeight="1" x14ac:dyDescent="0.25">
      <c r="A25" s="80">
        <v>19</v>
      </c>
      <c r="B25" s="117" t="s">
        <v>237</v>
      </c>
      <c r="C25" s="60">
        <v>0</v>
      </c>
      <c r="D25" s="60">
        <v>133540</v>
      </c>
      <c r="E25" s="60">
        <v>2194000</v>
      </c>
      <c r="F25" s="122"/>
      <c r="G25" s="60">
        <v>34679308</v>
      </c>
      <c r="H25" s="60">
        <v>36483146</v>
      </c>
      <c r="I25" s="60">
        <v>48926357</v>
      </c>
      <c r="J25" s="118">
        <f t="shared" si="4"/>
        <v>1.3410673794414549</v>
      </c>
      <c r="K25" s="81" t="s">
        <v>104</v>
      </c>
      <c r="L25" s="81"/>
      <c r="M25" s="81"/>
    </row>
    <row r="26" spans="1:13" s="12" customFormat="1" ht="15" customHeight="1" x14ac:dyDescent="0.25">
      <c r="A26" s="80">
        <v>20</v>
      </c>
      <c r="B26" s="117" t="s">
        <v>296</v>
      </c>
      <c r="C26" s="121"/>
      <c r="D26" s="198"/>
      <c r="E26" s="121"/>
      <c r="F26" s="122"/>
      <c r="G26" s="60">
        <v>8064722</v>
      </c>
      <c r="H26" s="60">
        <v>10100842</v>
      </c>
      <c r="I26" s="60">
        <v>8430965</v>
      </c>
      <c r="J26" s="118">
        <f t="shared" si="4"/>
        <v>0.83467942573500309</v>
      </c>
      <c r="K26" s="81" t="s">
        <v>104</v>
      </c>
      <c r="L26" s="81"/>
      <c r="M26" s="81"/>
    </row>
    <row r="27" spans="1:13" s="12" customFormat="1" ht="15" customHeight="1" x14ac:dyDescent="0.25">
      <c r="A27" s="80">
        <v>21</v>
      </c>
      <c r="B27" s="120" t="s">
        <v>247</v>
      </c>
      <c r="C27" s="121"/>
      <c r="D27" s="198"/>
      <c r="E27" s="121"/>
      <c r="F27" s="122"/>
      <c r="G27" s="60">
        <v>800000</v>
      </c>
      <c r="H27" s="60">
        <v>800000</v>
      </c>
      <c r="I27" s="60">
        <v>1625000</v>
      </c>
      <c r="J27" s="118">
        <f t="shared" si="4"/>
        <v>2.03125</v>
      </c>
      <c r="K27" s="81" t="s">
        <v>104</v>
      </c>
      <c r="L27" s="81"/>
      <c r="M27" s="81"/>
    </row>
    <row r="28" spans="1:13" s="12" customFormat="1" ht="15" customHeight="1" x14ac:dyDescent="0.25">
      <c r="A28" s="80">
        <v>22</v>
      </c>
      <c r="B28" s="120" t="s">
        <v>249</v>
      </c>
      <c r="C28" s="121"/>
      <c r="D28" s="198"/>
      <c r="E28" s="121"/>
      <c r="F28" s="122"/>
      <c r="G28" s="60">
        <v>1375000</v>
      </c>
      <c r="H28" s="60">
        <v>1375000</v>
      </c>
      <c r="I28" s="60">
        <v>1990000</v>
      </c>
      <c r="J28" s="118">
        <f t="shared" si="4"/>
        <v>1.4472727272727273</v>
      </c>
      <c r="K28" s="81" t="s">
        <v>104</v>
      </c>
      <c r="L28" s="81"/>
      <c r="M28" s="81"/>
    </row>
    <row r="29" spans="1:13" s="12" customFormat="1" ht="15" customHeight="1" x14ac:dyDescent="0.25">
      <c r="A29" s="80">
        <v>23</v>
      </c>
      <c r="B29" s="120" t="s">
        <v>250</v>
      </c>
      <c r="C29" s="60">
        <v>1410240</v>
      </c>
      <c r="D29" s="60">
        <v>1410240</v>
      </c>
      <c r="E29" s="60">
        <v>2488900</v>
      </c>
      <c r="F29" s="118">
        <f>E29/D29</f>
        <v>1.7648769003857498</v>
      </c>
      <c r="G29" s="60">
        <v>3488030</v>
      </c>
      <c r="H29" s="60">
        <v>3488030</v>
      </c>
      <c r="I29" s="60">
        <v>3978052</v>
      </c>
      <c r="J29" s="118">
        <f t="shared" si="4"/>
        <v>1.1404867504006559</v>
      </c>
      <c r="K29" s="81" t="s">
        <v>104</v>
      </c>
      <c r="L29" s="81"/>
      <c r="M29" s="81"/>
    </row>
    <row r="30" spans="1:13" s="12" customFormat="1" ht="15" customHeight="1" x14ac:dyDescent="0.25">
      <c r="A30" s="80">
        <v>24</v>
      </c>
      <c r="B30" s="120" t="s">
        <v>248</v>
      </c>
      <c r="C30" s="121"/>
      <c r="D30" s="198"/>
      <c r="E30" s="121"/>
      <c r="F30" s="122"/>
      <c r="G30" s="60">
        <v>150000</v>
      </c>
      <c r="H30" s="60">
        <v>256000</v>
      </c>
      <c r="I30" s="60">
        <v>150000</v>
      </c>
      <c r="J30" s="118">
        <f t="shared" si="4"/>
        <v>0.5859375</v>
      </c>
      <c r="K30" s="81" t="s">
        <v>104</v>
      </c>
      <c r="L30" s="81"/>
      <c r="M30" s="81"/>
    </row>
    <row r="31" spans="1:13" s="12" customFormat="1" ht="20.25" customHeight="1" x14ac:dyDescent="0.25">
      <c r="A31" s="80">
        <v>25</v>
      </c>
      <c r="B31" s="119" t="s">
        <v>254</v>
      </c>
      <c r="C31" s="121"/>
      <c r="D31" s="198"/>
      <c r="E31" s="121"/>
      <c r="F31" s="122"/>
      <c r="G31" s="60">
        <v>736533</v>
      </c>
      <c r="H31" s="60">
        <v>644033</v>
      </c>
      <c r="I31" s="60">
        <v>942921</v>
      </c>
      <c r="J31" s="118">
        <f t="shared" si="4"/>
        <v>1.4640880203343618</v>
      </c>
      <c r="K31" s="81" t="s">
        <v>104</v>
      </c>
      <c r="L31" s="81"/>
      <c r="M31" s="81"/>
    </row>
    <row r="32" spans="1:13" s="12" customFormat="1" ht="24.75" customHeight="1" x14ac:dyDescent="0.25">
      <c r="A32" s="80">
        <v>26</v>
      </c>
      <c r="B32" s="119" t="s">
        <v>255</v>
      </c>
      <c r="C32" s="60">
        <v>70340500</v>
      </c>
      <c r="D32" s="60">
        <v>79090500</v>
      </c>
      <c r="E32" s="60">
        <v>81931500</v>
      </c>
      <c r="F32" s="118">
        <f t="shared" ref="F32" si="6">E32/D32</f>
        <v>1.035920875452804</v>
      </c>
      <c r="G32" s="60">
        <v>54408070</v>
      </c>
      <c r="H32" s="60">
        <v>68665525</v>
      </c>
      <c r="I32" s="60">
        <v>72344325</v>
      </c>
      <c r="J32" s="118">
        <f t="shared" si="4"/>
        <v>1.0535756480417211</v>
      </c>
      <c r="K32" s="81"/>
      <c r="L32" s="81" t="s">
        <v>104</v>
      </c>
      <c r="M32" s="81"/>
    </row>
    <row r="33" spans="1:15" s="12" customFormat="1" ht="15" customHeight="1" x14ac:dyDescent="0.25">
      <c r="A33" s="80">
        <v>27</v>
      </c>
      <c r="B33" s="119" t="s">
        <v>253</v>
      </c>
      <c r="C33" s="121"/>
      <c r="D33" s="198"/>
      <c r="E33" s="121"/>
      <c r="F33" s="122"/>
      <c r="G33" s="60">
        <v>1133135</v>
      </c>
      <c r="H33" s="60">
        <v>1133135</v>
      </c>
      <c r="I33" s="60">
        <v>1214008</v>
      </c>
      <c r="J33" s="118">
        <f t="shared" si="4"/>
        <v>1.0713710193401493</v>
      </c>
      <c r="K33" s="81" t="s">
        <v>104</v>
      </c>
      <c r="L33" s="81"/>
      <c r="M33" s="81"/>
    </row>
    <row r="34" spans="1:15" s="12" customFormat="1" ht="20.399999999999999" x14ac:dyDescent="0.25">
      <c r="A34" s="80">
        <v>28</v>
      </c>
      <c r="B34" s="119" t="s">
        <v>458</v>
      </c>
      <c r="C34" s="60">
        <v>0</v>
      </c>
      <c r="D34" s="60">
        <v>0</v>
      </c>
      <c r="E34" s="60">
        <v>0</v>
      </c>
      <c r="F34" s="122"/>
      <c r="G34" s="60">
        <v>1003000</v>
      </c>
      <c r="H34" s="60">
        <v>1003000</v>
      </c>
      <c r="I34" s="60">
        <v>0</v>
      </c>
      <c r="J34" s="118">
        <f t="shared" si="4"/>
        <v>0</v>
      </c>
      <c r="K34" s="81" t="s">
        <v>104</v>
      </c>
      <c r="L34" s="81"/>
      <c r="M34" s="81"/>
    </row>
    <row r="35" spans="1:15" s="12" customFormat="1" ht="20.399999999999999" x14ac:dyDescent="0.25">
      <c r="A35" s="80">
        <v>29</v>
      </c>
      <c r="B35" s="119" t="s">
        <v>320</v>
      </c>
      <c r="C35" s="60">
        <v>832120</v>
      </c>
      <c r="D35" s="60">
        <v>832120</v>
      </c>
      <c r="E35" s="60">
        <v>127000</v>
      </c>
      <c r="F35" s="118">
        <f t="shared" ref="F35" si="7">E35/D35</f>
        <v>0.15262221794933423</v>
      </c>
      <c r="G35" s="60">
        <v>23410782</v>
      </c>
      <c r="H35" s="60">
        <v>23879138</v>
      </c>
      <c r="I35" s="60">
        <v>20725507</v>
      </c>
      <c r="J35" s="118">
        <f t="shared" ref="J35:J37" si="8">I35/H35</f>
        <v>0.86793363311523219</v>
      </c>
      <c r="K35" s="81" t="s">
        <v>104</v>
      </c>
      <c r="L35" s="81"/>
      <c r="M35" s="81"/>
    </row>
    <row r="36" spans="1:15" s="12" customFormat="1" ht="15" customHeight="1" x14ac:dyDescent="0.25">
      <c r="A36" s="80">
        <v>30</v>
      </c>
      <c r="B36" s="120" t="s">
        <v>235</v>
      </c>
      <c r="C36" s="60">
        <v>762000</v>
      </c>
      <c r="D36" s="60">
        <v>0</v>
      </c>
      <c r="E36" s="60">
        <v>0</v>
      </c>
      <c r="F36" s="122"/>
      <c r="G36" s="60">
        <v>1270000</v>
      </c>
      <c r="H36" s="60">
        <v>1270000</v>
      </c>
      <c r="I36" s="60">
        <v>508000</v>
      </c>
      <c r="J36" s="118">
        <f t="shared" si="8"/>
        <v>0.4</v>
      </c>
      <c r="K36" s="81"/>
      <c r="L36" s="81" t="s">
        <v>104</v>
      </c>
      <c r="M36" s="81"/>
    </row>
    <row r="37" spans="1:15" s="12" customFormat="1" ht="15" customHeight="1" x14ac:dyDescent="0.25">
      <c r="A37" s="80">
        <v>31</v>
      </c>
      <c r="B37" s="119" t="s">
        <v>252</v>
      </c>
      <c r="C37" s="60">
        <v>0</v>
      </c>
      <c r="D37" s="57">
        <v>0</v>
      </c>
      <c r="E37" s="60">
        <v>0</v>
      </c>
      <c r="F37" s="122"/>
      <c r="G37" s="60">
        <v>5800000</v>
      </c>
      <c r="H37" s="60">
        <v>10341000</v>
      </c>
      <c r="I37" s="60">
        <v>8875000</v>
      </c>
      <c r="J37" s="118">
        <f t="shared" si="8"/>
        <v>0.85823421332559713</v>
      </c>
      <c r="K37" s="81"/>
      <c r="L37" s="81" t="s">
        <v>104</v>
      </c>
      <c r="M37" s="81"/>
    </row>
    <row r="38" spans="1:15" s="12" customFormat="1" ht="15" customHeight="1" x14ac:dyDescent="0.25">
      <c r="A38" s="80">
        <v>32</v>
      </c>
      <c r="B38" s="120" t="s">
        <v>322</v>
      </c>
      <c r="C38" s="60">
        <v>0</v>
      </c>
      <c r="D38" s="60">
        <v>0</v>
      </c>
      <c r="E38" s="60">
        <v>0</v>
      </c>
      <c r="F38" s="122"/>
      <c r="G38" s="60">
        <v>950000</v>
      </c>
      <c r="H38" s="60">
        <v>0</v>
      </c>
      <c r="I38" s="60">
        <v>0</v>
      </c>
      <c r="J38" s="122"/>
      <c r="K38" s="81"/>
      <c r="L38" s="81" t="s">
        <v>104</v>
      </c>
      <c r="M38" s="81"/>
    </row>
    <row r="39" spans="1:15" s="12" customFormat="1" ht="15" customHeight="1" x14ac:dyDescent="0.25">
      <c r="A39" s="80">
        <v>33</v>
      </c>
      <c r="B39" s="120" t="s">
        <v>245</v>
      </c>
      <c r="C39" s="121"/>
      <c r="D39" s="198"/>
      <c r="E39" s="121"/>
      <c r="F39" s="122"/>
      <c r="G39" s="60">
        <v>20309595</v>
      </c>
      <c r="H39" s="60">
        <v>21796968</v>
      </c>
      <c r="I39" s="60">
        <v>19634661</v>
      </c>
      <c r="J39" s="118">
        <f t="shared" ref="J39:J42" si="9">I39/H39</f>
        <v>0.90079780820892152</v>
      </c>
      <c r="K39" s="81" t="s">
        <v>104</v>
      </c>
      <c r="L39" s="81"/>
      <c r="M39" s="81"/>
    </row>
    <row r="40" spans="1:15" s="12" customFormat="1" ht="12" x14ac:dyDescent="0.25">
      <c r="A40" s="80">
        <v>34</v>
      </c>
      <c r="B40" s="117" t="s">
        <v>246</v>
      </c>
      <c r="C40" s="60">
        <v>1200000</v>
      </c>
      <c r="D40" s="60">
        <v>1163072</v>
      </c>
      <c r="E40" s="60">
        <v>1200000</v>
      </c>
      <c r="F40" s="118">
        <f>E40/D40</f>
        <v>1.0317503989434875</v>
      </c>
      <c r="G40" s="60">
        <v>3784805</v>
      </c>
      <c r="H40" s="60">
        <v>3742484</v>
      </c>
      <c r="I40" s="60">
        <v>9925339</v>
      </c>
      <c r="J40" s="118">
        <f t="shared" si="9"/>
        <v>2.6520725272305774</v>
      </c>
      <c r="K40" s="81" t="s">
        <v>104</v>
      </c>
      <c r="L40" s="81"/>
      <c r="M40" s="81"/>
    </row>
    <row r="41" spans="1:15" s="12" customFormat="1" ht="15" customHeight="1" x14ac:dyDescent="0.25">
      <c r="A41" s="80">
        <v>35</v>
      </c>
      <c r="B41" s="120" t="s">
        <v>234</v>
      </c>
      <c r="C41" s="57">
        <v>60000</v>
      </c>
      <c r="D41" s="57">
        <v>114000</v>
      </c>
      <c r="E41" s="57">
        <v>360000</v>
      </c>
      <c r="F41" s="118">
        <f>E41/D41</f>
        <v>3.1578947368421053</v>
      </c>
      <c r="G41" s="60">
        <v>1482600</v>
      </c>
      <c r="H41" s="60">
        <v>1482600</v>
      </c>
      <c r="I41" s="60">
        <v>1584000</v>
      </c>
      <c r="J41" s="118">
        <f t="shared" si="9"/>
        <v>1.0683933630109268</v>
      </c>
      <c r="K41" s="81" t="s">
        <v>104</v>
      </c>
      <c r="L41" s="81"/>
      <c r="M41" s="81"/>
      <c r="N41" s="65"/>
      <c r="O41" s="65"/>
    </row>
    <row r="42" spans="1:15" s="12" customFormat="1" ht="20.399999999999999" x14ac:dyDescent="0.25">
      <c r="A42" s="80">
        <v>36</v>
      </c>
      <c r="B42" s="117" t="s">
        <v>251</v>
      </c>
      <c r="C42" s="124"/>
      <c r="D42" s="199"/>
      <c r="E42" s="124"/>
      <c r="F42" s="122"/>
      <c r="G42" s="60">
        <v>3785000</v>
      </c>
      <c r="H42" s="60">
        <v>3785000</v>
      </c>
      <c r="I42" s="60">
        <v>4040000</v>
      </c>
      <c r="J42" s="118">
        <f t="shared" si="9"/>
        <v>1.0673712021136064</v>
      </c>
      <c r="K42" s="81" t="s">
        <v>104</v>
      </c>
      <c r="L42" s="81"/>
      <c r="M42" s="81"/>
      <c r="O42" s="65"/>
    </row>
    <row r="43" spans="1:15" s="12" customFormat="1" ht="20.399999999999999" x14ac:dyDescent="0.25">
      <c r="A43" s="80">
        <v>37</v>
      </c>
      <c r="B43" s="120" t="s">
        <v>297</v>
      </c>
      <c r="C43" s="57">
        <v>96000000</v>
      </c>
      <c r="D43" s="57">
        <v>113000000</v>
      </c>
      <c r="E43" s="57">
        <v>122000000</v>
      </c>
      <c r="F43" s="118">
        <f t="shared" ref="F43:F46" si="10">E43/D43</f>
        <v>1.0796460176991149</v>
      </c>
      <c r="G43" s="121"/>
      <c r="H43" s="121"/>
      <c r="I43" s="121"/>
      <c r="J43" s="122"/>
      <c r="K43" s="81" t="s">
        <v>104</v>
      </c>
      <c r="L43" s="81"/>
      <c r="M43" s="81"/>
    </row>
    <row r="44" spans="1:15" s="12" customFormat="1" ht="15" customHeight="1" x14ac:dyDescent="0.25">
      <c r="A44" s="80">
        <v>38</v>
      </c>
      <c r="B44" s="86" t="s">
        <v>45</v>
      </c>
      <c r="C44" s="112">
        <f>SUM(C8:C43)</f>
        <v>422469802</v>
      </c>
      <c r="D44" s="112">
        <f>SUM(D8:D43)</f>
        <v>690431874</v>
      </c>
      <c r="E44" s="112">
        <f>SUM(E8:E43)</f>
        <v>324099837</v>
      </c>
      <c r="F44" s="125">
        <f t="shared" si="10"/>
        <v>0.46941609911827448</v>
      </c>
      <c r="G44" s="112">
        <f>SUM(G8:G43)</f>
        <v>551556265</v>
      </c>
      <c r="H44" s="112">
        <f>SUM(H8:H43)</f>
        <v>659086231</v>
      </c>
      <c r="I44" s="112">
        <f>SUM(I8:I43)</f>
        <v>695795509</v>
      </c>
      <c r="J44" s="118">
        <f t="shared" ref="J44:J46" si="11">I44/H44</f>
        <v>1.0556972309136283</v>
      </c>
      <c r="K44" s="81"/>
      <c r="L44" s="81"/>
      <c r="M44" s="81"/>
    </row>
    <row r="45" spans="1:15" s="12" customFormat="1" ht="15" customHeight="1" x14ac:dyDescent="0.25">
      <c r="A45" s="80">
        <v>39</v>
      </c>
      <c r="B45" s="77" t="s">
        <v>46</v>
      </c>
      <c r="C45" s="60">
        <f>'3. melléklet'!E46+'4. melléklet'!E16</f>
        <v>250626135</v>
      </c>
      <c r="D45" s="60">
        <f>'3. melléklet'!F46+'4. melléklet'!F16</f>
        <v>250626135</v>
      </c>
      <c r="E45" s="60">
        <f>'3. melléklet'!H46+'4. melléklet'!H16</f>
        <v>453404243</v>
      </c>
      <c r="F45" s="118">
        <f t="shared" si="10"/>
        <v>1.8090860436402612</v>
      </c>
      <c r="G45" s="60">
        <f>'3. melléklet'!E78</f>
        <v>121539672</v>
      </c>
      <c r="H45" s="60">
        <f>'3. melléklet'!F78</f>
        <v>281971778</v>
      </c>
      <c r="I45" s="60">
        <f>'3. melléklet'!H78</f>
        <v>81708571</v>
      </c>
      <c r="J45" s="118">
        <f t="shared" si="11"/>
        <v>0.2897757058509593</v>
      </c>
      <c r="K45" s="81"/>
      <c r="L45" s="81"/>
      <c r="M45" s="81"/>
    </row>
    <row r="46" spans="1:15" s="12" customFormat="1" ht="15" customHeight="1" x14ac:dyDescent="0.25">
      <c r="A46" s="80">
        <v>40</v>
      </c>
      <c r="B46" s="129" t="s">
        <v>47</v>
      </c>
      <c r="C46" s="126">
        <f>SUM(C44:C45)</f>
        <v>673095937</v>
      </c>
      <c r="D46" s="126">
        <f>SUM(D44:D45)</f>
        <v>941058009</v>
      </c>
      <c r="E46" s="126">
        <f>SUM(E44:E45)</f>
        <v>777504080</v>
      </c>
      <c r="F46" s="127">
        <f t="shared" si="10"/>
        <v>0.82620207528566925</v>
      </c>
      <c r="G46" s="126">
        <f>SUM(G44:G45)</f>
        <v>673095937</v>
      </c>
      <c r="H46" s="126">
        <f>SUM(H44:H45)</f>
        <v>941058009</v>
      </c>
      <c r="I46" s="126">
        <f>SUM(I44:I45)</f>
        <v>777504080</v>
      </c>
      <c r="J46" s="179">
        <f t="shared" si="11"/>
        <v>0.82620207528566925</v>
      </c>
      <c r="K46" s="81"/>
      <c r="L46" s="81"/>
      <c r="M46" s="81"/>
    </row>
    <row r="47" spans="1:15" s="9" customFormat="1" x14ac:dyDescent="0.25">
      <c r="A47" s="17"/>
    </row>
    <row r="48" spans="1:15" s="9" customFormat="1" x14ac:dyDescent="0.25">
      <c r="A48" s="17"/>
      <c r="D48" s="178"/>
      <c r="H48" s="178"/>
      <c r="I48" s="178"/>
    </row>
    <row r="49" spans="1:8" s="9" customFormat="1" x14ac:dyDescent="0.25">
      <c r="A49" s="17"/>
    </row>
    <row r="50" spans="1:8" s="9" customFormat="1" x14ac:dyDescent="0.25">
      <c r="A50" s="17"/>
      <c r="D50" s="22"/>
      <c r="H50" s="22"/>
    </row>
    <row r="51" spans="1:8" s="9" customFormat="1" x14ac:dyDescent="0.25">
      <c r="A51" s="17"/>
    </row>
    <row r="52" spans="1:8" s="9" customFormat="1" x14ac:dyDescent="0.25">
      <c r="A52" s="17"/>
      <c r="D52" s="22"/>
      <c r="H52" s="22"/>
    </row>
    <row r="53" spans="1:8" s="9" customFormat="1" x14ac:dyDescent="0.25">
      <c r="A53" s="17"/>
    </row>
    <row r="54" spans="1:8" s="9" customFormat="1" x14ac:dyDescent="0.25">
      <c r="A54" s="17"/>
    </row>
    <row r="55" spans="1:8" s="9" customFormat="1" x14ac:dyDescent="0.25">
      <c r="A55" s="17"/>
    </row>
    <row r="56" spans="1:8" s="9" customFormat="1" x14ac:dyDescent="0.25">
      <c r="A56" s="17"/>
    </row>
    <row r="57" spans="1:8" s="9" customFormat="1" x14ac:dyDescent="0.25">
      <c r="A57" s="17"/>
    </row>
    <row r="58" spans="1:8" s="9" customFormat="1" x14ac:dyDescent="0.25">
      <c r="A58" s="17"/>
    </row>
    <row r="59" spans="1:8" s="9" customFormat="1" x14ac:dyDescent="0.25">
      <c r="A59" s="17"/>
    </row>
    <row r="60" spans="1:8" s="9" customFormat="1" x14ac:dyDescent="0.25">
      <c r="A60" s="17"/>
    </row>
    <row r="61" spans="1:8" s="9" customFormat="1" x14ac:dyDescent="0.25">
      <c r="A61" s="17"/>
    </row>
    <row r="62" spans="1:8" s="9" customFormat="1" x14ac:dyDescent="0.25">
      <c r="A62" s="17"/>
    </row>
    <row r="63" spans="1:8" s="9" customFormat="1" x14ac:dyDescent="0.25">
      <c r="A63" s="17"/>
    </row>
    <row r="64" spans="1:8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  <row r="95" spans="1:1" s="9" customFormat="1" x14ac:dyDescent="0.25">
      <c r="A95" s="17"/>
    </row>
    <row r="96" spans="1:1" s="9" customFormat="1" x14ac:dyDescent="0.25">
      <c r="A96" s="17"/>
    </row>
  </sheetData>
  <sheetProtection selectLockedCells="1" selectUnlockedCells="1"/>
  <mergeCells count="1">
    <mergeCell ref="A4:M4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6"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H1" s="2" t="s">
        <v>447</v>
      </c>
    </row>
    <row r="2" spans="1:10" ht="15" customHeight="1" x14ac:dyDescent="0.25">
      <c r="H2" s="2" t="str">
        <f>'1. melléklet'!H2</f>
        <v>az 3/2023. ( II.17.) önkormányzati rendelethez</v>
      </c>
    </row>
    <row r="3" spans="1:10" ht="15" customHeight="1" x14ac:dyDescent="0.25">
      <c r="A3" s="2"/>
    </row>
    <row r="4" spans="1:10" ht="15" customHeight="1" x14ac:dyDescent="0.25">
      <c r="A4" s="223" t="s">
        <v>452</v>
      </c>
      <c r="B4" s="223"/>
      <c r="C4" s="223"/>
      <c r="D4" s="223"/>
      <c r="E4" s="223"/>
      <c r="F4" s="223"/>
      <c r="G4" s="223"/>
      <c r="H4" s="223"/>
    </row>
    <row r="5" spans="1:10" ht="15" customHeight="1" x14ac:dyDescent="0.25"/>
    <row r="6" spans="1:10" ht="15" customHeight="1" x14ac:dyDescent="0.25">
      <c r="A6" s="130"/>
      <c r="B6" s="130" t="s">
        <v>405</v>
      </c>
      <c r="C6" s="131" t="s">
        <v>348</v>
      </c>
      <c r="D6" s="80" t="s">
        <v>402</v>
      </c>
      <c r="E6" s="80" t="s">
        <v>403</v>
      </c>
      <c r="F6" s="80" t="s">
        <v>404</v>
      </c>
      <c r="G6" s="80" t="s">
        <v>38</v>
      </c>
      <c r="H6" s="80" t="s">
        <v>39</v>
      </c>
    </row>
    <row r="7" spans="1:10" s="9" customFormat="1" ht="36" x14ac:dyDescent="0.25">
      <c r="A7" s="137">
        <v>1</v>
      </c>
      <c r="B7" s="80" t="s">
        <v>1</v>
      </c>
      <c r="C7" s="80" t="s">
        <v>453</v>
      </c>
      <c r="D7" s="80" t="s">
        <v>532</v>
      </c>
      <c r="E7" s="80" t="s">
        <v>533</v>
      </c>
      <c r="F7" s="80" t="s">
        <v>542</v>
      </c>
      <c r="G7" s="80" t="s">
        <v>454</v>
      </c>
      <c r="H7" s="80" t="s">
        <v>543</v>
      </c>
      <c r="I7" s="12"/>
      <c r="J7" s="12"/>
    </row>
    <row r="8" spans="1:10" s="9" customFormat="1" ht="15" customHeight="1" x14ac:dyDescent="0.25">
      <c r="A8" s="81">
        <v>2</v>
      </c>
      <c r="B8" s="224" t="s">
        <v>2</v>
      </c>
      <c r="C8" s="225"/>
      <c r="D8" s="225"/>
      <c r="E8" s="225"/>
      <c r="F8" s="225"/>
      <c r="G8" s="225"/>
      <c r="H8" s="226"/>
      <c r="I8" s="12"/>
      <c r="J8" s="12"/>
    </row>
    <row r="9" spans="1:10" s="9" customFormat="1" ht="24" x14ac:dyDescent="0.25">
      <c r="A9" s="137">
        <v>3</v>
      </c>
      <c r="B9" s="61" t="s">
        <v>226</v>
      </c>
      <c r="C9" s="60">
        <f>'3. melléklet'!E10</f>
        <v>54945543</v>
      </c>
      <c r="D9" s="60">
        <f>'3. melléklet'!F10</f>
        <v>76676974</v>
      </c>
      <c r="E9" s="60">
        <f>'3. melléklet'!H10</f>
        <v>55896947</v>
      </c>
      <c r="F9" s="60">
        <v>60000000</v>
      </c>
      <c r="G9" s="60">
        <v>60000000</v>
      </c>
      <c r="H9" s="60">
        <v>60000000</v>
      </c>
      <c r="I9" s="12"/>
      <c r="J9" s="12"/>
    </row>
    <row r="10" spans="1:10" s="9" customFormat="1" ht="24" x14ac:dyDescent="0.25">
      <c r="A10" s="81">
        <v>4</v>
      </c>
      <c r="B10" s="61" t="s">
        <v>315</v>
      </c>
      <c r="C10" s="60">
        <f>'3. melléklet'!E17</f>
        <v>24156390</v>
      </c>
      <c r="D10" s="60">
        <f>'3. melléklet'!F17</f>
        <v>21062228</v>
      </c>
      <c r="E10" s="60">
        <f>'3. melléklet'!H17</f>
        <v>5888900</v>
      </c>
      <c r="F10" s="60">
        <v>3500000</v>
      </c>
      <c r="G10" s="60">
        <v>3500000</v>
      </c>
      <c r="H10" s="60">
        <v>3500000</v>
      </c>
      <c r="I10" s="12"/>
      <c r="J10" s="12"/>
    </row>
    <row r="11" spans="1:10" s="9" customFormat="1" ht="15" customHeight="1" x14ac:dyDescent="0.25">
      <c r="A11" s="137">
        <v>5</v>
      </c>
      <c r="B11" s="61" t="s">
        <v>6</v>
      </c>
      <c r="C11" s="60">
        <f>'3. melléklet'!E18</f>
        <v>96000000</v>
      </c>
      <c r="D11" s="60">
        <f>'3. melléklet'!F18</f>
        <v>113000000</v>
      </c>
      <c r="E11" s="60">
        <f>'3. melléklet'!H18</f>
        <v>122000000</v>
      </c>
      <c r="F11" s="60">
        <v>123000000</v>
      </c>
      <c r="G11" s="60">
        <v>124000000</v>
      </c>
      <c r="H11" s="60">
        <v>125000000</v>
      </c>
      <c r="I11" s="12"/>
      <c r="J11" s="12"/>
    </row>
    <row r="12" spans="1:10" s="9" customFormat="1" ht="15" customHeight="1" x14ac:dyDescent="0.25">
      <c r="A12" s="81">
        <v>6</v>
      </c>
      <c r="B12" s="61" t="s">
        <v>3</v>
      </c>
      <c r="C12" s="60">
        <f>'3. melléklet'!E24+'4. melléklet'!E9</f>
        <v>96236544</v>
      </c>
      <c r="D12" s="60">
        <f>'3. melléklet'!F24+'4. melléklet'!F9</f>
        <v>116642305</v>
      </c>
      <c r="E12" s="60">
        <f>'3. melléklet'!H24+'4. melléklet'!H9</f>
        <v>111967485</v>
      </c>
      <c r="F12" s="60">
        <v>100000000</v>
      </c>
      <c r="G12" s="60">
        <v>104000000</v>
      </c>
      <c r="H12" s="60">
        <v>108000000</v>
      </c>
      <c r="I12" s="12"/>
      <c r="J12" s="65"/>
    </row>
    <row r="13" spans="1:10" s="9" customFormat="1" x14ac:dyDescent="0.25">
      <c r="A13" s="137">
        <v>7</v>
      </c>
      <c r="B13" s="61" t="s">
        <v>218</v>
      </c>
      <c r="C13" s="60">
        <f>'3. melléklet'!E33</f>
        <v>1166025</v>
      </c>
      <c r="D13" s="60">
        <f>'3. melléklet'!F33</f>
        <v>2520809</v>
      </c>
      <c r="E13" s="60">
        <f>'3. melléklet'!H33</f>
        <v>687246</v>
      </c>
      <c r="F13" s="60">
        <v>0</v>
      </c>
      <c r="G13" s="60">
        <v>0</v>
      </c>
      <c r="H13" s="60">
        <v>0</v>
      </c>
      <c r="I13" s="12"/>
      <c r="J13" s="12"/>
    </row>
    <row r="14" spans="1:10" s="9" customFormat="1" ht="24" x14ac:dyDescent="0.25">
      <c r="A14" s="81">
        <v>8</v>
      </c>
      <c r="B14" s="61" t="s">
        <v>316</v>
      </c>
      <c r="C14" s="60">
        <f>'3. melléklet'!E36</f>
        <v>149833600</v>
      </c>
      <c r="D14" s="60">
        <f>'3. melléklet'!F36</f>
        <v>181390655</v>
      </c>
      <c r="E14" s="60">
        <f>'3. melléklet'!H36</f>
        <v>0</v>
      </c>
      <c r="F14" s="60">
        <v>0</v>
      </c>
      <c r="G14" s="60">
        <v>0</v>
      </c>
      <c r="H14" s="60">
        <v>0</v>
      </c>
      <c r="I14" s="12"/>
      <c r="J14" s="12"/>
    </row>
    <row r="15" spans="1:10" s="9" customFormat="1" ht="15" customHeight="1" x14ac:dyDescent="0.25">
      <c r="A15" s="137">
        <v>9</v>
      </c>
      <c r="B15" s="61" t="s">
        <v>265</v>
      </c>
      <c r="C15" s="60">
        <f>'3. melléklet'!E39</f>
        <v>0</v>
      </c>
      <c r="D15" s="60">
        <f>'3. melléklet'!F39</f>
        <v>169673157</v>
      </c>
      <c r="E15" s="60">
        <f>'3. melléklet'!H39</f>
        <v>27527559</v>
      </c>
      <c r="F15" s="60">
        <v>3500000</v>
      </c>
      <c r="G15" s="60">
        <v>3500000</v>
      </c>
      <c r="H15" s="60">
        <v>3500000</v>
      </c>
      <c r="I15" s="12"/>
      <c r="J15" s="12"/>
    </row>
    <row r="16" spans="1:10" s="9" customFormat="1" ht="24" customHeight="1" x14ac:dyDescent="0.25">
      <c r="A16" s="81">
        <v>10</v>
      </c>
      <c r="B16" s="61" t="s">
        <v>222</v>
      </c>
      <c r="C16" s="60">
        <f>'3. melléklet'!E42</f>
        <v>131700</v>
      </c>
      <c r="D16" s="60">
        <f>'3. melléklet'!F42</f>
        <v>5840100</v>
      </c>
      <c r="E16" s="60">
        <f>'3. melléklet'!H42</f>
        <v>131700</v>
      </c>
      <c r="F16" s="60">
        <v>0</v>
      </c>
      <c r="G16" s="60">
        <v>0</v>
      </c>
      <c r="H16" s="60">
        <v>0</v>
      </c>
      <c r="I16" s="12"/>
      <c r="J16" s="12"/>
    </row>
    <row r="17" spans="1:12" s="9" customFormat="1" ht="24" x14ac:dyDescent="0.25">
      <c r="A17" s="137">
        <v>11</v>
      </c>
      <c r="B17" s="61" t="s">
        <v>276</v>
      </c>
      <c r="C17" s="60">
        <f>'3. melléklet'!E47</f>
        <v>0</v>
      </c>
      <c r="D17" s="60">
        <f>'3. melléklet'!F47</f>
        <v>3625646</v>
      </c>
      <c r="E17" s="60">
        <f>'3. melléklet'!H47</f>
        <v>0</v>
      </c>
      <c r="F17" s="60">
        <v>0</v>
      </c>
      <c r="G17" s="60">
        <v>0</v>
      </c>
      <c r="H17" s="60">
        <v>0</v>
      </c>
      <c r="I17" s="12"/>
      <c r="J17" s="12"/>
    </row>
    <row r="18" spans="1:12" s="9" customFormat="1" ht="24" x14ac:dyDescent="0.25">
      <c r="A18" s="81">
        <v>12</v>
      </c>
      <c r="B18" s="61" t="s">
        <v>58</v>
      </c>
      <c r="C18" s="60">
        <f>'3. melléklet'!E46+'4. melléklet'!E16</f>
        <v>250626135</v>
      </c>
      <c r="D18" s="60">
        <f>'3. melléklet'!F46+'4. melléklet'!F16</f>
        <v>250626135</v>
      </c>
      <c r="E18" s="60">
        <f>'3. melléklet'!H46+'4. melléklet'!H16</f>
        <v>453404243</v>
      </c>
      <c r="F18" s="60">
        <v>100000000</v>
      </c>
      <c r="G18" s="60">
        <v>100000000</v>
      </c>
      <c r="H18" s="60">
        <v>100000000</v>
      </c>
      <c r="I18" s="12"/>
      <c r="J18" s="12"/>
    </row>
    <row r="19" spans="1:12" s="9" customFormat="1" ht="15" customHeight="1" x14ac:dyDescent="0.25">
      <c r="A19" s="137">
        <v>13</v>
      </c>
      <c r="B19" s="115" t="s">
        <v>455</v>
      </c>
      <c r="C19" s="126">
        <f t="shared" ref="C19:H19" si="0">SUM(C9:C18)</f>
        <v>673095937</v>
      </c>
      <c r="D19" s="126">
        <f t="shared" si="0"/>
        <v>941058009</v>
      </c>
      <c r="E19" s="126">
        <f t="shared" si="0"/>
        <v>777504080</v>
      </c>
      <c r="F19" s="126">
        <f t="shared" si="0"/>
        <v>390000000</v>
      </c>
      <c r="G19" s="126">
        <f t="shared" si="0"/>
        <v>395000000</v>
      </c>
      <c r="H19" s="126">
        <f t="shared" si="0"/>
        <v>400000000</v>
      </c>
      <c r="I19" s="12"/>
      <c r="J19" s="12"/>
    </row>
    <row r="20" spans="1:12" s="9" customFormat="1" ht="15" customHeight="1" x14ac:dyDescent="0.25">
      <c r="A20" s="81">
        <v>14</v>
      </c>
      <c r="B20" s="224" t="s">
        <v>10</v>
      </c>
      <c r="C20" s="225"/>
      <c r="D20" s="225"/>
      <c r="E20" s="225"/>
      <c r="F20" s="225"/>
      <c r="G20" s="225"/>
      <c r="H20" s="226"/>
      <c r="I20" s="12"/>
      <c r="J20" s="12"/>
    </row>
    <row r="21" spans="1:12" s="9" customFormat="1" ht="15" customHeight="1" x14ac:dyDescent="0.25">
      <c r="A21" s="137">
        <v>15</v>
      </c>
      <c r="B21" s="77" t="s">
        <v>49</v>
      </c>
      <c r="C21" s="60">
        <f>'2. melléklet'!H8</f>
        <v>77060266</v>
      </c>
      <c r="D21" s="60">
        <f>'2. melléklet'!I8</f>
        <v>83757032</v>
      </c>
      <c r="E21" s="60">
        <f>'2. melléklet'!K8</f>
        <v>89906318</v>
      </c>
      <c r="F21" s="60">
        <v>92500000</v>
      </c>
      <c r="G21" s="60">
        <v>95000000</v>
      </c>
      <c r="H21" s="60">
        <v>97500000</v>
      </c>
      <c r="I21" s="12"/>
      <c r="J21" s="12"/>
    </row>
    <row r="22" spans="1:12" s="9" customFormat="1" ht="24" x14ac:dyDescent="0.25">
      <c r="A22" s="81">
        <v>16</v>
      </c>
      <c r="B22" s="77" t="s">
        <v>456</v>
      </c>
      <c r="C22" s="60">
        <f>'2. melléklet'!H9</f>
        <v>10321712</v>
      </c>
      <c r="D22" s="60">
        <f>'2. melléklet'!I9</f>
        <v>10920419</v>
      </c>
      <c r="E22" s="60">
        <f>'2. melléklet'!K9</f>
        <v>12303307</v>
      </c>
      <c r="F22" s="60">
        <v>12000000</v>
      </c>
      <c r="G22" s="60">
        <v>12500000</v>
      </c>
      <c r="H22" s="60">
        <v>13000000</v>
      </c>
      <c r="I22" s="12"/>
      <c r="J22" s="12"/>
      <c r="K22" s="12"/>
      <c r="L22" s="12"/>
    </row>
    <row r="23" spans="1:12" s="9" customFormat="1" ht="15" customHeight="1" x14ac:dyDescent="0.25">
      <c r="A23" s="137">
        <v>17</v>
      </c>
      <c r="B23" s="77" t="s">
        <v>55</v>
      </c>
      <c r="C23" s="60">
        <f>'2. melléklet'!H10</f>
        <v>143094615</v>
      </c>
      <c r="D23" s="60">
        <f>'2. melléklet'!I10</f>
        <v>182490276</v>
      </c>
      <c r="E23" s="60">
        <f>'2. melléklet'!K10</f>
        <v>152024571</v>
      </c>
      <c r="F23" s="60">
        <v>154000000</v>
      </c>
      <c r="G23" s="60">
        <v>155000000</v>
      </c>
      <c r="H23" s="60">
        <v>156000000</v>
      </c>
      <c r="I23" s="12"/>
      <c r="J23" s="12"/>
    </row>
    <row r="24" spans="1:12" ht="15" customHeight="1" x14ac:dyDescent="0.25">
      <c r="A24" s="81">
        <v>18</v>
      </c>
      <c r="B24" s="77" t="s">
        <v>152</v>
      </c>
      <c r="C24" s="60">
        <f>'2. melléklet'!H11</f>
        <v>3000000</v>
      </c>
      <c r="D24" s="60">
        <f>'2. melléklet'!I11</f>
        <v>3000000</v>
      </c>
      <c r="E24" s="60">
        <f>'2. melléklet'!K11</f>
        <v>3000000</v>
      </c>
      <c r="F24" s="60">
        <v>3000000</v>
      </c>
      <c r="G24" s="60">
        <v>3000000</v>
      </c>
      <c r="H24" s="60">
        <v>3000000</v>
      </c>
    </row>
    <row r="25" spans="1:12" s="9" customFormat="1" ht="15" customHeight="1" x14ac:dyDescent="0.25">
      <c r="A25" s="137">
        <v>19</v>
      </c>
      <c r="B25" s="77" t="s">
        <v>154</v>
      </c>
      <c r="C25" s="60">
        <f>'2. melléklet'!H12+'2. melléklet'!H13+'2. melléklet'!H14</f>
        <v>34992555</v>
      </c>
      <c r="D25" s="60">
        <f>'2. melléklet'!I12+'2. melléklet'!I13+'2. melléklet'!I14</f>
        <v>50394615</v>
      </c>
      <c r="E25" s="60">
        <f>'2. melléklet'!K12+'2. melléklet'!K13+'2. melléklet'!K14</f>
        <v>38636343</v>
      </c>
      <c r="F25" s="60">
        <v>35000000</v>
      </c>
      <c r="G25" s="60">
        <v>36000000</v>
      </c>
      <c r="H25" s="60">
        <v>37000000</v>
      </c>
      <c r="I25" s="12"/>
      <c r="J25" s="65"/>
    </row>
    <row r="26" spans="1:12" s="9" customFormat="1" ht="15" customHeight="1" x14ac:dyDescent="0.25">
      <c r="A26" s="81">
        <v>20</v>
      </c>
      <c r="B26" s="77" t="s">
        <v>100</v>
      </c>
      <c r="C26" s="60">
        <f>'2. melléklet'!H19</f>
        <v>208549108</v>
      </c>
      <c r="D26" s="60">
        <f>'2. melléklet'!I19</f>
        <v>228922307</v>
      </c>
      <c r="E26" s="60">
        <f>'2. melléklet'!K19</f>
        <v>381807997</v>
      </c>
      <c r="F26" s="60">
        <v>25000000</v>
      </c>
      <c r="G26" s="60">
        <v>25000000</v>
      </c>
      <c r="H26" s="60">
        <v>25000000</v>
      </c>
      <c r="I26" s="12"/>
      <c r="J26" s="12"/>
    </row>
    <row r="27" spans="1:12" s="9" customFormat="1" ht="15" customHeight="1" x14ac:dyDescent="0.25">
      <c r="A27" s="137">
        <v>21</v>
      </c>
      <c r="B27" s="77" t="s">
        <v>174</v>
      </c>
      <c r="C27" s="60">
        <f>'2. melléklet'!H20</f>
        <v>72635300</v>
      </c>
      <c r="D27" s="60">
        <f>'2. melléklet'!I20</f>
        <v>96280900</v>
      </c>
      <c r="E27" s="60">
        <f>'2. melléklet'!K20</f>
        <v>15909300</v>
      </c>
      <c r="F27" s="60">
        <v>40000000</v>
      </c>
      <c r="G27" s="60">
        <v>40000000</v>
      </c>
      <c r="H27" s="60">
        <v>40000000</v>
      </c>
      <c r="I27" s="12"/>
      <c r="J27" s="12"/>
    </row>
    <row r="28" spans="1:12" s="9" customFormat="1" ht="15" customHeight="1" x14ac:dyDescent="0.25">
      <c r="A28" s="81">
        <v>22</v>
      </c>
      <c r="B28" s="155" t="s">
        <v>61</v>
      </c>
      <c r="C28" s="60">
        <f>'2. melléklet'!H21</f>
        <v>0</v>
      </c>
      <c r="D28" s="60">
        <f>'2. melléklet'!I21</f>
        <v>0</v>
      </c>
      <c r="E28" s="60">
        <f>'2. melléklet'!K21</f>
        <v>0</v>
      </c>
      <c r="F28" s="60">
        <v>0</v>
      </c>
      <c r="G28" s="60">
        <v>0</v>
      </c>
      <c r="H28" s="60"/>
      <c r="I28" s="12"/>
      <c r="J28" s="12"/>
    </row>
    <row r="29" spans="1:12" s="9" customFormat="1" ht="15" customHeight="1" x14ac:dyDescent="0.25">
      <c r="A29" s="137">
        <v>23</v>
      </c>
      <c r="B29" s="61" t="s">
        <v>15</v>
      </c>
      <c r="C29" s="60">
        <f>'2. melléklet'!H26</f>
        <v>1902709</v>
      </c>
      <c r="D29" s="60">
        <f>'3. melléklet'!G92</f>
        <v>3320682</v>
      </c>
      <c r="E29" s="60">
        <f>'2. melléklet'!K26</f>
        <v>2207673</v>
      </c>
      <c r="F29" s="60">
        <v>0</v>
      </c>
      <c r="G29" s="60">
        <v>0</v>
      </c>
      <c r="H29" s="60">
        <v>0</v>
      </c>
      <c r="I29" s="12"/>
      <c r="J29" s="12"/>
    </row>
    <row r="30" spans="1:12" ht="15" customHeight="1" x14ac:dyDescent="0.25">
      <c r="A30" s="81">
        <v>24</v>
      </c>
      <c r="B30" s="61" t="s">
        <v>13</v>
      </c>
      <c r="C30" s="60">
        <f>'2. melléklet'!H15</f>
        <v>121539672</v>
      </c>
      <c r="D30" s="60">
        <f>'2. melléklet'!I15</f>
        <v>281971778</v>
      </c>
      <c r="E30" s="60">
        <f>'3. melléklet'!H78</f>
        <v>81708571</v>
      </c>
      <c r="F30" s="60">
        <v>28500000</v>
      </c>
      <c r="G30" s="60">
        <v>28500000</v>
      </c>
      <c r="H30" s="60">
        <v>28500000</v>
      </c>
    </row>
    <row r="31" spans="1:12" ht="15" customHeight="1" x14ac:dyDescent="0.25">
      <c r="A31" s="137">
        <v>25</v>
      </c>
      <c r="B31" s="115" t="s">
        <v>457</v>
      </c>
      <c r="C31" s="126">
        <f>SUM(C21:C30)</f>
        <v>673095937</v>
      </c>
      <c r="D31" s="126">
        <f t="shared" ref="D31:E31" si="1">SUM(D21:D30)</f>
        <v>941058009</v>
      </c>
      <c r="E31" s="126">
        <f t="shared" si="1"/>
        <v>777504080</v>
      </c>
      <c r="F31" s="126">
        <f t="shared" ref="F31" si="2">SUM(F21:F30)</f>
        <v>390000000</v>
      </c>
      <c r="G31" s="126">
        <f t="shared" ref="G31" si="3">SUM(G21:G30)</f>
        <v>395000000</v>
      </c>
      <c r="H31" s="126">
        <f t="shared" ref="H31" si="4">SUM(H21:H30)</f>
        <v>400000000</v>
      </c>
    </row>
  </sheetData>
  <sheetProtection selectLockedCells="1" selectUnlockedCells="1"/>
  <mergeCells count="3">
    <mergeCell ref="A4:H4"/>
    <mergeCell ref="B8:H8"/>
    <mergeCell ref="B20:H20"/>
  </mergeCells>
  <phoneticPr fontId="1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4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2023-02-13T12:20:43Z</cp:lastPrinted>
  <dcterms:created xsi:type="dcterms:W3CDTF">2014-02-03T15:00:44Z</dcterms:created>
  <dcterms:modified xsi:type="dcterms:W3CDTF">2023-02-20T14:37:43Z</dcterms:modified>
</cp:coreProperties>
</file>