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96" yWindow="1296" windowWidth="20280" windowHeight="11616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G88" i="1"/>
  <c r="I73" i="1"/>
  <c r="G73" i="1"/>
  <c r="I58" i="1"/>
  <c r="G58" i="1"/>
  <c r="I43" i="1"/>
  <c r="G43" i="1"/>
  <c r="C85" i="1"/>
  <c r="F84" i="1"/>
  <c r="C84" i="1"/>
  <c r="H84" i="1" s="1"/>
  <c r="H83" i="1"/>
  <c r="F82" i="1"/>
  <c r="C82" i="1"/>
  <c r="H82" i="1" s="1"/>
  <c r="H81" i="1"/>
  <c r="F81" i="1"/>
  <c r="C81" i="1"/>
  <c r="G81" i="1" s="1"/>
  <c r="F80" i="1"/>
  <c r="C80" i="1"/>
  <c r="H80" i="1" s="1"/>
  <c r="C70" i="1"/>
  <c r="F69" i="1"/>
  <c r="C69" i="1"/>
  <c r="H69" i="1" s="1"/>
  <c r="H68" i="1"/>
  <c r="F67" i="1"/>
  <c r="C67" i="1"/>
  <c r="H67" i="1" s="1"/>
  <c r="F66" i="1"/>
  <c r="C66" i="1"/>
  <c r="H66" i="1" s="1"/>
  <c r="F65" i="1"/>
  <c r="C65" i="1"/>
  <c r="G65" i="1" s="1"/>
  <c r="C55" i="1"/>
  <c r="F54" i="1"/>
  <c r="C54" i="1"/>
  <c r="H54" i="1" s="1"/>
  <c r="H53" i="1"/>
  <c r="F52" i="1"/>
  <c r="C52" i="1"/>
  <c r="G52" i="1" s="1"/>
  <c r="F51" i="1"/>
  <c r="C51" i="1"/>
  <c r="G51" i="1" s="1"/>
  <c r="F50" i="1"/>
  <c r="C50" i="1"/>
  <c r="G50" i="1" s="1"/>
  <c r="C40" i="1"/>
  <c r="F39" i="1"/>
  <c r="C39" i="1"/>
  <c r="H39" i="1" s="1"/>
  <c r="H38" i="1"/>
  <c r="F37" i="1"/>
  <c r="F36" i="1"/>
  <c r="F35" i="1"/>
  <c r="H50" i="1" l="1"/>
  <c r="I50" i="1" s="1"/>
  <c r="I81" i="1"/>
  <c r="G82" i="1"/>
  <c r="I82" i="1" s="1"/>
  <c r="G66" i="1"/>
  <c r="I66" i="1" s="1"/>
  <c r="G67" i="1"/>
  <c r="H65" i="1"/>
  <c r="H52" i="1"/>
  <c r="I52" i="1" s="1"/>
  <c r="H51" i="1"/>
  <c r="I51" i="1" s="1"/>
  <c r="G80" i="1"/>
  <c r="G84" i="1"/>
  <c r="I84" i="1" s="1"/>
  <c r="I65" i="1"/>
  <c r="G69" i="1"/>
  <c r="I69" i="1" s="1"/>
  <c r="I67" i="1"/>
  <c r="G54" i="1"/>
  <c r="I54" i="1" s="1"/>
  <c r="G39" i="1"/>
  <c r="I39" i="1" s="1"/>
  <c r="I80" i="1" l="1"/>
  <c r="H9" i="1"/>
  <c r="H23" i="1"/>
  <c r="F24" i="1"/>
  <c r="F22" i="1"/>
  <c r="F21" i="1"/>
  <c r="F20" i="1"/>
  <c r="H105" i="1"/>
  <c r="H104" i="1"/>
  <c r="H103" i="1"/>
  <c r="H102" i="1"/>
  <c r="H101" i="1"/>
  <c r="H100" i="1"/>
  <c r="H99" i="1"/>
  <c r="F105" i="1"/>
  <c r="F104" i="1"/>
  <c r="F103" i="1"/>
  <c r="F102" i="1"/>
  <c r="F101" i="1"/>
  <c r="F100" i="1"/>
  <c r="F99" i="1"/>
  <c r="F10" i="1"/>
  <c r="F8" i="1"/>
  <c r="F7" i="1"/>
  <c r="F6" i="1"/>
  <c r="I28" i="1"/>
  <c r="G28" i="1"/>
  <c r="I14" i="1"/>
  <c r="G14" i="1"/>
  <c r="C88" i="1"/>
  <c r="C73" i="1"/>
  <c r="C58" i="1"/>
  <c r="C43" i="1"/>
  <c r="C28" i="1"/>
  <c r="H106" i="1" l="1"/>
  <c r="H94" i="1" s="1"/>
  <c r="C92" i="1"/>
  <c r="G105" i="1"/>
  <c r="I105" i="1"/>
  <c r="G104" i="1"/>
  <c r="G103" i="1"/>
  <c r="G102" i="1"/>
  <c r="G101" i="1"/>
  <c r="G100" i="1"/>
  <c r="G99" i="1"/>
  <c r="I102" i="1"/>
  <c r="I101" i="1"/>
  <c r="C25" i="1"/>
  <c r="C11" i="1"/>
  <c r="C10" i="1"/>
  <c r="C8" i="1"/>
  <c r="C7" i="1"/>
  <c r="C6" i="1"/>
  <c r="C24" i="1"/>
  <c r="C22" i="1"/>
  <c r="H22" i="1" s="1"/>
  <c r="C20" i="1"/>
  <c r="H20" i="1" s="1"/>
  <c r="C37" i="1"/>
  <c r="C36" i="1"/>
  <c r="C35" i="1"/>
  <c r="E85" i="1" l="1"/>
  <c r="H85" i="1" s="1"/>
  <c r="H86" i="1" s="1"/>
  <c r="H87" i="1" s="1"/>
  <c r="E70" i="1"/>
  <c r="H70" i="1" s="1"/>
  <c r="H71" i="1" s="1"/>
  <c r="H72" i="1" s="1"/>
  <c r="E55" i="1"/>
  <c r="H55" i="1" s="1"/>
  <c r="H56" i="1" s="1"/>
  <c r="H57" i="1" s="1"/>
  <c r="G37" i="1"/>
  <c r="H37" i="1"/>
  <c r="H35" i="1"/>
  <c r="G35" i="1"/>
  <c r="E40" i="1"/>
  <c r="H40" i="1" s="1"/>
  <c r="H36" i="1"/>
  <c r="G36" i="1"/>
  <c r="G8" i="1"/>
  <c r="H8" i="1"/>
  <c r="G10" i="1"/>
  <c r="H10" i="1"/>
  <c r="G7" i="1"/>
  <c r="H7" i="1"/>
  <c r="G6" i="1"/>
  <c r="H6" i="1"/>
  <c r="G24" i="1"/>
  <c r="H24" i="1"/>
  <c r="E11" i="1"/>
  <c r="E25" i="1"/>
  <c r="G106" i="1"/>
  <c r="D85" i="1" s="1"/>
  <c r="G22" i="1"/>
  <c r="I22" i="1" s="1"/>
  <c r="I104" i="1"/>
  <c r="I99" i="1"/>
  <c r="I100" i="1"/>
  <c r="G20" i="1"/>
  <c r="I20" i="1" s="1"/>
  <c r="I103" i="1"/>
  <c r="C21" i="1"/>
  <c r="H21" i="1" s="1"/>
  <c r="I7" i="1" l="1"/>
  <c r="D40" i="1"/>
  <c r="F40" i="1" s="1"/>
  <c r="D70" i="1"/>
  <c r="F70" i="1" s="1"/>
  <c r="I8" i="1"/>
  <c r="D55" i="1"/>
  <c r="F55" i="1" s="1"/>
  <c r="I36" i="1"/>
  <c r="I35" i="1"/>
  <c r="H41" i="1"/>
  <c r="H42" i="1" s="1"/>
  <c r="F85" i="1"/>
  <c r="G85" i="1"/>
  <c r="I10" i="1"/>
  <c r="I37" i="1"/>
  <c r="H11" i="1"/>
  <c r="H12" i="1" s="1"/>
  <c r="I6" i="1"/>
  <c r="H25" i="1"/>
  <c r="H26" i="1" s="1"/>
  <c r="H27" i="1" s="1"/>
  <c r="I24" i="1"/>
  <c r="D25" i="1"/>
  <c r="I106" i="1"/>
  <c r="G94" i="1"/>
  <c r="G21" i="1"/>
  <c r="I21" i="1" s="1"/>
  <c r="D11" i="1"/>
  <c r="G40" i="1" l="1"/>
  <c r="I40" i="1" s="1"/>
  <c r="I41" i="1" s="1"/>
  <c r="I42" i="1" s="1"/>
  <c r="G70" i="1"/>
  <c r="G71" i="1" s="1"/>
  <c r="G72" i="1" s="1"/>
  <c r="G55" i="1"/>
  <c r="I55" i="1" s="1"/>
  <c r="I56" i="1" s="1"/>
  <c r="I57" i="1" s="1"/>
  <c r="H13" i="1"/>
  <c r="H93" i="1"/>
  <c r="I85" i="1"/>
  <c r="I86" i="1" s="1"/>
  <c r="I87" i="1" s="1"/>
  <c r="G86" i="1"/>
  <c r="G87" i="1" s="1"/>
  <c r="F25" i="1"/>
  <c r="F11" i="1"/>
  <c r="G11" i="1"/>
  <c r="I94" i="1"/>
  <c r="G25" i="1"/>
  <c r="I25" i="1" s="1"/>
  <c r="I26" i="1" s="1"/>
  <c r="I27" i="1" s="1"/>
  <c r="I70" i="1" l="1"/>
  <c r="I71" i="1" s="1"/>
  <c r="I72" i="1" s="1"/>
  <c r="G41" i="1"/>
  <c r="G42" i="1" s="1"/>
  <c r="G56" i="1"/>
  <c r="G57" i="1" s="1"/>
  <c r="I11" i="1"/>
  <c r="G26" i="1"/>
  <c r="G27" i="1" s="1"/>
  <c r="G12" i="1" l="1"/>
  <c r="G93" i="1" l="1"/>
  <c r="I12" i="1"/>
  <c r="I93" i="1" s="1"/>
  <c r="J94" i="1" s="1"/>
  <c r="G13" i="1"/>
  <c r="I13" i="1" l="1"/>
</calcChain>
</file>

<file path=xl/sharedStrings.xml><?xml version="1.0" encoding="utf-8"?>
<sst xmlns="http://schemas.openxmlformats.org/spreadsheetml/2006/main" count="139" uniqueCount="55">
  <si>
    <t>Segédlet</t>
  </si>
  <si>
    <t>1. blokk</t>
  </si>
  <si>
    <t xml:space="preserve">Mennyiség </t>
  </si>
  <si>
    <t>Nettó egységár</t>
  </si>
  <si>
    <t>Bruttó egységár</t>
  </si>
  <si>
    <t>Nettó összesen</t>
  </si>
  <si>
    <t>Bruttó összesen</t>
  </si>
  <si>
    <t>A felületen rögzíteni kell az új lámpatestek darabszámát.</t>
  </si>
  <si>
    <t>Mennyiség (db)</t>
  </si>
  <si>
    <r>
      <t xml:space="preserve">A pályázati felhívás 3.1. pontja alapján a lecserélendő és az új lámpatestekhez kapcsolódó, </t>
    </r>
    <r>
      <rPr>
        <b/>
        <sz val="11"/>
        <color theme="1"/>
        <rFont val="Aptos Narrow"/>
        <family val="2"/>
        <scheme val="minor"/>
      </rPr>
      <t>darabszámra vetíthető költség</t>
    </r>
    <r>
      <rPr>
        <sz val="11"/>
        <color theme="1"/>
        <rFont val="Aptos Narrow"/>
        <family val="2"/>
        <scheme val="minor"/>
      </rPr>
      <t>.</t>
    </r>
  </si>
  <si>
    <t>Új lámpatestek beszerzése</t>
  </si>
  <si>
    <t>Új lámpatestek szerelési költségei</t>
  </si>
  <si>
    <t>Új lámpatestek szállítási és tárolási költségei</t>
  </si>
  <si>
    <t>A meglévő lámpatestek leszerelési és elszállítási költsége</t>
  </si>
  <si>
    <t>Egy lámpatestre jutó szoft költség a darabszámmal szorozva (ld. segédszámítás blokk).</t>
  </si>
  <si>
    <t>A blokkra eső szoft költség a darabszám alapján</t>
  </si>
  <si>
    <t>A felületen rögzítendő egységköltség</t>
  </si>
  <si>
    <t>Idegen tulajdonú aktív elemek megváltása (felületen rögzítendő)</t>
  </si>
  <si>
    <t>2. blokk</t>
  </si>
  <si>
    <t>Idegen tulajdonú aktív elemek megváltása</t>
  </si>
  <si>
    <t>3. blokk</t>
  </si>
  <si>
    <t>Összesítés - ellenőrzés</t>
  </si>
  <si>
    <t>Korszerűsített lámaptestek összesen (db)</t>
  </si>
  <si>
    <t>Ebből szoft költség</t>
  </si>
  <si>
    <t>Szoft költségek - beruházás egésze</t>
  </si>
  <si>
    <t>Mennyiség 
(pl. db/hónap)</t>
  </si>
  <si>
    <r>
      <t xml:space="preserve">Segédszámítás: A pályázati felhívás 3.1. pontja alapján a lecsérelndő és az új lámpatestekhez kapcsolódó, a </t>
    </r>
    <r>
      <rPr>
        <b/>
        <sz val="11"/>
        <color theme="1"/>
        <rFont val="Aptos Narrow"/>
        <family val="2"/>
        <scheme val="minor"/>
      </rPr>
      <t>beruházás egészére</t>
    </r>
    <r>
      <rPr>
        <sz val="11"/>
        <color theme="1"/>
        <rFont val="Aptos Narrow"/>
        <family val="2"/>
        <scheme val="minor"/>
      </rPr>
      <t xml:space="preserve"> vetíthető költség.
E költségek összességét kell egy lámpatestre visszaosztani.</t>
    </r>
  </si>
  <si>
    <t>Tervezési költségek</t>
  </si>
  <si>
    <t>Projektmenedzsment</t>
  </si>
  <si>
    <t>Könyvvizgálat</t>
  </si>
  <si>
    <t>Nyilvánosság</t>
  </si>
  <si>
    <t>Érintésvizsgálat</t>
  </si>
  <si>
    <t>Energetikai számítás</t>
  </si>
  <si>
    <t>A szoft költségek aránya a piaci gyakorlatnak megfelelően az összes beruházási költség 7%-a szokott lenni, javasoljuk ezt az arányt figyelembe venni.</t>
  </si>
  <si>
    <t>A felületen rögzíteni kell a típust, cserélendő darabszámot és egy fényforrás névleges teljesítményét.</t>
  </si>
  <si>
    <t>A felülen rögzíteni kell az új lámpatestek mennyiségét és egy fényforrás névleges teljesítményét
A fényforrás kizárólag LED lehet.</t>
  </si>
  <si>
    <t>Közbeszerzés költségei</t>
  </si>
  <si>
    <t>Mindösszesen igényelt támogatás</t>
  </si>
  <si>
    <t xml:space="preserve">                                                                                                                                                                              SEGÉDTÁBLA - BENYÚJTANI NEM SZÜKSÉGES!</t>
  </si>
  <si>
    <t>4. blokk</t>
  </si>
  <si>
    <t>5. blokk</t>
  </si>
  <si>
    <t>6. blokk</t>
  </si>
  <si>
    <t>ÁFA</t>
  </si>
  <si>
    <t>ÁFA összesen</t>
  </si>
  <si>
    <t>Lecserélendő lámpatest típusa: kompakt 36W (pl. halogén, 300W)</t>
  </si>
  <si>
    <t>Új lámpatest: Gemini PEL 25W (pl. LED lámpatest, 50W)</t>
  </si>
  <si>
    <t>Lecserélendő lámpatest típusa: kompakt 36W (pl. higanygőz, 250W)</t>
  </si>
  <si>
    <t>Új lámpatest:  Gemini PEL 35W (pl. LED lámpatest, 100W)</t>
  </si>
  <si>
    <t>Új lámpatest: Gemini PEL 55W (pl. LED lámpatest, 30W)</t>
  </si>
  <si>
    <t>Lecserélendő lámpatest típusa: Nátrium 250W (pl. fénycső,40W)</t>
  </si>
  <si>
    <t>Új lámpatest: Gemini PEL 120W (pl. LED lámpatest, 30W)</t>
  </si>
  <si>
    <t>Új lámpatest:  Gemini PEL 90W (pl. LED lámpatest, 50W)</t>
  </si>
  <si>
    <t>Lecserélendő lámpatest típusa:  kompakt 36W  (pl. higanygőz, 80W)</t>
  </si>
  <si>
    <t>Lecserélendő lámpatest típusa: Nátrium 70 W, Nátrium 100 W (pl. higanygőz, 80W)</t>
  </si>
  <si>
    <t>Lecserélendő lámpatest típusa: Nátrium 100W, Nátrium 150W. (pl. fémhalogén, 100W)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</si>
</sst>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Horizontal">
        <bgColor theme="0"/>
      </patternFill>
    </fill>
    <fill>
      <patternFill patternType="lightHorizontal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10" fontId="0" fillId="0" borderId="0" xfId="1" applyNumberFormat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4" borderId="1" xfId="0" applyFill="1" applyBorder="1"/>
    <xf numFmtId="3" fontId="0" fillId="0" borderId="0" xfId="0" applyNumberFormat="1" applyAlignment="1">
      <alignment horizontal="center" wrapText="1"/>
    </xf>
    <xf numFmtId="3" fontId="2" fillId="4" borderId="0" xfId="0" applyNumberFormat="1" applyFont="1" applyFill="1"/>
    <xf numFmtId="3" fontId="0" fillId="0" borderId="1" xfId="0" applyNumberFormat="1" applyBorder="1" applyAlignment="1">
      <alignment horizontal="left" wrapText="1"/>
    </xf>
    <xf numFmtId="3" fontId="0" fillId="4" borderId="0" xfId="0" applyNumberFormat="1" applyFill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2" fillId="6" borderId="1" xfId="0" applyFont="1" applyFill="1" applyBorder="1"/>
    <xf numFmtId="0" fontId="0" fillId="6" borderId="1" xfId="0" applyFill="1" applyBorder="1"/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0" fontId="0" fillId="6" borderId="1" xfId="0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3" fontId="0" fillId="9" borderId="1" xfId="0" applyNumberFormat="1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82" zoomScale="85" zoomScaleNormal="85" workbookViewId="0">
      <selection activeCell="D105" sqref="D105"/>
    </sheetView>
  </sheetViews>
  <sheetFormatPr defaultRowHeight="13.8"/>
  <cols>
    <col min="1" max="1" width="38.69921875" customWidth="1"/>
    <col min="2" max="2" width="59.8984375" customWidth="1"/>
    <col min="3" max="3" width="13.8984375" customWidth="1"/>
    <col min="4" max="5" width="13.69921875" customWidth="1"/>
    <col min="6" max="6" width="14.8984375" customWidth="1"/>
    <col min="7" max="8" width="14.69921875" customWidth="1"/>
    <col min="9" max="9" width="16.296875" customWidth="1"/>
    <col min="10" max="10" width="13.296875" style="5" customWidth="1"/>
    <col min="11" max="11" width="9.69921875" bestFit="1" customWidth="1"/>
    <col min="12" max="12" width="9.8984375" bestFit="1" customWidth="1"/>
  </cols>
  <sheetData>
    <row r="1" spans="1:14">
      <c r="A1" s="56" t="s">
        <v>38</v>
      </c>
      <c r="B1" s="57"/>
      <c r="C1" s="57"/>
      <c r="D1" s="57"/>
      <c r="E1" s="57"/>
      <c r="F1" s="57"/>
      <c r="G1" s="57"/>
      <c r="H1" s="57"/>
      <c r="I1" s="58"/>
      <c r="J1" s="21"/>
    </row>
    <row r="2" spans="1:14" ht="27.6">
      <c r="A2" s="40" t="s">
        <v>0</v>
      </c>
      <c r="B2" s="40" t="s">
        <v>1</v>
      </c>
      <c r="C2" s="37" t="s">
        <v>2</v>
      </c>
      <c r="D2" s="37" t="s">
        <v>3</v>
      </c>
      <c r="E2" s="37" t="s">
        <v>42</v>
      </c>
      <c r="F2" s="37" t="s">
        <v>4</v>
      </c>
      <c r="G2" s="37" t="s">
        <v>5</v>
      </c>
      <c r="H2" s="37" t="s">
        <v>43</v>
      </c>
      <c r="I2" s="37" t="s">
        <v>6</v>
      </c>
    </row>
    <row r="3" spans="1:14" ht="41.4">
      <c r="A3" s="23" t="s">
        <v>34</v>
      </c>
      <c r="B3" s="44" t="s">
        <v>44</v>
      </c>
      <c r="C3" s="39"/>
      <c r="D3" s="39"/>
      <c r="E3" s="39"/>
      <c r="F3" s="39"/>
      <c r="G3" s="39"/>
      <c r="H3" s="39"/>
      <c r="I3" s="39"/>
    </row>
    <row r="4" spans="1:14" ht="65.25" customHeight="1">
      <c r="A4" s="23" t="s">
        <v>35</v>
      </c>
      <c r="B4" s="44" t="s">
        <v>45</v>
      </c>
      <c r="C4" s="25"/>
      <c r="D4" s="25"/>
      <c r="E4" s="25"/>
      <c r="F4" s="25"/>
      <c r="G4" s="25"/>
      <c r="H4" s="25"/>
      <c r="I4" s="25"/>
    </row>
    <row r="5" spans="1:14" ht="27.6">
      <c r="A5" s="22" t="s">
        <v>7</v>
      </c>
      <c r="B5" s="18" t="s">
        <v>8</v>
      </c>
      <c r="C5" s="45">
        <v>228</v>
      </c>
      <c r="D5" s="25"/>
      <c r="E5" s="25"/>
      <c r="F5" s="25"/>
      <c r="G5" s="25"/>
      <c r="H5" s="25"/>
      <c r="I5" s="25"/>
    </row>
    <row r="6" spans="1:14">
      <c r="A6" s="55" t="s">
        <v>9</v>
      </c>
      <c r="B6" s="8" t="s">
        <v>10</v>
      </c>
      <c r="C6" s="25">
        <f>C5</f>
        <v>228</v>
      </c>
      <c r="D6" s="46">
        <v>55000</v>
      </c>
      <c r="E6" s="51">
        <v>14850</v>
      </c>
      <c r="F6" s="26">
        <f>D6+E6</f>
        <v>69850</v>
      </c>
      <c r="G6" s="26">
        <f>D6*C6</f>
        <v>12540000</v>
      </c>
      <c r="H6" s="26">
        <f>E6*C6</f>
        <v>3385800</v>
      </c>
      <c r="I6" s="26">
        <f>G6+H6</f>
        <v>15925800</v>
      </c>
      <c r="J6" s="6"/>
    </row>
    <row r="7" spans="1:14">
      <c r="A7" s="55"/>
      <c r="B7" s="8" t="s">
        <v>11</v>
      </c>
      <c r="C7" s="25">
        <f>C5</f>
        <v>228</v>
      </c>
      <c r="D7" s="46">
        <v>35000</v>
      </c>
      <c r="E7" s="51">
        <v>9450</v>
      </c>
      <c r="F7" s="26">
        <f t="shared" ref="F7:F11" si="0">D7+E7</f>
        <v>44450</v>
      </c>
      <c r="G7" s="26">
        <f t="shared" ref="G7:G10" si="1">D7*C7</f>
        <v>7980000</v>
      </c>
      <c r="H7" s="26">
        <f>E7*C7</f>
        <v>2154600</v>
      </c>
      <c r="I7" s="26">
        <f t="shared" ref="I7:I11" si="2">G7+H7</f>
        <v>10134600</v>
      </c>
      <c r="J7" s="6"/>
    </row>
    <row r="8" spans="1:14">
      <c r="A8" s="55"/>
      <c r="B8" s="8" t="s">
        <v>12</v>
      </c>
      <c r="C8" s="25">
        <f>C5</f>
        <v>228</v>
      </c>
      <c r="D8" s="46"/>
      <c r="E8" s="51"/>
      <c r="F8" s="26">
        <f t="shared" si="0"/>
        <v>0</v>
      </c>
      <c r="G8" s="26">
        <f t="shared" si="1"/>
        <v>0</v>
      </c>
      <c r="H8" s="26">
        <f>E8*C8</f>
        <v>0</v>
      </c>
      <c r="I8" s="26">
        <f t="shared" si="2"/>
        <v>0</v>
      </c>
      <c r="J8" s="6"/>
    </row>
    <row r="9" spans="1:14">
      <c r="A9" s="55"/>
      <c r="B9" s="8" t="s">
        <v>19</v>
      </c>
      <c r="C9" s="46"/>
      <c r="D9" s="52"/>
      <c r="E9" s="52"/>
      <c r="F9" s="53"/>
      <c r="G9" s="46"/>
      <c r="H9" s="50">
        <f>I9-G9</f>
        <v>0</v>
      </c>
      <c r="I9" s="46"/>
      <c r="J9" s="6"/>
    </row>
    <row r="10" spans="1:14">
      <c r="A10" s="55"/>
      <c r="B10" s="8" t="s">
        <v>13</v>
      </c>
      <c r="C10" s="25">
        <f>C5</f>
        <v>228</v>
      </c>
      <c r="D10" s="46"/>
      <c r="E10" s="51"/>
      <c r="F10" s="26">
        <f t="shared" si="0"/>
        <v>0</v>
      </c>
      <c r="G10" s="26">
        <f t="shared" si="1"/>
        <v>0</v>
      </c>
      <c r="H10" s="26">
        <f>E10*C10</f>
        <v>0</v>
      </c>
      <c r="I10" s="26">
        <f t="shared" si="2"/>
        <v>0</v>
      </c>
      <c r="J10" s="6"/>
    </row>
    <row r="11" spans="1:14" ht="48" customHeight="1">
      <c r="A11" s="24" t="s">
        <v>14</v>
      </c>
      <c r="B11" s="18" t="s">
        <v>15</v>
      </c>
      <c r="C11" s="25">
        <f>C5</f>
        <v>228</v>
      </c>
      <c r="D11" s="26">
        <f>ROUND(G$106/C$92,0)</f>
        <v>7655</v>
      </c>
      <c r="E11" s="48">
        <f>ROUND(H$106/C$92,0)</f>
        <v>945</v>
      </c>
      <c r="F11" s="26">
        <f t="shared" si="0"/>
        <v>8600</v>
      </c>
      <c r="G11" s="26">
        <f>C11*D11</f>
        <v>1745340</v>
      </c>
      <c r="H11" s="26">
        <f>E11*C11</f>
        <v>215460</v>
      </c>
      <c r="I11" s="26">
        <f t="shared" si="2"/>
        <v>1960800</v>
      </c>
      <c r="J11" s="6"/>
      <c r="K11" s="2"/>
    </row>
    <row r="12" spans="1:14">
      <c r="C12" s="27"/>
      <c r="D12" s="28"/>
      <c r="E12" s="28"/>
      <c r="F12" s="28"/>
      <c r="G12" s="29">
        <f>SUM(G6:G11)</f>
        <v>22265340</v>
      </c>
      <c r="H12" s="29">
        <f>SUM(H6:H11)</f>
        <v>5755860</v>
      </c>
      <c r="I12" s="29">
        <f>G12+H12</f>
        <v>28021200</v>
      </c>
      <c r="J12" s="17"/>
      <c r="K12" s="2"/>
    </row>
    <row r="13" spans="1:14">
      <c r="B13" s="15" t="s">
        <v>16</v>
      </c>
      <c r="C13" s="30"/>
      <c r="D13" s="31"/>
      <c r="E13" s="31"/>
      <c r="F13" s="31"/>
      <c r="G13" s="32">
        <f>G12/$C5</f>
        <v>97655</v>
      </c>
      <c r="H13" s="32">
        <f>H12/$C5</f>
        <v>25245</v>
      </c>
      <c r="I13" s="32">
        <f>G13+H13</f>
        <v>122900</v>
      </c>
      <c r="J13" s="6"/>
      <c r="K13" s="2"/>
      <c r="L13" s="2"/>
      <c r="N13" s="2"/>
    </row>
    <row r="14" spans="1:14">
      <c r="B14" s="8" t="s">
        <v>17</v>
      </c>
      <c r="C14" s="50"/>
      <c r="D14" s="50"/>
      <c r="E14" s="50"/>
      <c r="F14" s="26"/>
      <c r="G14" s="32">
        <f>G9</f>
        <v>0</v>
      </c>
      <c r="H14" s="32"/>
      <c r="I14" s="32">
        <f>I9</f>
        <v>0</v>
      </c>
      <c r="J14" s="6"/>
      <c r="K14" s="2"/>
    </row>
    <row r="15" spans="1:14">
      <c r="B15" s="13"/>
      <c r="C15" s="1"/>
      <c r="D15" s="1"/>
      <c r="E15" s="1"/>
      <c r="F15" s="1"/>
      <c r="G15" s="1"/>
      <c r="H15" s="1"/>
      <c r="I15" s="14"/>
      <c r="J15" s="6"/>
      <c r="K15" s="2"/>
    </row>
    <row r="16" spans="1:14" ht="27.6">
      <c r="B16" s="40" t="s">
        <v>18</v>
      </c>
      <c r="C16" s="37" t="s">
        <v>2</v>
      </c>
      <c r="D16" s="37" t="s">
        <v>3</v>
      </c>
      <c r="E16" s="37" t="s">
        <v>42</v>
      </c>
      <c r="F16" s="37" t="s">
        <v>4</v>
      </c>
      <c r="G16" s="37" t="s">
        <v>5</v>
      </c>
      <c r="H16" s="37" t="s">
        <v>43</v>
      </c>
      <c r="I16" s="37" t="s">
        <v>6</v>
      </c>
      <c r="J16" s="6"/>
      <c r="K16" s="2"/>
    </row>
    <row r="17" spans="2:14">
      <c r="B17" s="44" t="s">
        <v>46</v>
      </c>
      <c r="C17" s="33"/>
      <c r="D17" s="33"/>
      <c r="E17" s="33"/>
      <c r="F17" s="33"/>
      <c r="G17" s="33"/>
      <c r="H17" s="33"/>
      <c r="I17" s="33"/>
      <c r="J17" s="6"/>
      <c r="K17" s="2"/>
    </row>
    <row r="18" spans="2:14">
      <c r="B18" s="44" t="s">
        <v>47</v>
      </c>
      <c r="C18" s="25"/>
      <c r="D18" s="25"/>
      <c r="E18" s="25"/>
      <c r="F18" s="25"/>
      <c r="G18" s="25"/>
      <c r="H18" s="25"/>
      <c r="I18" s="25"/>
      <c r="J18" s="6"/>
      <c r="K18" s="2"/>
    </row>
    <row r="19" spans="2:14">
      <c r="B19" s="8" t="s">
        <v>8</v>
      </c>
      <c r="C19" s="46">
        <v>45</v>
      </c>
      <c r="D19" s="26"/>
      <c r="E19" s="26"/>
      <c r="F19" s="26"/>
      <c r="G19" s="26"/>
      <c r="H19" s="26"/>
      <c r="I19" s="26"/>
      <c r="J19" s="6"/>
      <c r="K19" s="2"/>
    </row>
    <row r="20" spans="2:14">
      <c r="B20" s="8" t="s">
        <v>10</v>
      </c>
      <c r="C20" s="26">
        <f>C19</f>
        <v>45</v>
      </c>
      <c r="D20" s="46">
        <v>58000</v>
      </c>
      <c r="E20" s="51">
        <v>15660</v>
      </c>
      <c r="F20" s="26">
        <f>D20+E20</f>
        <v>73660</v>
      </c>
      <c r="G20" s="26">
        <f>C20*D20</f>
        <v>2610000</v>
      </c>
      <c r="H20" s="26">
        <f>E20*C20</f>
        <v>704700</v>
      </c>
      <c r="I20" s="26">
        <f t="shared" ref="I20:I25" si="3">G20+H20</f>
        <v>3314700</v>
      </c>
      <c r="J20" s="6"/>
      <c r="K20" s="2"/>
    </row>
    <row r="21" spans="2:14">
      <c r="B21" s="8" t="s">
        <v>11</v>
      </c>
      <c r="C21" s="26">
        <f>C20</f>
        <v>45</v>
      </c>
      <c r="D21" s="46">
        <v>35000</v>
      </c>
      <c r="E21" s="51">
        <v>9450</v>
      </c>
      <c r="F21" s="26">
        <f>D21+E21</f>
        <v>44450</v>
      </c>
      <c r="G21" s="26">
        <f t="shared" ref="G21:G25" si="4">C21*D21</f>
        <v>1575000</v>
      </c>
      <c r="H21" s="26">
        <f>E21*C21</f>
        <v>425250</v>
      </c>
      <c r="I21" s="26">
        <f t="shared" si="3"/>
        <v>2000250</v>
      </c>
      <c r="J21" s="6"/>
      <c r="K21" s="2"/>
    </row>
    <row r="22" spans="2:14">
      <c r="B22" s="8" t="s">
        <v>12</v>
      </c>
      <c r="C22" s="26">
        <f>C19</f>
        <v>45</v>
      </c>
      <c r="D22" s="46"/>
      <c r="E22" s="51"/>
      <c r="F22" s="26">
        <f>D22+E22</f>
        <v>0</v>
      </c>
      <c r="G22" s="26">
        <f t="shared" si="4"/>
        <v>0</v>
      </c>
      <c r="H22" s="26">
        <f>E22*C22</f>
        <v>0</v>
      </c>
      <c r="I22" s="26">
        <f t="shared" si="3"/>
        <v>0</v>
      </c>
      <c r="J22" s="6"/>
      <c r="K22" s="2"/>
    </row>
    <row r="23" spans="2:14">
      <c r="B23" s="8" t="s">
        <v>19</v>
      </c>
      <c r="C23" s="49"/>
      <c r="D23" s="52"/>
      <c r="E23" s="52"/>
      <c r="F23" s="53"/>
      <c r="G23" s="51"/>
      <c r="H23" s="50">
        <f>I23-G23</f>
        <v>0</v>
      </c>
      <c r="I23" s="51"/>
      <c r="J23" s="6"/>
      <c r="K23" s="2"/>
    </row>
    <row r="24" spans="2:14">
      <c r="B24" s="8" t="s">
        <v>13</v>
      </c>
      <c r="C24" s="26">
        <f>C19</f>
        <v>45</v>
      </c>
      <c r="D24" s="46"/>
      <c r="E24" s="51"/>
      <c r="F24" s="26">
        <f>D24+E24</f>
        <v>0</v>
      </c>
      <c r="G24" s="26">
        <f t="shared" si="4"/>
        <v>0</v>
      </c>
      <c r="H24" s="26">
        <f>E24*C24</f>
        <v>0</v>
      </c>
      <c r="I24" s="26">
        <f t="shared" si="3"/>
        <v>0</v>
      </c>
      <c r="J24" s="6"/>
      <c r="K24" s="2"/>
    </row>
    <row r="25" spans="2:14">
      <c r="B25" s="8" t="s">
        <v>15</v>
      </c>
      <c r="C25" s="26">
        <f>C19</f>
        <v>45</v>
      </c>
      <c r="D25" s="26">
        <f>ROUND(G$106/C$92,0)</f>
        <v>7655</v>
      </c>
      <c r="E25" s="48">
        <f>ROUND(H$106/C$92,0)</f>
        <v>945</v>
      </c>
      <c r="F25" s="26">
        <f>D25+E25</f>
        <v>8600</v>
      </c>
      <c r="G25" s="26">
        <f t="shared" si="4"/>
        <v>344475</v>
      </c>
      <c r="H25" s="26">
        <f>E25*C25</f>
        <v>42525</v>
      </c>
      <c r="I25" s="26">
        <f t="shared" si="3"/>
        <v>387000</v>
      </c>
      <c r="J25" s="6"/>
    </row>
    <row r="26" spans="2:14">
      <c r="C26" s="35"/>
      <c r="D26" s="35"/>
      <c r="E26" s="35"/>
      <c r="F26" s="35"/>
      <c r="G26" s="29">
        <f>SUM(G20:G25)</f>
        <v>4529475</v>
      </c>
      <c r="H26" s="29">
        <f>SUM(H20:H25)</f>
        <v>1172475</v>
      </c>
      <c r="I26" s="34">
        <f>SUM(I20:I25)</f>
        <v>5701950</v>
      </c>
      <c r="J26" s="17"/>
      <c r="K26" s="2"/>
    </row>
    <row r="27" spans="2:14">
      <c r="B27" s="15" t="s">
        <v>16</v>
      </c>
      <c r="C27" s="43"/>
      <c r="D27" s="31"/>
      <c r="E27" s="31"/>
      <c r="F27" s="31"/>
      <c r="G27" s="32">
        <f>G26/$C19</f>
        <v>100655</v>
      </c>
      <c r="H27" s="32">
        <f>H26/$C19</f>
        <v>26055</v>
      </c>
      <c r="I27" s="32">
        <f>I26/C19</f>
        <v>126710</v>
      </c>
      <c r="J27" s="6"/>
      <c r="K27" s="2"/>
      <c r="L27" s="2"/>
      <c r="N27" s="2"/>
    </row>
    <row r="28" spans="2:14">
      <c r="B28" s="8" t="s">
        <v>17</v>
      </c>
      <c r="C28" s="50">
        <f>C23</f>
        <v>0</v>
      </c>
      <c r="D28" s="50"/>
      <c r="E28" s="50"/>
      <c r="F28" s="26"/>
      <c r="G28" s="32">
        <f>G23</f>
        <v>0</v>
      </c>
      <c r="H28" s="32"/>
      <c r="I28" s="32">
        <f>I23</f>
        <v>0</v>
      </c>
      <c r="J28" s="6"/>
      <c r="K28" s="2"/>
    </row>
    <row r="29" spans="2:14">
      <c r="I29" s="3"/>
      <c r="J29" s="6"/>
      <c r="K29" s="2"/>
    </row>
    <row r="30" spans="2:14">
      <c r="J30" s="6"/>
      <c r="K30" s="2"/>
    </row>
    <row r="31" spans="2:14" ht="27.6">
      <c r="B31" s="40" t="s">
        <v>20</v>
      </c>
      <c r="C31" s="37" t="s">
        <v>2</v>
      </c>
      <c r="D31" s="37" t="s">
        <v>3</v>
      </c>
      <c r="E31" s="37" t="s">
        <v>42</v>
      </c>
      <c r="F31" s="37" t="s">
        <v>4</v>
      </c>
      <c r="G31" s="37" t="s">
        <v>5</v>
      </c>
      <c r="H31" s="37" t="s">
        <v>43</v>
      </c>
      <c r="I31" s="37" t="s">
        <v>6</v>
      </c>
      <c r="J31" s="6"/>
      <c r="K31" s="2"/>
    </row>
    <row r="32" spans="2:14">
      <c r="B32" s="44" t="s">
        <v>52</v>
      </c>
      <c r="C32" s="12"/>
      <c r="D32" s="12"/>
      <c r="E32" s="12"/>
      <c r="F32" s="12"/>
      <c r="G32" s="12"/>
      <c r="H32" s="12"/>
      <c r="I32" s="12"/>
      <c r="J32" s="6"/>
      <c r="K32" s="2"/>
    </row>
    <row r="33" spans="2:12">
      <c r="B33" s="44" t="s">
        <v>48</v>
      </c>
      <c r="C33" s="8"/>
      <c r="D33" s="8"/>
      <c r="E33" s="8"/>
      <c r="F33" s="8"/>
      <c r="G33" s="8"/>
      <c r="H33" s="8"/>
      <c r="I33" s="8"/>
      <c r="J33" s="6"/>
      <c r="K33" s="2"/>
    </row>
    <row r="34" spans="2:12">
      <c r="B34" s="8" t="s">
        <v>8</v>
      </c>
      <c r="C34" s="46">
        <v>2</v>
      </c>
      <c r="D34" s="26"/>
      <c r="E34" s="26"/>
      <c r="F34" s="26"/>
      <c r="G34" s="26"/>
      <c r="H34" s="26"/>
      <c r="I34" s="26"/>
      <c r="J34" s="6"/>
      <c r="K34" s="2"/>
    </row>
    <row r="35" spans="2:12">
      <c r="B35" s="8" t="s">
        <v>10</v>
      </c>
      <c r="C35" s="26">
        <f>C34</f>
        <v>2</v>
      </c>
      <c r="D35" s="46">
        <v>62000</v>
      </c>
      <c r="E35" s="51">
        <v>16740</v>
      </c>
      <c r="F35" s="26">
        <f>D35+E35</f>
        <v>78740</v>
      </c>
      <c r="G35" s="26">
        <f>C35*D35</f>
        <v>124000</v>
      </c>
      <c r="H35" s="26">
        <f>E35*C35</f>
        <v>33480</v>
      </c>
      <c r="I35" s="26">
        <f t="shared" ref="I35:I37" si="5">G35+H35</f>
        <v>157480</v>
      </c>
      <c r="J35" s="6"/>
      <c r="K35" s="2"/>
    </row>
    <row r="36" spans="2:12">
      <c r="B36" s="8" t="s">
        <v>11</v>
      </c>
      <c r="C36" s="26">
        <f>C34</f>
        <v>2</v>
      </c>
      <c r="D36" s="46">
        <v>35000</v>
      </c>
      <c r="E36" s="51">
        <v>9450</v>
      </c>
      <c r="F36" s="26">
        <f>D36+E36</f>
        <v>44450</v>
      </c>
      <c r="G36" s="26">
        <f t="shared" ref="G36:G37" si="6">C36*D36</f>
        <v>70000</v>
      </c>
      <c r="H36" s="26">
        <f>E36*C36</f>
        <v>18900</v>
      </c>
      <c r="I36" s="26">
        <f t="shared" si="5"/>
        <v>88900</v>
      </c>
      <c r="J36" s="6"/>
      <c r="K36" s="2"/>
    </row>
    <row r="37" spans="2:12">
      <c r="B37" s="8" t="s">
        <v>12</v>
      </c>
      <c r="C37" s="26">
        <f>C34</f>
        <v>2</v>
      </c>
      <c r="D37" s="46"/>
      <c r="E37" s="51"/>
      <c r="F37" s="26">
        <f>D37+E37</f>
        <v>0</v>
      </c>
      <c r="G37" s="26">
        <f t="shared" si="6"/>
        <v>0</v>
      </c>
      <c r="H37" s="26">
        <f>E37*C37</f>
        <v>0</v>
      </c>
      <c r="I37" s="26">
        <f t="shared" si="5"/>
        <v>0</v>
      </c>
      <c r="J37" s="6"/>
      <c r="K37" s="2"/>
    </row>
    <row r="38" spans="2:12">
      <c r="B38" s="8" t="s">
        <v>19</v>
      </c>
      <c r="C38" s="49"/>
      <c r="D38" s="52"/>
      <c r="E38" s="52"/>
      <c r="F38" s="53"/>
      <c r="G38" s="51"/>
      <c r="H38" s="50">
        <f>I38-G38</f>
        <v>0</v>
      </c>
      <c r="I38" s="51"/>
      <c r="J38" s="6"/>
      <c r="K38" s="2"/>
    </row>
    <row r="39" spans="2:12">
      <c r="B39" s="8" t="s">
        <v>13</v>
      </c>
      <c r="C39" s="26">
        <f>C34</f>
        <v>2</v>
      </c>
      <c r="D39" s="46"/>
      <c r="E39" s="51"/>
      <c r="F39" s="26">
        <f>D39+E39</f>
        <v>0</v>
      </c>
      <c r="G39" s="26">
        <f t="shared" ref="G39:G40" si="7">C39*D39</f>
        <v>0</v>
      </c>
      <c r="H39" s="26">
        <f>E39*C39</f>
        <v>0</v>
      </c>
      <c r="I39" s="26">
        <f t="shared" ref="I39:I40" si="8">G39+H39</f>
        <v>0</v>
      </c>
      <c r="J39" s="6"/>
      <c r="K39" s="2"/>
    </row>
    <row r="40" spans="2:12">
      <c r="B40" s="8" t="s">
        <v>15</v>
      </c>
      <c r="C40" s="26">
        <f>C34</f>
        <v>2</v>
      </c>
      <c r="D40" s="26">
        <f>ROUND(G$106/C$92,0)</f>
        <v>7655</v>
      </c>
      <c r="E40" s="48">
        <f>ROUND(H$106/C$92,0)</f>
        <v>945</v>
      </c>
      <c r="F40" s="26">
        <f>D40+E40</f>
        <v>8600</v>
      </c>
      <c r="G40" s="26">
        <f t="shared" si="7"/>
        <v>15310</v>
      </c>
      <c r="H40" s="26">
        <f>E40*C40</f>
        <v>1890</v>
      </c>
      <c r="I40" s="26">
        <f t="shared" si="8"/>
        <v>17200</v>
      </c>
      <c r="J40" s="17"/>
      <c r="K40" s="2"/>
    </row>
    <row r="41" spans="2:12">
      <c r="C41" s="35"/>
      <c r="D41" s="35"/>
      <c r="E41" s="35"/>
      <c r="F41" s="35"/>
      <c r="G41" s="29">
        <f>SUM(G35:G40)</f>
        <v>209310</v>
      </c>
      <c r="H41" s="29">
        <f>SUM(H35:H40)</f>
        <v>54270</v>
      </c>
      <c r="I41" s="34">
        <f>SUM(I35:I40)</f>
        <v>263580</v>
      </c>
      <c r="J41" s="17"/>
      <c r="K41" s="2"/>
    </row>
    <row r="42" spans="2:12">
      <c r="B42" s="15" t="s">
        <v>16</v>
      </c>
      <c r="C42" s="43"/>
      <c r="D42" s="31"/>
      <c r="E42" s="31"/>
      <c r="F42" s="31"/>
      <c r="G42" s="32">
        <f>G41/$C34</f>
        <v>104655</v>
      </c>
      <c r="H42" s="32">
        <f>H41/$C34</f>
        <v>27135</v>
      </c>
      <c r="I42" s="32">
        <f>I41/C34</f>
        <v>131790</v>
      </c>
      <c r="J42" s="6"/>
      <c r="K42" s="2"/>
      <c r="L42" s="2"/>
    </row>
    <row r="43" spans="2:12">
      <c r="B43" s="8" t="s">
        <v>17</v>
      </c>
      <c r="C43" s="50">
        <f>C38</f>
        <v>0</v>
      </c>
      <c r="D43" s="50"/>
      <c r="E43" s="50"/>
      <c r="F43" s="26"/>
      <c r="G43" s="32">
        <f>G38</f>
        <v>0</v>
      </c>
      <c r="H43" s="32"/>
      <c r="I43" s="32">
        <f>I38</f>
        <v>0</v>
      </c>
      <c r="J43" s="6"/>
      <c r="K43" s="2"/>
    </row>
    <row r="44" spans="2:12">
      <c r="F44" s="2"/>
      <c r="G44" s="2"/>
      <c r="H44" s="2"/>
      <c r="I44" s="14"/>
      <c r="J44" s="16"/>
      <c r="K44" s="2"/>
    </row>
    <row r="45" spans="2:12">
      <c r="F45" s="2"/>
      <c r="G45" s="2"/>
      <c r="H45" s="2"/>
      <c r="I45" s="14"/>
      <c r="J45" s="16"/>
      <c r="K45" s="2"/>
    </row>
    <row r="46" spans="2:12" ht="27.6">
      <c r="B46" s="40" t="s">
        <v>39</v>
      </c>
      <c r="C46" s="37" t="s">
        <v>2</v>
      </c>
      <c r="D46" s="37" t="s">
        <v>3</v>
      </c>
      <c r="E46" s="37" t="s">
        <v>42</v>
      </c>
      <c r="F46" s="37" t="s">
        <v>4</v>
      </c>
      <c r="G46" s="37" t="s">
        <v>5</v>
      </c>
      <c r="H46" s="37"/>
      <c r="I46" s="37" t="s">
        <v>6</v>
      </c>
      <c r="J46" s="16"/>
      <c r="K46" s="2"/>
    </row>
    <row r="47" spans="2:12">
      <c r="B47" s="44" t="s">
        <v>53</v>
      </c>
      <c r="C47" s="12"/>
      <c r="D47" s="12"/>
      <c r="E47" s="12"/>
      <c r="F47" s="12"/>
      <c r="G47" s="12"/>
      <c r="H47" s="12"/>
      <c r="I47" s="12"/>
      <c r="J47" s="16"/>
      <c r="K47" s="2"/>
    </row>
    <row r="48" spans="2:12">
      <c r="B48" s="44" t="s">
        <v>48</v>
      </c>
      <c r="C48" s="8"/>
      <c r="D48" s="8"/>
      <c r="E48" s="8"/>
      <c r="F48" s="8"/>
      <c r="G48" s="8"/>
      <c r="H48" s="8"/>
      <c r="I48" s="8"/>
      <c r="J48" s="16"/>
      <c r="K48" s="2"/>
    </row>
    <row r="49" spans="2:12">
      <c r="B49" s="8" t="s">
        <v>8</v>
      </c>
      <c r="C49" s="46">
        <v>31</v>
      </c>
      <c r="D49" s="26"/>
      <c r="E49" s="26"/>
      <c r="F49" s="26"/>
      <c r="G49" s="26"/>
      <c r="H49" s="26"/>
      <c r="I49" s="26"/>
      <c r="J49" s="16"/>
      <c r="K49" s="2"/>
    </row>
    <row r="50" spans="2:12">
      <c r="B50" s="8" t="s">
        <v>10</v>
      </c>
      <c r="C50" s="26">
        <f>C49</f>
        <v>31</v>
      </c>
      <c r="D50" s="46">
        <v>62000</v>
      </c>
      <c r="E50" s="51">
        <v>16740</v>
      </c>
      <c r="F50" s="26">
        <f>D50+E50</f>
        <v>78740</v>
      </c>
      <c r="G50" s="26">
        <f>C50*D50</f>
        <v>1922000</v>
      </c>
      <c r="H50" s="26">
        <f>E50*C50</f>
        <v>518940</v>
      </c>
      <c r="I50" s="26">
        <f t="shared" ref="I50:I52" si="9">G50+H50</f>
        <v>2440940</v>
      </c>
      <c r="J50" s="16"/>
      <c r="K50" s="2"/>
    </row>
    <row r="51" spans="2:12">
      <c r="B51" s="8" t="s">
        <v>11</v>
      </c>
      <c r="C51" s="26">
        <f>C49</f>
        <v>31</v>
      </c>
      <c r="D51" s="46">
        <v>35000</v>
      </c>
      <c r="E51" s="51">
        <v>9450</v>
      </c>
      <c r="F51" s="26">
        <f>D51+E51</f>
        <v>44450</v>
      </c>
      <c r="G51" s="26">
        <f t="shared" ref="G51:G52" si="10">C51*D51</f>
        <v>1085000</v>
      </c>
      <c r="H51" s="26">
        <f>E51*C51</f>
        <v>292950</v>
      </c>
      <c r="I51" s="26">
        <f t="shared" si="9"/>
        <v>1377950</v>
      </c>
      <c r="J51" s="16"/>
      <c r="K51" s="2"/>
    </row>
    <row r="52" spans="2:12">
      <c r="B52" s="8" t="s">
        <v>12</v>
      </c>
      <c r="C52" s="26">
        <f>C49</f>
        <v>31</v>
      </c>
      <c r="D52" s="46"/>
      <c r="E52" s="51"/>
      <c r="F52" s="26">
        <f>D52+E52</f>
        <v>0</v>
      </c>
      <c r="G52" s="26">
        <f t="shared" si="10"/>
        <v>0</v>
      </c>
      <c r="H52" s="26">
        <f>E52*C52</f>
        <v>0</v>
      </c>
      <c r="I52" s="26">
        <f t="shared" si="9"/>
        <v>0</v>
      </c>
      <c r="J52" s="16"/>
      <c r="K52" s="2"/>
    </row>
    <row r="53" spans="2:12">
      <c r="B53" s="8" t="s">
        <v>19</v>
      </c>
      <c r="C53" s="49"/>
      <c r="D53" s="52"/>
      <c r="E53" s="52"/>
      <c r="F53" s="53"/>
      <c r="G53" s="51"/>
      <c r="H53" s="50">
        <f>I53-G53</f>
        <v>0</v>
      </c>
      <c r="I53" s="51"/>
      <c r="J53" s="16"/>
      <c r="K53" s="2"/>
    </row>
    <row r="54" spans="2:12">
      <c r="B54" s="8" t="s">
        <v>13</v>
      </c>
      <c r="C54" s="26">
        <f>C49</f>
        <v>31</v>
      </c>
      <c r="D54" s="46"/>
      <c r="E54" s="51"/>
      <c r="F54" s="26">
        <f>D54+E54</f>
        <v>0</v>
      </c>
      <c r="G54" s="26">
        <f t="shared" ref="G54:G55" si="11">C54*D54</f>
        <v>0</v>
      </c>
      <c r="H54" s="26">
        <f>E54*C54</f>
        <v>0</v>
      </c>
      <c r="I54" s="26">
        <f t="shared" ref="I54:I55" si="12">G54+H54</f>
        <v>0</v>
      </c>
      <c r="J54" s="16"/>
      <c r="K54" s="2"/>
    </row>
    <row r="55" spans="2:12">
      <c r="B55" s="8" t="s">
        <v>15</v>
      </c>
      <c r="C55" s="26">
        <f>C49</f>
        <v>31</v>
      </c>
      <c r="D55" s="26">
        <f>ROUND(G$106/C$92,0)</f>
        <v>7655</v>
      </c>
      <c r="E55" s="48">
        <f>ROUND(H$106/C$92,0)</f>
        <v>945</v>
      </c>
      <c r="F55" s="26">
        <f>D55+E55</f>
        <v>8600</v>
      </c>
      <c r="G55" s="26">
        <f t="shared" si="11"/>
        <v>237305</v>
      </c>
      <c r="H55" s="26">
        <f>E55*C55</f>
        <v>29295</v>
      </c>
      <c r="I55" s="26">
        <f t="shared" si="12"/>
        <v>266600</v>
      </c>
      <c r="J55" s="16"/>
      <c r="K55" s="2"/>
    </row>
    <row r="56" spans="2:12">
      <c r="C56" s="35"/>
      <c r="D56" s="35"/>
      <c r="E56" s="35"/>
      <c r="F56" s="35"/>
      <c r="G56" s="29">
        <f>SUM(G50:G55)</f>
        <v>3244305</v>
      </c>
      <c r="H56" s="29">
        <f>SUM(H50:H55)</f>
        <v>841185</v>
      </c>
      <c r="I56" s="34">
        <f>SUM(I50:I55)</f>
        <v>4085490</v>
      </c>
      <c r="J56" s="16"/>
      <c r="K56" s="2"/>
    </row>
    <row r="57" spans="2:12">
      <c r="B57" s="15" t="s">
        <v>16</v>
      </c>
      <c r="C57" s="43"/>
      <c r="D57" s="31"/>
      <c r="E57" s="31"/>
      <c r="F57" s="31"/>
      <c r="G57" s="32">
        <f>G56/$C49</f>
        <v>104655</v>
      </c>
      <c r="H57" s="32">
        <f>H56/$C49</f>
        <v>27135</v>
      </c>
      <c r="I57" s="32">
        <f>I56/C49</f>
        <v>131790</v>
      </c>
      <c r="J57" s="16"/>
      <c r="K57" s="2"/>
      <c r="L57" s="2"/>
    </row>
    <row r="58" spans="2:12">
      <c r="B58" s="8" t="s">
        <v>17</v>
      </c>
      <c r="C58" s="50">
        <f>C53</f>
        <v>0</v>
      </c>
      <c r="D58" s="50"/>
      <c r="E58" s="50"/>
      <c r="F58" s="26"/>
      <c r="G58" s="32">
        <f>G53</f>
        <v>0</v>
      </c>
      <c r="H58" s="32"/>
      <c r="I58" s="32">
        <f>I53</f>
        <v>0</v>
      </c>
      <c r="J58" s="16"/>
      <c r="K58" s="2"/>
    </row>
    <row r="59" spans="2:12">
      <c r="F59" s="2"/>
      <c r="G59" s="2"/>
      <c r="H59" s="2"/>
      <c r="I59" s="14"/>
      <c r="J59" s="16"/>
      <c r="K59" s="2"/>
    </row>
    <row r="60" spans="2:12">
      <c r="F60" s="2"/>
      <c r="G60" s="2"/>
      <c r="H60" s="2"/>
      <c r="I60" s="14"/>
      <c r="J60" s="16"/>
      <c r="K60" s="2"/>
    </row>
    <row r="61" spans="2:12" ht="27.6">
      <c r="B61" s="40" t="s">
        <v>40</v>
      </c>
      <c r="C61" s="37" t="s">
        <v>2</v>
      </c>
      <c r="D61" s="37" t="s">
        <v>3</v>
      </c>
      <c r="E61" s="37" t="s">
        <v>42</v>
      </c>
      <c r="F61" s="37" t="s">
        <v>4</v>
      </c>
      <c r="G61" s="37" t="s">
        <v>5</v>
      </c>
      <c r="H61" s="37"/>
      <c r="I61" s="37" t="s">
        <v>6</v>
      </c>
      <c r="J61" s="16"/>
      <c r="K61" s="2"/>
    </row>
    <row r="62" spans="2:12">
      <c r="B62" s="44" t="s">
        <v>54</v>
      </c>
      <c r="C62" s="12"/>
      <c r="D62" s="12"/>
      <c r="E62" s="12"/>
      <c r="F62" s="12"/>
      <c r="G62" s="12"/>
      <c r="H62" s="12"/>
      <c r="I62" s="12"/>
      <c r="J62" s="16"/>
      <c r="K62" s="2"/>
    </row>
    <row r="63" spans="2:12">
      <c r="B63" s="44" t="s">
        <v>51</v>
      </c>
      <c r="C63" s="8"/>
      <c r="D63" s="8"/>
      <c r="E63" s="8"/>
      <c r="F63" s="8"/>
      <c r="G63" s="8"/>
      <c r="H63" s="8"/>
      <c r="I63" s="8"/>
      <c r="J63" s="16"/>
      <c r="K63" s="2"/>
    </row>
    <row r="64" spans="2:12">
      <c r="B64" s="8" t="s">
        <v>8</v>
      </c>
      <c r="C64" s="46">
        <v>4</v>
      </c>
      <c r="D64" s="26"/>
      <c r="E64" s="26"/>
      <c r="F64" s="26"/>
      <c r="G64" s="26"/>
      <c r="H64" s="26"/>
      <c r="I64" s="26"/>
      <c r="J64" s="16"/>
      <c r="K64" s="2"/>
    </row>
    <row r="65" spans="2:12">
      <c r="B65" s="8" t="s">
        <v>10</v>
      </c>
      <c r="C65" s="26">
        <f>C64</f>
        <v>4</v>
      </c>
      <c r="D65" s="46">
        <v>69000</v>
      </c>
      <c r="E65" s="51">
        <v>18630</v>
      </c>
      <c r="F65" s="26">
        <f>D65+E65</f>
        <v>87630</v>
      </c>
      <c r="G65" s="26">
        <f>C65*D65</f>
        <v>276000</v>
      </c>
      <c r="H65" s="26">
        <f>E65*C65</f>
        <v>74520</v>
      </c>
      <c r="I65" s="26">
        <f t="shared" ref="I65:I67" si="13">G65+H65</f>
        <v>350520</v>
      </c>
      <c r="J65" s="16"/>
      <c r="K65" s="2"/>
    </row>
    <row r="66" spans="2:12">
      <c r="B66" s="8" t="s">
        <v>11</v>
      </c>
      <c r="C66" s="26">
        <f>C64</f>
        <v>4</v>
      </c>
      <c r="D66" s="46">
        <v>35000</v>
      </c>
      <c r="E66" s="51">
        <v>9450</v>
      </c>
      <c r="F66" s="26">
        <f>D66+E66</f>
        <v>44450</v>
      </c>
      <c r="G66" s="26">
        <f t="shared" ref="G66:G67" si="14">C66*D66</f>
        <v>140000</v>
      </c>
      <c r="H66" s="26">
        <f>E66*C66</f>
        <v>37800</v>
      </c>
      <c r="I66" s="26">
        <f t="shared" si="13"/>
        <v>177800</v>
      </c>
      <c r="J66" s="16"/>
      <c r="K66" s="2"/>
    </row>
    <row r="67" spans="2:12">
      <c r="B67" s="8" t="s">
        <v>12</v>
      </c>
      <c r="C67" s="26">
        <f>C64</f>
        <v>4</v>
      </c>
      <c r="D67" s="46"/>
      <c r="E67" s="51"/>
      <c r="F67" s="26">
        <f>D67+E67</f>
        <v>0</v>
      </c>
      <c r="G67" s="26">
        <f t="shared" si="14"/>
        <v>0</v>
      </c>
      <c r="H67" s="26">
        <f>E67*C67</f>
        <v>0</v>
      </c>
      <c r="I67" s="26">
        <f t="shared" si="13"/>
        <v>0</v>
      </c>
      <c r="J67" s="16"/>
      <c r="K67" s="2"/>
    </row>
    <row r="68" spans="2:12">
      <c r="B68" s="8" t="s">
        <v>19</v>
      </c>
      <c r="C68" s="49"/>
      <c r="D68" s="52"/>
      <c r="E68" s="52"/>
      <c r="F68" s="53"/>
      <c r="G68" s="51"/>
      <c r="H68" s="50">
        <f>I68-G68</f>
        <v>0</v>
      </c>
      <c r="I68" s="51"/>
      <c r="J68" s="16"/>
      <c r="K68" s="2"/>
    </row>
    <row r="69" spans="2:12">
      <c r="B69" s="8" t="s">
        <v>13</v>
      </c>
      <c r="C69" s="26">
        <f>C64</f>
        <v>4</v>
      </c>
      <c r="D69" s="46"/>
      <c r="E69" s="51"/>
      <c r="F69" s="26">
        <f>D69+E69</f>
        <v>0</v>
      </c>
      <c r="G69" s="26">
        <f t="shared" ref="G69:G70" si="15">C69*D69</f>
        <v>0</v>
      </c>
      <c r="H69" s="26">
        <f>E69*C69</f>
        <v>0</v>
      </c>
      <c r="I69" s="26">
        <f t="shared" ref="I69:I70" si="16">G69+H69</f>
        <v>0</v>
      </c>
      <c r="J69" s="16"/>
      <c r="K69" s="2"/>
    </row>
    <row r="70" spans="2:12">
      <c r="B70" s="8" t="s">
        <v>15</v>
      </c>
      <c r="C70" s="26">
        <f>C64</f>
        <v>4</v>
      </c>
      <c r="D70" s="26">
        <f>ROUND(G$106/C$92,0)</f>
        <v>7655</v>
      </c>
      <c r="E70" s="48">
        <f>ROUND(H$106/C$92,0)</f>
        <v>945</v>
      </c>
      <c r="F70" s="26">
        <f>D70+E70</f>
        <v>8600</v>
      </c>
      <c r="G70" s="26">
        <f t="shared" si="15"/>
        <v>30620</v>
      </c>
      <c r="H70" s="26">
        <f>E70*C70</f>
        <v>3780</v>
      </c>
      <c r="I70" s="26">
        <f t="shared" si="16"/>
        <v>34400</v>
      </c>
      <c r="J70" s="16"/>
      <c r="K70" s="2"/>
    </row>
    <row r="71" spans="2:12">
      <c r="C71" s="35"/>
      <c r="D71" s="35"/>
      <c r="E71" s="35"/>
      <c r="F71" s="35"/>
      <c r="G71" s="29">
        <f>SUM(G65:G70)</f>
        <v>446620</v>
      </c>
      <c r="H71" s="29">
        <f>SUM(H65:H70)</f>
        <v>116100</v>
      </c>
      <c r="I71" s="34">
        <f>SUM(I65:I70)</f>
        <v>562720</v>
      </c>
      <c r="J71" s="16"/>
      <c r="K71" s="2"/>
    </row>
    <row r="72" spans="2:12">
      <c r="B72" s="15" t="s">
        <v>16</v>
      </c>
      <c r="C72" s="43"/>
      <c r="D72" s="31"/>
      <c r="E72" s="31"/>
      <c r="F72" s="31"/>
      <c r="G72" s="32">
        <f>G71/$C64</f>
        <v>111655</v>
      </c>
      <c r="H72" s="32">
        <f>H71/$C64</f>
        <v>29025</v>
      </c>
      <c r="I72" s="32">
        <f>I71/C64</f>
        <v>140680</v>
      </c>
      <c r="J72" s="16"/>
      <c r="K72" s="2"/>
      <c r="L72" s="2"/>
    </row>
    <row r="73" spans="2:12">
      <c r="B73" s="8" t="s">
        <v>17</v>
      </c>
      <c r="C73" s="50">
        <f>C68</f>
        <v>0</v>
      </c>
      <c r="D73" s="50"/>
      <c r="E73" s="50"/>
      <c r="F73" s="26"/>
      <c r="G73" s="32">
        <f>G68</f>
        <v>0</v>
      </c>
      <c r="H73" s="32"/>
      <c r="I73" s="32">
        <f>I68</f>
        <v>0</v>
      </c>
      <c r="J73" s="16"/>
      <c r="K73" s="2"/>
    </row>
    <row r="74" spans="2:12">
      <c r="F74" s="2"/>
      <c r="G74" s="2"/>
      <c r="H74" s="2"/>
      <c r="I74" s="14"/>
      <c r="J74" s="16"/>
      <c r="K74" s="2"/>
    </row>
    <row r="75" spans="2:12">
      <c r="F75" s="2"/>
      <c r="G75" s="2"/>
      <c r="H75" s="2"/>
      <c r="I75" s="14"/>
      <c r="J75" s="16"/>
      <c r="K75" s="2"/>
    </row>
    <row r="76" spans="2:12" ht="27.6">
      <c r="B76" s="40" t="s">
        <v>41</v>
      </c>
      <c r="C76" s="37" t="s">
        <v>2</v>
      </c>
      <c r="D76" s="37" t="s">
        <v>3</v>
      </c>
      <c r="E76" s="37" t="s">
        <v>42</v>
      </c>
      <c r="F76" s="37" t="s">
        <v>4</v>
      </c>
      <c r="G76" s="37" t="s">
        <v>5</v>
      </c>
      <c r="H76" s="37"/>
      <c r="I76" s="37" t="s">
        <v>6</v>
      </c>
      <c r="J76" s="16"/>
      <c r="K76" s="2"/>
    </row>
    <row r="77" spans="2:12">
      <c r="B77" s="44" t="s">
        <v>49</v>
      </c>
      <c r="C77" s="12"/>
      <c r="D77" s="12"/>
      <c r="E77" s="12"/>
      <c r="F77" s="12"/>
      <c r="G77" s="12"/>
      <c r="H77" s="12"/>
      <c r="I77" s="12"/>
      <c r="J77" s="16"/>
      <c r="K77" s="2"/>
    </row>
    <row r="78" spans="2:12">
      <c r="B78" s="44" t="s">
        <v>50</v>
      </c>
      <c r="C78" s="8"/>
      <c r="D78" s="8"/>
      <c r="E78" s="8"/>
      <c r="F78" s="8"/>
      <c r="G78" s="8"/>
      <c r="H78" s="8"/>
      <c r="I78" s="8"/>
      <c r="J78" s="16"/>
      <c r="K78" s="2"/>
    </row>
    <row r="79" spans="2:12">
      <c r="B79" s="8" t="s">
        <v>8</v>
      </c>
      <c r="C79" s="46">
        <v>3</v>
      </c>
      <c r="D79" s="26"/>
      <c r="E79" s="26"/>
      <c r="F79" s="26"/>
      <c r="G79" s="26"/>
      <c r="H79" s="26"/>
      <c r="I79" s="26"/>
      <c r="J79" s="16"/>
      <c r="K79" s="2"/>
    </row>
    <row r="80" spans="2:12">
      <c r="B80" s="8" t="s">
        <v>10</v>
      </c>
      <c r="C80" s="26">
        <f>C79</f>
        <v>3</v>
      </c>
      <c r="D80" s="46">
        <v>82000</v>
      </c>
      <c r="E80" s="51">
        <v>22140</v>
      </c>
      <c r="F80" s="26">
        <f>D80+E80</f>
        <v>104140</v>
      </c>
      <c r="G80" s="26">
        <f>C80*D80</f>
        <v>246000</v>
      </c>
      <c r="H80" s="26">
        <f>E80*C80</f>
        <v>66420</v>
      </c>
      <c r="I80" s="26">
        <f t="shared" ref="I80:I82" si="17">G80+H80</f>
        <v>312420</v>
      </c>
      <c r="J80" s="16"/>
      <c r="K80" s="2"/>
    </row>
    <row r="81" spans="1:12">
      <c r="B81" s="8" t="s">
        <v>11</v>
      </c>
      <c r="C81" s="26">
        <f>C79</f>
        <v>3</v>
      </c>
      <c r="D81" s="46">
        <v>35000</v>
      </c>
      <c r="E81" s="51">
        <v>9450</v>
      </c>
      <c r="F81" s="26">
        <f>D81+E81</f>
        <v>44450</v>
      </c>
      <c r="G81" s="26">
        <f t="shared" ref="G81:G82" si="18">C81*D81</f>
        <v>105000</v>
      </c>
      <c r="H81" s="26">
        <f>E81*C81</f>
        <v>28350</v>
      </c>
      <c r="I81" s="26">
        <f t="shared" si="17"/>
        <v>133350</v>
      </c>
      <c r="J81" s="16"/>
      <c r="K81" s="2"/>
    </row>
    <row r="82" spans="1:12">
      <c r="B82" s="8" t="s">
        <v>12</v>
      </c>
      <c r="C82" s="26">
        <f>C79</f>
        <v>3</v>
      </c>
      <c r="D82" s="46"/>
      <c r="E82" s="51"/>
      <c r="F82" s="26">
        <f>D82+E82</f>
        <v>0</v>
      </c>
      <c r="G82" s="26">
        <f t="shared" si="18"/>
        <v>0</v>
      </c>
      <c r="H82" s="26">
        <f>E82*C82</f>
        <v>0</v>
      </c>
      <c r="I82" s="26">
        <f t="shared" si="17"/>
        <v>0</v>
      </c>
      <c r="J82" s="16"/>
      <c r="K82" s="2"/>
    </row>
    <row r="83" spans="1:12">
      <c r="B83" s="8" t="s">
        <v>19</v>
      </c>
      <c r="C83" s="49"/>
      <c r="D83" s="52"/>
      <c r="E83" s="52"/>
      <c r="F83" s="53"/>
      <c r="G83" s="51"/>
      <c r="H83" s="50">
        <f>I83-G83</f>
        <v>0</v>
      </c>
      <c r="I83" s="51"/>
      <c r="J83" s="16"/>
      <c r="K83" s="2"/>
    </row>
    <row r="84" spans="1:12">
      <c r="B84" s="8" t="s">
        <v>13</v>
      </c>
      <c r="C84" s="26">
        <f>C79</f>
        <v>3</v>
      </c>
      <c r="D84" s="46"/>
      <c r="E84" s="51"/>
      <c r="F84" s="26">
        <f>D84+E84</f>
        <v>0</v>
      </c>
      <c r="G84" s="26">
        <f t="shared" ref="G84:G85" si="19">C84*D84</f>
        <v>0</v>
      </c>
      <c r="H84" s="26">
        <f>E84*C84</f>
        <v>0</v>
      </c>
      <c r="I84" s="26">
        <f t="shared" ref="I84:I85" si="20">G84+H84</f>
        <v>0</v>
      </c>
      <c r="J84" s="16"/>
      <c r="K84" s="2"/>
    </row>
    <row r="85" spans="1:12">
      <c r="B85" s="8" t="s">
        <v>15</v>
      </c>
      <c r="C85" s="26">
        <f>C79</f>
        <v>3</v>
      </c>
      <c r="D85" s="26">
        <f>ROUND(G$106/C$92,0)</f>
        <v>7655</v>
      </c>
      <c r="E85" s="48">
        <f>ROUND(H$106/C$92,0)</f>
        <v>945</v>
      </c>
      <c r="F85" s="26">
        <f>D85+E85</f>
        <v>8600</v>
      </c>
      <c r="G85" s="26">
        <f t="shared" si="19"/>
        <v>22965</v>
      </c>
      <c r="H85" s="26">
        <f>E85*C85</f>
        <v>2835</v>
      </c>
      <c r="I85" s="26">
        <f t="shared" si="20"/>
        <v>25800</v>
      </c>
      <c r="J85" s="16"/>
      <c r="K85" s="2"/>
    </row>
    <row r="86" spans="1:12">
      <c r="C86" s="35"/>
      <c r="D86" s="35"/>
      <c r="E86" s="35"/>
      <c r="F86" s="35"/>
      <c r="G86" s="29">
        <f>SUM(G80:G85)</f>
        <v>373965</v>
      </c>
      <c r="H86" s="29">
        <f>SUM(H80:H85)</f>
        <v>97605</v>
      </c>
      <c r="I86" s="34">
        <f>SUM(I80:I85)</f>
        <v>471570</v>
      </c>
      <c r="J86" s="16"/>
      <c r="K86" s="2"/>
    </row>
    <row r="87" spans="1:12">
      <c r="B87" s="15" t="s">
        <v>16</v>
      </c>
      <c r="C87" s="43"/>
      <c r="D87" s="31"/>
      <c r="E87" s="31"/>
      <c r="F87" s="31"/>
      <c r="G87" s="32">
        <f>G86/$C79</f>
        <v>124655</v>
      </c>
      <c r="H87" s="32">
        <f>H86/$C79</f>
        <v>32535</v>
      </c>
      <c r="I87" s="32">
        <f>I86/C79</f>
        <v>157190</v>
      </c>
      <c r="J87" s="16"/>
      <c r="K87" s="2"/>
      <c r="L87" s="2"/>
    </row>
    <row r="88" spans="1:12">
      <c r="B88" s="8" t="s">
        <v>17</v>
      </c>
      <c r="C88" s="50">
        <f>C83</f>
        <v>0</v>
      </c>
      <c r="D88" s="50"/>
      <c r="E88" s="50"/>
      <c r="F88" s="26"/>
      <c r="G88" s="32">
        <f>G83</f>
        <v>0</v>
      </c>
      <c r="H88" s="32"/>
      <c r="I88" s="32">
        <f>I83</f>
        <v>0</v>
      </c>
      <c r="J88" s="16"/>
      <c r="K88" s="2"/>
    </row>
    <row r="89" spans="1:12">
      <c r="F89" s="2"/>
      <c r="G89" s="2"/>
      <c r="H89" s="2"/>
      <c r="I89" s="14"/>
      <c r="J89" s="16"/>
      <c r="K89" s="2"/>
      <c r="L89" s="2"/>
    </row>
    <row r="90" spans="1:12">
      <c r="F90" s="2"/>
      <c r="G90" s="2"/>
      <c r="H90" s="2"/>
      <c r="I90" s="14"/>
      <c r="J90" s="16"/>
    </row>
    <row r="91" spans="1:12">
      <c r="B91" s="19" t="s">
        <v>21</v>
      </c>
      <c r="C91" s="8"/>
      <c r="D91" s="8"/>
      <c r="E91" s="8"/>
      <c r="F91" s="8"/>
      <c r="G91" s="8"/>
      <c r="H91" s="8"/>
      <c r="I91" s="9"/>
      <c r="J91" s="10"/>
    </row>
    <row r="92" spans="1:12">
      <c r="B92" s="20" t="s">
        <v>22</v>
      </c>
      <c r="C92" s="38">
        <f>C5+C19+C34+C49+C64+C79</f>
        <v>313</v>
      </c>
      <c r="D92" s="8"/>
      <c r="E92" s="8"/>
      <c r="F92" s="8"/>
      <c r="G92" s="8"/>
      <c r="H92" s="8"/>
      <c r="I92" s="11"/>
      <c r="J92" s="10"/>
    </row>
    <row r="93" spans="1:12">
      <c r="B93" s="20" t="s">
        <v>37</v>
      </c>
      <c r="C93" s="8"/>
      <c r="D93" s="8"/>
      <c r="E93" s="8"/>
      <c r="F93" s="8"/>
      <c r="G93" s="32">
        <f>G12+G26+G41+G56+G71+G86</f>
        <v>31069015</v>
      </c>
      <c r="H93" s="32">
        <f>H12+H26+H41+H56+H71+H86</f>
        <v>8037495</v>
      </c>
      <c r="I93" s="32">
        <f>I12+I26+I41+I56+I71+I86</f>
        <v>39106510</v>
      </c>
      <c r="J93" s="10"/>
    </row>
    <row r="94" spans="1:12" ht="55.2">
      <c r="A94" s="23" t="s">
        <v>33</v>
      </c>
      <c r="B94" s="42" t="s">
        <v>23</v>
      </c>
      <c r="C94" s="8"/>
      <c r="D94" s="8"/>
      <c r="E94" s="8"/>
      <c r="F94" s="8"/>
      <c r="G94" s="32">
        <f>G106</f>
        <v>2396015</v>
      </c>
      <c r="H94" s="32">
        <f>H106</f>
        <v>295785</v>
      </c>
      <c r="I94" s="32">
        <f>I106</f>
        <v>2691800</v>
      </c>
      <c r="J94" s="36">
        <f>I94/I93</f>
        <v>6.8832529417736335E-2</v>
      </c>
    </row>
    <row r="95" spans="1:12">
      <c r="I95" s="2"/>
    </row>
    <row r="96" spans="1:12">
      <c r="I96" s="2"/>
    </row>
    <row r="97" spans="1:11">
      <c r="I97" s="2"/>
    </row>
    <row r="98" spans="1:11" ht="27.6">
      <c r="B98" s="7" t="s">
        <v>24</v>
      </c>
      <c r="C98" s="54" t="s">
        <v>25</v>
      </c>
      <c r="D98" s="54" t="s">
        <v>3</v>
      </c>
      <c r="E98" s="54" t="s">
        <v>42</v>
      </c>
      <c r="F98" s="54" t="s">
        <v>4</v>
      </c>
      <c r="G98" s="54" t="s">
        <v>5</v>
      </c>
      <c r="H98" s="54" t="s">
        <v>43</v>
      </c>
      <c r="I98" s="54" t="s">
        <v>6</v>
      </c>
    </row>
    <row r="99" spans="1:11" ht="14.4" customHeight="1">
      <c r="A99" s="59" t="s">
        <v>26</v>
      </c>
      <c r="B99" s="8" t="s">
        <v>27</v>
      </c>
      <c r="C99" s="47">
        <v>313</v>
      </c>
      <c r="D99" s="47">
        <v>3500</v>
      </c>
      <c r="E99" s="47">
        <v>945</v>
      </c>
      <c r="F99" s="38">
        <f>D99+E99</f>
        <v>4445</v>
      </c>
      <c r="G99" s="38">
        <f>D99*C99</f>
        <v>1095500</v>
      </c>
      <c r="H99" s="38">
        <f>C99*E99</f>
        <v>295785</v>
      </c>
      <c r="I99" s="38">
        <f>C99*F99</f>
        <v>1391285</v>
      </c>
    </row>
    <row r="100" spans="1:11">
      <c r="A100" s="60"/>
      <c r="B100" s="8" t="s">
        <v>28</v>
      </c>
      <c r="C100" s="47"/>
      <c r="D100" s="47"/>
      <c r="E100" s="47"/>
      <c r="F100" s="38">
        <f t="shared" ref="F100:F105" si="21">D100+E100</f>
        <v>0</v>
      </c>
      <c r="G100" s="38">
        <f t="shared" ref="G100:G104" si="22">D100*C100</f>
        <v>0</v>
      </c>
      <c r="H100" s="38">
        <f t="shared" ref="H100:H105" si="23">C100*E100</f>
        <v>0</v>
      </c>
      <c r="I100" s="38">
        <f>C100*F100</f>
        <v>0</v>
      </c>
    </row>
    <row r="101" spans="1:11">
      <c r="A101" s="60"/>
      <c r="B101" s="8" t="s">
        <v>29</v>
      </c>
      <c r="C101" s="47"/>
      <c r="D101" s="47"/>
      <c r="E101" s="47"/>
      <c r="F101" s="38">
        <f t="shared" si="21"/>
        <v>0</v>
      </c>
      <c r="G101" s="38">
        <f t="shared" si="22"/>
        <v>0</v>
      </c>
      <c r="H101" s="38">
        <f t="shared" si="23"/>
        <v>0</v>
      </c>
      <c r="I101" s="38">
        <f t="shared" ref="I101:I104" si="24">C101*F101</f>
        <v>0</v>
      </c>
    </row>
    <row r="102" spans="1:11">
      <c r="A102" s="60"/>
      <c r="B102" s="8" t="s">
        <v>30</v>
      </c>
      <c r="C102" s="47"/>
      <c r="D102" s="47"/>
      <c r="E102" s="47">
        <v>0</v>
      </c>
      <c r="F102" s="38">
        <f t="shared" si="21"/>
        <v>0</v>
      </c>
      <c r="G102" s="38">
        <f t="shared" si="22"/>
        <v>0</v>
      </c>
      <c r="H102" s="38">
        <f t="shared" si="23"/>
        <v>0</v>
      </c>
      <c r="I102" s="38">
        <f t="shared" si="24"/>
        <v>0</v>
      </c>
    </row>
    <row r="103" spans="1:11">
      <c r="A103" s="60"/>
      <c r="B103" s="8" t="s">
        <v>31</v>
      </c>
      <c r="C103" s="47"/>
      <c r="D103" s="47"/>
      <c r="E103" s="47"/>
      <c r="F103" s="38">
        <f t="shared" si="21"/>
        <v>0</v>
      </c>
      <c r="G103" s="38">
        <f t="shared" si="22"/>
        <v>0</v>
      </c>
      <c r="H103" s="38">
        <f t="shared" si="23"/>
        <v>0</v>
      </c>
      <c r="I103" s="38">
        <f t="shared" si="24"/>
        <v>0</v>
      </c>
    </row>
    <row r="104" spans="1:11">
      <c r="A104" s="60"/>
      <c r="B104" s="8" t="s">
        <v>32</v>
      </c>
      <c r="C104" s="47"/>
      <c r="D104" s="47"/>
      <c r="E104" s="47"/>
      <c r="F104" s="38">
        <f t="shared" si="21"/>
        <v>0</v>
      </c>
      <c r="G104" s="38">
        <f t="shared" si="22"/>
        <v>0</v>
      </c>
      <c r="H104" s="38">
        <f t="shared" si="23"/>
        <v>0</v>
      </c>
      <c r="I104" s="38">
        <f t="shared" si="24"/>
        <v>0</v>
      </c>
    </row>
    <row r="105" spans="1:11">
      <c r="A105" s="60"/>
      <c r="B105" s="8" t="s">
        <v>36</v>
      </c>
      <c r="C105" s="47">
        <v>1</v>
      </c>
      <c r="D105" s="47">
        <v>1300515</v>
      </c>
      <c r="E105" s="47">
        <v>0</v>
      </c>
      <c r="F105" s="38">
        <f t="shared" si="21"/>
        <v>1300515</v>
      </c>
      <c r="G105" s="38">
        <f t="shared" ref="G105" si="25">D105*C105</f>
        <v>1300515</v>
      </c>
      <c r="H105" s="38">
        <f t="shared" si="23"/>
        <v>0</v>
      </c>
      <c r="I105" s="38">
        <f t="shared" ref="I105" si="26">C105*F105</f>
        <v>1300515</v>
      </c>
    </row>
    <row r="106" spans="1:11">
      <c r="B106" s="8"/>
      <c r="C106" s="11"/>
      <c r="D106" s="11"/>
      <c r="E106" s="11"/>
      <c r="F106" s="11"/>
      <c r="G106" s="41">
        <f>SUM(G99:G105)</f>
        <v>2396015</v>
      </c>
      <c r="H106" s="41">
        <f>SUM(H99:H105)</f>
        <v>295785</v>
      </c>
      <c r="I106" s="41">
        <f>SUM(I99:I105)</f>
        <v>2691800</v>
      </c>
      <c r="K106" s="4"/>
    </row>
    <row r="107" spans="1:11">
      <c r="F107" s="2"/>
      <c r="G107" s="2"/>
      <c r="H107" s="2"/>
      <c r="I107" s="2"/>
    </row>
    <row r="108" spans="1:11">
      <c r="F108" s="2"/>
      <c r="G108" s="2"/>
      <c r="H108" s="2"/>
      <c r="I108" s="2"/>
    </row>
    <row r="109" spans="1:11">
      <c r="B109" s="1"/>
      <c r="C109" s="1"/>
      <c r="D109" s="1"/>
      <c r="E109" s="1"/>
      <c r="F109" s="3"/>
      <c r="G109" s="3"/>
      <c r="H109" s="3"/>
      <c r="I109" s="3"/>
    </row>
    <row r="110" spans="1:11">
      <c r="F110" s="2"/>
      <c r="G110" s="2"/>
      <c r="H110" s="2"/>
      <c r="I110" s="2"/>
    </row>
    <row r="111" spans="1:11">
      <c r="F111" s="2"/>
      <c r="G111" s="2"/>
      <c r="H111" s="2"/>
      <c r="I111" s="2"/>
    </row>
    <row r="112" spans="1:11">
      <c r="F112" s="2"/>
      <c r="G112" s="2"/>
      <c r="H112" s="2"/>
      <c r="I112" s="2"/>
    </row>
    <row r="113" spans="6:9">
      <c r="F113" s="2"/>
      <c r="G113" s="2"/>
      <c r="H113" s="2"/>
      <c r="I113" s="2"/>
    </row>
  </sheetData>
  <sheetProtection algorithmName="SHA-512" hashValue="kaB67GtfLr3Z6Gz+VM8VzComrXBcOqWq70u5Z8/ygWzwGrMcLIILxMTdou9/KHOrKf+AromSLFXc89vROEGpnQ==" saltValue="IJOEVtkvf/RHpJs2FPHP+w==" spinCount="100000" sheet="1" selectLockedCells="1"/>
  <mergeCells count="3">
    <mergeCell ref="A6:A10"/>
    <mergeCell ref="A1:I1"/>
    <mergeCell ref="A99:A10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347E8D3273AC241AA04E5EDD1A69DD8" ma:contentTypeVersion="3" ma:contentTypeDescription="Új dokumentum létrehozása." ma:contentTypeScope="" ma:versionID="77abcc4aa90489ad19b315d9a180286e">
  <xsd:schema xmlns:xsd="http://www.w3.org/2001/XMLSchema" xmlns:xs="http://www.w3.org/2001/XMLSchema" xmlns:p="http://schemas.microsoft.com/office/2006/metadata/properties" xmlns:ns2="4e4b1d24-f7e3-4098-a636-a84bebcf4e92" targetNamespace="http://schemas.microsoft.com/office/2006/metadata/properties" ma:root="true" ma:fieldsID="4f69bd3a558450184edd8fe252b32d94" ns2:_="">
    <xsd:import namespace="4e4b1d24-f7e3-4098-a636-a84bebcf4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b1d24-f7e3-4098-a636-a84bebcf4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BB93F-3503-44DC-989A-65FE3F740D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e4b1d24-f7e3-4098-a636-a84bebcf4e9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6117E6-E1FB-4E03-A42B-C9E53196C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3A6350-B976-4F23-80C9-8752E2855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4b1d24-f7e3-4098-a636-a84bebcf4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Benkő Péter</dc:creator>
  <cp:lastModifiedBy>User</cp:lastModifiedBy>
  <cp:revision/>
  <dcterms:created xsi:type="dcterms:W3CDTF">2025-06-23T10:59:28Z</dcterms:created>
  <dcterms:modified xsi:type="dcterms:W3CDTF">2025-09-19T12:09:49Z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0x010100E347E8D3273AC241AA04E5EDD1A69DD8</vt:lpwstr>
  </property>
</Properties>
</file>