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ő\Documents\mentés\2026. előterjesztések\szeptember\"/>
    </mc:Choice>
  </mc:AlternateContent>
  <xr:revisionPtr revIDLastSave="0" documentId="8_{C761E434-53B1-4C18-8ECD-4C44C25B82EA}" xr6:coauthVersionLast="47" xr6:coauthVersionMax="47" xr10:uidLastSave="{00000000-0000-0000-0000-000000000000}"/>
  <bookViews>
    <workbookView xWindow="2688" yWindow="2688" windowWidth="17280" windowHeight="8880" activeTab="2" xr2:uid="{00000000-000D-0000-FFFF-FFFF00000000}"/>
  </bookViews>
  <sheets>
    <sheet name="Előlap" sheetId="1" r:id="rId1"/>
    <sheet name="Összesítő" sheetId="2" r:id="rId2"/>
    <sheet name="F_SZV_1A" sheetId="3" r:id="rId3"/>
    <sheet name="adat" sheetId="7" r:id="rId4"/>
    <sheet name="Kitöltési útmutató" sheetId="4" r:id="rId5"/>
    <sheet name="Megjegyzés" sheetId="5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6" i="3" l="1"/>
  <c r="CB6" i="3"/>
  <c r="CA6" i="3"/>
  <c r="BZ6" i="3"/>
  <c r="BY6" i="3"/>
  <c r="BX6" i="3"/>
  <c r="BW6" i="3"/>
  <c r="BV6" i="3"/>
  <c r="BU6" i="3"/>
  <c r="BN6" i="3"/>
  <c r="BP6" i="3" s="1"/>
  <c r="BM6" i="3"/>
  <c r="BO6" i="3" s="1"/>
  <c r="BJ6" i="3"/>
  <c r="BG6" i="3"/>
  <c r="BH6" i="3" s="1"/>
  <c r="BF6" i="3"/>
  <c r="BE6" i="3"/>
  <c r="AZ6" i="3"/>
  <c r="AY6" i="3"/>
  <c r="AW6" i="3"/>
  <c r="AQ6" i="3"/>
  <c r="AC6" i="3"/>
  <c r="K6" i="3"/>
  <c r="J6" i="3"/>
  <c r="I6" i="3"/>
  <c r="H6" i="3"/>
  <c r="F6" i="3"/>
  <c r="CC5" i="3"/>
  <c r="CB5" i="3"/>
  <c r="CA5" i="3"/>
  <c r="BZ5" i="3"/>
  <c r="BY5" i="3"/>
  <c r="BX5" i="3"/>
  <c r="BW5" i="3"/>
  <c r="BV5" i="3"/>
  <c r="BU5" i="3"/>
  <c r="BN5" i="3"/>
  <c r="BP5" i="3" s="1"/>
  <c r="BM5" i="3"/>
  <c r="BO5" i="3" s="1"/>
  <c r="BJ5" i="3"/>
  <c r="BK5" i="3" s="1"/>
  <c r="BG5" i="3"/>
  <c r="BF5" i="3"/>
  <c r="AZ5" i="3"/>
  <c r="AY5" i="3"/>
  <c r="H5" i="3" s="1"/>
  <c r="AW5" i="3"/>
  <c r="AQ5" i="3"/>
  <c r="BI5" i="3" s="1"/>
  <c r="BL5" i="3" s="1"/>
  <c r="AC5" i="3"/>
  <c r="BE5" i="3" s="1"/>
  <c r="K5" i="3"/>
  <c r="J5" i="3"/>
  <c r="I5" i="3"/>
  <c r="F5" i="3"/>
  <c r="R23" i="2" s="1"/>
  <c r="CC4" i="3"/>
  <c r="CB4" i="3"/>
  <c r="CA4" i="3"/>
  <c r="BZ4" i="3"/>
  <c r="BY4" i="3"/>
  <c r="BX4" i="3"/>
  <c r="BW4" i="3"/>
  <c r="BV4" i="3"/>
  <c r="BU4" i="3"/>
  <c r="BN4" i="3"/>
  <c r="BP4" i="3" s="1"/>
  <c r="BM4" i="3"/>
  <c r="BO4" i="3" s="1"/>
  <c r="BL4" i="3"/>
  <c r="BJ4" i="3"/>
  <c r="BG4" i="3"/>
  <c r="AZ4" i="3"/>
  <c r="AY4" i="3"/>
  <c r="H4" i="3" s="1"/>
  <c r="AW4" i="3"/>
  <c r="AQ4" i="3"/>
  <c r="BI4" i="3" s="1"/>
  <c r="AC4" i="3"/>
  <c r="BE4" i="3" s="1"/>
  <c r="BF4" i="3" s="1"/>
  <c r="K4" i="3"/>
  <c r="J4" i="3"/>
  <c r="I4" i="3"/>
  <c r="F4" i="3"/>
  <c r="X14" i="2" s="1"/>
  <c r="W6" i="7"/>
  <c r="W5" i="7"/>
  <c r="W4" i="7"/>
  <c r="W3" i="7"/>
  <c r="W2" i="7"/>
  <c r="CC3" i="3"/>
  <c r="CB3" i="3"/>
  <c r="CA3" i="3"/>
  <c r="BZ3" i="3"/>
  <c r="BY3" i="3"/>
  <c r="BX3" i="3"/>
  <c r="BW3" i="3"/>
  <c r="BV3" i="3"/>
  <c r="BU3" i="3"/>
  <c r="BN3" i="3"/>
  <c r="BM3" i="3"/>
  <c r="BO3" i="3" s="1"/>
  <c r="BL3" i="3"/>
  <c r="BJ3" i="3"/>
  <c r="BG3" i="3"/>
  <c r="BH3" i="3" s="1"/>
  <c r="BB3" i="3"/>
  <c r="BQ3" i="3" s="1"/>
  <c r="BA3" i="3"/>
  <c r="AZ3" i="3"/>
  <c r="BT3" i="3" s="1"/>
  <c r="AY3" i="3"/>
  <c r="AS42" i="2" s="1"/>
  <c r="AW3" i="3"/>
  <c r="AQ3" i="3"/>
  <c r="BI3" i="3" s="1"/>
  <c r="AC3" i="3"/>
  <c r="BE3" i="3" s="1"/>
  <c r="BF3" i="3" s="1"/>
  <c r="K3" i="3"/>
  <c r="J3" i="3"/>
  <c r="I3" i="3"/>
  <c r="F3" i="3"/>
  <c r="AR46" i="2" s="1"/>
  <c r="AJ34" i="2"/>
  <c r="AR10" i="2"/>
  <c r="G10" i="2" s="1"/>
  <c r="B8" i="1"/>
  <c r="B7" i="1"/>
  <c r="K40" i="2" l="1"/>
  <c r="AT11" i="2"/>
  <c r="AK6" i="2"/>
  <c r="AU21" i="2"/>
  <c r="AV27" i="2"/>
  <c r="J40" i="2"/>
  <c r="I40" i="2" s="1"/>
  <c r="Q24" i="2"/>
  <c r="AK30" i="2"/>
  <c r="N6" i="2"/>
  <c r="AS20" i="2"/>
  <c r="AU10" i="2"/>
  <c r="AT27" i="2"/>
  <c r="AD11" i="2"/>
  <c r="AV36" i="2"/>
  <c r="S29" i="2"/>
  <c r="AS11" i="2"/>
  <c r="T29" i="2"/>
  <c r="Q17" i="2"/>
  <c r="X4" i="2"/>
  <c r="Q18" i="2"/>
  <c r="Q8" i="2"/>
  <c r="S24" i="2"/>
  <c r="AR30" i="2"/>
  <c r="G30" i="2" s="1"/>
  <c r="AV8" i="2"/>
  <c r="AT30" i="2"/>
  <c r="AT34" i="2"/>
  <c r="AR11" i="2"/>
  <c r="G11" i="2" s="1"/>
  <c r="AF7" i="2"/>
  <c r="V29" i="2"/>
  <c r="AI12" i="2"/>
  <c r="AA4" i="2"/>
  <c r="AU32" i="2"/>
  <c r="AR6" i="2"/>
  <c r="G6" i="2" s="1"/>
  <c r="O8" i="2"/>
  <c r="P18" i="2"/>
  <c r="AU42" i="2"/>
  <c r="R5" i="2"/>
  <c r="AH13" i="2"/>
  <c r="T19" i="2"/>
  <c r="S25" i="2"/>
  <c r="S5" i="2"/>
  <c r="K9" i="2"/>
  <c r="AI13" i="2"/>
  <c r="U19" i="2"/>
  <c r="U25" i="2"/>
  <c r="U5" i="2"/>
  <c r="L9" i="2"/>
  <c r="AJ13" i="2"/>
  <c r="W19" i="2"/>
  <c r="V25" i="2"/>
  <c r="AV32" i="2"/>
  <c r="AD3" i="3"/>
  <c r="AK14" i="2"/>
  <c r="AE26" i="2"/>
  <c r="AK15" i="2"/>
  <c r="AS34" i="2"/>
  <c r="AT10" i="2"/>
  <c r="AT21" i="2"/>
  <c r="AS15" i="2"/>
  <c r="AU15" i="2"/>
  <c r="Q23" i="2"/>
  <c r="AV16" i="2"/>
  <c r="S23" i="2"/>
  <c r="AT42" i="2"/>
  <c r="W4" i="2"/>
  <c r="AI30" i="2"/>
  <c r="AJ12" i="2"/>
  <c r="AK12" i="2"/>
  <c r="S18" i="2"/>
  <c r="J33" i="2"/>
  <c r="AS10" i="2"/>
  <c r="AT20" i="2"/>
  <c r="AS26" i="2"/>
  <c r="AR15" i="2"/>
  <c r="G15" i="2" s="1"/>
  <c r="AS27" i="2"/>
  <c r="AS6" i="2"/>
  <c r="AU36" i="2"/>
  <c r="AT6" i="2"/>
  <c r="AV21" i="2"/>
  <c r="AD7" i="2"/>
  <c r="AU16" i="2"/>
  <c r="AE7" i="2"/>
  <c r="AA46" i="2"/>
  <c r="P8" i="2"/>
  <c r="R24" i="2"/>
  <c r="AV5" i="2"/>
  <c r="AU9" i="2"/>
  <c r="AK20" i="2"/>
  <c r="X26" i="2"/>
  <c r="L6" i="2"/>
  <c r="AV9" i="2"/>
  <c r="AB14" i="2"/>
  <c r="AR20" i="2"/>
  <c r="G20" i="2" s="1"/>
  <c r="AA26" i="2"/>
  <c r="AE34" i="2"/>
  <c r="L37" i="2"/>
  <c r="AG7" i="2"/>
  <c r="AR14" i="2"/>
  <c r="G14" i="2" s="1"/>
  <c r="AH7" i="2"/>
  <c r="AB8" i="2"/>
  <c r="O9" i="2"/>
  <c r="J10" i="2"/>
  <c r="AV10" i="2"/>
  <c r="AU11" i="2"/>
  <c r="AS12" i="2"/>
  <c r="AS13" i="2"/>
  <c r="AS14" i="2"/>
  <c r="AV15" i="2"/>
  <c r="S17" i="2"/>
  <c r="U18" i="2"/>
  <c r="AK19" i="2"/>
  <c r="AU20" i="2"/>
  <c r="S22" i="2"/>
  <c r="U23" i="2"/>
  <c r="U24" i="2"/>
  <c r="X25" i="2"/>
  <c r="AT26" i="2"/>
  <c r="P28" i="2"/>
  <c r="X29" i="2"/>
  <c r="L31" i="2"/>
  <c r="O33" i="2"/>
  <c r="AU34" i="2"/>
  <c r="S37" i="2"/>
  <c r="AA40" i="2"/>
  <c r="AS43" i="2"/>
  <c r="AH4" i="2"/>
  <c r="AA5" i="2"/>
  <c r="Q6" i="2"/>
  <c r="AV6" i="2"/>
  <c r="AI7" i="2"/>
  <c r="AC8" i="2"/>
  <c r="P9" i="2"/>
  <c r="K10" i="2"/>
  <c r="K11" i="2"/>
  <c r="AV11" i="2"/>
  <c r="AT12" i="2"/>
  <c r="AT13" i="2"/>
  <c r="AT14" i="2"/>
  <c r="Q16" i="2"/>
  <c r="U17" i="2"/>
  <c r="V18" i="2"/>
  <c r="AR19" i="2"/>
  <c r="G19" i="2" s="1"/>
  <c r="AV20" i="2"/>
  <c r="T22" i="2"/>
  <c r="V23" i="2"/>
  <c r="W24" i="2"/>
  <c r="AC25" i="2"/>
  <c r="AU26" i="2"/>
  <c r="Q28" i="2"/>
  <c r="AA29" i="2"/>
  <c r="AB31" i="2"/>
  <c r="W33" i="2"/>
  <c r="AV34" i="2"/>
  <c r="AF37" i="2"/>
  <c r="AS40" i="2"/>
  <c r="T44" i="2"/>
  <c r="W29" i="2"/>
  <c r="Q40" i="2"/>
  <c r="W16" i="2"/>
  <c r="V42" i="2"/>
  <c r="W5" i="2"/>
  <c r="AR12" i="2"/>
  <c r="G12" i="2" s="1"/>
  <c r="R22" i="2"/>
  <c r="W25" i="2"/>
  <c r="AB43" i="2"/>
  <c r="X5" i="2"/>
  <c r="Q9" i="2"/>
  <c r="AU14" i="2"/>
  <c r="AS19" i="2"/>
  <c r="AV26" i="2"/>
  <c r="AS37" i="2"/>
  <c r="S6" i="2"/>
  <c r="AV12" i="2"/>
  <c r="AT19" i="2"/>
  <c r="AS25" i="2"/>
  <c r="W35" i="2"/>
  <c r="CD3" i="3"/>
  <c r="AS4" i="2"/>
  <c r="AH5" i="2"/>
  <c r="T6" i="2"/>
  <c r="L7" i="2"/>
  <c r="AT7" i="2"/>
  <c r="AF8" i="2"/>
  <c r="X9" i="2"/>
  <c r="O10" i="2"/>
  <c r="T11" i="2"/>
  <c r="Q12" i="2"/>
  <c r="R13" i="2"/>
  <c r="P14" i="2"/>
  <c r="Q15" i="2"/>
  <c r="X16" i="2"/>
  <c r="X17" i="2"/>
  <c r="AR18" i="2"/>
  <c r="G18" i="2" s="1"/>
  <c r="AU19" i="2"/>
  <c r="V21" i="2"/>
  <c r="W22" i="2"/>
  <c r="AI23" i="2"/>
  <c r="AI24" i="2"/>
  <c r="AT25" i="2"/>
  <c r="V27" i="2"/>
  <c r="AG28" i="2"/>
  <c r="AS29" i="2"/>
  <c r="AU31" i="2"/>
  <c r="AI33" i="2"/>
  <c r="AS35" i="2"/>
  <c r="J38" i="2"/>
  <c r="X41" i="2"/>
  <c r="AU44" i="2"/>
  <c r="AS3" i="3"/>
  <c r="W43" i="2"/>
  <c r="O6" i="2"/>
  <c r="T23" i="2"/>
  <c r="P6" i="2"/>
  <c r="AJ7" i="2"/>
  <c r="U22" i="2"/>
  <c r="T35" i="2"/>
  <c r="W9" i="2"/>
  <c r="U21" i="2"/>
  <c r="AR31" i="2"/>
  <c r="G31" i="2" s="1"/>
  <c r="AI5" i="2"/>
  <c r="R12" i="2"/>
  <c r="AV19" i="2"/>
  <c r="W21" i="2"/>
  <c r="AC22" i="2"/>
  <c r="AJ23" i="2"/>
  <c r="AS24" i="2"/>
  <c r="AU25" i="2"/>
  <c r="W27" i="2"/>
  <c r="AH28" i="2"/>
  <c r="AT29" i="2"/>
  <c r="L32" i="2"/>
  <c r="AS33" i="2"/>
  <c r="AT35" i="2"/>
  <c r="L38" i="2"/>
  <c r="AT41" i="2"/>
  <c r="AV44" i="2"/>
  <c r="BS3" i="3"/>
  <c r="BH5" i="3"/>
  <c r="I33" i="2"/>
  <c r="L40" i="2"/>
  <c r="AB4" i="2"/>
  <c r="R17" i="2"/>
  <c r="O28" i="2"/>
  <c r="S11" i="2"/>
  <c r="AC23" i="2"/>
  <c r="U41" i="2"/>
  <c r="AU7" i="2"/>
  <c r="R15" i="2"/>
  <c r="R7" i="2"/>
  <c r="T13" i="2"/>
  <c r="AT18" i="2"/>
  <c r="AK23" i="2"/>
  <c r="AT24" i="2"/>
  <c r="AV25" i="2"/>
  <c r="X27" i="2"/>
  <c r="AI28" i="2"/>
  <c r="AV29" i="2"/>
  <c r="N32" i="2"/>
  <c r="AT33" i="2"/>
  <c r="O36" i="2"/>
  <c r="N38" i="2"/>
  <c r="AU41" i="2"/>
  <c r="Q45" i="2"/>
  <c r="BD3" i="3"/>
  <c r="N9" i="2"/>
  <c r="AJ19" i="2"/>
  <c r="BR4" i="3"/>
  <c r="R6" i="2"/>
  <c r="V17" i="2"/>
  <c r="AD29" i="2"/>
  <c r="AS7" i="2"/>
  <c r="AH18" i="2"/>
  <c r="V28" i="2"/>
  <c r="AT37" i="2"/>
  <c r="AG8" i="2"/>
  <c r="AB17" i="2"/>
  <c r="AV7" i="2"/>
  <c r="AH17" i="2"/>
  <c r="W6" i="2"/>
  <c r="U13" i="2"/>
  <c r="AI21" i="2"/>
  <c r="K26" i="2"/>
  <c r="Q32" i="2"/>
  <c r="AU33" i="2"/>
  <c r="Q36" i="2"/>
  <c r="P38" i="2"/>
  <c r="AV41" i="2"/>
  <c r="AS45" i="2"/>
  <c r="AU6" i="2"/>
  <c r="L11" i="2"/>
  <c r="W23" i="2"/>
  <c r="AF33" i="2"/>
  <c r="N10" i="2"/>
  <c r="V22" i="2"/>
  <c r="AG33" i="2"/>
  <c r="N7" i="2"/>
  <c r="Q14" i="2"/>
  <c r="AA10" i="2"/>
  <c r="Q20" i="2"/>
  <c r="AK5" i="2"/>
  <c r="S14" i="2"/>
  <c r="AR5" i="2"/>
  <c r="G5" i="2" s="1"/>
  <c r="AC10" i="2"/>
  <c r="AJ16" i="2"/>
  <c r="T20" i="2"/>
  <c r="AV24" i="2"/>
  <c r="T26" i="2"/>
  <c r="AB27" i="2"/>
  <c r="AK28" i="2"/>
  <c r="Q30" i="2"/>
  <c r="R32" i="2"/>
  <c r="AV33" i="2"/>
  <c r="R36" i="2"/>
  <c r="O39" i="2"/>
  <c r="N42" i="2"/>
  <c r="AT45" i="2"/>
  <c r="AC4" i="2"/>
  <c r="J7" i="2"/>
  <c r="I7" i="2" s="1"/>
  <c r="U16" i="2"/>
  <c r="X24" i="2"/>
  <c r="AF31" i="2"/>
  <c r="K7" i="2"/>
  <c r="W17" i="2"/>
  <c r="AI29" i="2"/>
  <c r="J4" i="2"/>
  <c r="U10" i="2"/>
  <c r="Q4" i="2"/>
  <c r="AH8" i="2"/>
  <c r="S15" i="2"/>
  <c r="R4" i="2"/>
  <c r="AI8" i="2"/>
  <c r="U15" i="2"/>
  <c r="AJ22" i="2"/>
  <c r="AJ28" i="2"/>
  <c r="AD9" i="2"/>
  <c r="V13" i="2"/>
  <c r="AJ21" i="2"/>
  <c r="AE6" i="2"/>
  <c r="AA11" i="2"/>
  <c r="AK16" i="2"/>
  <c r="AB20" i="2"/>
  <c r="AS22" i="2"/>
  <c r="J25" i="2"/>
  <c r="U26" i="2"/>
  <c r="AT28" i="2"/>
  <c r="V30" i="2"/>
  <c r="T32" i="2"/>
  <c r="L34" i="2"/>
  <c r="S36" i="2"/>
  <c r="T39" i="2"/>
  <c r="S42" i="2"/>
  <c r="N46" i="2"/>
  <c r="T43" i="2"/>
  <c r="T18" i="2"/>
  <c r="R37" i="2"/>
  <c r="AJ4" i="2"/>
  <c r="AD8" i="2"/>
  <c r="AU12" i="2"/>
  <c r="W18" i="2"/>
  <c r="AR25" i="2"/>
  <c r="G25" i="2" s="1"/>
  <c r="AF44" i="2"/>
  <c r="AR4" i="2"/>
  <c r="G4" i="2" s="1"/>
  <c r="AE8" i="2"/>
  <c r="AV13" i="2"/>
  <c r="N27" i="2"/>
  <c r="AT4" i="2"/>
  <c r="AA9" i="2"/>
  <c r="S13" i="2"/>
  <c r="AS18" i="2"/>
  <c r="AJ5" i="2"/>
  <c r="AB9" i="2"/>
  <c r="S12" i="2"/>
  <c r="AH16" i="2"/>
  <c r="AI22" i="2"/>
  <c r="S7" i="2"/>
  <c r="AC9" i="2"/>
  <c r="W11" i="2"/>
  <c r="AI16" i="2"/>
  <c r="AU18" i="2"/>
  <c r="AR23" i="2"/>
  <c r="G23" i="2" s="1"/>
  <c r="AA27" i="2"/>
  <c r="S4" i="2"/>
  <c r="T7" i="2"/>
  <c r="AJ8" i="2"/>
  <c r="X11" i="2"/>
  <c r="T14" i="2"/>
  <c r="AS17" i="2"/>
  <c r="AV18" i="2"/>
  <c r="AS23" i="2"/>
  <c r="O5" i="2"/>
  <c r="U7" i="2"/>
  <c r="AH9" i="2"/>
  <c r="AA12" i="2"/>
  <c r="W13" i="2"/>
  <c r="AH15" i="2"/>
  <c r="AT17" i="2"/>
  <c r="Q19" i="2"/>
  <c r="AK21" i="2"/>
  <c r="AU23" i="2"/>
  <c r="AC27" i="2"/>
  <c r="U4" i="2"/>
  <c r="P5" i="2"/>
  <c r="AT5" i="2"/>
  <c r="AI6" i="2"/>
  <c r="AB7" i="2"/>
  <c r="L8" i="2"/>
  <c r="AT8" i="2"/>
  <c r="AS9" i="2"/>
  <c r="AE10" i="2"/>
  <c r="AB11" i="2"/>
  <c r="AB12" i="2"/>
  <c r="X13" i="2"/>
  <c r="V14" i="2"/>
  <c r="AI15" i="2"/>
  <c r="AS16" i="2"/>
  <c r="AU17" i="2"/>
  <c r="R19" i="2"/>
  <c r="AI20" i="2"/>
  <c r="AR21" i="2"/>
  <c r="G21" i="2" s="1"/>
  <c r="AT22" i="2"/>
  <c r="AV23" i="2"/>
  <c r="Q25" i="2"/>
  <c r="V26" i="2"/>
  <c r="AE27" i="2"/>
  <c r="AU28" i="2"/>
  <c r="AG30" i="2"/>
  <c r="W32" i="2"/>
  <c r="AA34" i="2"/>
  <c r="T36" i="2"/>
  <c r="AE39" i="2"/>
  <c r="W42" i="2"/>
  <c r="BK3" i="3"/>
  <c r="BK4" i="3"/>
  <c r="R8" i="2"/>
  <c r="AK13" i="2"/>
  <c r="T24" i="2"/>
  <c r="K33" i="2"/>
  <c r="AF5" i="2"/>
  <c r="L10" i="2"/>
  <c r="AU13" i="2"/>
  <c r="Q21" i="2"/>
  <c r="R28" i="2"/>
  <c r="AV40" i="2"/>
  <c r="AG5" i="2"/>
  <c r="J12" i="2"/>
  <c r="P15" i="2"/>
  <c r="AC24" i="2"/>
  <c r="AI44" i="2"/>
  <c r="U6" i="2"/>
  <c r="U11" i="2"/>
  <c r="AB16" i="2"/>
  <c r="AU4" i="2"/>
  <c r="V6" i="2"/>
  <c r="V11" i="2"/>
  <c r="R14" i="2"/>
  <c r="AB21" i="2"/>
  <c r="AV4" i="2"/>
  <c r="AB10" i="2"/>
  <c r="T12" i="2"/>
  <c r="AI17" i="2"/>
  <c r="R20" i="2"/>
  <c r="AU24" i="2"/>
  <c r="L30" i="2"/>
  <c r="AD6" i="2"/>
  <c r="J8" i="2"/>
  <c r="U12" i="2"/>
  <c r="AB15" i="2"/>
  <c r="AK22" i="2"/>
  <c r="T4" i="2"/>
  <c r="AS5" i="2"/>
  <c r="K8" i="2"/>
  <c r="AS8" i="2"/>
  <c r="AD10" i="2"/>
  <c r="U14" i="2"/>
  <c r="V4" i="2"/>
  <c r="Q5" i="2"/>
  <c r="AU5" i="2"/>
  <c r="AJ6" i="2"/>
  <c r="AC7" i="2"/>
  <c r="N8" i="2"/>
  <c r="AU8" i="2"/>
  <c r="AT9" i="2"/>
  <c r="AF10" i="2"/>
  <c r="AC11" i="2"/>
  <c r="AH12" i="2"/>
  <c r="AA13" i="2"/>
  <c r="W14" i="2"/>
  <c r="AJ15" i="2"/>
  <c r="AT16" i="2"/>
  <c r="AV17" i="2"/>
  <c r="S19" i="2"/>
  <c r="AJ20" i="2"/>
  <c r="AS21" i="2"/>
  <c r="AU22" i="2"/>
  <c r="J24" i="2"/>
  <c r="R25" i="2"/>
  <c r="W26" i="2"/>
  <c r="AK27" i="2"/>
  <c r="AV28" i="2"/>
  <c r="AH30" i="2"/>
  <c r="AS32" i="2"/>
  <c r="AD34" i="2"/>
  <c r="AH36" i="2"/>
  <c r="AU39" i="2"/>
  <c r="S35" i="2"/>
  <c r="U36" i="2"/>
  <c r="O38" i="2"/>
  <c r="R40" i="2"/>
  <c r="BA6" i="3"/>
  <c r="BB6" i="3"/>
  <c r="AJ24" i="2"/>
  <c r="AI25" i="2"/>
  <c r="AR26" i="2"/>
  <c r="G26" i="2" s="1"/>
  <c r="V31" i="2"/>
  <c r="AD32" i="2"/>
  <c r="U35" i="2"/>
  <c r="Q38" i="2"/>
  <c r="AH40" i="2"/>
  <c r="X42" i="2"/>
  <c r="T15" i="2"/>
  <c r="P16" i="2"/>
  <c r="AJ17" i="2"/>
  <c r="AB18" i="2"/>
  <c r="V19" i="2"/>
  <c r="S20" i="2"/>
  <c r="AR22" i="2"/>
  <c r="G22" i="2" s="1"/>
  <c r="AK24" i="2"/>
  <c r="AR28" i="2"/>
  <c r="G28" i="2" s="1"/>
  <c r="J30" i="2"/>
  <c r="V35" i="2"/>
  <c r="AE38" i="2"/>
  <c r="AI4" i="2"/>
  <c r="T5" i="2"/>
  <c r="AF6" i="2"/>
  <c r="O7" i="2"/>
  <c r="AK7" i="2"/>
  <c r="S8" i="2"/>
  <c r="AE9" i="2"/>
  <c r="V10" i="2"/>
  <c r="AJ11" i="2"/>
  <c r="V12" i="2"/>
  <c r="AR13" i="2"/>
  <c r="G13" i="2" s="1"/>
  <c r="AH14" i="2"/>
  <c r="V15" i="2"/>
  <c r="R16" i="2"/>
  <c r="AR17" i="2"/>
  <c r="G17" i="2" s="1"/>
  <c r="AJ18" i="2"/>
  <c r="U20" i="2"/>
  <c r="R21" i="2"/>
  <c r="N30" i="2"/>
  <c r="AC31" i="2"/>
  <c r="W34" i="2"/>
  <c r="X35" i="2"/>
  <c r="O37" i="2"/>
  <c r="K39" i="2"/>
  <c r="J41" i="2"/>
  <c r="O46" i="2"/>
  <c r="AG6" i="2"/>
  <c r="AF9" i="2"/>
  <c r="W10" i="2"/>
  <c r="AK11" i="2"/>
  <c r="W12" i="2"/>
  <c r="P13" i="2"/>
  <c r="AI14" i="2"/>
  <c r="W15" i="2"/>
  <c r="S16" i="2"/>
  <c r="AK18" i="2"/>
  <c r="AB19" i="2"/>
  <c r="V20" i="2"/>
  <c r="S21" i="2"/>
  <c r="J22" i="2"/>
  <c r="I22" i="2" s="1"/>
  <c r="O30" i="2"/>
  <c r="AD31" i="2"/>
  <c r="X34" i="2"/>
  <c r="AB35" i="2"/>
  <c r="P37" i="2"/>
  <c r="L39" i="2"/>
  <c r="O41" i="2"/>
  <c r="P7" i="2"/>
  <c r="K4" i="2"/>
  <c r="AK4" i="2"/>
  <c r="V5" i="2"/>
  <c r="AH6" i="2"/>
  <c r="Q7" i="2"/>
  <c r="AA8" i="2"/>
  <c r="J9" i="2"/>
  <c r="AG9" i="2"/>
  <c r="X10" i="2"/>
  <c r="J11" i="2"/>
  <c r="I11" i="2" s="1"/>
  <c r="X12" i="2"/>
  <c r="Q13" i="2"/>
  <c r="AJ14" i="2"/>
  <c r="T16" i="2"/>
  <c r="P17" i="2"/>
  <c r="AI19" i="2"/>
  <c r="W20" i="2"/>
  <c r="T21" i="2"/>
  <c r="Q22" i="2"/>
  <c r="J23" i="2"/>
  <c r="K28" i="2"/>
  <c r="P30" i="2"/>
  <c r="AE31" i="2"/>
  <c r="AK35" i="2"/>
  <c r="Q37" i="2"/>
  <c r="N39" i="2"/>
  <c r="P41" i="2"/>
  <c r="U43" i="2"/>
  <c r="AE20" i="2"/>
  <c r="N20" i="2"/>
  <c r="AG19" i="2"/>
  <c r="P19" i="2"/>
  <c r="AI18" i="2"/>
  <c r="R18" i="2"/>
  <c r="AK17" i="2"/>
  <c r="T17" i="2"/>
  <c r="AR16" i="2"/>
  <c r="G16" i="2" s="1"/>
  <c r="V16" i="2"/>
  <c r="X15" i="2"/>
  <c r="AA14" i="2"/>
  <c r="AC13" i="2"/>
  <c r="K13" i="2"/>
  <c r="W31" i="2"/>
  <c r="AB29" i="2"/>
  <c r="J29" i="2"/>
  <c r="AD28" i="2"/>
  <c r="L28" i="2"/>
  <c r="AF27" i="2"/>
  <c r="O27" i="2"/>
  <c r="AH26" i="2"/>
  <c r="Q26" i="2"/>
  <c r="AJ25" i="2"/>
  <c r="V39" i="2"/>
  <c r="X38" i="2"/>
  <c r="AA37" i="2"/>
  <c r="AC36" i="2"/>
  <c r="K36" i="2"/>
  <c r="AE35" i="2"/>
  <c r="N35" i="2"/>
  <c r="AG34" i="2"/>
  <c r="Q33" i="2"/>
  <c r="AJ32" i="2"/>
  <c r="S32" i="2"/>
  <c r="U31" i="2"/>
  <c r="W30" i="2"/>
  <c r="AB28" i="2"/>
  <c r="J28" i="2"/>
  <c r="AD27" i="2"/>
  <c r="AA35" i="2"/>
  <c r="AC34" i="2"/>
  <c r="K34" i="2"/>
  <c r="AE33" i="2"/>
  <c r="N33" i="2"/>
  <c r="AG32" i="2"/>
  <c r="P32" i="2"/>
  <c r="AI31" i="2"/>
  <c r="R31" i="2"/>
  <c r="O32" i="2"/>
  <c r="AH31" i="2"/>
  <c r="Q31" i="2"/>
  <c r="AJ30" i="2"/>
  <c r="S30" i="2"/>
  <c r="U29" i="2"/>
  <c r="W28" i="2"/>
  <c r="K41" i="2"/>
  <c r="AE40" i="2"/>
  <c r="N40" i="2"/>
  <c r="AG39" i="2"/>
  <c r="P39" i="2"/>
  <c r="AI38" i="2"/>
  <c r="R38" i="2"/>
  <c r="AK37" i="2"/>
  <c r="T37" i="2"/>
  <c r="AR36" i="2"/>
  <c r="G36" i="2" s="1"/>
  <c r="V36" i="2"/>
  <c r="AH46" i="2"/>
  <c r="Q46" i="2"/>
  <c r="AJ45" i="2"/>
  <c r="S45" i="2"/>
  <c r="U44" i="2"/>
  <c r="AG46" i="2"/>
  <c r="P46" i="2"/>
  <c r="AI45" i="2"/>
  <c r="R45" i="2"/>
  <c r="AK44" i="2"/>
  <c r="AJ43" i="2"/>
  <c r="S43" i="2"/>
  <c r="U42" i="2"/>
  <c r="W41" i="2"/>
  <c r="AB39" i="2"/>
  <c r="J39" i="2"/>
  <c r="AD38" i="2"/>
  <c r="BB5" i="3"/>
  <c r="AR33" i="2"/>
  <c r="G33" i="2" s="1"/>
  <c r="V33" i="2"/>
  <c r="X32" i="2"/>
  <c r="AA31" i="2"/>
  <c r="AC30" i="2"/>
  <c r="K30" i="2"/>
  <c r="AE29" i="2"/>
  <c r="N29" i="2"/>
  <c r="AH45" i="2"/>
  <c r="S44" i="2"/>
  <c r="Q43" i="2"/>
  <c r="L42" i="2"/>
  <c r="AR38" i="2"/>
  <c r="G38" i="2" s="1"/>
  <c r="Q35" i="2"/>
  <c r="V34" i="2"/>
  <c r="AC33" i="2"/>
  <c r="K32" i="2"/>
  <c r="T31" i="2"/>
  <c r="AF30" i="2"/>
  <c r="R29" i="2"/>
  <c r="AF28" i="2"/>
  <c r="U27" i="2"/>
  <c r="S26" i="2"/>
  <c r="AH25" i="2"/>
  <c r="P25" i="2"/>
  <c r="AH24" i="2"/>
  <c r="P24" i="2"/>
  <c r="AH23" i="2"/>
  <c r="P23" i="2"/>
  <c r="AH22" i="2"/>
  <c r="P22" i="2"/>
  <c r="AH21" i="2"/>
  <c r="P21" i="2"/>
  <c r="AH20" i="2"/>
  <c r="P20" i="2"/>
  <c r="AH19" i="2"/>
  <c r="O19" i="2"/>
  <c r="AG18" i="2"/>
  <c r="O18" i="2"/>
  <c r="AG17" i="2"/>
  <c r="O17" i="2"/>
  <c r="AG16" i="2"/>
  <c r="O16" i="2"/>
  <c r="AG15" i="2"/>
  <c r="O15" i="2"/>
  <c r="AG14" i="2"/>
  <c r="O14" i="2"/>
  <c r="AG13" i="2"/>
  <c r="O13" i="2"/>
  <c r="AG12" i="2"/>
  <c r="P12" i="2"/>
  <c r="AI11" i="2"/>
  <c r="R11" i="2"/>
  <c r="AK10" i="2"/>
  <c r="T10" i="2"/>
  <c r="AR9" i="2"/>
  <c r="G9" i="2" s="1"/>
  <c r="V9" i="2"/>
  <c r="X8" i="2"/>
  <c r="AA7" i="2"/>
  <c r="AC6" i="2"/>
  <c r="K6" i="2"/>
  <c r="AE5" i="2"/>
  <c r="N5" i="2"/>
  <c r="AG4" i="2"/>
  <c r="P4" i="2"/>
  <c r="AC18" i="2"/>
  <c r="AE11" i="2"/>
  <c r="AR7" i="2"/>
  <c r="G7" i="2" s="1"/>
  <c r="BA5" i="3"/>
  <c r="AG45" i="2"/>
  <c r="R44" i="2"/>
  <c r="K43" i="2"/>
  <c r="AJ37" i="2"/>
  <c r="K35" i="2"/>
  <c r="U34" i="2"/>
  <c r="AB33" i="2"/>
  <c r="AK32" i="2"/>
  <c r="J32" i="2"/>
  <c r="S31" i="2"/>
  <c r="AE30" i="2"/>
  <c r="Q29" i="2"/>
  <c r="AC28" i="2"/>
  <c r="T27" i="2"/>
  <c r="AK26" i="2"/>
  <c r="P26" i="2"/>
  <c r="AG25" i="2"/>
  <c r="O25" i="2"/>
  <c r="AG24" i="2"/>
  <c r="O24" i="2"/>
  <c r="AG23" i="2"/>
  <c r="O23" i="2"/>
  <c r="AG22" i="2"/>
  <c r="O22" i="2"/>
  <c r="AG21" i="2"/>
  <c r="O21" i="2"/>
  <c r="AG20" i="2"/>
  <c r="O20" i="2"/>
  <c r="AF19" i="2"/>
  <c r="N19" i="2"/>
  <c r="AF18" i="2"/>
  <c r="N18" i="2"/>
  <c r="AF17" i="2"/>
  <c r="N17" i="2"/>
  <c r="AF16" i="2"/>
  <c r="N16" i="2"/>
  <c r="AF15" i="2"/>
  <c r="N15" i="2"/>
  <c r="AF14" i="2"/>
  <c r="N14" i="2"/>
  <c r="AF13" i="2"/>
  <c r="N13" i="2"/>
  <c r="AF12" i="2"/>
  <c r="O12" i="2"/>
  <c r="AH11" i="2"/>
  <c r="Q11" i="2"/>
  <c r="AJ10" i="2"/>
  <c r="S10" i="2"/>
  <c r="U9" i="2"/>
  <c r="W8" i="2"/>
  <c r="AB6" i="2"/>
  <c r="J6" i="2"/>
  <c r="AD5" i="2"/>
  <c r="L5" i="2"/>
  <c r="AF4" i="2"/>
  <c r="O4" i="2"/>
  <c r="L14" i="2"/>
  <c r="N12" i="2"/>
  <c r="P11" i="2"/>
  <c r="R10" i="2"/>
  <c r="T9" i="2"/>
  <c r="V8" i="2"/>
  <c r="AA6" i="2"/>
  <c r="K5" i="2"/>
  <c r="N4" i="2"/>
  <c r="K24" i="2"/>
  <c r="J20" i="2"/>
  <c r="AC17" i="2"/>
  <c r="AC15" i="2"/>
  <c r="J14" i="2"/>
  <c r="N11" i="2"/>
  <c r="R9" i="2"/>
  <c r="AD45" i="2"/>
  <c r="O44" i="2"/>
  <c r="J43" i="2"/>
  <c r="AK39" i="2"/>
  <c r="AH38" i="2"/>
  <c r="AI37" i="2"/>
  <c r="AK36" i="2"/>
  <c r="J35" i="2"/>
  <c r="S34" i="2"/>
  <c r="AA33" i="2"/>
  <c r="AI32" i="2"/>
  <c r="P31" i="2"/>
  <c r="AD30" i="2"/>
  <c r="AR29" i="2"/>
  <c r="G29" i="2" s="1"/>
  <c r="P29" i="2"/>
  <c r="AA28" i="2"/>
  <c r="S27" i="2"/>
  <c r="AJ26" i="2"/>
  <c r="O26" i="2"/>
  <c r="AF25" i="2"/>
  <c r="N25" i="2"/>
  <c r="AF24" i="2"/>
  <c r="N24" i="2"/>
  <c r="AF23" i="2"/>
  <c r="N23" i="2"/>
  <c r="AF22" i="2"/>
  <c r="N22" i="2"/>
  <c r="AF21" i="2"/>
  <c r="N21" i="2"/>
  <c r="AF20" i="2"/>
  <c r="L20" i="2"/>
  <c r="AE19" i="2"/>
  <c r="L19" i="2"/>
  <c r="AE18" i="2"/>
  <c r="L18" i="2"/>
  <c r="AE17" i="2"/>
  <c r="L17" i="2"/>
  <c r="AE16" i="2"/>
  <c r="L16" i="2"/>
  <c r="AE15" i="2"/>
  <c r="L15" i="2"/>
  <c r="AE14" i="2"/>
  <c r="AE13" i="2"/>
  <c r="L13" i="2"/>
  <c r="AE12" i="2"/>
  <c r="AG11" i="2"/>
  <c r="AI10" i="2"/>
  <c r="AK9" i="2"/>
  <c r="AR8" i="2"/>
  <c r="G8" i="2" s="1"/>
  <c r="X7" i="2"/>
  <c r="AC5" i="2"/>
  <c r="AE4" i="2"/>
  <c r="AD22" i="2"/>
  <c r="AC19" i="2"/>
  <c r="J17" i="2"/>
  <c r="J15" i="2"/>
  <c r="K12" i="2"/>
  <c r="I12" i="2" s="1"/>
  <c r="P10" i="2"/>
  <c r="AK8" i="2"/>
  <c r="X6" i="2"/>
  <c r="X45" i="2"/>
  <c r="AJ39" i="2"/>
  <c r="AG38" i="2"/>
  <c r="AH37" i="2"/>
  <c r="AJ36" i="2"/>
  <c r="AR35" i="2"/>
  <c r="G35" i="2" s="1"/>
  <c r="P34" i="2"/>
  <c r="AH32" i="2"/>
  <c r="O31" i="2"/>
  <c r="AB30" i="2"/>
  <c r="AK29" i="2"/>
  <c r="O29" i="2"/>
  <c r="AR27" i="2"/>
  <c r="G27" i="2" s="1"/>
  <c r="R27" i="2"/>
  <c r="AG26" i="2"/>
  <c r="N26" i="2"/>
  <c r="AE25" i="2"/>
  <c r="L25" i="2"/>
  <c r="AE24" i="2"/>
  <c r="L24" i="2"/>
  <c r="AE23" i="2"/>
  <c r="L23" i="2"/>
  <c r="AE22" i="2"/>
  <c r="L22" i="2"/>
  <c r="AE21" i="2"/>
  <c r="L21" i="2"/>
  <c r="AD20" i="2"/>
  <c r="K20" i="2"/>
  <c r="AD19" i="2"/>
  <c r="K19" i="2"/>
  <c r="AD18" i="2"/>
  <c r="K18" i="2"/>
  <c r="AD17" i="2"/>
  <c r="K17" i="2"/>
  <c r="AD16" i="2"/>
  <c r="K16" i="2"/>
  <c r="AD15" i="2"/>
  <c r="K15" i="2"/>
  <c r="AD14" i="2"/>
  <c r="K14" i="2"/>
  <c r="AD13" i="2"/>
  <c r="J13" i="2"/>
  <c r="AD12" i="2"/>
  <c r="L12" i="2"/>
  <c r="AF11" i="2"/>
  <c r="O11" i="2"/>
  <c r="AH10" i="2"/>
  <c r="Q10" i="2"/>
  <c r="AJ9" i="2"/>
  <c r="S9" i="2"/>
  <c r="U8" i="2"/>
  <c r="W7" i="2"/>
  <c r="AB5" i="2"/>
  <c r="J5" i="2"/>
  <c r="AD4" i="2"/>
  <c r="L4" i="2"/>
  <c r="AF38" i="2"/>
  <c r="N34" i="2"/>
  <c r="AE32" i="2"/>
  <c r="N31" i="2"/>
  <c r="AJ29" i="2"/>
  <c r="X28" i="2"/>
  <c r="Q27" i="2"/>
  <c r="L26" i="2"/>
  <c r="K25" i="2"/>
  <c r="I25" i="2" s="1"/>
  <c r="AD23" i="2"/>
  <c r="K22" i="2"/>
  <c r="J21" i="2"/>
  <c r="J19" i="2"/>
  <c r="AC16" i="2"/>
  <c r="AC14" i="2"/>
  <c r="AC12" i="2"/>
  <c r="AG10" i="2"/>
  <c r="T8" i="2"/>
  <c r="W45" i="2"/>
  <c r="AI40" i="2"/>
  <c r="AF39" i="2"/>
  <c r="AG37" i="2"/>
  <c r="AI36" i="2"/>
  <c r="X33" i="2"/>
  <c r="X30" i="2"/>
  <c r="L29" i="2"/>
  <c r="AF26" i="2"/>
  <c r="AD25" i="2"/>
  <c r="AD24" i="2"/>
  <c r="K23" i="2"/>
  <c r="AD21" i="2"/>
  <c r="AC20" i="2"/>
  <c r="J18" i="2"/>
  <c r="J16" i="2"/>
  <c r="AB13" i="2"/>
  <c r="AI9" i="2"/>
  <c r="V7" i="2"/>
  <c r="AF46" i="2"/>
  <c r="P45" i="2"/>
  <c r="AR43" i="2"/>
  <c r="G43" i="2" s="1"/>
  <c r="AR42" i="2"/>
  <c r="G42" i="2" s="1"/>
  <c r="AG41" i="2"/>
  <c r="AD40" i="2"/>
  <c r="AD39" i="2"/>
  <c r="AB38" i="2"/>
  <c r="AD37" i="2"/>
  <c r="AF36" i="2"/>
  <c r="AJ35" i="2"/>
  <c r="U33" i="2"/>
  <c r="AC32" i="2"/>
  <c r="AK31" i="2"/>
  <c r="K31" i="2"/>
  <c r="U30" i="2"/>
  <c r="AH29" i="2"/>
  <c r="U28" i="2"/>
  <c r="AJ27" i="2"/>
  <c r="L27" i="2"/>
  <c r="AD26" i="2"/>
  <c r="J26" i="2"/>
  <c r="AB25" i="2"/>
  <c r="AB24" i="2"/>
  <c r="AB23" i="2"/>
  <c r="AB22" i="2"/>
  <c r="AA21" i="2"/>
  <c r="AA20" i="2"/>
  <c r="AA19" i="2"/>
  <c r="AA18" i="2"/>
  <c r="AA17" i="2"/>
  <c r="AA16" i="2"/>
  <c r="AA15" i="2"/>
  <c r="AE46" i="2"/>
  <c r="L45" i="2"/>
  <c r="AJ42" i="2"/>
  <c r="AF41" i="2"/>
  <c r="AC40" i="2"/>
  <c r="AC39" i="2"/>
  <c r="V38" i="2"/>
  <c r="X37" i="2"/>
  <c r="AA36" i="2"/>
  <c r="AH35" i="2"/>
  <c r="AR34" i="2"/>
  <c r="G34" i="2" s="1"/>
  <c r="R33" i="2"/>
  <c r="AB32" i="2"/>
  <c r="AJ31" i="2"/>
  <c r="J31" i="2"/>
  <c r="T30" i="2"/>
  <c r="AG29" i="2"/>
  <c r="T28" i="2"/>
  <c r="AI27" i="2"/>
  <c r="K27" i="2"/>
  <c r="AC26" i="2"/>
  <c r="AA25" i="2"/>
  <c r="AA24" i="2"/>
  <c r="AA23" i="2"/>
  <c r="AB46" i="2"/>
  <c r="AK43" i="2"/>
  <c r="AE42" i="2"/>
  <c r="AB41" i="2"/>
  <c r="AB40" i="2"/>
  <c r="U38" i="2"/>
  <c r="W37" i="2"/>
  <c r="AC35" i="2"/>
  <c r="P33" i="2"/>
  <c r="AA32" i="2"/>
  <c r="AG31" i="2"/>
  <c r="R30" i="2"/>
  <c r="AF29" i="2"/>
  <c r="S28" i="2"/>
  <c r="AH27" i="2"/>
  <c r="J27" i="2"/>
  <c r="AB26" i="2"/>
  <c r="X22" i="2"/>
  <c r="X21" i="2"/>
  <c r="X20" i="2"/>
  <c r="X19" i="2"/>
  <c r="X18" i="2"/>
  <c r="V46" i="2"/>
  <c r="AH43" i="2"/>
  <c r="AD42" i="2"/>
  <c r="AA41" i="2"/>
  <c r="U46" i="2"/>
  <c r="AJ44" i="2"/>
  <c r="AC43" i="2"/>
  <c r="W40" i="2"/>
  <c r="S39" i="2"/>
  <c r="J46" i="2"/>
  <c r="AA44" i="2"/>
  <c r="V43" i="2"/>
  <c r="BK6" i="3"/>
  <c r="BI6" i="3"/>
  <c r="BL6" i="3" s="1"/>
  <c r="BR3" i="3"/>
  <c r="BP3" i="3"/>
  <c r="BH4" i="3"/>
  <c r="AV31" i="2"/>
  <c r="AT32" i="2"/>
  <c r="T34" i="2"/>
  <c r="AK34" i="2"/>
  <c r="R35" i="2"/>
  <c r="AI35" i="2"/>
  <c r="P36" i="2"/>
  <c r="AG36" i="2"/>
  <c r="N37" i="2"/>
  <c r="AE37" i="2"/>
  <c r="K38" i="2"/>
  <c r="AC38" i="2"/>
  <c r="AA39" i="2"/>
  <c r="AV39" i="2"/>
  <c r="X40" i="2"/>
  <c r="AT40" i="2"/>
  <c r="V41" i="2"/>
  <c r="AR41" i="2"/>
  <c r="G41" i="2" s="1"/>
  <c r="T42" i="2"/>
  <c r="AK42" i="2"/>
  <c r="R43" i="2"/>
  <c r="AI43" i="2"/>
  <c r="P44" i="2"/>
  <c r="AG44" i="2"/>
  <c r="N45" i="2"/>
  <c r="AE45" i="2"/>
  <c r="K46" i="2"/>
  <c r="AC46" i="2"/>
  <c r="BA4" i="3"/>
  <c r="BR5" i="3"/>
  <c r="AU40" i="2"/>
  <c r="AS41" i="2"/>
  <c r="Q44" i="2"/>
  <c r="AH44" i="2"/>
  <c r="O45" i="2"/>
  <c r="AF45" i="2"/>
  <c r="L46" i="2"/>
  <c r="AD46" i="2"/>
  <c r="H3" i="3"/>
  <c r="BB4" i="3"/>
  <c r="AC41" i="2"/>
  <c r="AA42" i="2"/>
  <c r="AV42" i="2"/>
  <c r="X43" i="2"/>
  <c r="AT43" i="2"/>
  <c r="V44" i="2"/>
  <c r="AR44" i="2"/>
  <c r="G44" i="2" s="1"/>
  <c r="T45" i="2"/>
  <c r="AK45" i="2"/>
  <c r="R46" i="2"/>
  <c r="AI46" i="2"/>
  <c r="AU27" i="2"/>
  <c r="AS28" i="2"/>
  <c r="AF32" i="2"/>
  <c r="L33" i="2"/>
  <c r="AD33" i="2"/>
  <c r="J34" i="2"/>
  <c r="AB34" i="2"/>
  <c r="AU35" i="2"/>
  <c r="W36" i="2"/>
  <c r="AS36" i="2"/>
  <c r="U37" i="2"/>
  <c r="S38" i="2"/>
  <c r="AJ38" i="2"/>
  <c r="Q39" i="2"/>
  <c r="AH39" i="2"/>
  <c r="O40" i="2"/>
  <c r="AF40" i="2"/>
  <c r="L41" i="2"/>
  <c r="AD41" i="2"/>
  <c r="J42" i="2"/>
  <c r="AB42" i="2"/>
  <c r="AU43" i="2"/>
  <c r="W44" i="2"/>
  <c r="AS44" i="2"/>
  <c r="U45" i="2"/>
  <c r="S46" i="2"/>
  <c r="AJ46" i="2"/>
  <c r="AV35" i="2"/>
  <c r="X36" i="2"/>
  <c r="AT36" i="2"/>
  <c r="V37" i="2"/>
  <c r="AR37" i="2"/>
  <c r="G37" i="2" s="1"/>
  <c r="T38" i="2"/>
  <c r="AK38" i="2"/>
  <c r="R39" i="2"/>
  <c r="AI39" i="2"/>
  <c r="P40" i="2"/>
  <c r="AG40" i="2"/>
  <c r="N41" i="2"/>
  <c r="AE41" i="2"/>
  <c r="K42" i="2"/>
  <c r="AC42" i="2"/>
  <c r="AA43" i="2"/>
  <c r="AV43" i="2"/>
  <c r="X44" i="2"/>
  <c r="AT44" i="2"/>
  <c r="V45" i="2"/>
  <c r="AR45" i="2"/>
  <c r="G45" i="2" s="1"/>
  <c r="T46" i="2"/>
  <c r="AK46" i="2"/>
  <c r="AU29" i="2"/>
  <c r="AS30" i="2"/>
  <c r="AH33" i="2"/>
  <c r="O34" i="2"/>
  <c r="AF34" i="2"/>
  <c r="L35" i="2"/>
  <c r="AD35" i="2"/>
  <c r="J36" i="2"/>
  <c r="AB36" i="2"/>
  <c r="AU37" i="2"/>
  <c r="W38" i="2"/>
  <c r="AS38" i="2"/>
  <c r="U39" i="2"/>
  <c r="S40" i="2"/>
  <c r="AJ40" i="2"/>
  <c r="Q41" i="2"/>
  <c r="AH41" i="2"/>
  <c r="O42" i="2"/>
  <c r="AF42" i="2"/>
  <c r="L43" i="2"/>
  <c r="AD43" i="2"/>
  <c r="J44" i="2"/>
  <c r="AB44" i="2"/>
  <c r="AU45" i="2"/>
  <c r="W46" i="2"/>
  <c r="AS46" i="2"/>
  <c r="AV37" i="2"/>
  <c r="AT38" i="2"/>
  <c r="AR39" i="2"/>
  <c r="G39" i="2" s="1"/>
  <c r="T40" i="2"/>
  <c r="AK40" i="2"/>
  <c r="R41" i="2"/>
  <c r="AI41" i="2"/>
  <c r="P42" i="2"/>
  <c r="AG42" i="2"/>
  <c r="N43" i="2"/>
  <c r="AE43" i="2"/>
  <c r="K44" i="2"/>
  <c r="AC44" i="2"/>
  <c r="AA45" i="2"/>
  <c r="AV45" i="2"/>
  <c r="X46" i="2"/>
  <c r="AU30" i="2"/>
  <c r="AS31" i="2"/>
  <c r="U32" i="2"/>
  <c r="S33" i="2"/>
  <c r="AJ33" i="2"/>
  <c r="Q34" i="2"/>
  <c r="AH34" i="2"/>
  <c r="O35" i="2"/>
  <c r="AF35" i="2"/>
  <c r="L36" i="2"/>
  <c r="AD36" i="2"/>
  <c r="J37" i="2"/>
  <c r="AB37" i="2"/>
  <c r="AU38" i="2"/>
  <c r="W39" i="2"/>
  <c r="AS39" i="2"/>
  <c r="U40" i="2"/>
  <c r="S41" i="2"/>
  <c r="AJ41" i="2"/>
  <c r="Q42" i="2"/>
  <c r="AH42" i="2"/>
  <c r="O43" i="2"/>
  <c r="AF43" i="2"/>
  <c r="L44" i="2"/>
  <c r="AD44" i="2"/>
  <c r="J45" i="2"/>
  <c r="AB45" i="2"/>
  <c r="AV14" i="2"/>
  <c r="AT15" i="2"/>
  <c r="K21" i="2"/>
  <c r="AC21" i="2"/>
  <c r="AA22" i="2"/>
  <c r="AV22" i="2"/>
  <c r="X23" i="2"/>
  <c r="AT23" i="2"/>
  <c r="V24" i="2"/>
  <c r="AR24" i="2"/>
  <c r="G24" i="2" s="1"/>
  <c r="T25" i="2"/>
  <c r="AK25" i="2"/>
  <c r="R26" i="2"/>
  <c r="AI26" i="2"/>
  <c r="P27" i="2"/>
  <c r="AG27" i="2"/>
  <c r="N28" i="2"/>
  <c r="AE28" i="2"/>
  <c r="K29" i="2"/>
  <c r="AC29" i="2"/>
  <c r="AA30" i="2"/>
  <c r="AV30" i="2"/>
  <c r="X31" i="2"/>
  <c r="AT31" i="2"/>
  <c r="V32" i="2"/>
  <c r="AR32" i="2"/>
  <c r="G32" i="2" s="1"/>
  <c r="T33" i="2"/>
  <c r="AK33" i="2"/>
  <c r="R34" i="2"/>
  <c r="AI34" i="2"/>
  <c r="P35" i="2"/>
  <c r="AG35" i="2"/>
  <c r="N36" i="2"/>
  <c r="AE36" i="2"/>
  <c r="K37" i="2"/>
  <c r="AC37" i="2"/>
  <c r="AA38" i="2"/>
  <c r="AV38" i="2"/>
  <c r="X39" i="2"/>
  <c r="AT39" i="2"/>
  <c r="V40" i="2"/>
  <c r="AR40" i="2"/>
  <c r="G40" i="2" s="1"/>
  <c r="T41" i="2"/>
  <c r="AK41" i="2"/>
  <c r="R42" i="2"/>
  <c r="AI42" i="2"/>
  <c r="P43" i="2"/>
  <c r="AG43" i="2"/>
  <c r="N44" i="2"/>
  <c r="AE44" i="2"/>
  <c r="K45" i="2"/>
  <c r="AC45" i="2"/>
  <c r="BC3" i="3"/>
  <c r="S3" i="2" l="1"/>
  <c r="AL15" i="2"/>
  <c r="I24" i="2"/>
  <c r="I9" i="2"/>
  <c r="I35" i="2"/>
  <c r="I13" i="2"/>
  <c r="AL27" i="2"/>
  <c r="I23" i="2"/>
  <c r="I37" i="2"/>
  <c r="AL5" i="2"/>
  <c r="Y6" i="2"/>
  <c r="AL13" i="2"/>
  <c r="Y24" i="2"/>
  <c r="I18" i="2"/>
  <c r="I17" i="2"/>
  <c r="I27" i="2"/>
  <c r="Y32" i="2"/>
  <c r="CE3" i="3"/>
  <c r="A3" i="3" s="1"/>
  <c r="CF3" i="3" s="1"/>
  <c r="Y31" i="2"/>
  <c r="I15" i="2"/>
  <c r="Y46" i="2"/>
  <c r="AL9" i="2"/>
  <c r="AL40" i="2"/>
  <c r="AL18" i="2"/>
  <c r="AJ3" i="2"/>
  <c r="AL35" i="2"/>
  <c r="Q3" i="2"/>
  <c r="Y8" i="2"/>
  <c r="Y38" i="2"/>
  <c r="I16" i="2"/>
  <c r="AL11" i="2"/>
  <c r="V3" i="2"/>
  <c r="Y7" i="2"/>
  <c r="Y44" i="2"/>
  <c r="Y28" i="2"/>
  <c r="I38" i="2"/>
  <c r="AL21" i="2"/>
  <c r="AL12" i="2"/>
  <c r="AL34" i="2"/>
  <c r="AL26" i="2"/>
  <c r="AL46" i="2"/>
  <c r="T3" i="2"/>
  <c r="Y27" i="2"/>
  <c r="I45" i="2"/>
  <c r="I34" i="2"/>
  <c r="I10" i="2"/>
  <c r="Y42" i="2"/>
  <c r="I21" i="2"/>
  <c r="W3" i="2"/>
  <c r="AL28" i="2"/>
  <c r="Y9" i="2"/>
  <c r="Y14" i="2"/>
  <c r="I26" i="2"/>
  <c r="U3" i="2"/>
  <c r="I30" i="2"/>
  <c r="AS3" i="2"/>
  <c r="AL29" i="2"/>
  <c r="I8" i="2"/>
  <c r="Y22" i="2"/>
  <c r="I20" i="2"/>
  <c r="AC3" i="2"/>
  <c r="CG3" i="3"/>
  <c r="CH3" i="3"/>
  <c r="AL10" i="2"/>
  <c r="Y10" i="2"/>
  <c r="AL33" i="2"/>
  <c r="Y17" i="2"/>
  <c r="AL14" i="2"/>
  <c r="Y36" i="2"/>
  <c r="Y29" i="2"/>
  <c r="Y33" i="2"/>
  <c r="AL43" i="2"/>
  <c r="I31" i="2"/>
  <c r="AL16" i="2"/>
  <c r="Y23" i="2"/>
  <c r="N3" i="2"/>
  <c r="Y4" i="2"/>
  <c r="Y40" i="2"/>
  <c r="AL37" i="2"/>
  <c r="AL45" i="2"/>
  <c r="I36" i="2"/>
  <c r="CD4" i="3"/>
  <c r="AS4" i="3"/>
  <c r="AD4" i="3"/>
  <c r="AL39" i="2"/>
  <c r="AL17" i="2"/>
  <c r="Y18" i="2"/>
  <c r="CD5" i="3"/>
  <c r="AS5" i="3"/>
  <c r="AD5" i="3"/>
  <c r="AL8" i="2"/>
  <c r="I41" i="2"/>
  <c r="AH3" i="2"/>
  <c r="Y41" i="2"/>
  <c r="AL42" i="2"/>
  <c r="AL20" i="2"/>
  <c r="Y25" i="2"/>
  <c r="I28" i="2"/>
  <c r="Y43" i="2"/>
  <c r="Y45" i="2"/>
  <c r="Y37" i="2"/>
  <c r="L3" i="2"/>
  <c r="AE3" i="2"/>
  <c r="P3" i="2"/>
  <c r="AK3" i="2"/>
  <c r="BQ6" i="3"/>
  <c r="BT6" i="3"/>
  <c r="BD6" i="3"/>
  <c r="BS6" i="3"/>
  <c r="BC6" i="3"/>
  <c r="BR6" i="3"/>
  <c r="R3" i="2"/>
  <c r="BQ4" i="3"/>
  <c r="BD4" i="3"/>
  <c r="BC4" i="3"/>
  <c r="BT4" i="3"/>
  <c r="BS4" i="3"/>
  <c r="AL44" i="2"/>
  <c r="AL36" i="2"/>
  <c r="AD3" i="2"/>
  <c r="AL4" i="2"/>
  <c r="I43" i="2"/>
  <c r="AG3" i="2"/>
  <c r="BS5" i="3"/>
  <c r="BC5" i="3"/>
  <c r="BD5" i="3"/>
  <c r="CE5" i="3" s="1"/>
  <c r="A5" i="3" s="1"/>
  <c r="CF5" i="3" s="1"/>
  <c r="CH5" i="3" s="1"/>
  <c r="BT5" i="3"/>
  <c r="BQ5" i="3"/>
  <c r="K3" i="2"/>
  <c r="CD6" i="3"/>
  <c r="AS6" i="3"/>
  <c r="AD6" i="3"/>
  <c r="I42" i="2"/>
  <c r="I46" i="2"/>
  <c r="AL23" i="2"/>
  <c r="I5" i="2"/>
  <c r="J3" i="2"/>
  <c r="Y12" i="2"/>
  <c r="Y13" i="2"/>
  <c r="Y5" i="2"/>
  <c r="Y30" i="2"/>
  <c r="I4" i="2"/>
  <c r="AL24" i="2"/>
  <c r="I19" i="2"/>
  <c r="AB3" i="2"/>
  <c r="I32" i="2"/>
  <c r="I39" i="2"/>
  <c r="AL25" i="2"/>
  <c r="O3" i="2"/>
  <c r="Y20" i="2"/>
  <c r="AI3" i="2"/>
  <c r="AA3" i="2"/>
  <c r="AL6" i="2"/>
  <c r="AL31" i="2"/>
  <c r="I44" i="2"/>
  <c r="AL19" i="2"/>
  <c r="Y34" i="2"/>
  <c r="Y19" i="2"/>
  <c r="AL38" i="2"/>
  <c r="AL30" i="2"/>
  <c r="AL22" i="2"/>
  <c r="Y11" i="2"/>
  <c r="AF3" i="2"/>
  <c r="I29" i="2"/>
  <c r="I14" i="2"/>
  <c r="Y15" i="2"/>
  <c r="AL7" i="2"/>
  <c r="Y21" i="2"/>
  <c r="Y35" i="2"/>
  <c r="AL41" i="2"/>
  <c r="AL32" i="2"/>
  <c r="Y26" i="2"/>
  <c r="X3" i="2"/>
  <c r="I6" i="2"/>
  <c r="Y16" i="2"/>
  <c r="Y39" i="2"/>
  <c r="CE4" i="3" l="1"/>
  <c r="A4" i="3" s="1"/>
  <c r="CF4" i="3" s="1"/>
  <c r="CG4" i="3" s="1"/>
  <c r="CE6" i="3"/>
  <c r="A6" i="3" s="1"/>
  <c r="CF6" i="3" s="1"/>
  <c r="AT46" i="2" s="1"/>
  <c r="AT3" i="2" s="1"/>
  <c r="CH4" i="3"/>
  <c r="CG5" i="3"/>
  <c r="I3" i="2"/>
  <c r="AL3" i="2"/>
  <c r="Y3" i="2"/>
  <c r="CH6" i="3" l="1"/>
  <c r="CG6" i="3"/>
  <c r="AU46" i="2" s="1"/>
  <c r="AV46" i="2" l="1"/>
  <c r="G4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8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C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4" authorId="0" shapeId="0" xr:uid="{8E37D888-5596-42EB-8D31-AEBC508ECC8F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5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6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7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8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9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0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1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2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3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4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5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6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7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7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7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7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7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7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8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8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8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8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8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8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19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9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9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9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9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9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0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0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0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0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0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0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1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1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1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1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1" authorId="0" shapeId="0" xr:uid="{00000000-0006-0000-0100-00006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1" authorId="0" shapeId="0" xr:uid="{00000000-0006-0000-0100-00006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2" authorId="0" shapeId="0" xr:uid="{00000000-0006-0000-0100-00006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2" authorId="0" shapeId="0" xr:uid="{00000000-0006-0000-0100-00006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2" authorId="0" shapeId="0" xr:uid="{00000000-0006-0000-0100-00006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2" authorId="0" shapeId="0" xr:uid="{00000000-0006-0000-0100-00007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2" authorId="0" shapeId="0" xr:uid="{00000000-0006-0000-0100-00007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2" authorId="0" shapeId="0" xr:uid="{00000000-0006-0000-0100-00007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3" authorId="0" shapeId="0" xr:uid="{00000000-0006-0000-0100-00007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3" authorId="0" shapeId="0" xr:uid="{00000000-0006-0000-0100-00007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3" authorId="0" shapeId="0" xr:uid="{00000000-0006-0000-0100-00007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3" authorId="0" shapeId="0" xr:uid="{00000000-0006-0000-0100-00007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3" authorId="0" shapeId="0" xr:uid="{00000000-0006-0000-0100-00007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3" authorId="0" shapeId="0" xr:uid="{00000000-0006-0000-0100-00007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4" authorId="0" shapeId="0" xr:uid="{00000000-0006-0000-0100-00007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4" authorId="0" shapeId="0" xr:uid="{00000000-0006-0000-0100-00007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4" authorId="0" shapeId="0" xr:uid="{00000000-0006-0000-0100-00007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4" authorId="0" shapeId="0" xr:uid="{00000000-0006-0000-0100-00007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4" authorId="0" shapeId="0" xr:uid="{00000000-0006-0000-0100-00007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4" authorId="0" shapeId="0" xr:uid="{00000000-0006-0000-0100-00007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5" authorId="0" shapeId="0" xr:uid="{00000000-0006-0000-0100-00007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5" authorId="0" shapeId="0" xr:uid="{00000000-0006-0000-0100-00008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5" authorId="0" shapeId="0" xr:uid="{00000000-0006-0000-0100-00008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5" authorId="0" shapeId="0" xr:uid="{00000000-0006-0000-0100-00008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5" authorId="0" shapeId="0" xr:uid="{00000000-0006-0000-0100-00008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5" authorId="0" shapeId="0" xr:uid="{00000000-0006-0000-0100-00008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6" authorId="0" shapeId="0" xr:uid="{00000000-0006-0000-0100-00008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6" authorId="0" shapeId="0" xr:uid="{00000000-0006-0000-0100-00008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6" authorId="0" shapeId="0" xr:uid="{00000000-0006-0000-0100-00008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6" authorId="0" shapeId="0" xr:uid="{00000000-0006-0000-0100-00008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6" authorId="0" shapeId="0" xr:uid="{00000000-0006-0000-0100-00008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6" authorId="0" shapeId="0" xr:uid="{00000000-0006-0000-0100-00008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7" authorId="0" shapeId="0" xr:uid="{00000000-0006-0000-0100-00008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7" authorId="0" shapeId="0" xr:uid="{00000000-0006-0000-0100-00008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7" authorId="0" shapeId="0" xr:uid="{00000000-0006-0000-0100-00008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7" authorId="0" shapeId="0" xr:uid="{00000000-0006-0000-0100-00008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7" authorId="0" shapeId="0" xr:uid="{00000000-0006-0000-0100-00008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7" authorId="0" shapeId="0" xr:uid="{00000000-0006-0000-0100-00009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8" authorId="0" shapeId="0" xr:uid="{00000000-0006-0000-0100-00009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8" authorId="0" shapeId="0" xr:uid="{00000000-0006-0000-0100-00009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8" authorId="0" shapeId="0" xr:uid="{00000000-0006-0000-0100-00009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8" authorId="0" shapeId="0" xr:uid="{00000000-0006-0000-0100-00009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8" authorId="0" shapeId="0" xr:uid="{00000000-0006-0000-0100-00009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8" authorId="0" shapeId="0" xr:uid="{00000000-0006-0000-0100-00009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29" authorId="0" shapeId="0" xr:uid="{00000000-0006-0000-0100-00009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9" authorId="0" shapeId="0" xr:uid="{00000000-0006-0000-0100-00009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9" authorId="0" shapeId="0" xr:uid="{00000000-0006-0000-0100-00009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9" authorId="0" shapeId="0" xr:uid="{00000000-0006-0000-0100-00009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9" authorId="0" shapeId="0" xr:uid="{00000000-0006-0000-0100-00009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9" authorId="0" shapeId="0" xr:uid="{00000000-0006-0000-0100-00009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0" authorId="0" shapeId="0" xr:uid="{00000000-0006-0000-0100-00009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0" authorId="0" shapeId="0" xr:uid="{00000000-0006-0000-0100-00009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0" authorId="0" shapeId="0" xr:uid="{00000000-0006-0000-0100-00009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0" authorId="0" shapeId="0" xr:uid="{00000000-0006-0000-0100-0000A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0" authorId="0" shapeId="0" xr:uid="{00000000-0006-0000-0100-0000A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0" authorId="0" shapeId="0" xr:uid="{00000000-0006-0000-0100-0000A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1" authorId="0" shapeId="0" xr:uid="{00000000-0006-0000-0100-0000A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1" authorId="0" shapeId="0" xr:uid="{00000000-0006-0000-0100-0000A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1" authorId="0" shapeId="0" xr:uid="{00000000-0006-0000-0100-0000A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1" authorId="0" shapeId="0" xr:uid="{00000000-0006-0000-0100-0000A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1" authorId="0" shapeId="0" xr:uid="{00000000-0006-0000-0100-0000A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1" authorId="0" shapeId="0" xr:uid="{00000000-0006-0000-0100-0000A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2" authorId="0" shapeId="0" xr:uid="{00000000-0006-0000-0100-0000A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2" authorId="0" shapeId="0" xr:uid="{00000000-0006-0000-0100-0000A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2" authorId="0" shapeId="0" xr:uid="{00000000-0006-0000-0100-0000A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2" authorId="0" shapeId="0" xr:uid="{00000000-0006-0000-0100-0000A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2" authorId="0" shapeId="0" xr:uid="{00000000-0006-0000-0100-0000A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2" authorId="0" shapeId="0" xr:uid="{00000000-0006-0000-0100-0000A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3" authorId="0" shapeId="0" xr:uid="{00000000-0006-0000-0100-0000A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3" authorId="0" shapeId="0" xr:uid="{00000000-0006-0000-0100-0000B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3" authorId="0" shapeId="0" xr:uid="{00000000-0006-0000-0100-0000B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3" authorId="0" shapeId="0" xr:uid="{00000000-0006-0000-0100-0000B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3" authorId="0" shapeId="0" xr:uid="{00000000-0006-0000-0100-0000B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3" authorId="0" shapeId="0" xr:uid="{00000000-0006-0000-0100-0000B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4" authorId="0" shapeId="0" xr:uid="{00000000-0006-0000-0100-0000B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4" authorId="0" shapeId="0" xr:uid="{00000000-0006-0000-0100-0000B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4" authorId="0" shapeId="0" xr:uid="{00000000-0006-0000-0100-0000B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4" authorId="0" shapeId="0" xr:uid="{00000000-0006-0000-0100-0000B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4" authorId="0" shapeId="0" xr:uid="{00000000-0006-0000-0100-0000B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4" authorId="0" shapeId="0" xr:uid="{00000000-0006-0000-0100-0000B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5" authorId="0" shapeId="0" xr:uid="{00000000-0006-0000-0100-0000B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5" authorId="0" shapeId="0" xr:uid="{00000000-0006-0000-0100-0000B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5" authorId="0" shapeId="0" xr:uid="{00000000-0006-0000-0100-0000B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5" authorId="0" shapeId="0" xr:uid="{00000000-0006-0000-0100-0000B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5" authorId="0" shapeId="0" xr:uid="{00000000-0006-0000-0100-0000B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5" authorId="0" shapeId="0" xr:uid="{00000000-0006-0000-0100-0000C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6" authorId="0" shapeId="0" xr:uid="{00000000-0006-0000-0100-0000C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6" authorId="0" shapeId="0" xr:uid="{00000000-0006-0000-0100-0000C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6" authorId="0" shapeId="0" xr:uid="{00000000-0006-0000-0100-0000C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6" authorId="0" shapeId="0" xr:uid="{00000000-0006-0000-0100-0000C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6" authorId="0" shapeId="0" xr:uid="{00000000-0006-0000-0100-0000C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6" authorId="0" shapeId="0" xr:uid="{00000000-0006-0000-0100-0000C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7" authorId="0" shapeId="0" xr:uid="{00000000-0006-0000-0100-0000C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7" authorId="0" shapeId="0" xr:uid="{00000000-0006-0000-0100-0000C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7" authorId="0" shapeId="0" xr:uid="{00000000-0006-0000-0100-0000C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7" authorId="0" shapeId="0" xr:uid="{00000000-0006-0000-0100-0000C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7" authorId="0" shapeId="0" xr:uid="{00000000-0006-0000-0100-0000C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7" authorId="0" shapeId="0" xr:uid="{00000000-0006-0000-0100-0000C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8" authorId="0" shapeId="0" xr:uid="{00000000-0006-0000-0100-0000C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8" authorId="0" shapeId="0" xr:uid="{00000000-0006-0000-0100-0000C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8" authorId="0" shapeId="0" xr:uid="{00000000-0006-0000-0100-0000C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8" authorId="0" shapeId="0" xr:uid="{00000000-0006-0000-0100-0000D0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8" authorId="0" shapeId="0" xr:uid="{00000000-0006-0000-0100-0000D1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8" authorId="0" shapeId="0" xr:uid="{00000000-0006-0000-0100-0000D2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39" authorId="0" shapeId="0" xr:uid="{00000000-0006-0000-0100-0000D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39" authorId="0" shapeId="0" xr:uid="{00000000-0006-0000-0100-0000D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39" authorId="0" shapeId="0" xr:uid="{00000000-0006-0000-0100-0000D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39" authorId="0" shapeId="0" xr:uid="{00000000-0006-0000-0100-0000D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39" authorId="0" shapeId="0" xr:uid="{00000000-0006-0000-0100-0000D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39" authorId="0" shapeId="0" xr:uid="{00000000-0006-0000-0100-0000D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0" authorId="0" shapeId="0" xr:uid="{00000000-0006-0000-0100-0000D9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0" authorId="0" shapeId="0" xr:uid="{00000000-0006-0000-0100-0000DA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0" authorId="0" shapeId="0" xr:uid="{00000000-0006-0000-0100-0000DB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0" authorId="0" shapeId="0" xr:uid="{00000000-0006-0000-0100-0000DC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0" authorId="0" shapeId="0" xr:uid="{00000000-0006-0000-0100-0000DD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0" authorId="0" shapeId="0" xr:uid="{00000000-0006-0000-0100-0000DE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1" authorId="0" shapeId="0" xr:uid="{00000000-0006-0000-0100-0000DF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1" authorId="0" shapeId="0" xr:uid="{00000000-0006-0000-0100-0000E0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1" authorId="0" shapeId="0" xr:uid="{00000000-0006-0000-0100-0000E1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1" authorId="0" shapeId="0" xr:uid="{00000000-0006-0000-0100-0000E2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1" authorId="0" shapeId="0" xr:uid="{00000000-0006-0000-0100-0000E3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1" authorId="0" shapeId="0" xr:uid="{00000000-0006-0000-0100-0000E4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2" authorId="0" shapeId="0" xr:uid="{00000000-0006-0000-0100-0000E5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2" authorId="0" shapeId="0" xr:uid="{00000000-0006-0000-0100-0000E6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2" authorId="0" shapeId="0" xr:uid="{00000000-0006-0000-0100-0000E7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2" authorId="0" shapeId="0" xr:uid="{00000000-0006-0000-0100-0000E8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2" authorId="0" shapeId="0" xr:uid="{00000000-0006-0000-0100-0000E9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2" authorId="0" shapeId="0" xr:uid="{00000000-0006-0000-0100-0000EA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3" authorId="0" shapeId="0" xr:uid="{00000000-0006-0000-0100-0000E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3" authorId="0" shapeId="0" xr:uid="{00000000-0006-0000-0100-0000E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3" authorId="0" shapeId="0" xr:uid="{00000000-0006-0000-0100-0000E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3" authorId="0" shapeId="0" xr:uid="{00000000-0006-0000-0100-0000E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3" authorId="0" shapeId="0" xr:uid="{00000000-0006-0000-0100-0000E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3" authorId="0" shapeId="0" xr:uid="{00000000-0006-0000-0100-0000F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4" authorId="0" shapeId="0" xr:uid="{00000000-0006-0000-0100-0000F1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4" authorId="0" shapeId="0" xr:uid="{00000000-0006-0000-0100-0000F2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4" authorId="0" shapeId="0" xr:uid="{00000000-0006-0000-0100-0000F3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4" authorId="0" shapeId="0" xr:uid="{00000000-0006-0000-0100-0000F4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4" authorId="0" shapeId="0" xr:uid="{00000000-0006-0000-0100-0000F5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4" authorId="0" shapeId="0" xr:uid="{00000000-0006-0000-0100-0000F6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5" authorId="0" shapeId="0" xr:uid="{00000000-0006-0000-0100-0000F7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5" authorId="0" shapeId="0" xr:uid="{00000000-0006-0000-0100-0000F8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5" authorId="0" shapeId="0" xr:uid="{00000000-0006-0000-0100-0000F9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5" authorId="0" shapeId="0" xr:uid="{00000000-0006-0000-0100-0000FA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5" authorId="0" shapeId="0" xr:uid="{00000000-0006-0000-0100-0000FB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5" authorId="0" shapeId="0" xr:uid="{00000000-0006-0000-0100-0000FC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A46" authorId="0" shapeId="0" xr:uid="{00000000-0006-0000-0100-0000FD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6" authorId="0" shapeId="0" xr:uid="{00000000-0006-0000-0100-0000FE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6" authorId="0" shapeId="0" xr:uid="{00000000-0006-0000-0100-0000FF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6" authorId="0" shapeId="0" xr:uid="{00000000-0006-0000-0100-00000001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6" authorId="0" shapeId="0" xr:uid="{00000000-0006-0000-0100-00000101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6" authorId="0" shapeId="0" xr:uid="{00000000-0006-0000-0100-00000201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260BFF35-18F3-4175-8A96-FD3B409BF833}">
      <text>
        <r>
          <rPr>
            <sz val="11"/>
            <rFont val="Calibri"/>
          </rPr>
          <t>SZV_F:FontossagiSorrent</t>
        </r>
      </text>
    </comment>
    <comment ref="C3" authorId="0" shapeId="0" xr:uid="{0B6676B3-152D-4778-B81B-34B182F37141}">
      <text>
        <r>
          <rPr>
            <sz val="11"/>
            <rFont val="Calibri"/>
          </rPr>
          <t>SZV_F:FeladatKategoria</t>
        </r>
      </text>
    </comment>
    <comment ref="D3" authorId="0" shapeId="0" xr:uid="{C91FEEF5-E4C3-48F5-BE9F-C972C81E3276}">
      <text>
        <r>
          <rPr>
            <sz val="11"/>
            <rFont val="Calibri"/>
          </rPr>
          <t>SZV_F:FeladatMegnevezes</t>
        </r>
      </text>
    </comment>
    <comment ref="E3" authorId="0" shapeId="0" xr:uid="{C74C51F4-15E3-4C47-B340-11BBECB0C1DF}">
      <text>
        <r>
          <rPr>
            <sz val="11"/>
            <rFont val="Calibri"/>
          </rPr>
          <t>SZV_F:ElviEngedelySzam</t>
        </r>
      </text>
    </comment>
    <comment ref="F3" authorId="0" shapeId="0" xr:uid="{AE8F2422-814A-4125-BEC2-61E0F5B60018}">
      <text>
        <r>
          <rPr>
            <sz val="11"/>
            <rFont val="Calibri"/>
          </rPr>
          <t>SZV_F:VKR_Kod</t>
        </r>
      </text>
    </comment>
    <comment ref="G3" authorId="0" shapeId="0" xr:uid="{E9C15F50-3038-4012-828E-AC68FBC0A40B}">
      <text>
        <r>
          <rPr>
            <sz val="11"/>
            <rFont val="Calibri"/>
          </rPr>
          <t>SZV_F:VKR_Nev</t>
        </r>
      </text>
    </comment>
    <comment ref="H3" authorId="0" shapeId="0" xr:uid="{EB154561-9FBA-445E-A201-0120E095CFE3}">
      <text>
        <r>
          <rPr>
            <sz val="11"/>
            <rFont val="Calibri"/>
          </rPr>
          <t>SZV_F:FeladatAzonosito</t>
        </r>
      </text>
    </comment>
    <comment ref="I3" authorId="0" shapeId="0" xr:uid="{C976266B-D952-4640-85EB-7154072EDF5F}">
      <text>
        <r>
          <rPr>
            <sz val="11"/>
            <rFont val="Calibri"/>
          </rPr>
          <t>SZV_F:EllatasiTerulet</t>
        </r>
      </text>
    </comment>
    <comment ref="J3" authorId="0" shapeId="0" xr:uid="{8F02BABE-6123-4803-B6EA-CF09FE01E577}">
      <text>
        <r>
          <rPr>
            <sz val="11"/>
            <rFont val="Calibri"/>
          </rPr>
          <t>SZV_F:EllatasertFelelos</t>
        </r>
      </text>
    </comment>
    <comment ref="K3" authorId="0" shapeId="0" xr:uid="{CA519A90-4665-489B-9A1B-A47F6C6D1D70}">
      <text>
        <r>
          <rPr>
            <sz val="11"/>
            <rFont val="Calibri"/>
          </rPr>
          <t>SZV_F:TervezettNettoKoltseg</t>
        </r>
      </text>
    </comment>
    <comment ref="L3" authorId="0" shapeId="0" xr:uid="{6EA9061C-DC5F-467C-B32A-83EC120934CF}">
      <text>
        <r>
          <rPr>
            <sz val="11"/>
            <rFont val="Calibri"/>
          </rPr>
          <t>SZV_F:IdotartamKezdes</t>
        </r>
      </text>
    </comment>
    <comment ref="M3" authorId="0" shapeId="0" xr:uid="{89AE37FF-12CB-4815-B329-A467787451EC}">
      <text>
        <r>
          <rPr>
            <sz val="11"/>
            <rFont val="Calibri"/>
          </rPr>
          <t>SZV_F:IdotartamBefejezes</t>
        </r>
      </text>
    </comment>
    <comment ref="N3" authorId="0" shapeId="0" xr:uid="{AEB7D1A5-C364-4B80-9B42-159835351650}">
      <text>
        <r>
          <rPr>
            <sz val="11"/>
            <rFont val="Calibri"/>
          </rPr>
          <t>SZV_F:NettoKoltsegUtem1</t>
        </r>
      </text>
    </comment>
    <comment ref="O3" authorId="0" shapeId="0" xr:uid="{41418FB3-C08B-4460-8388-27EB7EDB05B6}">
      <text>
        <r>
          <rPr>
            <sz val="11"/>
            <rFont val="Calibri"/>
          </rPr>
          <t>SZV_F:NettoKoltsegUtem2</t>
        </r>
      </text>
    </comment>
    <comment ref="P3" authorId="0" shapeId="0" xr:uid="{7CFB620E-A1CC-4913-B2AD-CEB96B31AD68}">
      <text>
        <r>
          <rPr>
            <sz val="11"/>
            <rFont val="Calibri"/>
          </rPr>
          <t>SZV_F:EM_Melleklet2_KTG</t>
        </r>
      </text>
    </comment>
    <comment ref="R3" authorId="0" shapeId="0" xr:uid="{D159A8D1-6635-4F06-9BD8-ADACC3CBE822}">
      <text>
        <r>
          <rPr>
            <sz val="11"/>
            <rFont val="Calibri"/>
          </rPr>
          <t>SZV_F:HDUtem1</t>
        </r>
      </text>
    </comment>
    <comment ref="S3" authorId="0" shapeId="0" xr:uid="{DE5A8E67-5D40-4BD3-995F-1558C7ED43A9}">
      <text>
        <r>
          <rPr>
            <sz val="11"/>
            <rFont val="Calibri"/>
          </rPr>
          <t>SZV_F:ECSUtem1</t>
        </r>
      </text>
    </comment>
    <comment ref="T3" authorId="0" shapeId="0" xr:uid="{B6D2069D-8AF2-4D42-954A-F9FF2380339A}">
      <text>
        <r>
          <rPr>
            <sz val="11"/>
            <rFont val="Calibri"/>
          </rPr>
          <t>SZV_F:KFHUtem1</t>
        </r>
      </text>
    </comment>
    <comment ref="U3" authorId="0" shapeId="0" xr:uid="{BAE0E993-4B3B-4447-8B4E-9C378FCC9B2B}">
      <text>
        <r>
          <rPr>
            <sz val="11"/>
            <rFont val="Calibri"/>
          </rPr>
          <t>SZV_F:Egyeb_SajatUtem1</t>
        </r>
      </text>
    </comment>
    <comment ref="V3" authorId="0" shapeId="0" xr:uid="{A78044AF-8313-4FB2-AD76-521485B98177}">
      <text>
        <r>
          <rPr>
            <sz val="11"/>
            <rFont val="Calibri"/>
          </rPr>
          <t>SZV_F:DijUtem1</t>
        </r>
      </text>
    </comment>
    <comment ref="W3" authorId="0" shapeId="0" xr:uid="{806CBFC6-C4AA-47B5-8EEB-2AB99E663C30}">
      <text>
        <r>
          <rPr>
            <sz val="11"/>
            <rFont val="Calibri"/>
          </rPr>
          <t>SZV_F:EM_Melleklet1_Utem1</t>
        </r>
      </text>
    </comment>
    <comment ref="X3" authorId="0" shapeId="0" xr:uid="{F33E102D-05D9-456D-BE5C-B8BF2C8BFDFF}">
      <text>
        <r>
          <rPr>
            <sz val="11"/>
            <rFont val="Calibri"/>
          </rPr>
          <t>SZV_F:EgyebAllamiUtem1</t>
        </r>
      </text>
    </comment>
    <comment ref="Y3" authorId="0" shapeId="0" xr:uid="{083DCC29-05B6-47DA-98E4-9CCE9BE21745}">
      <text>
        <r>
          <rPr>
            <sz val="11"/>
            <rFont val="Calibri"/>
          </rPr>
          <t>SZV_F:OnkormanyzatiUtem1</t>
        </r>
      </text>
    </comment>
    <comment ref="Z3" authorId="0" shapeId="0" xr:uid="{07A3C0CF-A819-4C81-8073-47F72817F1A1}">
      <text>
        <r>
          <rPr>
            <sz val="11"/>
            <rFont val="Calibri"/>
          </rPr>
          <t>SZV_F:EUUtem1</t>
        </r>
      </text>
    </comment>
    <comment ref="AA3" authorId="0" shapeId="0" xr:uid="{05C69E7C-F6DE-4256-992A-9A5FBC30223D}">
      <text>
        <r>
          <rPr>
            <sz val="11"/>
            <rFont val="Calibri"/>
          </rPr>
          <t>SZV_F:EgyebUtem1</t>
        </r>
      </text>
    </comment>
    <comment ref="AB3" authorId="0" shapeId="0" xr:uid="{F1B03463-9443-4D5E-93D4-96905D1DF080}">
      <text>
        <r>
          <rPr>
            <sz val="11"/>
            <rFont val="Calibri"/>
          </rPr>
          <t>SZV_F:HitelKotvenyUtem1</t>
        </r>
      </text>
    </comment>
    <comment ref="AC3" authorId="0" shapeId="0" xr:uid="{F2CC4CD0-861A-46C1-B1DD-88FC27DA9B56}">
      <text>
        <r>
          <rPr>
            <sz val="11"/>
            <rFont val="Calibri"/>
          </rPr>
          <t>SZV_F:OsszesenUtem1</t>
        </r>
      </text>
    </comment>
    <comment ref="AF3" authorId="0" shapeId="0" xr:uid="{4F413F0F-9B5E-4760-BA49-A160F39C7CBE}">
      <text>
        <r>
          <rPr>
            <sz val="11"/>
            <rFont val="Calibri"/>
          </rPr>
          <t>SZV_F:HDUtem2</t>
        </r>
      </text>
    </comment>
    <comment ref="AG3" authorId="0" shapeId="0" xr:uid="{1DD5AAD0-BD36-4F80-B4A5-B151BD9F2941}">
      <text>
        <r>
          <rPr>
            <sz val="11"/>
            <rFont val="Calibri"/>
          </rPr>
          <t>SZV_F:ECSUtem2</t>
        </r>
      </text>
    </comment>
    <comment ref="AH3" authorId="0" shapeId="0" xr:uid="{91814451-2CCB-4CC9-9ACE-9069E1A4925B}">
      <text>
        <r>
          <rPr>
            <sz val="11"/>
            <rFont val="Calibri"/>
          </rPr>
          <t>SZV_F:KFHUtem2</t>
        </r>
      </text>
    </comment>
    <comment ref="AI3" authorId="0" shapeId="0" xr:uid="{D804A32B-833F-46B1-B513-6BBAA44E6E08}">
      <text>
        <r>
          <rPr>
            <sz val="11"/>
            <rFont val="Calibri"/>
          </rPr>
          <t>SZV_F:Egyeb_SajatUtem2</t>
        </r>
      </text>
    </comment>
    <comment ref="AJ3" authorId="0" shapeId="0" xr:uid="{58539305-C84D-4FEF-B306-E3E44245881F}">
      <text>
        <r>
          <rPr>
            <sz val="11"/>
            <rFont val="Calibri"/>
          </rPr>
          <t>SZV_F:DijUtem2</t>
        </r>
      </text>
    </comment>
    <comment ref="AK3" authorId="0" shapeId="0" xr:uid="{D7B80593-641B-47D0-BC63-C129ECA45F5E}">
      <text>
        <r>
          <rPr>
            <sz val="11"/>
            <rFont val="Calibri"/>
          </rPr>
          <t>SZV_F:EM_Melleklet1_Utem2</t>
        </r>
      </text>
    </comment>
    <comment ref="AL3" authorId="0" shapeId="0" xr:uid="{22CA2ECE-737C-459A-80F3-3E7B62A8D3FC}">
      <text>
        <r>
          <rPr>
            <sz val="11"/>
            <rFont val="Calibri"/>
          </rPr>
          <t>SZV_F:EgyebAllamiUtem2</t>
        </r>
      </text>
    </comment>
    <comment ref="AM3" authorId="0" shapeId="0" xr:uid="{4FDC6857-6F62-4823-BDDE-C0533D92BDAC}">
      <text>
        <r>
          <rPr>
            <sz val="11"/>
            <rFont val="Calibri"/>
          </rPr>
          <t>SZV_F:OnkormanyzatiUtem2</t>
        </r>
      </text>
    </comment>
    <comment ref="AN3" authorId="0" shapeId="0" xr:uid="{F1394E87-D8CC-4905-900F-93665B307A15}">
      <text>
        <r>
          <rPr>
            <sz val="11"/>
            <rFont val="Calibri"/>
          </rPr>
          <t>SZV_F:EUUtem2</t>
        </r>
      </text>
    </comment>
    <comment ref="AO3" authorId="0" shapeId="0" xr:uid="{F0164BCA-BEF7-469A-B425-45752C623D5A}">
      <text>
        <r>
          <rPr>
            <sz val="11"/>
            <rFont val="Calibri"/>
          </rPr>
          <t>SZV_F:EgyebUtem2</t>
        </r>
      </text>
    </comment>
    <comment ref="AP3" authorId="0" shapeId="0" xr:uid="{1DB674CA-A6EF-42D6-9B79-5CF5294DEB37}">
      <text>
        <r>
          <rPr>
            <sz val="11"/>
            <rFont val="Calibri"/>
          </rPr>
          <t>SZV_F:HitelKotvenyUtem2</t>
        </r>
      </text>
    </comment>
    <comment ref="AQ3" authorId="0" shapeId="0" xr:uid="{6C245993-52B3-4E98-8764-FEC6FD2512A6}">
      <text>
        <r>
          <rPr>
            <sz val="11"/>
            <rFont val="Calibri"/>
          </rPr>
          <t>SZV_F:OsszesenUtem2</t>
        </r>
      </text>
    </comment>
    <comment ref="AR3" authorId="0" shapeId="0" xr:uid="{F770C059-77A3-4723-9159-617487BA503E}">
      <text>
        <r>
          <rPr>
            <sz val="11"/>
            <rFont val="Calibri"/>
          </rPr>
          <t>SZV_F:ForrashianyUtem2</t>
        </r>
      </text>
    </comment>
    <comment ref="AU3" authorId="0" shapeId="0" xr:uid="{3E8EDC88-2276-43EB-8E41-73140A99EB5E}">
      <text>
        <r>
          <rPr>
            <sz val="11"/>
            <rFont val="Calibri"/>
          </rPr>
          <t>SZV_F:Indokolas</t>
        </r>
      </text>
    </comment>
    <comment ref="AV3" authorId="0" shapeId="0" xr:uid="{9AEC564A-7B69-4045-BAC6-EEE6917504E6}">
      <text>
        <r>
          <rPr>
            <sz val="11"/>
            <rFont val="Calibri"/>
          </rPr>
          <t>SZV_F:Megjegyzes</t>
        </r>
      </text>
    </comment>
    <comment ref="AW3" authorId="0" shapeId="0" xr:uid="{5AE4FD07-3CF0-4A9C-B155-C18E1B59392A}">
      <text>
        <r>
          <rPr>
            <sz val="11"/>
            <rFont val="Calibri"/>
          </rPr>
          <t>SZV_F:FeladatSorszam</t>
        </r>
      </text>
    </comment>
    <comment ref="AY3" authorId="0" shapeId="0" xr:uid="{4CD9915E-0A1B-413C-9094-2864011D1AD0}">
      <text>
        <r>
          <rPr>
            <sz val="11"/>
            <rFont val="Calibri"/>
          </rPr>
          <t>SZV_F:ISA</t>
        </r>
      </text>
    </comment>
    <comment ref="B4" authorId="0" shapeId="0" xr:uid="{F7C0077B-8501-4FE1-A668-CE4AE7FEC7C4}">
      <text>
        <r>
          <rPr>
            <sz val="11"/>
            <rFont val="Calibri"/>
          </rPr>
          <t>SZV_F:FontossagiSorrent</t>
        </r>
      </text>
    </comment>
    <comment ref="C4" authorId="0" shapeId="0" xr:uid="{872402DB-913F-4E72-8D9A-8A48396A902F}">
      <text>
        <r>
          <rPr>
            <sz val="11"/>
            <rFont val="Calibri"/>
          </rPr>
          <t>SZV_F:FeladatKategoria</t>
        </r>
      </text>
    </comment>
    <comment ref="D4" authorId="0" shapeId="0" xr:uid="{7FBFD1F9-5086-491B-BCA9-42E4958EE6F2}">
      <text>
        <r>
          <rPr>
            <sz val="11"/>
            <rFont val="Calibri"/>
          </rPr>
          <t>SZV_F:FeladatMegnevezes</t>
        </r>
      </text>
    </comment>
    <comment ref="E4" authorId="0" shapeId="0" xr:uid="{E35F5B41-1992-440B-8F05-EF90341311A5}">
      <text>
        <r>
          <rPr>
            <sz val="11"/>
            <rFont val="Calibri"/>
          </rPr>
          <t>SZV_F:ElviEngedelySzam</t>
        </r>
      </text>
    </comment>
    <comment ref="F4" authorId="0" shapeId="0" xr:uid="{9B2926F1-3E6B-4B7F-A3CA-B1639DBC68D1}">
      <text>
        <r>
          <rPr>
            <sz val="11"/>
            <rFont val="Calibri"/>
          </rPr>
          <t>SZV_F:VKR_Kod</t>
        </r>
      </text>
    </comment>
    <comment ref="G4" authorId="0" shapeId="0" xr:uid="{18EDC757-D4BC-45B6-9407-F870AB0A0718}">
      <text>
        <r>
          <rPr>
            <sz val="11"/>
            <rFont val="Calibri"/>
          </rPr>
          <t>SZV_F:VKR_Nev</t>
        </r>
      </text>
    </comment>
    <comment ref="H4" authorId="0" shapeId="0" xr:uid="{2DE93BC8-61F5-4596-BC31-2C156EEBB7C7}">
      <text>
        <r>
          <rPr>
            <sz val="11"/>
            <rFont val="Calibri"/>
          </rPr>
          <t>SZV_F:FeladatAzonosito</t>
        </r>
      </text>
    </comment>
    <comment ref="I4" authorId="0" shapeId="0" xr:uid="{FC226D83-0F35-44A9-A843-848B3D647ACD}">
      <text>
        <r>
          <rPr>
            <sz val="11"/>
            <rFont val="Calibri"/>
          </rPr>
          <t>SZV_F:EllatasiTerulet</t>
        </r>
      </text>
    </comment>
    <comment ref="J4" authorId="0" shapeId="0" xr:uid="{8A6DACF5-C3D1-42A3-8BFF-918A6D2F6B00}">
      <text>
        <r>
          <rPr>
            <sz val="11"/>
            <rFont val="Calibri"/>
          </rPr>
          <t>SZV_F:EllatasertFelelos</t>
        </r>
      </text>
    </comment>
    <comment ref="K4" authorId="0" shapeId="0" xr:uid="{5D77FADA-EE16-4A52-A476-44073A864D76}">
      <text>
        <r>
          <rPr>
            <sz val="11"/>
            <rFont val="Calibri"/>
          </rPr>
          <t>SZV_F:TervezettNettoKoltseg</t>
        </r>
      </text>
    </comment>
    <comment ref="L4" authorId="0" shapeId="0" xr:uid="{718A7C65-8D4A-445D-9B60-227FF93AAE56}">
      <text>
        <r>
          <rPr>
            <sz val="11"/>
            <rFont val="Calibri"/>
          </rPr>
          <t>SZV_F:IdotartamKezdes</t>
        </r>
      </text>
    </comment>
    <comment ref="M4" authorId="0" shapeId="0" xr:uid="{847D28CA-E275-4FC8-A99D-FFEC7BB8A2CD}">
      <text>
        <r>
          <rPr>
            <sz val="11"/>
            <rFont val="Calibri"/>
          </rPr>
          <t>SZV_F:IdotartamBefejezes</t>
        </r>
      </text>
    </comment>
    <comment ref="N4" authorId="0" shapeId="0" xr:uid="{09B3F4C1-046F-4F21-9634-22C16AFE00C5}">
      <text>
        <r>
          <rPr>
            <sz val="11"/>
            <rFont val="Calibri"/>
          </rPr>
          <t>SZV_F:NettoKoltsegUtem1</t>
        </r>
      </text>
    </comment>
    <comment ref="O4" authorId="0" shapeId="0" xr:uid="{2CE6642C-0D78-4E51-9797-8A4D953C13C9}">
      <text>
        <r>
          <rPr>
            <sz val="11"/>
            <rFont val="Calibri"/>
          </rPr>
          <t>SZV_F:NettoKoltsegUtem2</t>
        </r>
      </text>
    </comment>
    <comment ref="P4" authorId="0" shapeId="0" xr:uid="{388FC9AC-D321-4B4C-B0F5-C97B733B783B}">
      <text>
        <r>
          <rPr>
            <sz val="11"/>
            <rFont val="Calibri"/>
          </rPr>
          <t>SZV_F:EM_Melleklet2_KTG</t>
        </r>
      </text>
    </comment>
    <comment ref="R4" authorId="0" shapeId="0" xr:uid="{D010F96D-79AF-4434-8A48-2DAF06117A8E}">
      <text>
        <r>
          <rPr>
            <sz val="11"/>
            <rFont val="Calibri"/>
          </rPr>
          <t>SZV_F:HDUtem1</t>
        </r>
      </text>
    </comment>
    <comment ref="S4" authorId="0" shapeId="0" xr:uid="{24AD6A5A-13A3-4775-9F8A-60C6FF90086F}">
      <text>
        <r>
          <rPr>
            <sz val="11"/>
            <rFont val="Calibri"/>
          </rPr>
          <t>SZV_F:ECSUtem1</t>
        </r>
      </text>
    </comment>
    <comment ref="T4" authorId="0" shapeId="0" xr:uid="{5FCBB87E-5D93-4DB0-9B0C-EB8DE85E9BF8}">
      <text>
        <r>
          <rPr>
            <sz val="11"/>
            <rFont val="Calibri"/>
          </rPr>
          <t>SZV_F:KFHUtem1</t>
        </r>
      </text>
    </comment>
    <comment ref="U4" authorId="0" shapeId="0" xr:uid="{64508E8D-F8B2-4494-AB3B-52AAFC414123}">
      <text>
        <r>
          <rPr>
            <sz val="11"/>
            <rFont val="Calibri"/>
          </rPr>
          <t>SZV_F:Egyeb_SajatUtem1</t>
        </r>
      </text>
    </comment>
    <comment ref="V4" authorId="0" shapeId="0" xr:uid="{3C770D4B-66E9-4851-A10E-FE377F99047F}">
      <text>
        <r>
          <rPr>
            <sz val="11"/>
            <rFont val="Calibri"/>
          </rPr>
          <t>SZV_F:DijUtem1</t>
        </r>
      </text>
    </comment>
    <comment ref="W4" authorId="0" shapeId="0" xr:uid="{9E739B65-C8ED-4E19-A1FE-4FFEE7B64869}">
      <text>
        <r>
          <rPr>
            <sz val="11"/>
            <rFont val="Calibri"/>
          </rPr>
          <t>SZV_F:EM_Melleklet1_Utem1</t>
        </r>
      </text>
    </comment>
    <comment ref="X4" authorId="0" shapeId="0" xr:uid="{23A54A48-CD04-4C96-B651-555EAE7E52BB}">
      <text>
        <r>
          <rPr>
            <sz val="11"/>
            <rFont val="Calibri"/>
          </rPr>
          <t>SZV_F:EgyebAllamiUtem1</t>
        </r>
      </text>
    </comment>
    <comment ref="Y4" authorId="0" shapeId="0" xr:uid="{C67ED36C-A023-46D0-BDCE-92EF7F9316D1}">
      <text>
        <r>
          <rPr>
            <sz val="11"/>
            <rFont val="Calibri"/>
          </rPr>
          <t>SZV_F:OnkormanyzatiUtem1</t>
        </r>
      </text>
    </comment>
    <comment ref="Z4" authorId="0" shapeId="0" xr:uid="{5371B0C6-8E92-4916-89C3-B06397945C93}">
      <text>
        <r>
          <rPr>
            <sz val="11"/>
            <rFont val="Calibri"/>
          </rPr>
          <t>SZV_F:EUUtem1</t>
        </r>
      </text>
    </comment>
    <comment ref="AA4" authorId="0" shapeId="0" xr:uid="{C5E43FFB-41BD-4229-A676-4ED46A7E2A89}">
      <text>
        <r>
          <rPr>
            <sz val="11"/>
            <rFont val="Calibri"/>
          </rPr>
          <t>SZV_F:EgyebUtem1</t>
        </r>
      </text>
    </comment>
    <comment ref="AB4" authorId="0" shapeId="0" xr:uid="{3300F36E-EB7A-4DB4-99B7-B3ED52ED76A3}">
      <text>
        <r>
          <rPr>
            <sz val="11"/>
            <rFont val="Calibri"/>
          </rPr>
          <t>SZV_F:HitelKotvenyUtem1</t>
        </r>
      </text>
    </comment>
    <comment ref="AC4" authorId="0" shapeId="0" xr:uid="{E4B31411-B1D9-4BDF-9921-EF885CF7A067}">
      <text>
        <r>
          <rPr>
            <sz val="11"/>
            <rFont val="Calibri"/>
          </rPr>
          <t>SZV_F:OsszesenUtem1</t>
        </r>
      </text>
    </comment>
    <comment ref="AF4" authorId="0" shapeId="0" xr:uid="{E2EA333A-F723-452D-A751-0D3434783094}">
      <text>
        <r>
          <rPr>
            <sz val="11"/>
            <rFont val="Calibri"/>
          </rPr>
          <t>SZV_F:HDUtem2</t>
        </r>
      </text>
    </comment>
    <comment ref="AG4" authorId="0" shapeId="0" xr:uid="{D1623F09-60C7-4C5F-BD43-55CD80741D52}">
      <text>
        <r>
          <rPr>
            <sz val="11"/>
            <rFont val="Calibri"/>
          </rPr>
          <t>SZV_F:ECSUtem2</t>
        </r>
      </text>
    </comment>
    <comment ref="AH4" authorId="0" shapeId="0" xr:uid="{4AF8FAF2-38E6-4DC2-8312-823F2981DCA3}">
      <text>
        <r>
          <rPr>
            <sz val="11"/>
            <rFont val="Calibri"/>
          </rPr>
          <t>SZV_F:KFHUtem2</t>
        </r>
      </text>
    </comment>
    <comment ref="AI4" authorId="0" shapeId="0" xr:uid="{EB6C9107-2FCB-45EC-BD80-4C670AC3DEEC}">
      <text>
        <r>
          <rPr>
            <sz val="11"/>
            <rFont val="Calibri"/>
          </rPr>
          <t>SZV_F:Egyeb_SajatUtem2</t>
        </r>
      </text>
    </comment>
    <comment ref="AJ4" authorId="0" shapeId="0" xr:uid="{4176C652-209A-479C-923F-274BDF7869E6}">
      <text>
        <r>
          <rPr>
            <sz val="11"/>
            <rFont val="Calibri"/>
          </rPr>
          <t>SZV_F:DijUtem2</t>
        </r>
      </text>
    </comment>
    <comment ref="AK4" authorId="0" shapeId="0" xr:uid="{AD1D24F6-1151-4843-94ED-E62E51789B2F}">
      <text>
        <r>
          <rPr>
            <sz val="11"/>
            <rFont val="Calibri"/>
          </rPr>
          <t>SZV_F:EM_Melleklet1_Utem2</t>
        </r>
      </text>
    </comment>
    <comment ref="AL4" authorId="0" shapeId="0" xr:uid="{3C440DFC-98E7-4246-85EE-CB49E25A0A60}">
      <text>
        <r>
          <rPr>
            <sz val="11"/>
            <rFont val="Calibri"/>
          </rPr>
          <t>SZV_F:EgyebAllamiUtem2</t>
        </r>
      </text>
    </comment>
    <comment ref="AM4" authorId="0" shapeId="0" xr:uid="{C4A966B8-E19D-490E-875A-47E28E9154EC}">
      <text>
        <r>
          <rPr>
            <sz val="11"/>
            <rFont val="Calibri"/>
          </rPr>
          <t>SZV_F:OnkormanyzatiUtem2</t>
        </r>
      </text>
    </comment>
    <comment ref="AN4" authorId="0" shapeId="0" xr:uid="{D1C195B3-CE46-4D46-80CC-D502D7680F92}">
      <text>
        <r>
          <rPr>
            <sz val="11"/>
            <rFont val="Calibri"/>
          </rPr>
          <t>SZV_F:EUUtem2</t>
        </r>
      </text>
    </comment>
    <comment ref="AO4" authorId="0" shapeId="0" xr:uid="{D5815A66-B173-4465-989E-2F79EDCAFE17}">
      <text>
        <r>
          <rPr>
            <sz val="11"/>
            <rFont val="Calibri"/>
          </rPr>
          <t>SZV_F:EgyebUtem2</t>
        </r>
      </text>
    </comment>
    <comment ref="AP4" authorId="0" shapeId="0" xr:uid="{DAD7C568-582A-49C0-AA7B-746C5A497E22}">
      <text>
        <r>
          <rPr>
            <sz val="11"/>
            <rFont val="Calibri"/>
          </rPr>
          <t>SZV_F:HitelKotvenyUtem2</t>
        </r>
      </text>
    </comment>
    <comment ref="AQ4" authorId="0" shapeId="0" xr:uid="{19CE8901-81DE-4FE3-B66C-9366EBA9B253}">
      <text>
        <r>
          <rPr>
            <sz val="11"/>
            <rFont val="Calibri"/>
          </rPr>
          <t>SZV_F:OsszesenUtem2</t>
        </r>
      </text>
    </comment>
    <comment ref="AR4" authorId="0" shapeId="0" xr:uid="{033DFEA6-CE3B-4DF3-A662-3A9AC5A7EAFB}">
      <text>
        <r>
          <rPr>
            <sz val="11"/>
            <rFont val="Calibri"/>
          </rPr>
          <t>SZV_F:ForrashianyUtem2</t>
        </r>
      </text>
    </comment>
    <comment ref="AU4" authorId="0" shapeId="0" xr:uid="{FF232AA0-2AC3-4CE6-9794-92A1C7320D60}">
      <text>
        <r>
          <rPr>
            <sz val="11"/>
            <rFont val="Calibri"/>
          </rPr>
          <t>SZV_F:Indokolas</t>
        </r>
      </text>
    </comment>
    <comment ref="AV4" authorId="0" shapeId="0" xr:uid="{8366BF4E-779C-4DC1-AC67-F9EAB10DAD58}">
      <text>
        <r>
          <rPr>
            <sz val="11"/>
            <rFont val="Calibri"/>
          </rPr>
          <t>SZV_F:Megjegyzes</t>
        </r>
      </text>
    </comment>
    <comment ref="AW4" authorId="0" shapeId="0" xr:uid="{7E55F193-5FFE-4FC8-9B0C-4BAEAC920372}">
      <text>
        <r>
          <rPr>
            <sz val="11"/>
            <rFont val="Calibri"/>
          </rPr>
          <t>SZV_F:FeladatSorszam</t>
        </r>
      </text>
    </comment>
    <comment ref="AY4" authorId="0" shapeId="0" xr:uid="{EBEE9AE7-7939-43EF-BFB5-BAC2E8ABDC9D}">
      <text>
        <r>
          <rPr>
            <sz val="11"/>
            <rFont val="Calibri"/>
          </rPr>
          <t>SZV_F:ISA</t>
        </r>
      </text>
    </comment>
    <comment ref="B5" authorId="0" shapeId="0" xr:uid="{6BC74045-3D05-4BF0-8009-B2003AA1DE46}">
      <text>
        <r>
          <rPr>
            <sz val="11"/>
            <rFont val="Calibri"/>
          </rPr>
          <t>SZV_F:FontossagiSorrent</t>
        </r>
      </text>
    </comment>
    <comment ref="C5" authorId="0" shapeId="0" xr:uid="{70C08AE3-D89D-4F93-AE6E-3838930E107F}">
      <text>
        <r>
          <rPr>
            <sz val="11"/>
            <rFont val="Calibri"/>
          </rPr>
          <t>SZV_F:FeladatKategoria</t>
        </r>
      </text>
    </comment>
    <comment ref="D5" authorId="0" shapeId="0" xr:uid="{687D2205-1969-45D8-8F6E-669FCE651C8C}">
      <text>
        <r>
          <rPr>
            <sz val="11"/>
            <rFont val="Calibri"/>
          </rPr>
          <t>SZV_F:FeladatMegnevezes</t>
        </r>
      </text>
    </comment>
    <comment ref="E5" authorId="0" shapeId="0" xr:uid="{5E4A6E08-2ADA-4C00-B3E8-06D8C96B8AA7}">
      <text>
        <r>
          <rPr>
            <sz val="11"/>
            <rFont val="Calibri"/>
          </rPr>
          <t>SZV_F:ElviEngedelySzam</t>
        </r>
      </text>
    </comment>
    <comment ref="F5" authorId="0" shapeId="0" xr:uid="{85036F74-4AF2-43E8-B463-5E3A21725B3B}">
      <text>
        <r>
          <rPr>
            <sz val="11"/>
            <rFont val="Calibri"/>
          </rPr>
          <t>SZV_F:VKR_Kod</t>
        </r>
      </text>
    </comment>
    <comment ref="G5" authorId="0" shapeId="0" xr:uid="{E430AAE5-3108-41B1-82F1-7605190CFC68}">
      <text>
        <r>
          <rPr>
            <sz val="11"/>
            <rFont val="Calibri"/>
          </rPr>
          <t>SZV_F:VKR_Nev</t>
        </r>
      </text>
    </comment>
    <comment ref="H5" authorId="0" shapeId="0" xr:uid="{7E335B75-47BF-4AC3-9780-22365151B655}">
      <text>
        <r>
          <rPr>
            <sz val="11"/>
            <rFont val="Calibri"/>
          </rPr>
          <t>SZV_F:FeladatAzonosito</t>
        </r>
      </text>
    </comment>
    <comment ref="I5" authorId="0" shapeId="0" xr:uid="{86906C77-F526-41C9-ADEF-045382590D60}">
      <text>
        <r>
          <rPr>
            <sz val="11"/>
            <rFont val="Calibri"/>
          </rPr>
          <t>SZV_F:EllatasiTerulet</t>
        </r>
      </text>
    </comment>
    <comment ref="J5" authorId="0" shapeId="0" xr:uid="{54A1F170-F371-4C08-9E67-BA7C40B2F82B}">
      <text>
        <r>
          <rPr>
            <sz val="11"/>
            <rFont val="Calibri"/>
          </rPr>
          <t>SZV_F:EllatasertFelelos</t>
        </r>
      </text>
    </comment>
    <comment ref="K5" authorId="0" shapeId="0" xr:uid="{E5AB7E99-EFE1-4D54-A3BA-9A4C5FC37DA0}">
      <text>
        <r>
          <rPr>
            <sz val="11"/>
            <rFont val="Calibri"/>
          </rPr>
          <t>SZV_F:TervezettNettoKoltseg</t>
        </r>
      </text>
    </comment>
    <comment ref="L5" authorId="0" shapeId="0" xr:uid="{88A1A51F-1C0B-441B-8E03-8C6B6FC32FC0}">
      <text>
        <r>
          <rPr>
            <sz val="11"/>
            <rFont val="Calibri"/>
          </rPr>
          <t>SZV_F:IdotartamKezdes</t>
        </r>
      </text>
    </comment>
    <comment ref="M5" authorId="0" shapeId="0" xr:uid="{F331F341-020B-4F2E-BECD-AD5EE10100D3}">
      <text>
        <r>
          <rPr>
            <sz val="11"/>
            <rFont val="Calibri"/>
          </rPr>
          <t>SZV_F:IdotartamBefejezes</t>
        </r>
      </text>
    </comment>
    <comment ref="N5" authorId="0" shapeId="0" xr:uid="{3E8D097D-5DDA-4930-B49C-7B2F7BA7638E}">
      <text>
        <r>
          <rPr>
            <sz val="11"/>
            <rFont val="Calibri"/>
          </rPr>
          <t>SZV_F:NettoKoltsegUtem1</t>
        </r>
      </text>
    </comment>
    <comment ref="O5" authorId="0" shapeId="0" xr:uid="{82AE9282-E333-45A8-8810-27D220494ED5}">
      <text>
        <r>
          <rPr>
            <sz val="11"/>
            <rFont val="Calibri"/>
          </rPr>
          <t>SZV_F:NettoKoltsegUtem2</t>
        </r>
      </text>
    </comment>
    <comment ref="P5" authorId="0" shapeId="0" xr:uid="{6EF47C1D-B01B-42BA-8FC9-3236EA121679}">
      <text>
        <r>
          <rPr>
            <sz val="11"/>
            <rFont val="Calibri"/>
          </rPr>
          <t>SZV_F:EM_Melleklet2_KTG</t>
        </r>
      </text>
    </comment>
    <comment ref="R5" authorId="0" shapeId="0" xr:uid="{07418824-7FAF-4683-96DE-2AED512BA6E4}">
      <text>
        <r>
          <rPr>
            <sz val="11"/>
            <rFont val="Calibri"/>
          </rPr>
          <t>SZV_F:HDUtem1</t>
        </r>
      </text>
    </comment>
    <comment ref="S5" authorId="0" shapeId="0" xr:uid="{D987E51C-C613-44A7-9A7C-E6A7DD39E80E}">
      <text>
        <r>
          <rPr>
            <sz val="11"/>
            <rFont val="Calibri"/>
          </rPr>
          <t>SZV_F:ECSUtem1</t>
        </r>
      </text>
    </comment>
    <comment ref="T5" authorId="0" shapeId="0" xr:uid="{ECE574F9-D14A-46C3-817A-169B5CA9423D}">
      <text>
        <r>
          <rPr>
            <sz val="11"/>
            <rFont val="Calibri"/>
          </rPr>
          <t>SZV_F:KFHUtem1</t>
        </r>
      </text>
    </comment>
    <comment ref="U5" authorId="0" shapeId="0" xr:uid="{AD8D5722-66ED-4371-8E6B-670E3E620FF9}">
      <text>
        <r>
          <rPr>
            <sz val="11"/>
            <rFont val="Calibri"/>
          </rPr>
          <t>SZV_F:Egyeb_SajatUtem1</t>
        </r>
      </text>
    </comment>
    <comment ref="V5" authorId="0" shapeId="0" xr:uid="{F1CE3316-2C17-46D4-B3BC-C7CA49B96BB0}">
      <text>
        <r>
          <rPr>
            <sz val="11"/>
            <rFont val="Calibri"/>
          </rPr>
          <t>SZV_F:DijUtem1</t>
        </r>
      </text>
    </comment>
    <comment ref="W5" authorId="0" shapeId="0" xr:uid="{02F47EB9-A773-4BB0-913A-8F7455565550}">
      <text>
        <r>
          <rPr>
            <sz val="11"/>
            <rFont val="Calibri"/>
          </rPr>
          <t>SZV_F:EM_Melleklet1_Utem1</t>
        </r>
      </text>
    </comment>
    <comment ref="X5" authorId="0" shapeId="0" xr:uid="{3C05F1D8-64DB-4206-885F-2EAC4A76DDEF}">
      <text>
        <r>
          <rPr>
            <sz val="11"/>
            <rFont val="Calibri"/>
          </rPr>
          <t>SZV_F:EgyebAllamiUtem1</t>
        </r>
      </text>
    </comment>
    <comment ref="Y5" authorId="0" shapeId="0" xr:uid="{3500D6F5-AAEE-41E8-BB97-00FEA72F7D2F}">
      <text>
        <r>
          <rPr>
            <sz val="11"/>
            <rFont val="Calibri"/>
          </rPr>
          <t>SZV_F:OnkormanyzatiUtem1</t>
        </r>
      </text>
    </comment>
    <comment ref="Z5" authorId="0" shapeId="0" xr:uid="{BF505E45-9918-4244-A741-F23D50E6AA66}">
      <text>
        <r>
          <rPr>
            <sz val="11"/>
            <rFont val="Calibri"/>
          </rPr>
          <t>SZV_F:EUUtem1</t>
        </r>
      </text>
    </comment>
    <comment ref="AA5" authorId="0" shapeId="0" xr:uid="{8BA20854-893A-4FB3-B4FA-08293486B666}">
      <text>
        <r>
          <rPr>
            <sz val="11"/>
            <rFont val="Calibri"/>
          </rPr>
          <t>SZV_F:EgyebUtem1</t>
        </r>
      </text>
    </comment>
    <comment ref="AB5" authorId="0" shapeId="0" xr:uid="{E822E24D-C493-4F9D-9CC9-C7F343D02458}">
      <text>
        <r>
          <rPr>
            <sz val="11"/>
            <rFont val="Calibri"/>
          </rPr>
          <t>SZV_F:HitelKotvenyUtem1</t>
        </r>
      </text>
    </comment>
    <comment ref="AC5" authorId="0" shapeId="0" xr:uid="{26152DC2-473B-41A2-AE1C-4D90CAA43D5B}">
      <text>
        <r>
          <rPr>
            <sz val="11"/>
            <rFont val="Calibri"/>
          </rPr>
          <t>SZV_F:OsszesenUtem1</t>
        </r>
      </text>
    </comment>
    <comment ref="AF5" authorId="0" shapeId="0" xr:uid="{C86742C8-FC16-4A84-838B-A7B853BB1130}">
      <text>
        <r>
          <rPr>
            <sz val="11"/>
            <rFont val="Calibri"/>
          </rPr>
          <t>SZV_F:HDUtem2</t>
        </r>
      </text>
    </comment>
    <comment ref="AG5" authorId="0" shapeId="0" xr:uid="{0E0F29D9-3A6A-43B1-9B02-A40B2DE3A9A5}">
      <text>
        <r>
          <rPr>
            <sz val="11"/>
            <rFont val="Calibri"/>
          </rPr>
          <t>SZV_F:ECSUtem2</t>
        </r>
      </text>
    </comment>
    <comment ref="AH5" authorId="0" shapeId="0" xr:uid="{96F5B66E-AAA5-4A3D-8701-224677A9F338}">
      <text>
        <r>
          <rPr>
            <sz val="11"/>
            <rFont val="Calibri"/>
          </rPr>
          <t>SZV_F:KFHUtem2</t>
        </r>
      </text>
    </comment>
    <comment ref="AI5" authorId="0" shapeId="0" xr:uid="{9C19489D-F4CD-4E1E-9CA8-49A47CF7CA85}">
      <text>
        <r>
          <rPr>
            <sz val="11"/>
            <rFont val="Calibri"/>
          </rPr>
          <t>SZV_F:Egyeb_SajatUtem2</t>
        </r>
      </text>
    </comment>
    <comment ref="AJ5" authorId="0" shapeId="0" xr:uid="{4A647B03-C110-4559-AD09-49738E18C5C5}">
      <text>
        <r>
          <rPr>
            <sz val="11"/>
            <rFont val="Calibri"/>
          </rPr>
          <t>SZV_F:DijUtem2</t>
        </r>
      </text>
    </comment>
    <comment ref="AK5" authorId="0" shapeId="0" xr:uid="{C1DA0437-1A45-4D2A-97BE-D425D0A3E70A}">
      <text>
        <r>
          <rPr>
            <sz val="11"/>
            <rFont val="Calibri"/>
          </rPr>
          <t>SZV_F:EM_Melleklet1_Utem2</t>
        </r>
      </text>
    </comment>
    <comment ref="AL5" authorId="0" shapeId="0" xr:uid="{036DF3A7-5CBD-4298-AB35-2AB5E555DDBD}">
      <text>
        <r>
          <rPr>
            <sz val="11"/>
            <rFont val="Calibri"/>
          </rPr>
          <t>SZV_F:EgyebAllamiUtem2</t>
        </r>
      </text>
    </comment>
    <comment ref="AM5" authorId="0" shapeId="0" xr:uid="{FAD7CDCB-9532-455C-AC42-8AE90C608E8D}">
      <text>
        <r>
          <rPr>
            <sz val="11"/>
            <rFont val="Calibri"/>
          </rPr>
          <t>SZV_F:OnkormanyzatiUtem2</t>
        </r>
      </text>
    </comment>
    <comment ref="AN5" authorId="0" shapeId="0" xr:uid="{E0869A75-DEE4-4001-A253-AB2A036404E9}">
      <text>
        <r>
          <rPr>
            <sz val="11"/>
            <rFont val="Calibri"/>
          </rPr>
          <t>SZV_F:EUUtem2</t>
        </r>
      </text>
    </comment>
    <comment ref="AO5" authorId="0" shapeId="0" xr:uid="{02531531-3B3D-4734-A11E-B1CA48DCAD5B}">
      <text>
        <r>
          <rPr>
            <sz val="11"/>
            <rFont val="Calibri"/>
          </rPr>
          <t>SZV_F:EgyebUtem2</t>
        </r>
      </text>
    </comment>
    <comment ref="AP5" authorId="0" shapeId="0" xr:uid="{E28D276E-F50B-4840-B869-184174239DF7}">
      <text>
        <r>
          <rPr>
            <sz val="11"/>
            <rFont val="Calibri"/>
          </rPr>
          <t>SZV_F:HitelKotvenyUtem2</t>
        </r>
      </text>
    </comment>
    <comment ref="AQ5" authorId="0" shapeId="0" xr:uid="{07C82C83-6B1F-45BE-A97E-9F2E5CBFFDAC}">
      <text>
        <r>
          <rPr>
            <sz val="11"/>
            <rFont val="Calibri"/>
          </rPr>
          <t>SZV_F:OsszesenUtem2</t>
        </r>
      </text>
    </comment>
    <comment ref="AR5" authorId="0" shapeId="0" xr:uid="{7A37083D-A8D1-4656-B0F9-13381B4A0D8C}">
      <text>
        <r>
          <rPr>
            <sz val="11"/>
            <rFont val="Calibri"/>
          </rPr>
          <t>SZV_F:ForrashianyUtem2</t>
        </r>
      </text>
    </comment>
    <comment ref="AU5" authorId="0" shapeId="0" xr:uid="{C7902EFF-E928-4357-B6AE-F2D95E2EA0CD}">
      <text>
        <r>
          <rPr>
            <sz val="11"/>
            <rFont val="Calibri"/>
          </rPr>
          <t>SZV_F:Indokolas</t>
        </r>
      </text>
    </comment>
    <comment ref="AV5" authorId="0" shapeId="0" xr:uid="{877C1B23-629B-4BB3-B7EE-F82C8ECA0964}">
      <text>
        <r>
          <rPr>
            <sz val="11"/>
            <rFont val="Calibri"/>
          </rPr>
          <t>SZV_F:Megjegyzes</t>
        </r>
      </text>
    </comment>
    <comment ref="AW5" authorId="0" shapeId="0" xr:uid="{654840A8-D7C0-4BF6-90B3-28C2BA421C51}">
      <text>
        <r>
          <rPr>
            <sz val="11"/>
            <rFont val="Calibri"/>
          </rPr>
          <t>SZV_F:FeladatSorszam</t>
        </r>
      </text>
    </comment>
    <comment ref="AY5" authorId="0" shapeId="0" xr:uid="{DACDC166-F356-480A-BBB6-9474B2A14765}">
      <text>
        <r>
          <rPr>
            <sz val="11"/>
            <rFont val="Calibri"/>
          </rPr>
          <t>SZV_F:ISA</t>
        </r>
      </text>
    </comment>
    <comment ref="B6" authorId="0" shapeId="0" xr:uid="{672FF8C9-BC7D-4987-8704-829893C0CD7B}">
      <text>
        <r>
          <rPr>
            <sz val="11"/>
            <rFont val="Calibri"/>
          </rPr>
          <t>SZV_F:FontossagiSorrent</t>
        </r>
      </text>
    </comment>
    <comment ref="C6" authorId="0" shapeId="0" xr:uid="{1DFA974C-3C60-4D21-A35E-024E638AE187}">
      <text>
        <r>
          <rPr>
            <sz val="11"/>
            <rFont val="Calibri"/>
          </rPr>
          <t>SZV_F:FeladatKategoria</t>
        </r>
      </text>
    </comment>
    <comment ref="D6" authorId="0" shapeId="0" xr:uid="{B25FD939-97F2-4E15-B0CC-A62EBCBD82C7}">
      <text>
        <r>
          <rPr>
            <sz val="11"/>
            <rFont val="Calibri"/>
          </rPr>
          <t>SZV_F:FeladatMegnevezes</t>
        </r>
      </text>
    </comment>
    <comment ref="E6" authorId="0" shapeId="0" xr:uid="{B28B4E67-1AC1-4FFA-92DB-8FC88A29456B}">
      <text>
        <r>
          <rPr>
            <sz val="11"/>
            <rFont val="Calibri"/>
          </rPr>
          <t>SZV_F:ElviEngedelySzam</t>
        </r>
      </text>
    </comment>
    <comment ref="F6" authorId="0" shapeId="0" xr:uid="{EB8D2BCD-7F3F-4C5A-896E-777EA04602E1}">
      <text>
        <r>
          <rPr>
            <sz val="11"/>
            <rFont val="Calibri"/>
          </rPr>
          <t>SZV_F:VKR_Kod</t>
        </r>
      </text>
    </comment>
    <comment ref="G6" authorId="0" shapeId="0" xr:uid="{85FB68D9-F9F6-4F4C-A96D-72B7F2E9BF57}">
      <text>
        <r>
          <rPr>
            <sz val="11"/>
            <rFont val="Calibri"/>
          </rPr>
          <t>SZV_F:VKR_Nev</t>
        </r>
      </text>
    </comment>
    <comment ref="H6" authorId="0" shapeId="0" xr:uid="{BD1679E4-2C67-4809-B625-83B52745BCF5}">
      <text>
        <r>
          <rPr>
            <sz val="11"/>
            <rFont val="Calibri"/>
          </rPr>
          <t>SZV_F:FeladatAzonosito</t>
        </r>
      </text>
    </comment>
    <comment ref="I6" authorId="0" shapeId="0" xr:uid="{E0B77E87-296E-40BD-9BB2-CE1B6CA5B38E}">
      <text>
        <r>
          <rPr>
            <sz val="11"/>
            <rFont val="Calibri"/>
          </rPr>
          <t>SZV_F:EllatasiTerulet</t>
        </r>
      </text>
    </comment>
    <comment ref="J6" authorId="0" shapeId="0" xr:uid="{D565A7BC-75D9-42FC-A9CD-A53ED877DF71}">
      <text>
        <r>
          <rPr>
            <sz val="11"/>
            <rFont val="Calibri"/>
          </rPr>
          <t>SZV_F:EllatasertFelelos</t>
        </r>
      </text>
    </comment>
    <comment ref="K6" authorId="0" shapeId="0" xr:uid="{5D3C3071-1C63-4F8F-9A47-ED3026BE8514}">
      <text>
        <r>
          <rPr>
            <sz val="11"/>
            <rFont val="Calibri"/>
          </rPr>
          <t>SZV_F:TervezettNettoKoltseg</t>
        </r>
      </text>
    </comment>
    <comment ref="L6" authorId="0" shapeId="0" xr:uid="{A4202C41-2561-472B-B2E0-731D01F21F2B}">
      <text>
        <r>
          <rPr>
            <sz val="11"/>
            <rFont val="Calibri"/>
          </rPr>
          <t>SZV_F:IdotartamKezdes</t>
        </r>
      </text>
    </comment>
    <comment ref="M6" authorId="0" shapeId="0" xr:uid="{FC30F6A9-27C5-4C67-8D7C-AFEC34EBD3FA}">
      <text>
        <r>
          <rPr>
            <sz val="11"/>
            <rFont val="Calibri"/>
          </rPr>
          <t>SZV_F:IdotartamBefejezes</t>
        </r>
      </text>
    </comment>
    <comment ref="N6" authorId="0" shapeId="0" xr:uid="{79220CA6-91CB-45F6-819C-5EADD3BADA0A}">
      <text>
        <r>
          <rPr>
            <sz val="11"/>
            <rFont val="Calibri"/>
          </rPr>
          <t>SZV_F:NettoKoltsegUtem1</t>
        </r>
      </text>
    </comment>
    <comment ref="O6" authorId="0" shapeId="0" xr:uid="{4DB4076F-92F3-4ED0-8ACB-F291B5DA4888}">
      <text>
        <r>
          <rPr>
            <sz val="11"/>
            <rFont val="Calibri"/>
          </rPr>
          <t>SZV_F:NettoKoltsegUtem2</t>
        </r>
      </text>
    </comment>
    <comment ref="P6" authorId="0" shapeId="0" xr:uid="{DE57524D-E65C-40A8-B569-044E5F61DCD5}">
      <text>
        <r>
          <rPr>
            <sz val="11"/>
            <rFont val="Calibri"/>
          </rPr>
          <t>SZV_F:EM_Melleklet2_KTG</t>
        </r>
      </text>
    </comment>
    <comment ref="R6" authorId="0" shapeId="0" xr:uid="{BDAB64C3-3C6C-4682-A90A-AA1658470487}">
      <text>
        <r>
          <rPr>
            <sz val="11"/>
            <rFont val="Calibri"/>
          </rPr>
          <t>SZV_F:HDUtem1</t>
        </r>
      </text>
    </comment>
    <comment ref="S6" authorId="0" shapeId="0" xr:uid="{5A96837B-D7EA-4E00-BCBF-5C8F9D5B651D}">
      <text>
        <r>
          <rPr>
            <sz val="11"/>
            <rFont val="Calibri"/>
          </rPr>
          <t>SZV_F:ECSUtem1</t>
        </r>
      </text>
    </comment>
    <comment ref="T6" authorId="0" shapeId="0" xr:uid="{15C4E21B-EFD2-400B-BA27-0B0A845E466A}">
      <text>
        <r>
          <rPr>
            <sz val="11"/>
            <rFont val="Calibri"/>
          </rPr>
          <t>SZV_F:KFHUtem1</t>
        </r>
      </text>
    </comment>
    <comment ref="U6" authorId="0" shapeId="0" xr:uid="{9E16C71D-3417-4F37-948B-8FCD3E97DC8E}">
      <text>
        <r>
          <rPr>
            <sz val="11"/>
            <rFont val="Calibri"/>
          </rPr>
          <t>SZV_F:Egyeb_SajatUtem1</t>
        </r>
      </text>
    </comment>
    <comment ref="V6" authorId="0" shapeId="0" xr:uid="{E3B083B5-EC7B-490A-86EE-861A11F12771}">
      <text>
        <r>
          <rPr>
            <sz val="11"/>
            <rFont val="Calibri"/>
          </rPr>
          <t>SZV_F:DijUtem1</t>
        </r>
      </text>
    </comment>
    <comment ref="W6" authorId="0" shapeId="0" xr:uid="{76CCE494-8232-4DD1-80B0-931210A71C10}">
      <text>
        <r>
          <rPr>
            <sz val="11"/>
            <rFont val="Calibri"/>
          </rPr>
          <t>SZV_F:EM_Melleklet1_Utem1</t>
        </r>
      </text>
    </comment>
    <comment ref="X6" authorId="0" shapeId="0" xr:uid="{66F156EB-948F-4758-9B80-C956A614BAAC}">
      <text>
        <r>
          <rPr>
            <sz val="11"/>
            <rFont val="Calibri"/>
          </rPr>
          <t>SZV_F:EgyebAllamiUtem1</t>
        </r>
      </text>
    </comment>
    <comment ref="Y6" authorId="0" shapeId="0" xr:uid="{DAF5A4EF-8157-4DFA-A192-DC2296C8D1F4}">
      <text>
        <r>
          <rPr>
            <sz val="11"/>
            <rFont val="Calibri"/>
          </rPr>
          <t>SZV_F:OnkormanyzatiUtem1</t>
        </r>
      </text>
    </comment>
    <comment ref="Z6" authorId="0" shapeId="0" xr:uid="{6F30065F-2209-4FB1-ADB4-7B3B6EB43B8C}">
      <text>
        <r>
          <rPr>
            <sz val="11"/>
            <rFont val="Calibri"/>
          </rPr>
          <t>SZV_F:EUUtem1</t>
        </r>
      </text>
    </comment>
    <comment ref="AA6" authorId="0" shapeId="0" xr:uid="{48E4E137-6D51-40AA-9AA0-89E6EA3F9668}">
      <text>
        <r>
          <rPr>
            <sz val="11"/>
            <rFont val="Calibri"/>
          </rPr>
          <t>SZV_F:EgyebUtem1</t>
        </r>
      </text>
    </comment>
    <comment ref="AB6" authorId="0" shapeId="0" xr:uid="{9CEFBE39-F951-4C69-89CC-CD98A95D0393}">
      <text>
        <r>
          <rPr>
            <sz val="11"/>
            <rFont val="Calibri"/>
          </rPr>
          <t>SZV_F:HitelKotvenyUtem1</t>
        </r>
      </text>
    </comment>
    <comment ref="AC6" authorId="0" shapeId="0" xr:uid="{966B8158-D44E-48AA-9C0D-B3C3698F4116}">
      <text>
        <r>
          <rPr>
            <sz val="11"/>
            <rFont val="Calibri"/>
          </rPr>
          <t>SZV_F:OsszesenUtem1</t>
        </r>
      </text>
    </comment>
    <comment ref="AF6" authorId="0" shapeId="0" xr:uid="{76449338-7BEB-4744-A0C3-BF0EF12E7E68}">
      <text>
        <r>
          <rPr>
            <sz val="11"/>
            <rFont val="Calibri"/>
          </rPr>
          <t>SZV_F:HDUtem2</t>
        </r>
      </text>
    </comment>
    <comment ref="AG6" authorId="0" shapeId="0" xr:uid="{F5887211-923B-47B2-A261-6309F5C25FFE}">
      <text>
        <r>
          <rPr>
            <sz val="11"/>
            <rFont val="Calibri"/>
          </rPr>
          <t>SZV_F:ECSUtem2</t>
        </r>
      </text>
    </comment>
    <comment ref="AH6" authorId="0" shapeId="0" xr:uid="{AF1AAD71-7290-4009-B753-BB8AB3B21727}">
      <text>
        <r>
          <rPr>
            <sz val="11"/>
            <rFont val="Calibri"/>
          </rPr>
          <t>SZV_F:KFHUtem2</t>
        </r>
      </text>
    </comment>
    <comment ref="AI6" authorId="0" shapeId="0" xr:uid="{4B2AA0E7-EF45-45AF-9914-F8E03DE546DA}">
      <text>
        <r>
          <rPr>
            <sz val="11"/>
            <rFont val="Calibri"/>
          </rPr>
          <t>SZV_F:Egyeb_SajatUtem2</t>
        </r>
      </text>
    </comment>
    <comment ref="AJ6" authorId="0" shapeId="0" xr:uid="{0FD23C87-604F-4006-A0F0-6579ACC27A4E}">
      <text>
        <r>
          <rPr>
            <sz val="11"/>
            <rFont val="Calibri"/>
          </rPr>
          <t>SZV_F:DijUtem2</t>
        </r>
      </text>
    </comment>
    <comment ref="AK6" authorId="0" shapeId="0" xr:uid="{F4230ACA-7923-4A1C-AD76-45CFDB69056C}">
      <text>
        <r>
          <rPr>
            <sz val="11"/>
            <rFont val="Calibri"/>
          </rPr>
          <t>SZV_F:EM_Melleklet1_Utem2</t>
        </r>
      </text>
    </comment>
    <comment ref="AL6" authorId="0" shapeId="0" xr:uid="{6BC44AA5-C964-422C-A186-AE03189D5D39}">
      <text>
        <r>
          <rPr>
            <sz val="11"/>
            <rFont val="Calibri"/>
          </rPr>
          <t>SZV_F:EgyebAllamiUtem2</t>
        </r>
      </text>
    </comment>
    <comment ref="AM6" authorId="0" shapeId="0" xr:uid="{5431733D-4DE1-4D41-B17D-7415752BBD77}">
      <text>
        <r>
          <rPr>
            <sz val="11"/>
            <rFont val="Calibri"/>
          </rPr>
          <t>SZV_F:OnkormanyzatiUtem2</t>
        </r>
      </text>
    </comment>
    <comment ref="AN6" authorId="0" shapeId="0" xr:uid="{AE7DF592-659C-41E3-A563-37EF4F2F4911}">
      <text>
        <r>
          <rPr>
            <sz val="11"/>
            <rFont val="Calibri"/>
          </rPr>
          <t>SZV_F:EUUtem2</t>
        </r>
      </text>
    </comment>
    <comment ref="AO6" authorId="0" shapeId="0" xr:uid="{9EF14BA6-47C7-4594-ADEB-DA049F6A936A}">
      <text>
        <r>
          <rPr>
            <sz val="11"/>
            <rFont val="Calibri"/>
          </rPr>
          <t>SZV_F:EgyebUtem2</t>
        </r>
      </text>
    </comment>
    <comment ref="AP6" authorId="0" shapeId="0" xr:uid="{01B9D778-8BB4-4CB2-966D-634BC53F18FF}">
      <text>
        <r>
          <rPr>
            <sz val="11"/>
            <rFont val="Calibri"/>
          </rPr>
          <t>SZV_F:HitelKotvenyUtem2</t>
        </r>
      </text>
    </comment>
    <comment ref="AQ6" authorId="0" shapeId="0" xr:uid="{8FCC3013-A84F-4DFC-97EF-EBC3F4E5971E}">
      <text>
        <r>
          <rPr>
            <sz val="11"/>
            <rFont val="Calibri"/>
          </rPr>
          <t>SZV_F:OsszesenUtem2</t>
        </r>
      </text>
    </comment>
    <comment ref="AR6" authorId="0" shapeId="0" xr:uid="{DF383F39-810B-4543-816F-C3E1F73B608E}">
      <text>
        <r>
          <rPr>
            <sz val="11"/>
            <rFont val="Calibri"/>
          </rPr>
          <t>SZV_F:ForrashianyUtem2</t>
        </r>
      </text>
    </comment>
    <comment ref="AU6" authorId="0" shapeId="0" xr:uid="{6145D890-E48D-488D-8F66-B2F04F91DEA3}">
      <text>
        <r>
          <rPr>
            <sz val="11"/>
            <rFont val="Calibri"/>
          </rPr>
          <t>SZV_F:Indokolas</t>
        </r>
      </text>
    </comment>
    <comment ref="AV6" authorId="0" shapeId="0" xr:uid="{9BDAC797-CC55-429C-9355-9BC71D5771E9}">
      <text>
        <r>
          <rPr>
            <sz val="11"/>
            <rFont val="Calibri"/>
          </rPr>
          <t>SZV_F:Megjegyzes</t>
        </r>
      </text>
    </comment>
    <comment ref="AW6" authorId="0" shapeId="0" xr:uid="{D36600C0-352D-497F-94D5-D6403170B416}">
      <text>
        <r>
          <rPr>
            <sz val="11"/>
            <rFont val="Calibri"/>
          </rPr>
          <t>SZV_F:FeladatSorszam</t>
        </r>
      </text>
    </comment>
    <comment ref="AY6" authorId="0" shapeId="0" xr:uid="{5E485859-07CA-403C-8E47-65F1658F4763}">
      <text>
        <r>
          <rPr>
            <sz val="11"/>
            <rFont val="Calibri"/>
          </rPr>
          <t>SZV_F:ISA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4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<sst xmlns="http://schemas.openxmlformats.org/spreadsheetml/2006/main" count="553" uniqueCount="377">
  <si>
    <t>A felújítási feladat kategóriája - SZENNYVÍZ</t>
  </si>
  <si>
    <t>A Nemzeti Vízművek Zrt. által javasolt főcsoport</t>
  </si>
  <si>
    <t>FORRÁS MEGNEVEZÉSE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</si>
  <si>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</si>
  <si>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</si>
  <si>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</si>
  <si>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Sorszám</t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</si>
  <si>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</si>
  <si>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</si>
  <si>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</si>
  <si>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</si>
  <si>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</si>
  <si>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</si>
  <si>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</si>
  <si>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</si>
  <si>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</si>
  <si>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2111_VEZETÉK_TÁV</t>
  </si>
  <si>
    <t>vezeték</t>
  </si>
  <si>
    <t>távvezeték</t>
  </si>
  <si>
    <t>regionális vezetékkel, távvezetékkel kapcsolatos felújítási feladatok</t>
  </si>
  <si>
    <t>Használati díj</t>
  </si>
  <si>
    <t>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</si>
  <si>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Hiányos kitöltés! („?”-oszlop üres)</t>
  </si>
  <si>
    <t>Kitöltési hiba!</t>
  </si>
  <si>
    <t>2121_VEZETÉK_GERINC</t>
  </si>
  <si>
    <t>gerinc vezeték</t>
  </si>
  <si>
    <t>gerincvezetékkel kapcsolatos felújítási feladatok</t>
  </si>
  <si>
    <t>ÉCS</t>
  </si>
  <si>
    <t>- értékcsökkenési leírás</t>
  </si>
  <si>
    <t xml:space="preserve">I. ütem forrása nincs kitöltve! </t>
  </si>
  <si>
    <t>Hiányzik a rövidtávú terv!</t>
  </si>
  <si>
    <t>2131_VEZETÉK_BEKÖTŐ</t>
  </si>
  <si>
    <t>bekötővezeték</t>
  </si>
  <si>
    <t>bekötővezetékkel kapcsolatos felújítási feladatok</t>
  </si>
  <si>
    <t>Közműfejlesztési hozzájárulás</t>
  </si>
  <si>
    <t xml:space="preserve">II. ütem forrása nincs kitöltve! </t>
  </si>
  <si>
    <t>Hiányzik a hosszútávú terv!</t>
  </si>
  <si>
    <t>2100_VEZETÉK_KOMPLEX</t>
  </si>
  <si>
    <t>komplex</t>
  </si>
  <si>
    <t>a vezetékekhez kapcsolódó komplex felújítási feladatok (pl.: egy adott utcára vonatkozó szennyvízelvezetési rendszer teljeskörű felújítása)</t>
  </si>
  <si>
    <t>Egyéb saját forrás</t>
  </si>
  <si>
    <t>- társasági eszköz hasznosításból/értékesítésből származó bevétel/vissznyeremény</t>
  </si>
  <si>
    <t xml:space="preserve">Költségek üteme nem megfelelő (az időtartam és a költség üteme eltér)! </t>
  </si>
  <si>
    <t>Kitöltés rendben!</t>
  </si>
  <si>
    <t>2110_VEZETÉK_EGYÉB</t>
  </si>
  <si>
    <t>egyéb</t>
  </si>
  <si>
    <t>a vezetékrendszerhez kapcsolódó, egyéb, a fenti kategóriákba nem besorolható felújítási feladatok (pl.: hídvezeték, légtelenítő felújítás, csere)</t>
  </si>
  <si>
    <t>Díj</t>
  </si>
  <si>
    <t>- víziközmű-szolgáltatási díj (lakossági/nem lakossági)</t>
  </si>
  <si>
    <t xml:space="preserve">Kötelező cellák kitöltve, de az I. ütem forrása hibás! </t>
  </si>
  <si>
    <t>2211_AKNA_SZIVATTYÚ_HÁLÓZATI</t>
  </si>
  <si>
    <t>átemelőakna, tisztítóakna, szerelvényakna</t>
  </si>
  <si>
    <t>szivattyú</t>
  </si>
  <si>
    <t>hálózati</t>
  </si>
  <si>
    <t>az elvezetőhálózaton, végátemelőben található szivattyúfelújítási feladatok (pl.: átemelőszivattyú felújítása, cseréje)</t>
  </si>
  <si>
    <t>VFEA - EM rendelet 1. melléklet</t>
  </si>
  <si>
    <t>- Víziközmű-fejlesztési és Ellentételezési Alap - 24/2023. (XII. 13.) EM rendelet 1. melléklet</t>
  </si>
  <si>
    <t xml:space="preserve">Kötelező cellák kitöltve, de a II. ütem forrása hibás! </t>
  </si>
  <si>
    <t>2212_AKNA_SZIVATTYÚ_HÁZI</t>
  </si>
  <si>
    <t>házi beemelő</t>
  </si>
  <si>
    <t>házi beemelő szivattyúhoz kapcsolódó felújítási feladatok (pl.: szivattyú felújítása, cseréje)</t>
  </si>
  <si>
    <t>Egyéb állami támogatás</t>
  </si>
  <si>
    <t>- központi kezelésű előirányzat
- egyéb állami támogatás
- egyéb központi költségvetés</t>
  </si>
  <si>
    <t xml:space="preserve">Nullás a rövidtávú feladat és rövid (hiányzik) a hozzá tartozó indoklás! </t>
  </si>
  <si>
    <t>2213_AKNA_GÉPÉSZET</t>
  </si>
  <si>
    <t>végátemelő</t>
  </si>
  <si>
    <t xml:space="preserve">átemelők aknákban tervezett gépészeti felújítások (szivattyú felújításon túl tervezett gépészeti feladatok; pl. elzáró szerelvények, vezetősinek, csatlakozótalp, láncok, stb.) </t>
  </si>
  <si>
    <t>Önkormányzati támogatás</t>
  </si>
  <si>
    <t>- bármilyen önkormányzati forrás</t>
  </si>
  <si>
    <t xml:space="preserve">Nullás a hosszútávú feladat és rövid (hiányzik) a hozzá tartozó indoklás! </t>
  </si>
  <si>
    <t>2221_AKNA_ÉPÍTÉSZET</t>
  </si>
  <si>
    <t>építészet</t>
  </si>
  <si>
    <t>a gyűjtőhálózaton található aknák építészeti felújítása (pl.: bélelés, vízzáróvá tétel, felületkezelés, fedlapcsere)</t>
  </si>
  <si>
    <t>EU-s támogatás</t>
  </si>
  <si>
    <t xml:space="preserve">II. ütemre nem tervezhet Rendkívüli feladatot! </t>
  </si>
  <si>
    <t>2200_AKNA_KOMPLEX</t>
  </si>
  <si>
    <t>a gyűjtőhálózaton található aknákhoz kapcsolódó komplex felújítási feladatok (pl.: szennyvízátemelő teljeskörű felújítása)</t>
  </si>
  <si>
    <t>Egyéb támogatás</t>
  </si>
  <si>
    <t>- egyéb külső forrás
- egyéb nemzetközi hátterű támogatás
- egyéb/Fejlesztési célú pénzeszköz átadás
- állami/önkormányzati eszköz hasznosításból/értékesítésből származó bevétel/vissznyeremény
- ESCO típusú finanszírozás</t>
  </si>
  <si>
    <t xml:space="preserve">EM rendelet 2. melléklet terhére elszámolt költség nem lehet nagyobb az I. ütemre tervezett tényleges költségnél! </t>
  </si>
  <si>
    <t>2210_AKNA_EGYÉB</t>
  </si>
  <si>
    <t>az aknákhoz kapcsolódó, egyéb, a fenti kategóriákba nem besorolható felújítási feladatok (pl.: szaghatások kezelése)</t>
  </si>
  <si>
    <t>Banki hitel, kötvénykibocsátás</t>
  </si>
  <si>
    <t xml:space="preserve">Többlet forrást jelölt meg az I. ütemnél! A forrás ne legyen több a költségnél. </t>
  </si>
  <si>
    <t>2311_GÉPHÁZ</t>
  </si>
  <si>
    <t>gépház</t>
  </si>
  <si>
    <t>gépházhoz kapcsolódó felújítási feladatok (pl.: vákuumgépház, szivattyúgépház felújítása)</t>
  </si>
  <si>
    <t>Többlet forrást jelölt meg a II. ütemnél! A forrás ne legyen több a költségnél.</t>
  </si>
  <si>
    <t>2411_TELEP_SZV KEZELÉS</t>
  </si>
  <si>
    <t>szennyvíztisztító telep</t>
  </si>
  <si>
    <t>szennyvízkezelés</t>
  </si>
  <si>
    <t>a szennyvízkezelés műtárgyaihoz kapcsolódó felújítási feladatok (pl.: rács, homokfogó, zsír és olajfogó, biológiai műtárgyak felújítása, recirkulációs szivattyú, vegyszerszivattyú, levegőztető, keverő felújítása, cseréje, NV Zrt. által javasolt 221., 222. és 223. főcsoport)</t>
  </si>
  <si>
    <t>2412_TELEP_ISZAP KEZELÉS</t>
  </si>
  <si>
    <t>iszapkezelés</t>
  </si>
  <si>
    <t>az iszapkezelés műtárgyaihoz kapcsolódó felújítási feladatok (pl.: víztelenítéshez, iszapsűrítéshez kapcsolódó műtárgyak, berendezések felújítása, cseréje, NV Zrt. által javasolt 224. főcsoport)</t>
  </si>
  <si>
    <t>2413_TELEP_SZIVATTYÚ</t>
  </si>
  <si>
    <t>a szennyvíztisztító telephez kapcsolódó új szivattyúk beszerzése</t>
  </si>
  <si>
    <t>2414_TELEP_ÉPÍTÉSZET</t>
  </si>
  <si>
    <t>szennyvíztisztító telephez kapcsolódó építészeti felújítási feladatok (pl.: épület, út felújítása)</t>
  </si>
  <si>
    <t>2400_TELEP_KOMPLEX</t>
  </si>
  <si>
    <t>szennyvíztisztító telephez kapcsolódó komplex felújítási feladatok (pl.: a szennyvíztisztító telepen a szennyvízkezelés, az iszapkezelés, építészet, energetika, irányítástechnikai munkákból többféle feladatot együttesen tartalmazó felújítás)</t>
  </si>
  <si>
    <t>2410_TELEP_EGYÉB</t>
  </si>
  <si>
    <t>a szennyvíztisztító telephez kapcsolódó, egyéb, a fenti kategóriákba nem besorolható felújítási feladatok (pl.: hőszivattyú felújítás, csere, NV Zrt. által javasolt 226. és 228. főcsoport)</t>
  </si>
  <si>
    <t>2511_VILL_IRÁNYTECH</t>
  </si>
  <si>
    <t>villamos- és irányítástechnika</t>
  </si>
  <si>
    <t>villamos- és irányítástechnikai felújítási feladatok, folyamatirányító rendszer felújítása (pl.: vezérlőszekrény felújítása, cseréje, NV Zrt. által javasolt 225. főcsoport)</t>
  </si>
  <si>
    <t>2611_BIOGÁZ</t>
  </si>
  <si>
    <t>biogáz</t>
  </si>
  <si>
    <t>a biogáz hasznosításához szükséges rendszerhez kapcsolódó felújítási feladatok (pl.: gázmotor csere, NV Zrt. által javasolt 230. főcsoport)</t>
  </si>
  <si>
    <t>2711_NAPELEM</t>
  </si>
  <si>
    <t>napelem</t>
  </si>
  <si>
    <t xml:space="preserve">a napelemrendszer egységeihez kapcsolódó felújítási feladatok </t>
  </si>
  <si>
    <t>2811_EGYÉB</t>
  </si>
  <si>
    <t>a szennyvízelvezetéshez és -tisztításhoz kapcsolódó, egyéb, a fenti kategóriákba nem besorolható felújítási feladatok (pl.: biztonságtechnika, vagyonvédelem, szolgalmi jog, ingatlan-nyilvántartás, tervezés, engedélyeztetés, közműfelújítás utáni úthelyreállítás, szennyvíztisztító telepre vezető bekötőút felújítása</t>
  </si>
  <si>
    <t>2911_NINCS FELADAT</t>
  </si>
  <si>
    <t>nincs feladat</t>
  </si>
  <si>
    <t>Az adott ütemben nem kerül feladat betervezésre, melynek indokolása a "MEGJEGYZÉS" című mezőben szükséges.</t>
  </si>
  <si>
    <t>2011_RENDKÍVÜLI</t>
  </si>
  <si>
    <t>rendkívüli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</si>
  <si>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</si>
  <si>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</si>
  <si>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</si>
  <si>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</si>
  <si>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</si>
  <si>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</si>
  <si>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</si>
  <si>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</si>
  <si>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</si>
  <si>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</si>
  <si>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</si>
  <si>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</si>
  <si>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</si>
  <si>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</si>
  <si>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H/1 -- Forrás megnevezése (I. ütem)</t>
  </si>
  <si>
    <t>H/2 -- Forrás megnevezése (II. ütem)</t>
  </si>
  <si>
    <t/>
  </si>
  <si>
    <t>Ellenőrzés</t>
  </si>
  <si>
    <t>Fontossági sorrend</t>
  </si>
  <si>
    <t>A felújítási feladat kategóriája</t>
  </si>
  <si>
    <t>Felújítás megnevezése</t>
  </si>
  <si>
    <t>Vízjogi létesítési/ elvi engedély száma (amennyiben rendelkezésre áll)</t>
  </si>
  <si>
    <t>Víziközmű-rendszer hivatali kódja</t>
  </si>
  <si>
    <t>Víziközmű-rendszer megnevezése</t>
  </si>
  <si>
    <t>FELADAT-AZONOSITO</t>
  </si>
  <si>
    <t>Ellátási terület</t>
  </si>
  <si>
    <t>Az érintett ellátásért felelős(ök) megnevezése</t>
  </si>
  <si>
    <t>Tervezett nettó költség [eFt]</t>
  </si>
  <si>
    <t>Megvalósítás várható időtartama - KEZDÉS</t>
  </si>
  <si>
    <t>Megvalósítás várható időtartama - BEFEJEZÉS</t>
  </si>
  <si>
    <t>A Felújítás tervezett nettó költsége a tervezési időszak ütemezése szerint [eFt] - I. ütem</t>
  </si>
  <si>
    <t>A Felújítás tervezett nettó költsége a tervezési időszak ütemezése szerint [eFt] - II. ütem</t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</si>
  <si>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</si>
  <si>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</si>
  <si>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</si>
  <si>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</si>
  <si>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</si>
  <si>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</si>
  <si>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</si>
  <si>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</si>
  <si>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</si>
  <si>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</si>
  <si>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</si>
  <si>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</si>
  <si>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</si>
  <si>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</si>
  <si>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</si>
  <si>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</si>
  <si>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</si>
  <si>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</si>
  <si>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ISA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</si>
  <si>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</si>
  <si>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</si>
  <si>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</si>
  <si>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</si>
  <si>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</si>
  <si>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</si>
  <si>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</si>
  <si>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</si>
  <si>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</si>
  <si>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</si>
  <si>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</si>
  <si>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</si>
  <si>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</si>
  <si>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</si>
  <si>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</si>
  <si>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</si>
  <si>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</si>
  <si>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</si>
  <si>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</si>
  <si>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</si>
  <si>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</si>
  <si>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</si>
  <si>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</si>
  <si>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</si>
  <si>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</si>
  <si>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</si>
  <si>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</si>
  <si>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</si>
  <si>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</si>
  <si>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</si>
  <si>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</si>
  <si>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</si>
  <si>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</si>
  <si>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</si>
  <si>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</si>
  <si>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</si>
  <si>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</si>
  <si>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Hegyesd szennyvízelvezető és – tisztító víziközmű- rendszer</t>
  </si>
  <si>
    <t>21-02422-1-005-00-00</t>
  </si>
  <si>
    <t>Magyar Állam</t>
  </si>
  <si>
    <t>Hegyesd, Kapolcs, Monostorapáti, Taliándörögd, Vigántpetend</t>
  </si>
  <si>
    <t>Dudar szennyvízelvezető és – tisztító víziközmű- rendszer</t>
  </si>
  <si>
    <t>21-02936-1-007-00-05</t>
  </si>
  <si>
    <t>Bakonynána, Bakonyoszlop, Bakonyszentkirály, Csesznek, Dudar, Nagyesztergár, Olaszfalu</t>
  </si>
  <si>
    <t>Litér szennyvízelvezető és – tisztító víziközmű- rendszer</t>
  </si>
  <si>
    <t>21-04552-1-004-01-04</t>
  </si>
  <si>
    <t>Királyszentistván, Litér, Sóly, Vilonya</t>
  </si>
  <si>
    <t>Borszörcsök szennyvízelvezető és – tisztító víziközmű- rendszer</t>
  </si>
  <si>
    <t>21-04765-1-001-00-12</t>
  </si>
  <si>
    <t>Borszörcsök</t>
  </si>
  <si>
    <t>Bodorfa szennyvízelvezető és – tisztító víziközmű- rendszer</t>
  </si>
  <si>
    <t>21-05555-1-004-00-02</t>
  </si>
  <si>
    <t>Bodorfa, Gyepükaján, Káptalanfa, Nemeshany</t>
  </si>
  <si>
    <t>Ajka szennyvízelvezető és – tisztító víziközmű- rendszer</t>
  </si>
  <si>
    <t>21-06673-1-007-01-00</t>
  </si>
  <si>
    <t>Ajka, Csehbánya, Farkasgyepű, Halimba, Kislőd, Magyarpolány, Városlőd</t>
  </si>
  <si>
    <t>Doba szennyvízelvezető és – tisztító víziközmű- rendszer</t>
  </si>
  <si>
    <t>21-10870-1-001-00-13</t>
  </si>
  <si>
    <t>Doba</t>
  </si>
  <si>
    <t>Várpalota szennyvízelvezető és – tisztító víziközmű- rendszer</t>
  </si>
  <si>
    <t>21-11439-1-002-01-03</t>
  </si>
  <si>
    <t>Csór, Várpalota</t>
  </si>
  <si>
    <t xml:space="preserve">Veszprém szennyvízelvezető és – tisztító víziközmű- rendszer </t>
  </si>
  <si>
    <t>21-11767-1-005-00-00</t>
  </si>
  <si>
    <t>Nemesvámos, Hajmáskér, Szentkirályszabadja, Veszprém, Veszprémfajsz</t>
  </si>
  <si>
    <t>Noszlop szennyvízelvezető és – tisztító víziközmű- rendszer</t>
  </si>
  <si>
    <t>21-14757-1-001-00-13</t>
  </si>
  <si>
    <t>Noszlop</t>
  </si>
  <si>
    <t>Nagyvázsony szennyvízelvezető és – tisztító víziközmű- rendszer</t>
  </si>
  <si>
    <t>21-19196-1-008-01-03</t>
  </si>
  <si>
    <t>Barnag, Hidegkút, Mencshely, Nagyvázsony, Öcs, Pula, Tótvázsony, Vöröstó</t>
  </si>
  <si>
    <t>Tés szennyvízelvezető és -tisztító víziközmű-rendszer</t>
  </si>
  <si>
    <t>21-20570-1-001-00-13</t>
  </si>
  <si>
    <t>Tés</t>
  </si>
  <si>
    <t>Nemesszalók szennyvízelvezető és -tisztító víziközmű-rendszer</t>
  </si>
  <si>
    <t>21-21759-1-003-00-12</t>
  </si>
  <si>
    <t>Dabrony Község Önkormányzata, Nagyalásony Község Önkormányzata, Nemesszalók Község Önkormányzata</t>
  </si>
  <si>
    <t>Dabrony, Nagyalásony, Nemesszalók</t>
  </si>
  <si>
    <t>Nagyacsád szennyvízelvezető és  -tisztító víziközmű-rendszer</t>
  </si>
  <si>
    <t>21-23551-1-001-00-02</t>
  </si>
  <si>
    <t>Nagyacsád</t>
  </si>
  <si>
    <t>Herend szennyvízelvezető víziközmű. rendszer</t>
  </si>
  <si>
    <t>21-23658-1-003-01-01</t>
  </si>
  <si>
    <t>Bánd, Herend, Szentgál</t>
  </si>
  <si>
    <t>Bakonybél szennyvízelvezető és – tisztító víziközmű- rendszer</t>
  </si>
  <si>
    <t>21-23746-1-001-00-15</t>
  </si>
  <si>
    <t>Bakonybél</t>
  </si>
  <si>
    <t>Ősi szennyvízelvezető és  -tisztító víziközmű-rendszer</t>
  </si>
  <si>
    <t>21-24068-1-001-00-06</t>
  </si>
  <si>
    <t>Ősi</t>
  </si>
  <si>
    <t>Öskü szennyvízelvezető és -tisztító víziközmű-rendszer</t>
  </si>
  <si>
    <t>21-25450-1-001-00-06</t>
  </si>
  <si>
    <t>Öskü</t>
  </si>
  <si>
    <t>Hárskút szennyvízelvezető és -tisztító víziközmű-rendszer</t>
  </si>
  <si>
    <t>21-25566-1-001-00-01</t>
  </si>
  <si>
    <t>Hárskút</t>
  </si>
  <si>
    <t>Köveskál szennyvízelvezető és – tisztító víziközmű- rendszer</t>
  </si>
  <si>
    <t>21-25858-1-005-00-12</t>
  </si>
  <si>
    <t>Balatonhenye, Köveskál, Mindszentkálla, Monoszló, Szentbékkálla</t>
  </si>
  <si>
    <t>Zirc szennyvízelvezető és – tisztító víziközmű- rendszer</t>
  </si>
  <si>
    <t>21-26499-1-001-00-15</t>
  </si>
  <si>
    <t>Zirc</t>
  </si>
  <si>
    <t>Kolontár szennyvízelvezető és – tisztító víziközmű- rendszer</t>
  </si>
  <si>
    <t>21-30182-1-001-00-10</t>
  </si>
  <si>
    <t>Kolontár</t>
  </si>
  <si>
    <t>Borzavár-Porva szennyvízelvezető és -tisztító víziközmű-rendszer</t>
  </si>
  <si>
    <t>21-30252-1-002-00-13</t>
  </si>
  <si>
    <t>Borzavár, Porva</t>
  </si>
  <si>
    <t>Csetény- Szápár szennyvízelvezető és – tisztító víziközmű- rendszer</t>
  </si>
  <si>
    <t>21-31699-1-002-00-12</t>
  </si>
  <si>
    <t>Csetény, Szápár</t>
  </si>
  <si>
    <t>Márkó szennyvízelvezető és – tisztító - rendszer</t>
  </si>
  <si>
    <t>21-32212-1-001-00-15</t>
  </si>
  <si>
    <t>Márkó</t>
  </si>
  <si>
    <t>Devecser szennyvízelvezető és – tisztító víziközmű- rendszer</t>
  </si>
  <si>
    <t>21-32276-1-001-00-11</t>
  </si>
  <si>
    <t>Devecser</t>
  </si>
  <si>
    <t>Berhida szennyvízelvezető és – tisztító víziközmű- rendszer</t>
  </si>
  <si>
    <t>21-33127-1-004-01-02</t>
  </si>
  <si>
    <t>Berhida Város Önkormányzata, Csajág Községi Önkormányzat, Küngös Község Önkormányzata, Papkeszi Községi Önkormányzat</t>
  </si>
  <si>
    <t>Berhida, Csajág, Küngös, Papkeszi</t>
  </si>
  <si>
    <t>Eplény szennyvízelvezető és – tisztító víziközmű- rendszer</t>
  </si>
  <si>
    <t>21-33941-1-001-00-11</t>
  </si>
  <si>
    <t>Eplény Községi Önkormányzat</t>
  </si>
  <si>
    <t>Eplény</t>
  </si>
  <si>
    <t>Pétfürdő szennyvízelvezető víziközmű- rendszer</t>
  </si>
  <si>
    <t>21-34254-1-001-00-01</t>
  </si>
  <si>
    <t>Pétfürdő</t>
  </si>
  <si>
    <t>Dörgicse, Vászoly szennyvízelvezető víziközmű- rendszer</t>
  </si>
  <si>
    <t>22-06363-1-002-00-13</t>
  </si>
  <si>
    <t>Dörgicse, Vászoly</t>
  </si>
  <si>
    <t>Pécsely- Balatonszőlős szennyvízelvezető víziközmű- rendszer</t>
  </si>
  <si>
    <t>22-22451-1-002-00-14</t>
  </si>
  <si>
    <t>Balatonszőlős, Pécsely</t>
  </si>
  <si>
    <t>DRV_S_227</t>
  </si>
  <si>
    <t>21-05625-1-003-01-02</t>
  </si>
  <si>
    <t xml:space="preserve">DRV_S_206 </t>
  </si>
  <si>
    <t>21-20853-1-001-00-13</t>
  </si>
  <si>
    <t>Úrkút Község Önkormányzata</t>
  </si>
  <si>
    <t>Úrkút</t>
  </si>
  <si>
    <t>DRV_S_229</t>
  </si>
  <si>
    <t>21-21175-1-002-01-07</t>
  </si>
  <si>
    <t>DRV_S_234</t>
  </si>
  <si>
    <t>21-30526-1-005-01-03</t>
  </si>
  <si>
    <t>DRV_S_236</t>
  </si>
  <si>
    <t>22-05564-1-001-01-11</t>
  </si>
  <si>
    <t>Lovas Község Önkormányzata</t>
  </si>
  <si>
    <t>Lovas</t>
  </si>
  <si>
    <t>DRV_S_231</t>
  </si>
  <si>
    <t>22-07339-1-001-01-06</t>
  </si>
  <si>
    <t>Aszófő Község Önkormányzata</t>
  </si>
  <si>
    <t>Aszófő</t>
  </si>
  <si>
    <t>DRV_S_233</t>
  </si>
  <si>
    <t>22-10092-1-001-01-15</t>
  </si>
  <si>
    <t>Örvényes Község Önkormányzata</t>
  </si>
  <si>
    <t>Örvényes</t>
  </si>
  <si>
    <t>DRV_S_232</t>
  </si>
  <si>
    <t>22-15565-1-001-01-13</t>
  </si>
  <si>
    <t>Balatonudvari Község Önkormányzata</t>
  </si>
  <si>
    <t>Balatonudvari</t>
  </si>
  <si>
    <t>Paloznak szennyvízelvezető víziközmű-rendszer</t>
  </si>
  <si>
    <t>22-17011-1-001-02-01</t>
  </si>
  <si>
    <t>Paloznak Község Önkormányzata</t>
  </si>
  <si>
    <t>Paloznak</t>
  </si>
  <si>
    <t>DRV_S_228</t>
  </si>
  <si>
    <t>22-23454-1-001-01-12</t>
  </si>
  <si>
    <t>Kővágóörs Község Önkormányzata</t>
  </si>
  <si>
    <t>Kővágóörs</t>
  </si>
  <si>
    <t>DRV_S_237</t>
  </si>
  <si>
    <t>22-24369-1-001-01-06</t>
  </si>
  <si>
    <t>Felsőörs Község Önkormányzata</t>
  </si>
  <si>
    <t>Felsőörs</t>
  </si>
  <si>
    <t>DRV_S_230</t>
  </si>
  <si>
    <t>22-25308-1-001-01-11</t>
  </si>
  <si>
    <t>Balatonakali Község Önkormányzata</t>
  </si>
  <si>
    <t>Balatonakali</t>
  </si>
  <si>
    <t>Az adatszolgáltatás</t>
  </si>
  <si>
    <t>MEKH azonosítószáma:</t>
  </si>
  <si>
    <t>VK_GFT-JH_F-SZV</t>
  </si>
  <si>
    <t>címe:</t>
  </si>
  <si>
    <t>GFT-Jóváhagyás_Felújítás-Szennyvíz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</si>
  <si>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</si>
  <si>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</si>
  <si>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</si>
  <si>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</si>
  <si>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</si>
  <si>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</si>
  <si>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</si>
  <si>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2026-10-01</t>
  </si>
  <si>
    <t>Az adatszolgáltató</t>
  </si>
  <si>
    <t>neve:</t>
  </si>
  <si>
    <t>BAKONYKARSZT Zrt.</t>
  </si>
  <si>
    <t>8200 Veszprém, Pápai út 41.</t>
  </si>
  <si>
    <t>MEKH nyilvántartási kódja:</t>
  </si>
  <si>
    <t>Megjegyzés</t>
  </si>
  <si>
    <t>.</t>
  </si>
  <si>
    <t>Rendkívüli helyzetből adódó azonnali feladatok</t>
  </si>
  <si>
    <t>2811_RENDKÍVÜLI</t>
  </si>
  <si>
    <t>Eseti</t>
  </si>
  <si>
    <t>nem</t>
  </si>
  <si>
    <t>FI-5149-2026 Balatonakali  5 db házi szennyvízátemelő teljes körű gépészeti és szükség szerinti villamos felújítása Elpumps BT 4877 K szivattyúcserével egybekötve</t>
  </si>
  <si>
    <t>I-1</t>
  </si>
  <si>
    <t>nincs</t>
  </si>
  <si>
    <t>FI-5148-2026 Balatonakali szennyvíz tisztítóaknák felújítása (10 db)</t>
  </si>
  <si>
    <t>II-1</t>
  </si>
  <si>
    <t>FI-5150-2026 Balatonakali Strand átemelő szivattyú KSB AMA Porter 500 ND 500 beszerzése, vagy ezzel műszakilag egyenértékű</t>
  </si>
  <si>
    <t>II-2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</si>
</sst>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6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8"/>
      <name val="Arial"/>
      <family val="2"/>
      <charset val="238"/>
    </font>
    <font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sz val="11"/>
      <name val="Calibri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2" borderId="0"/>
    <xf numFmtId="0" fontId="1" fillId="0" borderId="0"/>
  </cellStyleXfs>
  <cellXfs count="233">
    <xf numFmtId="0" fontId="0" fillId="2" borderId="0" xfId="0"/>
    <xf numFmtId="0" fontId="7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7" fillId="7" borderId="5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8" fillId="11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0" xfId="0" applyFont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9" fillId="12" borderId="3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 wrapText="1"/>
    </xf>
    <xf numFmtId="0" fontId="9" fillId="2" borderId="0" xfId="0" applyFont="1"/>
    <xf numFmtId="0" fontId="9" fillId="16" borderId="3" xfId="0" applyFont="1" applyFill="1" applyBorder="1" applyAlignment="1">
      <alignment vertical="center"/>
    </xf>
    <xf numFmtId="0" fontId="13" fillId="2" borderId="15" xfId="0" applyFont="1" applyBorder="1" applyAlignment="1">
      <alignment horizontal="center" vertical="center" wrapText="1"/>
    </xf>
    <xf numFmtId="0" fontId="13" fillId="2" borderId="16" xfId="0" applyFont="1" applyBorder="1" applyAlignment="1">
      <alignment horizontal="center" vertical="center" wrapText="1"/>
    </xf>
    <xf numFmtId="0" fontId="13" fillId="2" borderId="17" xfId="0" applyFont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2" borderId="20" xfId="0" applyFont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23" xfId="0" applyFont="1" applyBorder="1" applyAlignment="1">
      <alignment horizontal="center" vertical="center" wrapText="1"/>
    </xf>
    <xf numFmtId="0" fontId="3" fillId="16" borderId="3" xfId="0" applyFont="1" applyFill="1" applyBorder="1" applyAlignment="1">
      <alignment vertical="center"/>
    </xf>
    <xf numFmtId="0" fontId="3" fillId="16" borderId="3" xfId="0" applyFont="1" applyFill="1" applyBorder="1" applyAlignment="1">
      <alignment horizontal="center" vertical="center" wrapText="1"/>
    </xf>
    <xf numFmtId="3" fontId="13" fillId="17" borderId="15" xfId="0" applyNumberFormat="1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 wrapText="1"/>
    </xf>
    <xf numFmtId="3" fontId="13" fillId="17" borderId="5" xfId="0" applyNumberFormat="1" applyFont="1" applyFill="1" applyBorder="1" applyAlignment="1">
      <alignment horizontal="right" vertical="center"/>
    </xf>
    <xf numFmtId="0" fontId="2" fillId="18" borderId="3" xfId="0" applyFont="1" applyFill="1" applyBorder="1" applyAlignment="1">
      <alignment vertical="center" wrapText="1"/>
    </xf>
    <xf numFmtId="0" fontId="7" fillId="19" borderId="15" xfId="1" applyFont="1" applyFill="1" applyBorder="1" applyAlignment="1">
      <alignment horizontal="center" vertical="center"/>
    </xf>
    <xf numFmtId="0" fontId="1" fillId="0" borderId="0" xfId="1"/>
    <xf numFmtId="0" fontId="9" fillId="15" borderId="3" xfId="0" applyFont="1" applyFill="1" applyBorder="1"/>
    <xf numFmtId="0" fontId="20" fillId="2" borderId="12" xfId="0" applyFont="1" applyBorder="1" applyAlignment="1">
      <alignment horizontal="centerContinuous" vertical="center"/>
    </xf>
    <xf numFmtId="0" fontId="6" fillId="2" borderId="13" xfId="0" applyFont="1" applyBorder="1" applyAlignment="1">
      <alignment horizontal="centerContinuous" vertical="center"/>
    </xf>
    <xf numFmtId="0" fontId="6" fillId="2" borderId="14" xfId="0" applyFont="1" applyBorder="1" applyAlignment="1">
      <alignment horizontal="centerContinuous" vertical="center"/>
    </xf>
    <xf numFmtId="0" fontId="11" fillId="2" borderId="18" xfId="0" applyFont="1" applyBorder="1" applyAlignment="1">
      <alignment horizontal="centerContinuous" vertical="center" wrapText="1"/>
    </xf>
    <xf numFmtId="0" fontId="5" fillId="2" borderId="24" xfId="0" applyFont="1" applyBorder="1" applyAlignment="1">
      <alignment horizontal="centerContinuous" vertical="center"/>
    </xf>
    <xf numFmtId="0" fontId="11" fillId="2" borderId="15" xfId="0" applyFont="1" applyBorder="1" applyAlignment="1">
      <alignment horizontal="centerContinuous" vertical="center"/>
    </xf>
    <xf numFmtId="0" fontId="5" fillId="2" borderId="17" xfId="0" applyFont="1" applyBorder="1" applyAlignment="1">
      <alignment horizontal="centerContinuous" vertical="center"/>
    </xf>
    <xf numFmtId="0" fontId="15" fillId="2" borderId="44" xfId="0" applyFont="1" applyBorder="1" applyAlignment="1">
      <alignment horizontal="center" vertical="center"/>
    </xf>
    <xf numFmtId="0" fontId="15" fillId="2" borderId="45" xfId="0" applyFont="1" applyBorder="1" applyAlignment="1">
      <alignment horizontal="center" vertical="center"/>
    </xf>
    <xf numFmtId="0" fontId="15" fillId="2" borderId="7" xfId="0" applyFont="1" applyBorder="1" applyAlignment="1">
      <alignment horizontal="center" vertical="center"/>
    </xf>
    <xf numFmtId="0" fontId="15" fillId="2" borderId="41" xfId="0" applyFont="1" applyBorder="1" applyAlignment="1">
      <alignment horizontal="center" vertical="center"/>
    </xf>
    <xf numFmtId="0" fontId="16" fillId="2" borderId="27" xfId="0" applyFont="1" applyBorder="1" applyAlignment="1">
      <alignment horizontal="center" vertical="center"/>
    </xf>
    <xf numFmtId="0" fontId="7" fillId="2" borderId="33" xfId="0" applyFont="1" applyBorder="1" applyAlignment="1">
      <alignment horizontal="center" vertical="center"/>
    </xf>
    <xf numFmtId="0" fontId="7" fillId="2" borderId="5" xfId="0" applyFont="1" applyBorder="1" applyAlignment="1">
      <alignment horizontal="center" vertical="center"/>
    </xf>
    <xf numFmtId="0" fontId="7" fillId="2" borderId="34" xfId="0" applyFont="1" applyBorder="1" applyAlignment="1">
      <alignment horizontal="center" vertical="center"/>
    </xf>
    <xf numFmtId="0" fontId="15" fillId="2" borderId="18" xfId="0" applyFont="1" applyBorder="1" applyAlignment="1">
      <alignment horizontal="center" vertical="center"/>
    </xf>
    <xf numFmtId="0" fontId="15" fillId="2" borderId="17" xfId="0" applyFont="1" applyBorder="1" applyAlignment="1">
      <alignment horizontal="center" vertical="center"/>
    </xf>
    <xf numFmtId="0" fontId="5" fillId="2" borderId="27" xfId="0" applyFont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left" vertical="center" wrapText="1"/>
    </xf>
    <xf numFmtId="0" fontId="5" fillId="2" borderId="27" xfId="0" applyFont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0" fontId="7" fillId="7" borderId="27" xfId="0" applyFont="1" applyFill="1" applyBorder="1" applyAlignment="1">
      <alignment vertical="center"/>
    </xf>
    <xf numFmtId="0" fontId="4" fillId="22" borderId="43" xfId="0" applyFont="1" applyFill="1" applyBorder="1" applyAlignment="1">
      <alignment vertical="center" wrapText="1"/>
    </xf>
    <xf numFmtId="0" fontId="6" fillId="22" borderId="44" xfId="0" applyFont="1" applyFill="1" applyBorder="1" applyAlignment="1">
      <alignment horizontal="left" vertical="center" wrapText="1"/>
    </xf>
    <xf numFmtId="0" fontId="4" fillId="22" borderId="7" xfId="0" applyFont="1" applyFill="1" applyBorder="1" applyAlignment="1">
      <alignment horizontal="left" vertical="center" wrapText="1"/>
    </xf>
    <xf numFmtId="0" fontId="4" fillId="22" borderId="46" xfId="0" applyFont="1" applyFill="1" applyBorder="1" applyAlignment="1">
      <alignment horizontal="left" vertical="center" wrapText="1"/>
    </xf>
    <xf numFmtId="0" fontId="17" fillId="22" borderId="27" xfId="0" applyFont="1" applyFill="1" applyBorder="1" applyAlignment="1">
      <alignment horizontal="left" vertical="center" wrapText="1"/>
    </xf>
    <xf numFmtId="0" fontId="7" fillId="2" borderId="31" xfId="0" applyFont="1" applyBorder="1" applyAlignment="1">
      <alignment horizontal="center" vertical="center"/>
    </xf>
    <xf numFmtId="0" fontId="7" fillId="2" borderId="3" xfId="0" applyFont="1" applyBorder="1" applyAlignment="1">
      <alignment horizontal="center" vertical="center"/>
    </xf>
    <xf numFmtId="0" fontId="7" fillId="2" borderId="32" xfId="0" applyFont="1" applyBorder="1" applyAlignment="1">
      <alignment horizontal="center" vertical="center"/>
    </xf>
    <xf numFmtId="0" fontId="5" fillId="2" borderId="35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left" vertical="center" wrapText="1"/>
    </xf>
    <xf numFmtId="0" fontId="7" fillId="9" borderId="35" xfId="0" applyFont="1" applyFill="1" applyBorder="1" applyAlignment="1">
      <alignment horizontal="left" vertical="center" wrapText="1"/>
    </xf>
    <xf numFmtId="0" fontId="5" fillId="2" borderId="29" xfId="0" applyFont="1" applyBorder="1" applyAlignment="1">
      <alignment horizontal="center" vertical="center"/>
    </xf>
    <xf numFmtId="0" fontId="5" fillId="0" borderId="28" xfId="0" applyFont="1" applyFill="1" applyBorder="1" applyAlignment="1">
      <alignment vertical="center"/>
    </xf>
    <xf numFmtId="0" fontId="7" fillId="9" borderId="35" xfId="0" applyFont="1" applyFill="1" applyBorder="1" applyAlignment="1">
      <alignment vertical="center"/>
    </xf>
    <xf numFmtId="0" fontId="4" fillId="22" borderId="42" xfId="0" applyFont="1" applyFill="1" applyBorder="1" applyAlignment="1">
      <alignment vertical="center" wrapText="1"/>
    </xf>
    <xf numFmtId="0" fontId="6" fillId="22" borderId="47" xfId="0" applyFont="1" applyFill="1" applyBorder="1" applyAlignment="1">
      <alignment horizontal="left" vertical="center" wrapText="1"/>
    </xf>
    <xf numFmtId="0" fontId="4" fillId="22" borderId="3" xfId="0" applyFont="1" applyFill="1" applyBorder="1" applyAlignment="1">
      <alignment horizontal="left" vertical="center" wrapText="1"/>
    </xf>
    <xf numFmtId="0" fontId="4" fillId="22" borderId="48" xfId="0" applyFont="1" applyFill="1" applyBorder="1" applyAlignment="1">
      <alignment horizontal="left" vertical="center" wrapText="1"/>
    </xf>
    <xf numFmtId="0" fontId="17" fillId="22" borderId="35" xfId="0" applyFont="1" applyFill="1" applyBorder="1" applyAlignment="1">
      <alignment horizontal="left" vertical="center" wrapText="1"/>
    </xf>
    <xf numFmtId="0" fontId="7" fillId="20" borderId="32" xfId="0" quotePrefix="1" applyFont="1" applyFill="1" applyBorder="1" applyAlignment="1">
      <alignment horizontal="left" vertical="center" wrapText="1"/>
    </xf>
    <xf numFmtId="0" fontId="7" fillId="2" borderId="1" xfId="0" applyFont="1" applyBorder="1" applyAlignment="1">
      <alignment horizontal="left" vertical="center" wrapText="1"/>
    </xf>
    <xf numFmtId="0" fontId="7" fillId="20" borderId="32" xfId="0" applyFont="1" applyFill="1" applyBorder="1" applyAlignment="1">
      <alignment horizontal="left" vertical="center" wrapText="1"/>
    </xf>
    <xf numFmtId="0" fontId="4" fillId="22" borderId="49" xfId="0" applyFont="1" applyFill="1" applyBorder="1" applyAlignment="1">
      <alignment vertical="center" wrapText="1"/>
    </xf>
    <xf numFmtId="0" fontId="4" fillId="22" borderId="4" xfId="0" applyFont="1" applyFill="1" applyBorder="1" applyAlignment="1">
      <alignment horizontal="left" vertical="center" wrapText="1"/>
    </xf>
    <xf numFmtId="0" fontId="17" fillId="22" borderId="36" xfId="0" applyFont="1" applyFill="1" applyBorder="1" applyAlignment="1">
      <alignment horizontal="left" vertical="center" wrapText="1"/>
    </xf>
    <xf numFmtId="0" fontId="5" fillId="2" borderId="37" xfId="0" applyFont="1" applyBorder="1" applyAlignment="1">
      <alignment horizontal="center" vertical="center"/>
    </xf>
    <xf numFmtId="0" fontId="5" fillId="0" borderId="38" xfId="0" applyFont="1" applyFill="1" applyBorder="1" applyAlignment="1">
      <alignment vertical="center"/>
    </xf>
    <xf numFmtId="0" fontId="7" fillId="10" borderId="39" xfId="0" applyFont="1" applyFill="1" applyBorder="1" applyAlignment="1">
      <alignment vertical="center"/>
    </xf>
    <xf numFmtId="0" fontId="4" fillId="22" borderId="51" xfId="0" applyFont="1" applyFill="1" applyBorder="1" applyAlignment="1">
      <alignment vertical="center" wrapText="1"/>
    </xf>
    <xf numFmtId="0" fontId="6" fillId="22" borderId="52" xfId="0" applyFont="1" applyFill="1" applyBorder="1" applyAlignment="1">
      <alignment horizontal="left" vertical="center" wrapText="1"/>
    </xf>
    <xf numFmtId="0" fontId="4" fillId="22" borderId="10" xfId="0" applyFont="1" applyFill="1" applyBorder="1" applyAlignment="1">
      <alignment horizontal="left" vertical="center" wrapText="1"/>
    </xf>
    <xf numFmtId="0" fontId="4" fillId="22" borderId="54" xfId="0" applyFont="1" applyFill="1" applyBorder="1" applyAlignment="1">
      <alignment horizontal="left" vertical="center" wrapText="1"/>
    </xf>
    <xf numFmtId="0" fontId="17" fillId="22" borderId="39" xfId="0" applyFont="1" applyFill="1" applyBorder="1" applyAlignment="1">
      <alignment horizontal="left" vertical="center" wrapText="1"/>
    </xf>
    <xf numFmtId="0" fontId="7" fillId="21" borderId="32" xfId="0" quotePrefix="1" applyFont="1" applyFill="1" applyBorder="1" applyAlignment="1">
      <alignment horizontal="left" vertical="center" wrapText="1"/>
    </xf>
    <xf numFmtId="0" fontId="4" fillId="23" borderId="43" xfId="0" applyFont="1" applyFill="1" applyBorder="1" applyAlignment="1">
      <alignment vertical="center" wrapText="1"/>
    </xf>
    <xf numFmtId="0" fontId="6" fillId="23" borderId="44" xfId="0" applyFont="1" applyFill="1" applyBorder="1" applyAlignment="1">
      <alignment horizontal="left" vertical="center" wrapText="1"/>
    </xf>
    <xf numFmtId="0" fontId="4" fillId="23" borderId="41" xfId="0" applyFont="1" applyFill="1" applyBorder="1" applyAlignment="1">
      <alignment horizontal="left" vertical="center" wrapText="1"/>
    </xf>
    <xf numFmtId="0" fontId="17" fillId="23" borderId="27" xfId="0" applyFont="1" applyFill="1" applyBorder="1" applyAlignment="1">
      <alignment horizontal="left" vertical="center" wrapText="1"/>
    </xf>
    <xf numFmtId="0" fontId="4" fillId="23" borderId="42" xfId="0" applyFont="1" applyFill="1" applyBorder="1" applyAlignment="1">
      <alignment vertical="center" wrapText="1"/>
    </xf>
    <xf numFmtId="0" fontId="6" fillId="23" borderId="47" xfId="0" applyFont="1" applyFill="1" applyBorder="1" applyAlignment="1">
      <alignment horizontal="left" vertical="center" wrapText="1"/>
    </xf>
    <xf numFmtId="0" fontId="4" fillId="23" borderId="2" xfId="0" applyFont="1" applyFill="1" applyBorder="1" applyAlignment="1">
      <alignment horizontal="left" vertical="center" wrapText="1"/>
    </xf>
    <xf numFmtId="0" fontId="17" fillId="23" borderId="35" xfId="0" applyFont="1" applyFill="1" applyBorder="1" applyAlignment="1">
      <alignment horizontal="left" vertical="center" wrapText="1"/>
    </xf>
    <xf numFmtId="0" fontId="4" fillId="23" borderId="55" xfId="0" applyFont="1" applyFill="1" applyBorder="1" applyAlignment="1">
      <alignment horizontal="left" vertical="center" wrapText="1"/>
    </xf>
    <xf numFmtId="0" fontId="4" fillId="23" borderId="49" xfId="0" applyFont="1" applyFill="1" applyBorder="1" applyAlignment="1">
      <alignment vertical="center" wrapText="1"/>
    </xf>
    <xf numFmtId="0" fontId="6" fillId="23" borderId="56" xfId="0" applyFont="1" applyFill="1" applyBorder="1" applyAlignment="1">
      <alignment horizontal="left" vertical="center" wrapText="1"/>
    </xf>
    <xf numFmtId="0" fontId="4" fillId="23" borderId="4" xfId="0" applyFont="1" applyFill="1" applyBorder="1" applyAlignment="1">
      <alignment horizontal="left" vertical="center" wrapText="1"/>
    </xf>
    <xf numFmtId="0" fontId="4" fillId="23" borderId="48" xfId="0" applyFont="1" applyFill="1" applyBorder="1" applyAlignment="1">
      <alignment horizontal="left" vertical="center" wrapText="1"/>
    </xf>
    <xf numFmtId="0" fontId="17" fillId="23" borderId="36" xfId="0" applyFont="1" applyFill="1" applyBorder="1" applyAlignment="1">
      <alignment horizontal="left" vertical="center" wrapText="1"/>
    </xf>
    <xf numFmtId="0" fontId="7" fillId="21" borderId="11" xfId="0" applyFont="1" applyFill="1" applyBorder="1" applyAlignment="1">
      <alignment horizontal="left" vertical="center" wrapText="1"/>
    </xf>
    <xf numFmtId="0" fontId="4" fillId="23" borderId="51" xfId="0" applyFont="1" applyFill="1" applyBorder="1" applyAlignment="1">
      <alignment vertical="center" wrapText="1"/>
    </xf>
    <xf numFmtId="0" fontId="6" fillId="23" borderId="52" xfId="0" applyFont="1" applyFill="1" applyBorder="1" applyAlignment="1">
      <alignment horizontal="left" vertical="center" wrapText="1"/>
    </xf>
    <xf numFmtId="0" fontId="4" fillId="23" borderId="10" xfId="0" applyFont="1" applyFill="1" applyBorder="1" applyAlignment="1">
      <alignment horizontal="left" vertical="center" wrapText="1"/>
    </xf>
    <xf numFmtId="0" fontId="4" fillId="23" borderId="54" xfId="0" applyFont="1" applyFill="1" applyBorder="1" applyAlignment="1">
      <alignment horizontal="left" vertical="center" wrapText="1"/>
    </xf>
    <xf numFmtId="0" fontId="17" fillId="23" borderId="39" xfId="0" applyFont="1" applyFill="1" applyBorder="1" applyAlignment="1">
      <alignment horizontal="left" vertical="center" wrapText="1"/>
    </xf>
    <xf numFmtId="0" fontId="4" fillId="22" borderId="24" xfId="0" applyFont="1" applyFill="1" applyBorder="1" applyAlignment="1">
      <alignment horizontal="left" vertical="center" wrapText="1"/>
    </xf>
    <xf numFmtId="0" fontId="4" fillId="23" borderId="46" xfId="0" applyFont="1" applyFill="1" applyBorder="1" applyAlignment="1">
      <alignment horizontal="left" vertical="center" wrapText="1"/>
    </xf>
    <xf numFmtId="0" fontId="5" fillId="2" borderId="39" xfId="0" applyFont="1" applyBorder="1" applyAlignment="1">
      <alignment horizontal="center" vertical="center" wrapText="1"/>
    </xf>
    <xf numFmtId="0" fontId="7" fillId="2" borderId="40" xfId="0" applyFont="1" applyBorder="1" applyAlignment="1">
      <alignment horizontal="left" vertical="center" wrapText="1"/>
    </xf>
    <xf numFmtId="0" fontId="7" fillId="10" borderId="39" xfId="0" applyFont="1" applyFill="1" applyBorder="1" applyAlignment="1">
      <alignment horizontal="left" vertical="center" wrapText="1"/>
    </xf>
    <xf numFmtId="0" fontId="4" fillId="22" borderId="57" xfId="0" applyFont="1" applyFill="1" applyBorder="1" applyAlignment="1">
      <alignment vertical="center" wrapText="1"/>
    </xf>
    <xf numFmtId="0" fontId="6" fillId="22" borderId="26" xfId="0" applyFont="1" applyFill="1" applyBorder="1" applyAlignment="1">
      <alignment horizontal="left" vertical="center" wrapText="1"/>
    </xf>
    <xf numFmtId="0" fontId="6" fillId="22" borderId="16" xfId="0" applyFont="1" applyFill="1" applyBorder="1" applyAlignment="1">
      <alignment vertical="center" wrapText="1"/>
    </xf>
    <xf numFmtId="0" fontId="17" fillId="22" borderId="15" xfId="0" applyFont="1" applyFill="1" applyBorder="1" applyAlignment="1">
      <alignment horizontal="left" vertical="center" wrapText="1"/>
    </xf>
    <xf numFmtId="0" fontId="4" fillId="24" borderId="57" xfId="0" applyFont="1" applyFill="1" applyBorder="1" applyAlignment="1">
      <alignment vertical="center" wrapText="1"/>
    </xf>
    <xf numFmtId="0" fontId="6" fillId="24" borderId="26" xfId="0" applyFont="1" applyFill="1" applyBorder="1" applyAlignment="1">
      <alignment horizontal="left" vertical="center" wrapText="1"/>
    </xf>
    <xf numFmtId="0" fontId="6" fillId="24" borderId="16" xfId="0" applyFont="1" applyFill="1" applyBorder="1" applyAlignment="1">
      <alignment horizontal="left" vertical="center" wrapText="1"/>
    </xf>
    <xf numFmtId="0" fontId="4" fillId="24" borderId="24" xfId="0" applyFont="1" applyFill="1" applyBorder="1" applyAlignment="1">
      <alignment horizontal="left" vertical="center" wrapText="1"/>
    </xf>
    <xf numFmtId="0" fontId="17" fillId="24" borderId="15" xfId="0" applyFont="1" applyFill="1" applyBorder="1" applyAlignment="1">
      <alignment horizontal="left" vertical="center" wrapText="1"/>
    </xf>
    <xf numFmtId="0" fontId="6" fillId="22" borderId="16" xfId="0" applyFont="1" applyFill="1" applyBorder="1" applyAlignment="1">
      <alignment horizontal="left" vertical="center" wrapText="1"/>
    </xf>
    <xf numFmtId="0" fontId="4" fillId="22" borderId="13" xfId="0" applyFont="1" applyFill="1" applyBorder="1" applyAlignment="1">
      <alignment horizontal="left" vertical="center" wrapText="1"/>
    </xf>
    <xf numFmtId="0" fontId="7" fillId="2" borderId="9" xfId="0" applyFont="1" applyBorder="1" applyAlignment="1">
      <alignment horizontal="center" vertical="center"/>
    </xf>
    <xf numFmtId="0" fontId="7" fillId="2" borderId="10" xfId="0" applyFont="1" applyBorder="1" applyAlignment="1">
      <alignment horizontal="center" vertical="center"/>
    </xf>
    <xf numFmtId="0" fontId="7" fillId="2" borderId="11" xfId="0" applyFont="1" applyBorder="1" applyAlignment="1">
      <alignment horizontal="center" vertical="center"/>
    </xf>
    <xf numFmtId="0" fontId="6" fillId="22" borderId="45" xfId="0" applyFont="1" applyFill="1" applyBorder="1" applyAlignment="1">
      <alignment horizontal="left" vertical="center" wrapText="1"/>
    </xf>
    <xf numFmtId="0" fontId="4" fillId="23" borderId="7" xfId="0" applyFont="1" applyFill="1" applyBorder="1" applyAlignment="1">
      <alignment horizontal="left" vertical="center" wrapText="1"/>
    </xf>
    <xf numFmtId="0" fontId="4" fillId="23" borderId="3" xfId="0" applyFont="1" applyFill="1" applyBorder="1" applyAlignment="1">
      <alignment horizontal="left" vertical="center" wrapText="1"/>
    </xf>
    <xf numFmtId="0" fontId="7" fillId="2" borderId="19" xfId="0" applyFont="1" applyBorder="1" applyAlignment="1">
      <alignment horizontal="center" vertical="center"/>
    </xf>
    <xf numFmtId="0" fontId="7" fillId="2" borderId="17" xfId="0" applyFont="1" applyBorder="1" applyAlignment="1">
      <alignment horizontal="center" vertical="center"/>
    </xf>
    <xf numFmtId="0" fontId="15" fillId="2" borderId="43" xfId="0" applyFont="1" applyBorder="1" applyAlignment="1">
      <alignment horizontal="center" vertical="center" textRotation="90"/>
    </xf>
    <xf numFmtId="0" fontId="7" fillId="2" borderId="63" xfId="0" applyFont="1" applyBorder="1" applyAlignment="1">
      <alignment horizontal="center" vertical="center"/>
    </xf>
    <xf numFmtId="0" fontId="7" fillId="2" borderId="7" xfId="0" applyFont="1" applyBorder="1" applyAlignment="1">
      <alignment horizontal="center" vertical="center"/>
    </xf>
    <xf numFmtId="0" fontId="7" fillId="2" borderId="8" xfId="0" applyFont="1" applyBorder="1" applyAlignment="1">
      <alignment horizontal="center" vertical="center"/>
    </xf>
    <xf numFmtId="0" fontId="4" fillId="2" borderId="63" xfId="0" applyFont="1" applyBorder="1" applyAlignment="1">
      <alignment horizontal="center" vertical="center"/>
    </xf>
    <xf numFmtId="0" fontId="4" fillId="2" borderId="7" xfId="0" applyFont="1" applyBorder="1" applyAlignment="1">
      <alignment horizontal="center" vertical="center"/>
    </xf>
    <xf numFmtId="0" fontId="4" fillId="2" borderId="8" xfId="0" applyFont="1" applyBorder="1" applyAlignment="1">
      <alignment horizontal="center" vertical="center"/>
    </xf>
    <xf numFmtId="0" fontId="4" fillId="2" borderId="31" xfId="0" applyFont="1" applyBorder="1" applyAlignment="1">
      <alignment horizontal="center" vertical="center"/>
    </xf>
    <xf numFmtId="0" fontId="4" fillId="2" borderId="3" xfId="0" applyFont="1" applyBorder="1" applyAlignment="1">
      <alignment horizontal="center" vertical="center"/>
    </xf>
    <xf numFmtId="0" fontId="4" fillId="2" borderId="32" xfId="0" applyFont="1" applyBorder="1" applyAlignment="1">
      <alignment horizontal="center" vertical="center"/>
    </xf>
    <xf numFmtId="0" fontId="7" fillId="2" borderId="21" xfId="0" applyFont="1" applyBorder="1" applyAlignment="1">
      <alignment horizontal="center" vertical="center"/>
    </xf>
    <xf numFmtId="0" fontId="7" fillId="2" borderId="22" xfId="0" applyFont="1" applyBorder="1" applyAlignment="1">
      <alignment horizontal="center" vertical="center"/>
    </xf>
    <xf numFmtId="0" fontId="7" fillId="2" borderId="23" xfId="0" applyFont="1" applyBorder="1" applyAlignment="1">
      <alignment horizontal="center" vertical="center"/>
    </xf>
    <xf numFmtId="0" fontId="7" fillId="2" borderId="64" xfId="0" applyFont="1" applyBorder="1" applyAlignment="1">
      <alignment horizontal="center" vertical="center"/>
    </xf>
    <xf numFmtId="0" fontId="7" fillId="2" borderId="4" xfId="0" applyFont="1" applyBorder="1" applyAlignment="1">
      <alignment horizontal="center" vertical="center"/>
    </xf>
    <xf numFmtId="0" fontId="7" fillId="2" borderId="65" xfId="0" applyFont="1" applyBorder="1" applyAlignment="1">
      <alignment horizontal="center" vertical="center"/>
    </xf>
    <xf numFmtId="0" fontId="4" fillId="22" borderId="15" xfId="0" applyFont="1" applyFill="1" applyBorder="1" applyAlignment="1">
      <alignment horizontal="left" vertical="center" wrapText="1"/>
    </xf>
    <xf numFmtId="0" fontId="7" fillId="2" borderId="18" xfId="0" applyFont="1" applyBorder="1" applyAlignment="1">
      <alignment horizontal="center" vertical="center"/>
    </xf>
    <xf numFmtId="0" fontId="6" fillId="24" borderId="16" xfId="0" applyFont="1" applyFill="1" applyBorder="1" applyAlignment="1">
      <alignment vertical="center" wrapText="1"/>
    </xf>
    <xf numFmtId="0" fontId="4" fillId="24" borderId="15" xfId="0" applyFont="1" applyFill="1" applyBorder="1" applyAlignment="1">
      <alignment horizontal="left" vertical="center" wrapText="1"/>
    </xf>
    <xf numFmtId="0" fontId="4" fillId="2" borderId="18" xfId="0" applyFont="1" applyBorder="1" applyAlignment="1">
      <alignment horizontal="center" vertical="center"/>
    </xf>
    <xf numFmtId="0" fontId="4" fillId="2" borderId="19" xfId="0" applyFont="1" applyBorder="1" applyAlignment="1">
      <alignment horizontal="center" vertical="center"/>
    </xf>
    <xf numFmtId="0" fontId="4" fillId="2" borderId="17" xfId="0" applyFont="1" applyBorder="1" applyAlignment="1">
      <alignment horizontal="center" vertical="center"/>
    </xf>
    <xf numFmtId="0" fontId="4" fillId="24" borderId="13" xfId="0" applyFont="1" applyFill="1" applyBorder="1" applyAlignment="1">
      <alignment horizontal="left" vertical="center" wrapText="1"/>
    </xf>
    <xf numFmtId="3" fontId="13" fillId="11" borderId="15" xfId="0" applyNumberFormat="1" applyFont="1" applyFill="1" applyBorder="1" applyAlignment="1">
      <alignment horizontal="center" vertical="center"/>
    </xf>
    <xf numFmtId="3" fontId="13" fillId="11" borderId="16" xfId="0" applyNumberFormat="1" applyFont="1" applyFill="1" applyBorder="1" applyAlignment="1">
      <alignment horizontal="center" vertical="center"/>
    </xf>
    <xf numFmtId="3" fontId="13" fillId="11" borderId="17" xfId="0" applyNumberFormat="1" applyFont="1" applyFill="1" applyBorder="1" applyAlignment="1">
      <alignment horizontal="center" vertical="center"/>
    </xf>
    <xf numFmtId="3" fontId="13" fillId="11" borderId="5" xfId="0" applyNumberFormat="1" applyFont="1" applyFill="1" applyBorder="1" applyAlignment="1">
      <alignment horizontal="center" vertical="center"/>
    </xf>
    <xf numFmtId="3" fontId="3" fillId="11" borderId="5" xfId="0" applyNumberFormat="1" applyFont="1" applyFill="1" applyBorder="1" applyAlignment="1">
      <alignment horizontal="right" vertical="center"/>
    </xf>
    <xf numFmtId="0" fontId="12" fillId="11" borderId="12" xfId="0" applyFont="1" applyFill="1" applyBorder="1" applyAlignment="1">
      <alignment horizontal="centerContinuous" vertical="center"/>
    </xf>
    <xf numFmtId="0" fontId="13" fillId="11" borderId="13" xfId="0" applyFont="1" applyFill="1" applyBorder="1" applyAlignment="1">
      <alignment horizontal="centerContinuous"/>
    </xf>
    <xf numFmtId="0" fontId="13" fillId="11" borderId="14" xfId="0" applyFont="1" applyFill="1" applyBorder="1" applyAlignment="1">
      <alignment horizontal="centerContinuous"/>
    </xf>
    <xf numFmtId="3" fontId="13" fillId="11" borderId="18" xfId="0" applyNumberFormat="1" applyFont="1" applyFill="1" applyBorder="1" applyAlignment="1">
      <alignment horizontal="center" vertical="center"/>
    </xf>
    <xf numFmtId="3" fontId="13" fillId="11" borderId="19" xfId="0" applyNumberFormat="1" applyFont="1" applyFill="1" applyBorder="1" applyAlignment="1">
      <alignment horizontal="center" vertical="center"/>
    </xf>
    <xf numFmtId="3" fontId="13" fillId="11" borderId="24" xfId="0" applyNumberFormat="1" applyFont="1" applyFill="1" applyBorder="1" applyAlignment="1">
      <alignment horizontal="center" vertical="center"/>
    </xf>
    <xf numFmtId="3" fontId="3" fillId="11" borderId="25" xfId="0" applyNumberFormat="1" applyFont="1" applyFill="1" applyBorder="1" applyAlignment="1">
      <alignment horizontal="right" vertical="center"/>
    </xf>
    <xf numFmtId="0" fontId="12" fillId="25" borderId="15" xfId="0" applyFont="1" applyFill="1" applyBorder="1" applyAlignment="1">
      <alignment horizontal="centerContinuous" vertical="center" wrapText="1"/>
    </xf>
    <xf numFmtId="0" fontId="9" fillId="25" borderId="13" xfId="0" applyFont="1" applyFill="1" applyBorder="1" applyAlignment="1">
      <alignment horizontal="centerContinuous"/>
    </xf>
    <xf numFmtId="0" fontId="9" fillId="25" borderId="14" xfId="0" applyFont="1" applyFill="1" applyBorder="1" applyAlignment="1">
      <alignment horizontal="centerContinuous"/>
    </xf>
    <xf numFmtId="3" fontId="13" fillId="25" borderId="18" xfId="0" applyNumberFormat="1" applyFont="1" applyFill="1" applyBorder="1" applyAlignment="1">
      <alignment horizontal="center" vertical="center"/>
    </xf>
    <xf numFmtId="3" fontId="13" fillId="25" borderId="19" xfId="0" applyNumberFormat="1" applyFont="1" applyFill="1" applyBorder="1" applyAlignment="1">
      <alignment horizontal="center" vertical="center"/>
    </xf>
    <xf numFmtId="3" fontId="13" fillId="25" borderId="24" xfId="0" applyNumberFormat="1" applyFont="1" applyFill="1" applyBorder="1" applyAlignment="1">
      <alignment horizontal="center" vertical="center"/>
    </xf>
    <xf numFmtId="3" fontId="3" fillId="25" borderId="5" xfId="0" applyNumberFormat="1" applyFont="1" applyFill="1" applyBorder="1" applyAlignment="1">
      <alignment horizontal="right" vertical="center"/>
    </xf>
    <xf numFmtId="0" fontId="15" fillId="2" borderId="12" xfId="0" applyFont="1" applyBorder="1" applyAlignment="1">
      <alignment horizontal="center" vertical="center" textRotation="90"/>
    </xf>
    <xf numFmtId="0" fontId="7" fillId="0" borderId="28" xfId="0" applyFont="1" applyFill="1" applyBorder="1" applyAlignment="1">
      <alignment horizontal="left" vertical="center" wrapText="1"/>
    </xf>
    <xf numFmtId="0" fontId="7" fillId="20" borderId="27" xfId="0" applyFont="1" applyFill="1" applyBorder="1" applyAlignment="1">
      <alignment horizontal="right" vertical="center" wrapText="1"/>
    </xf>
    <xf numFmtId="0" fontId="18" fillId="20" borderId="63" xfId="0" applyFont="1" applyFill="1" applyBorder="1" applyAlignment="1">
      <alignment vertical="center" wrapText="1"/>
    </xf>
    <xf numFmtId="0" fontId="7" fillId="20" borderId="8" xfId="0" quotePrefix="1" applyFont="1" applyFill="1" applyBorder="1" applyAlignment="1">
      <alignment horizontal="left" vertical="center" wrapText="1"/>
    </xf>
    <xf numFmtId="0" fontId="7" fillId="20" borderId="35" xfId="0" applyFont="1" applyFill="1" applyBorder="1" applyAlignment="1">
      <alignment horizontal="right" vertical="center" wrapText="1"/>
    </xf>
    <xf numFmtId="0" fontId="18" fillId="20" borderId="31" xfId="0" applyFont="1" applyFill="1" applyBorder="1" applyAlignment="1">
      <alignment vertical="center" wrapText="1"/>
    </xf>
    <xf numFmtId="0" fontId="7" fillId="20" borderId="29" xfId="0" applyFont="1" applyFill="1" applyBorder="1" applyAlignment="1">
      <alignment horizontal="right" vertical="center" wrapText="1"/>
    </xf>
    <xf numFmtId="0" fontId="7" fillId="26" borderId="35" xfId="0" quotePrefix="1" applyFont="1" applyFill="1" applyBorder="1" applyAlignment="1">
      <alignment horizontal="right" vertical="center" wrapText="1"/>
    </xf>
    <xf numFmtId="0" fontId="18" fillId="26" borderId="31" xfId="0" applyFont="1" applyFill="1" applyBorder="1" applyAlignment="1">
      <alignment vertical="center" wrapText="1"/>
    </xf>
    <xf numFmtId="0" fontId="7" fillId="26" borderId="32" xfId="0" quotePrefix="1" applyFont="1" applyFill="1" applyBorder="1" applyAlignment="1">
      <alignment horizontal="left" vertical="center" wrapText="1"/>
    </xf>
    <xf numFmtId="0" fontId="7" fillId="21" borderId="35" xfId="0" quotePrefix="1" applyFont="1" applyFill="1" applyBorder="1" applyAlignment="1">
      <alignment horizontal="right" vertical="center" wrapText="1"/>
    </xf>
    <xf numFmtId="0" fontId="18" fillId="21" borderId="31" xfId="0" applyFont="1" applyFill="1" applyBorder="1" applyAlignment="1">
      <alignment vertical="center" wrapText="1"/>
    </xf>
    <xf numFmtId="0" fontId="7" fillId="21" borderId="39" xfId="0" quotePrefix="1" applyFont="1" applyFill="1" applyBorder="1" applyAlignment="1">
      <alignment horizontal="right" vertical="center" wrapText="1"/>
    </xf>
    <xf numFmtId="0" fontId="18" fillId="21" borderId="9" xfId="0" applyFont="1" applyFill="1" applyBorder="1" applyAlignment="1">
      <alignment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vertical="center"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3" borderId="3" xfId="0" applyFill="1" applyBorder="1"/>
    <xf numFmtId="0" fontId="0" fillId="4" borderId="3" xfId="0" applyFill="1" applyBorder="1"/>
    <xf numFmtId="49" fontId="9" fillId="15" borderId="3" xfId="0" applyNumberFormat="1" applyFont="1" applyFill="1" applyBorder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6" fillId="23" borderId="45" xfId="0" applyFont="1" applyFill="1" applyBorder="1" applyAlignment="1">
      <alignment horizontal="left" vertical="center" wrapText="1"/>
    </xf>
    <xf numFmtId="0" fontId="6" fillId="23" borderId="6" xfId="0" applyFont="1" applyFill="1" applyBorder="1" applyAlignment="1">
      <alignment horizontal="left" vertical="center" wrapText="1"/>
    </xf>
    <xf numFmtId="0" fontId="6" fillId="23" borderId="50" xfId="0" applyFont="1" applyFill="1" applyBorder="1" applyAlignment="1">
      <alignment horizontal="left" vertical="center" wrapText="1"/>
    </xf>
    <xf numFmtId="0" fontId="14" fillId="2" borderId="12" xfId="0" applyFont="1" applyBorder="1" applyAlignment="1">
      <alignment horizontal="center" vertical="center"/>
    </xf>
    <xf numFmtId="0" fontId="14" fillId="2" borderId="13" xfId="0" applyFont="1" applyBorder="1" applyAlignment="1">
      <alignment horizontal="center" vertical="center"/>
    </xf>
    <xf numFmtId="0" fontId="14" fillId="2" borderId="14" xfId="0" applyFont="1" applyBorder="1" applyAlignment="1">
      <alignment horizontal="center" vertical="center"/>
    </xf>
    <xf numFmtId="0" fontId="6" fillId="22" borderId="45" xfId="0" applyFont="1" applyFill="1" applyBorder="1" applyAlignment="1">
      <alignment horizontal="left" vertical="center" wrapText="1"/>
    </xf>
    <xf numFmtId="0" fontId="6" fillId="22" borderId="6" xfId="0" applyFont="1" applyFill="1" applyBorder="1" applyAlignment="1">
      <alignment horizontal="left" vertical="center" wrapText="1"/>
    </xf>
    <xf numFmtId="0" fontId="6" fillId="22" borderId="50" xfId="0" applyFont="1" applyFill="1" applyBorder="1" applyAlignment="1">
      <alignment horizontal="left" vertical="center" wrapText="1"/>
    </xf>
    <xf numFmtId="0" fontId="6" fillId="22" borderId="53" xfId="0" applyFont="1" applyFill="1" applyBorder="1" applyAlignment="1">
      <alignment horizontal="left" vertical="center" wrapText="1"/>
    </xf>
    <xf numFmtId="0" fontId="6" fillId="23" borderId="53" xfId="0" applyFont="1" applyFill="1" applyBorder="1" applyAlignment="1">
      <alignment horizontal="left" vertical="center" wrapText="1"/>
    </xf>
    <xf numFmtId="0" fontId="4" fillId="23" borderId="7" xfId="0" applyFont="1" applyFill="1" applyBorder="1" applyAlignment="1">
      <alignment horizontal="left" vertical="center" wrapText="1"/>
    </xf>
    <xf numFmtId="0" fontId="4" fillId="23" borderId="3" xfId="0" applyFont="1" applyFill="1" applyBorder="1" applyAlignment="1">
      <alignment horizontal="left" vertical="center" wrapText="1"/>
    </xf>
    <xf numFmtId="0" fontId="11" fillId="2" borderId="58" xfId="0" applyFont="1" applyBorder="1" applyAlignment="1">
      <alignment horizontal="center" vertical="center" wrapText="1"/>
    </xf>
    <xf numFmtId="0" fontId="11" fillId="2" borderId="59" xfId="0" applyFont="1" applyBorder="1" applyAlignment="1">
      <alignment horizontal="center" vertical="center" wrapText="1"/>
    </xf>
    <xf numFmtId="0" fontId="11" fillId="2" borderId="60" xfId="0" applyFont="1" applyBorder="1" applyAlignment="1">
      <alignment horizontal="center" vertical="center" wrapText="1"/>
    </xf>
    <xf numFmtId="0" fontId="11" fillId="2" borderId="61" xfId="0" applyFont="1" applyBorder="1" applyAlignment="1">
      <alignment horizontal="center" vertical="center" wrapText="1"/>
    </xf>
    <xf numFmtId="0" fontId="11" fillId="2" borderId="0" xfId="0" applyFont="1" applyAlignment="1">
      <alignment horizontal="center" vertical="center" wrapText="1"/>
    </xf>
    <xf numFmtId="0" fontId="11" fillId="2" borderId="62" xfId="0" applyFont="1" applyBorder="1" applyAlignment="1">
      <alignment horizontal="center" vertical="center" wrapText="1"/>
    </xf>
    <xf numFmtId="49" fontId="2" fillId="5" borderId="3" xfId="0" applyNumberFormat="1" applyFont="1" applyFill="1" applyBorder="1"/>
  </cellXfs>
  <cellStyles count="2">
    <cellStyle name="Normál" xfId="0" builtinId="0"/>
    <cellStyle name="Normál 2" xfId="1" xr:uid="{CA8D08C3-A311-4752-9F5E-B6C9A37B6381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/>
  </sheetViews>
  <sheetFormatPr defaultRowHeight="14.4" x14ac:dyDescent="0.3"/>
  <cols>
    <col min="1" max="1" width="24.88671875" bestFit="1" customWidth="1"/>
    <col min="2" max="2" width="22.44140625" customWidth="1"/>
  </cols>
  <sheetData>
    <row r="1" spans="1:2" x14ac:dyDescent="0.3">
      <c r="A1" t="s">
        <v>135</v>
      </c>
    </row>
    <row r="2" spans="1:2" x14ac:dyDescent="0.3">
      <c r="A2" t="s">
        <v>346</v>
      </c>
    </row>
    <row r="3" spans="1:2" x14ac:dyDescent="0.3">
      <c r="A3" s="208" t="s">
        <v>347</v>
      </c>
      <c r="B3" s="208" t="s">
        <v>348</v>
      </c>
    </row>
    <row r="4" spans="1:2" x14ac:dyDescent="0.3">
      <c r="A4" s="208" t="s">
        <v>349</v>
      </c>
      <c r="B4" s="208" t="s">
        <v>350</v>
      </c>
    </row>
    <row r="5" spans="1:2" x14ac:dyDescent="0.3">
      <c r="A5" s="208" t="s">
        <v>351</v>
      </c>
      <c r="B5" s="208" t="s">
        <v>352</v>
      </c>
    </row>
    <row r="6" spans="1:2" x14ac:dyDescent="0.3">
      <c r="A6" s="208" t="s">
        <v>353</v>
      </c>
      <c r="B6" s="208" t="s">
        <v>354</v>
      </c>
    </row>
    <row r="7" spans="1:2" x14ac:dyDescent="0.3">
      <c r="A7" s="208" t="s">
        <v>355</v>
      </c>
      <c r="B7" s="209">
        <f>LEFT(B6,4)+1</f>
        <v>2027</v>
      </c>
    </row>
    <row r="8" spans="1:2" x14ac:dyDescent="0.3">
      <c r="A8" s="208" t="s">
        <v>356</v>
      </c>
      <c r="B8" s="209">
        <f>LEFT(B6,4)+10</f>
        <v>2036</v>
      </c>
    </row>
    <row r="9" spans="1:2" x14ac:dyDescent="0.3">
      <c r="A9" s="208" t="s">
        <v>357</v>
      </c>
      <c r="B9" s="208" t="s">
        <v>358</v>
      </c>
    </row>
    <row r="10" spans="1:2" x14ac:dyDescent="0.3">
      <c r="A10" t="s">
        <v>135</v>
      </c>
    </row>
    <row r="11" spans="1:2" x14ac:dyDescent="0.3">
      <c r="A11" t="s">
        <v>135</v>
      </c>
    </row>
    <row r="12" spans="1:2" x14ac:dyDescent="0.3">
      <c r="A12" t="s">
        <v>359</v>
      </c>
    </row>
    <row r="13" spans="1:2" x14ac:dyDescent="0.3">
      <c r="A13" s="208" t="s">
        <v>360</v>
      </c>
      <c r="B13" s="208" t="s">
        <v>361</v>
      </c>
    </row>
    <row r="14" spans="1:2" x14ac:dyDescent="0.3">
      <c r="A14" s="208" t="s">
        <v>349</v>
      </c>
      <c r="B14" s="208" t="s">
        <v>362</v>
      </c>
    </row>
    <row r="15" spans="1:2" x14ac:dyDescent="0.3">
      <c r="A15" s="208" t="s">
        <v>363</v>
      </c>
      <c r="B15" s="208">
        <v>11338024</v>
      </c>
    </row>
    <row r="16" spans="1:2" x14ac:dyDescent="0.3">
      <c r="A16" t="s">
        <v>135</v>
      </c>
    </row>
    <row r="17" spans="1:1" x14ac:dyDescent="0.3">
      <c r="A17" t="s">
        <v>135</v>
      </c>
    </row>
  </sheetData>
  <mergeCells count="20">
    <mergeCell ref="A14"/>
    <mergeCell ref="B14"/>
    <mergeCell ref="A15"/>
    <mergeCell ref="B15"/>
    <mergeCell ref="A9"/>
    <mergeCell ref="B9"/>
    <mergeCell ref="A13"/>
    <mergeCell ref="B13"/>
    <mergeCell ref="A6"/>
    <mergeCell ref="B6"/>
    <mergeCell ref="A7"/>
    <mergeCell ref="B7"/>
    <mergeCell ref="A8"/>
    <mergeCell ref="B8"/>
    <mergeCell ref="A3"/>
    <mergeCell ref="B3"/>
    <mergeCell ref="A4"/>
    <mergeCell ref="B4"/>
    <mergeCell ref="A5"/>
    <mergeCell ref="B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6"/>
  <sheetViews>
    <sheetView zoomScale="70" zoomScaleNormal="70" workbookViewId="0">
      <selection activeCell="D76" sqref="D76"/>
    </sheetView>
  </sheetViews>
  <sheetFormatPr defaultColWidth="20.6640625" defaultRowHeight="14.4" x14ac:dyDescent="0.3"/>
  <cols>
    <col min="1" max="1" width="20.6640625" style="20" customWidth="1"/>
    <col min="2" max="16384" width="20.6640625" style="20"/>
  </cols>
  <sheetData>
    <row r="1" spans="1:48" x14ac:dyDescent="0.3">
      <c r="B1" s="20" t="s">
        <v>135</v>
      </c>
      <c r="N1" s="170" t="s">
        <v>133</v>
      </c>
      <c r="O1" s="171"/>
      <c r="P1" s="171"/>
      <c r="Q1" s="171"/>
      <c r="R1" s="171"/>
      <c r="S1" s="171"/>
      <c r="T1" s="171"/>
      <c r="U1" s="171"/>
      <c r="V1" s="171"/>
      <c r="W1" s="171"/>
      <c r="X1" s="172"/>
      <c r="Y1" s="172"/>
      <c r="AA1" s="177" t="s">
        <v>134</v>
      </c>
      <c r="AB1" s="178"/>
      <c r="AC1" s="178"/>
      <c r="AD1" s="178"/>
      <c r="AE1" s="178"/>
      <c r="AF1" s="178"/>
      <c r="AG1" s="178"/>
      <c r="AH1" s="178"/>
      <c r="AI1" s="178"/>
      <c r="AJ1" s="178"/>
      <c r="AK1" s="179"/>
      <c r="AL1" s="179"/>
    </row>
    <row r="2" spans="1:48" ht="72" x14ac:dyDescent="0.3">
      <c r="A2" s="211" t="s">
        <v>6</v>
      </c>
      <c r="B2" s="211" t="s">
        <v>142</v>
      </c>
      <c r="C2" s="211" t="s">
        <v>141</v>
      </c>
      <c r="D2" s="211" t="s">
        <v>169</v>
      </c>
      <c r="E2" s="211" t="s">
        <v>145</v>
      </c>
      <c r="F2" s="211" t="s">
        <v>144</v>
      </c>
      <c r="G2" s="211" t="s">
        <v>136</v>
      </c>
      <c r="I2" s="22" t="s">
        <v>146</v>
      </c>
      <c r="J2" s="23" t="s">
        <v>199</v>
      </c>
      <c r="K2" s="24" t="s">
        <v>200</v>
      </c>
      <c r="L2" s="22" t="s">
        <v>151</v>
      </c>
      <c r="N2" s="25" t="s">
        <v>152</v>
      </c>
      <c r="O2" s="26" t="s">
        <v>153</v>
      </c>
      <c r="P2" s="26" t="s">
        <v>154</v>
      </c>
      <c r="Q2" s="26" t="s">
        <v>155</v>
      </c>
      <c r="R2" s="26" t="s">
        <v>156</v>
      </c>
      <c r="S2" s="26" t="s">
        <v>55</v>
      </c>
      <c r="T2" s="26" t="s">
        <v>157</v>
      </c>
      <c r="U2" s="26" t="s">
        <v>158</v>
      </c>
      <c r="V2" s="26" t="s">
        <v>159</v>
      </c>
      <c r="W2" s="26" t="s">
        <v>160</v>
      </c>
      <c r="X2" s="24" t="s">
        <v>161</v>
      </c>
      <c r="Y2" s="27" t="s">
        <v>162</v>
      </c>
      <c r="AA2" s="28" t="s">
        <v>152</v>
      </c>
      <c r="AB2" s="29" t="s">
        <v>153</v>
      </c>
      <c r="AC2" s="29" t="s">
        <v>154</v>
      </c>
      <c r="AD2" s="29" t="s">
        <v>155</v>
      </c>
      <c r="AE2" s="29" t="s">
        <v>156</v>
      </c>
      <c r="AF2" s="29" t="s">
        <v>55</v>
      </c>
      <c r="AG2" s="29" t="s">
        <v>157</v>
      </c>
      <c r="AH2" s="29" t="s">
        <v>158</v>
      </c>
      <c r="AI2" s="29" t="s">
        <v>159</v>
      </c>
      <c r="AJ2" s="29" t="s">
        <v>160</v>
      </c>
      <c r="AK2" s="30" t="s">
        <v>161</v>
      </c>
      <c r="AL2" s="27" t="s">
        <v>162</v>
      </c>
      <c r="AR2" s="31"/>
      <c r="AS2" s="32" t="s">
        <v>201</v>
      </c>
      <c r="AT2" s="32" t="s">
        <v>202</v>
      </c>
      <c r="AU2" s="32" t="s">
        <v>203</v>
      </c>
      <c r="AV2" s="32" t="s">
        <v>204</v>
      </c>
    </row>
    <row r="3" spans="1:48" x14ac:dyDescent="0.3">
      <c r="A3" s="212"/>
      <c r="B3" s="212" t="s">
        <v>142</v>
      </c>
      <c r="C3" s="212" t="s">
        <v>141</v>
      </c>
      <c r="D3" s="212" t="s">
        <v>169</v>
      </c>
      <c r="E3" s="212" t="s">
        <v>145</v>
      </c>
      <c r="F3" s="212" t="s">
        <v>144</v>
      </c>
      <c r="G3" s="212"/>
      <c r="I3" s="165">
        <f t="shared" ref="I3:L3" si="0">SUM(I$4:I$13042)</f>
        <v>12130</v>
      </c>
      <c r="J3" s="166">
        <f t="shared" si="0"/>
        <v>6130</v>
      </c>
      <c r="K3" s="167">
        <f t="shared" si="0"/>
        <v>6000</v>
      </c>
      <c r="L3" s="165">
        <f t="shared" si="0"/>
        <v>0</v>
      </c>
      <c r="N3" s="173">
        <f>SUM(N$4:N$3042)</f>
        <v>6130</v>
      </c>
      <c r="O3" s="174">
        <f t="shared" ref="O3:Y3" si="1">SUM(O$4:O$3042)</f>
        <v>0</v>
      </c>
      <c r="P3" s="174">
        <f t="shared" si="1"/>
        <v>0</v>
      </c>
      <c r="Q3" s="174">
        <f t="shared" si="1"/>
        <v>0</v>
      </c>
      <c r="R3" s="174">
        <f t="shared" si="1"/>
        <v>0</v>
      </c>
      <c r="S3" s="174">
        <f t="shared" si="1"/>
        <v>0</v>
      </c>
      <c r="T3" s="174">
        <f t="shared" si="1"/>
        <v>0</v>
      </c>
      <c r="U3" s="174">
        <f t="shared" si="1"/>
        <v>0</v>
      </c>
      <c r="V3" s="174">
        <f t="shared" si="1"/>
        <v>0</v>
      </c>
      <c r="W3" s="174">
        <f t="shared" si="1"/>
        <v>0</v>
      </c>
      <c r="X3" s="175">
        <f t="shared" si="1"/>
        <v>0</v>
      </c>
      <c r="Y3" s="33">
        <f t="shared" si="1"/>
        <v>6130</v>
      </c>
      <c r="AA3" s="180">
        <f t="shared" ref="AA3:AL3" si="2">SUM(AA$4:AA$3042)</f>
        <v>6000</v>
      </c>
      <c r="AB3" s="181">
        <f t="shared" si="2"/>
        <v>0</v>
      </c>
      <c r="AC3" s="181">
        <f t="shared" si="2"/>
        <v>0</v>
      </c>
      <c r="AD3" s="181">
        <f t="shared" si="2"/>
        <v>0</v>
      </c>
      <c r="AE3" s="181">
        <f t="shared" si="2"/>
        <v>0</v>
      </c>
      <c r="AF3" s="181">
        <f t="shared" si="2"/>
        <v>0</v>
      </c>
      <c r="AG3" s="181">
        <f t="shared" si="2"/>
        <v>0</v>
      </c>
      <c r="AH3" s="181">
        <f t="shared" si="2"/>
        <v>0</v>
      </c>
      <c r="AI3" s="181">
        <f t="shared" si="2"/>
        <v>0</v>
      </c>
      <c r="AJ3" s="181">
        <f t="shared" si="2"/>
        <v>0</v>
      </c>
      <c r="AK3" s="182">
        <f t="shared" si="2"/>
        <v>0</v>
      </c>
      <c r="AL3" s="33">
        <f t="shared" si="2"/>
        <v>6000</v>
      </c>
      <c r="AR3" s="34" t="s">
        <v>205</v>
      </c>
      <c r="AS3" s="34">
        <f t="shared" ref="AS3:AT3" si="3">SUM(AS$4:AS$3042)</f>
        <v>4</v>
      </c>
      <c r="AT3" s="34">
        <f t="shared" si="3"/>
        <v>4</v>
      </c>
      <c r="AU3" s="34" t="s">
        <v>206</v>
      </c>
      <c r="AV3" s="34" t="s">
        <v>206</v>
      </c>
    </row>
    <row r="4" spans="1:48" hidden="1" x14ac:dyDescent="0.3">
      <c r="A4" s="40">
        <v>404</v>
      </c>
      <c r="B4" s="210" t="s">
        <v>207</v>
      </c>
      <c r="C4" s="210" t="s">
        <v>208</v>
      </c>
      <c r="D4" s="210">
        <v>1895</v>
      </c>
      <c r="E4" s="210" t="s">
        <v>209</v>
      </c>
      <c r="F4" s="210" t="s">
        <v>210</v>
      </c>
      <c r="G4" s="35" t="str">
        <f t="shared" ref="G4:G46" si="4">IF(ISNA($AR4),"Nincs rögzítve!",IF(AU4=0,"Hiányzik a rövidtávú terv!",IF(AV4=0,"Hiányzik a hosszútávú terv!",IF(AS4=AT4,"Kitöltés rendben!",IF(AS4&lt;&gt;AT4,"Kitöltési hiba!","Kitöltési hiba!")))))</f>
        <v>Nincs rögzítve!</v>
      </c>
      <c r="I4" s="168">
        <f t="shared" ref="I4:I46" si="5">J4+K4</f>
        <v>0</v>
      </c>
      <c r="J4" s="169">
        <f>SUMIF(F_SZV_1A!$F:$F,$C4,F_SZV_1A!$N:$N)</f>
        <v>0</v>
      </c>
      <c r="K4" s="169">
        <f>SUMIF(F_SZV_1A!$F:$F,$C4,F_SZV_1A!$O:$O)</f>
        <v>0</v>
      </c>
      <c r="L4" s="169">
        <f>SUMIF(F_SZV_1A!$F:$F,$C4,F_SZV_1A!$P:$P)</f>
        <v>0</v>
      </c>
      <c r="N4" s="169">
        <f>SUMIF(F_SZV_1A!$F:$F,$C4,F_SZV_1A!R:R)</f>
        <v>0</v>
      </c>
      <c r="O4" s="169">
        <f>SUMIF(F_SZV_1A!$F:$F,$C4,F_SZV_1A!S:S)</f>
        <v>0</v>
      </c>
      <c r="P4" s="169">
        <f>SUMIF(F_SZV_1A!$F:$F,$C4,F_SZV_1A!T:T)</f>
        <v>0</v>
      </c>
      <c r="Q4" s="169">
        <f>SUMIF(F_SZV_1A!$F:$F,$C4,F_SZV_1A!U:U)</f>
        <v>0</v>
      </c>
      <c r="R4" s="169">
        <f>SUMIF(F_SZV_1A!$F:$F,$C4,F_SZV_1A!V:V)</f>
        <v>0</v>
      </c>
      <c r="S4" s="169">
        <f>SUMIF(F_SZV_1A!$F:$F,$C4,F_SZV_1A!W:W)</f>
        <v>0</v>
      </c>
      <c r="T4" s="169">
        <f>SUMIF(F_SZV_1A!$F:$F,$C4,F_SZV_1A!X:X)</f>
        <v>0</v>
      </c>
      <c r="U4" s="169">
        <f>SUMIF(F_SZV_1A!$F:$F,$C4,F_SZV_1A!Y:Y)</f>
        <v>0</v>
      </c>
      <c r="V4" s="169">
        <f>SUMIF(F_SZV_1A!$F:$F,$C4,F_SZV_1A!Z:Z)</f>
        <v>0</v>
      </c>
      <c r="W4" s="169">
        <f>SUMIF(F_SZV_1A!$F:$F,$C4,F_SZV_1A!AA:AA)</f>
        <v>0</v>
      </c>
      <c r="X4" s="176">
        <f>SUMIF(F_SZV_1A!$F:$F,$C4,F_SZV_1A!AB:AB)</f>
        <v>0</v>
      </c>
      <c r="Y4" s="36">
        <f t="shared" ref="Y4:Y46" si="6">SUM(N4:X4)</f>
        <v>0</v>
      </c>
      <c r="AA4" s="183">
        <f>SUMIF(F_SZV_1A!$F:$F,$C4,F_SZV_1A!AF:AF)</f>
        <v>0</v>
      </c>
      <c r="AB4" s="183">
        <f>SUMIF(F_SZV_1A!$F:$F,$C4,F_SZV_1A!AG:AG)</f>
        <v>0</v>
      </c>
      <c r="AC4" s="183">
        <f>SUMIF(F_SZV_1A!$F:$F,$C4,F_SZV_1A!AH:AH)</f>
        <v>0</v>
      </c>
      <c r="AD4" s="183">
        <f>SUMIF(F_SZV_1A!$F:$F,$C4,F_SZV_1A!AI:AI)</f>
        <v>0</v>
      </c>
      <c r="AE4" s="183">
        <f>SUMIF(F_SZV_1A!$F:$F,$C4,F_SZV_1A!AJ:AJ)</f>
        <v>0</v>
      </c>
      <c r="AF4" s="183">
        <f>SUMIF(F_SZV_1A!$F:$F,$C4,F_SZV_1A!AK:AK)</f>
        <v>0</v>
      </c>
      <c r="AG4" s="183">
        <f>SUMIF(F_SZV_1A!$F:$F,$C4,F_SZV_1A!AL:AL)</f>
        <v>0</v>
      </c>
      <c r="AH4" s="183">
        <f>SUMIF(F_SZV_1A!$F:$F,$C4,F_SZV_1A!AM:AM)</f>
        <v>0</v>
      </c>
      <c r="AI4" s="183">
        <f>SUMIF(F_SZV_1A!$F:$F,$C4,F_SZV_1A!AN:AN)</f>
        <v>0</v>
      </c>
      <c r="AJ4" s="183">
        <f>SUMIF(F_SZV_1A!$F:$F,$C4,F_SZV_1A!AO:AO)</f>
        <v>0</v>
      </c>
      <c r="AK4" s="183">
        <f>SUMIF(F_SZV_1A!$F:$F,$C4,F_SZV_1A!AP:AP)</f>
        <v>0</v>
      </c>
      <c r="AL4" s="36">
        <f t="shared" ref="AL4:AL46" si="7">SUM(AA4:AK4)</f>
        <v>0</v>
      </c>
      <c r="AR4" s="21" t="e">
        <f>INDEX(F_SZV_1A!$G:$G,MATCH($C4,F_SZV_1A!$F:$F,0))</f>
        <v>#N/A</v>
      </c>
      <c r="AS4" s="21">
        <f>COUNTIF(F_SZV_1A!$AY$3:$AY$1499,$D4)</f>
        <v>0</v>
      </c>
      <c r="AT4" s="21">
        <f>SUMIF(F_SZV_1A!$AY$3:$AY$1499,$D4,F_SZV_1A!$CF$3:$CF$1499)</f>
        <v>0</v>
      </c>
      <c r="AU4" s="21">
        <f>SUMIF(F_SZV_1A!$AY:$AY,$D4,F_SZV_1A!$CG:$CG)</f>
        <v>0</v>
      </c>
      <c r="AV4" s="21">
        <f>SUMIF(F_SZV_1A!$AY:$AY,$D4,F_SZV_1A!$CG:$CG)</f>
        <v>0</v>
      </c>
    </row>
    <row r="5" spans="1:48" hidden="1" x14ac:dyDescent="0.3">
      <c r="A5" s="40">
        <v>405</v>
      </c>
      <c r="B5" s="210" t="s">
        <v>211</v>
      </c>
      <c r="C5" s="210" t="s">
        <v>212</v>
      </c>
      <c r="D5" s="210">
        <v>1896</v>
      </c>
      <c r="E5" s="210" t="s">
        <v>209</v>
      </c>
      <c r="F5" s="210" t="s">
        <v>213</v>
      </c>
      <c r="G5" s="35" t="str">
        <f t="shared" si="4"/>
        <v>Nincs rögzítve!</v>
      </c>
      <c r="I5" s="168">
        <f t="shared" si="5"/>
        <v>0</v>
      </c>
      <c r="J5" s="169">
        <f>SUMIF(F_SZV_1A!$F:$F,$C5,F_SZV_1A!$N:$N)</f>
        <v>0</v>
      </c>
      <c r="K5" s="169">
        <f>SUMIF(F_SZV_1A!$F:$F,$C5,F_SZV_1A!$O:$O)</f>
        <v>0</v>
      </c>
      <c r="L5" s="169">
        <f>SUMIF(F_SZV_1A!$F:$F,$C5,F_SZV_1A!$P:$P)</f>
        <v>0</v>
      </c>
      <c r="N5" s="169">
        <f>SUMIF(F_SZV_1A!$F:$F,$C5,F_SZV_1A!R:R)</f>
        <v>0</v>
      </c>
      <c r="O5" s="169">
        <f>SUMIF(F_SZV_1A!$F:$F,$C5,F_SZV_1A!S:S)</f>
        <v>0</v>
      </c>
      <c r="P5" s="169">
        <f>SUMIF(F_SZV_1A!$F:$F,$C5,F_SZV_1A!T:T)</f>
        <v>0</v>
      </c>
      <c r="Q5" s="169">
        <f>SUMIF(F_SZV_1A!$F:$F,$C5,F_SZV_1A!U:U)</f>
        <v>0</v>
      </c>
      <c r="R5" s="169">
        <f>SUMIF(F_SZV_1A!$F:$F,$C5,F_SZV_1A!V:V)</f>
        <v>0</v>
      </c>
      <c r="S5" s="169">
        <f>SUMIF(F_SZV_1A!$F:$F,$C5,F_SZV_1A!W:W)</f>
        <v>0</v>
      </c>
      <c r="T5" s="169">
        <f>SUMIF(F_SZV_1A!$F:$F,$C5,F_SZV_1A!X:X)</f>
        <v>0</v>
      </c>
      <c r="U5" s="169">
        <f>SUMIF(F_SZV_1A!$F:$F,$C5,F_SZV_1A!Y:Y)</f>
        <v>0</v>
      </c>
      <c r="V5" s="169">
        <f>SUMIF(F_SZV_1A!$F:$F,$C5,F_SZV_1A!Z:Z)</f>
        <v>0</v>
      </c>
      <c r="W5" s="169">
        <f>SUMIF(F_SZV_1A!$F:$F,$C5,F_SZV_1A!AA:AA)</f>
        <v>0</v>
      </c>
      <c r="X5" s="176">
        <f>SUMIF(F_SZV_1A!$F:$F,$C5,F_SZV_1A!AB:AB)</f>
        <v>0</v>
      </c>
      <c r="Y5" s="36">
        <f t="shared" si="6"/>
        <v>0</v>
      </c>
      <c r="AA5" s="183">
        <f>SUMIF(F_SZV_1A!$F:$F,$C5,F_SZV_1A!AF:AF)</f>
        <v>0</v>
      </c>
      <c r="AB5" s="183">
        <f>SUMIF(F_SZV_1A!$F:$F,$C5,F_SZV_1A!AG:AG)</f>
        <v>0</v>
      </c>
      <c r="AC5" s="183">
        <f>SUMIF(F_SZV_1A!$F:$F,$C5,F_SZV_1A!AH:AH)</f>
        <v>0</v>
      </c>
      <c r="AD5" s="183">
        <f>SUMIF(F_SZV_1A!$F:$F,$C5,F_SZV_1A!AI:AI)</f>
        <v>0</v>
      </c>
      <c r="AE5" s="183">
        <f>SUMIF(F_SZV_1A!$F:$F,$C5,F_SZV_1A!AJ:AJ)</f>
        <v>0</v>
      </c>
      <c r="AF5" s="183">
        <f>SUMIF(F_SZV_1A!$F:$F,$C5,F_SZV_1A!AK:AK)</f>
        <v>0</v>
      </c>
      <c r="AG5" s="183">
        <f>SUMIF(F_SZV_1A!$F:$F,$C5,F_SZV_1A!AL:AL)</f>
        <v>0</v>
      </c>
      <c r="AH5" s="183">
        <f>SUMIF(F_SZV_1A!$F:$F,$C5,F_SZV_1A!AM:AM)</f>
        <v>0</v>
      </c>
      <c r="AI5" s="183">
        <f>SUMIF(F_SZV_1A!$F:$F,$C5,F_SZV_1A!AN:AN)</f>
        <v>0</v>
      </c>
      <c r="AJ5" s="183">
        <f>SUMIF(F_SZV_1A!$F:$F,$C5,F_SZV_1A!AO:AO)</f>
        <v>0</v>
      </c>
      <c r="AK5" s="183">
        <f>SUMIF(F_SZV_1A!$F:$F,$C5,F_SZV_1A!AP:AP)</f>
        <v>0</v>
      </c>
      <c r="AL5" s="36">
        <f t="shared" si="7"/>
        <v>0</v>
      </c>
      <c r="AR5" s="21" t="e">
        <f>INDEX(F_SZV_1A!$G:$G,MATCH($C5,F_SZV_1A!$F:$F,0))</f>
        <v>#N/A</v>
      </c>
      <c r="AS5" s="21">
        <f>COUNTIF(F_SZV_1A!$AY$3:$AY$1499,$D5)</f>
        <v>0</v>
      </c>
      <c r="AT5" s="21">
        <f>SUMIF(F_SZV_1A!$AY$3:$AY$1499,$D5,F_SZV_1A!$CF$3:$CF$1499)</f>
        <v>0</v>
      </c>
      <c r="AU5" s="21">
        <f>SUMIF(F_SZV_1A!$AY:$AY,$D5,F_SZV_1A!$CG:$CG)</f>
        <v>0</v>
      </c>
      <c r="AV5" s="21">
        <f>SUMIF(F_SZV_1A!$AY:$AY,$D5,F_SZV_1A!$CG:$CG)</f>
        <v>0</v>
      </c>
    </row>
    <row r="6" spans="1:48" hidden="1" x14ac:dyDescent="0.3">
      <c r="A6" s="40">
        <v>406</v>
      </c>
      <c r="B6" s="210" t="s">
        <v>214</v>
      </c>
      <c r="C6" s="210" t="s">
        <v>215</v>
      </c>
      <c r="D6" s="210">
        <v>1897</v>
      </c>
      <c r="E6" s="210" t="s">
        <v>209</v>
      </c>
      <c r="F6" s="210" t="s">
        <v>216</v>
      </c>
      <c r="G6" s="35" t="str">
        <f t="shared" si="4"/>
        <v>Nincs rögzítve!</v>
      </c>
      <c r="I6" s="168">
        <f t="shared" si="5"/>
        <v>0</v>
      </c>
      <c r="J6" s="169">
        <f>SUMIF(F_SZV_1A!$F:$F,$C6,F_SZV_1A!$N:$N)</f>
        <v>0</v>
      </c>
      <c r="K6" s="169">
        <f>SUMIF(F_SZV_1A!$F:$F,$C6,F_SZV_1A!$O:$O)</f>
        <v>0</v>
      </c>
      <c r="L6" s="169">
        <f>SUMIF(F_SZV_1A!$F:$F,$C6,F_SZV_1A!$P:$P)</f>
        <v>0</v>
      </c>
      <c r="N6" s="169">
        <f>SUMIF(F_SZV_1A!$F:$F,$C6,F_SZV_1A!R:R)</f>
        <v>0</v>
      </c>
      <c r="O6" s="169">
        <f>SUMIF(F_SZV_1A!$F:$F,$C6,F_SZV_1A!S:S)</f>
        <v>0</v>
      </c>
      <c r="P6" s="169">
        <f>SUMIF(F_SZV_1A!$F:$F,$C6,F_SZV_1A!T:T)</f>
        <v>0</v>
      </c>
      <c r="Q6" s="169">
        <f>SUMIF(F_SZV_1A!$F:$F,$C6,F_SZV_1A!U:U)</f>
        <v>0</v>
      </c>
      <c r="R6" s="169">
        <f>SUMIF(F_SZV_1A!$F:$F,$C6,F_SZV_1A!V:V)</f>
        <v>0</v>
      </c>
      <c r="S6" s="169">
        <f>SUMIF(F_SZV_1A!$F:$F,$C6,F_SZV_1A!W:W)</f>
        <v>0</v>
      </c>
      <c r="T6" s="169">
        <f>SUMIF(F_SZV_1A!$F:$F,$C6,F_SZV_1A!X:X)</f>
        <v>0</v>
      </c>
      <c r="U6" s="169">
        <f>SUMIF(F_SZV_1A!$F:$F,$C6,F_SZV_1A!Y:Y)</f>
        <v>0</v>
      </c>
      <c r="V6" s="169">
        <f>SUMIF(F_SZV_1A!$F:$F,$C6,F_SZV_1A!Z:Z)</f>
        <v>0</v>
      </c>
      <c r="W6" s="169">
        <f>SUMIF(F_SZV_1A!$F:$F,$C6,F_SZV_1A!AA:AA)</f>
        <v>0</v>
      </c>
      <c r="X6" s="176">
        <f>SUMIF(F_SZV_1A!$F:$F,$C6,F_SZV_1A!AB:AB)</f>
        <v>0</v>
      </c>
      <c r="Y6" s="36">
        <f t="shared" si="6"/>
        <v>0</v>
      </c>
      <c r="AA6" s="183">
        <f>SUMIF(F_SZV_1A!$F:$F,$C6,F_SZV_1A!AF:AF)</f>
        <v>0</v>
      </c>
      <c r="AB6" s="183">
        <f>SUMIF(F_SZV_1A!$F:$F,$C6,F_SZV_1A!AG:AG)</f>
        <v>0</v>
      </c>
      <c r="AC6" s="183">
        <f>SUMIF(F_SZV_1A!$F:$F,$C6,F_SZV_1A!AH:AH)</f>
        <v>0</v>
      </c>
      <c r="AD6" s="183">
        <f>SUMIF(F_SZV_1A!$F:$F,$C6,F_SZV_1A!AI:AI)</f>
        <v>0</v>
      </c>
      <c r="AE6" s="183">
        <f>SUMIF(F_SZV_1A!$F:$F,$C6,F_SZV_1A!AJ:AJ)</f>
        <v>0</v>
      </c>
      <c r="AF6" s="183">
        <f>SUMIF(F_SZV_1A!$F:$F,$C6,F_SZV_1A!AK:AK)</f>
        <v>0</v>
      </c>
      <c r="AG6" s="183">
        <f>SUMIF(F_SZV_1A!$F:$F,$C6,F_SZV_1A!AL:AL)</f>
        <v>0</v>
      </c>
      <c r="AH6" s="183">
        <f>SUMIF(F_SZV_1A!$F:$F,$C6,F_SZV_1A!AM:AM)</f>
        <v>0</v>
      </c>
      <c r="AI6" s="183">
        <f>SUMIF(F_SZV_1A!$F:$F,$C6,F_SZV_1A!AN:AN)</f>
        <v>0</v>
      </c>
      <c r="AJ6" s="183">
        <f>SUMIF(F_SZV_1A!$F:$F,$C6,F_SZV_1A!AO:AO)</f>
        <v>0</v>
      </c>
      <c r="AK6" s="183">
        <f>SUMIF(F_SZV_1A!$F:$F,$C6,F_SZV_1A!AP:AP)</f>
        <v>0</v>
      </c>
      <c r="AL6" s="36">
        <f t="shared" si="7"/>
        <v>0</v>
      </c>
      <c r="AR6" s="21" t="e">
        <f>INDEX(F_SZV_1A!$G:$G,MATCH($C6,F_SZV_1A!$F:$F,0))</f>
        <v>#N/A</v>
      </c>
      <c r="AS6" s="21">
        <f>COUNTIF(F_SZV_1A!$AY$3:$AY$1499,$D6)</f>
        <v>0</v>
      </c>
      <c r="AT6" s="21">
        <f>SUMIF(F_SZV_1A!$AY$3:$AY$1499,$D6,F_SZV_1A!$CF$3:$CF$1499)</f>
        <v>0</v>
      </c>
      <c r="AU6" s="21">
        <f>SUMIF(F_SZV_1A!$AY:$AY,$D6,F_SZV_1A!$CG:$CG)</f>
        <v>0</v>
      </c>
      <c r="AV6" s="21">
        <f>SUMIF(F_SZV_1A!$AY:$AY,$D6,F_SZV_1A!$CG:$CG)</f>
        <v>0</v>
      </c>
    </row>
    <row r="7" spans="1:48" hidden="1" x14ac:dyDescent="0.3">
      <c r="A7" s="40">
        <v>407</v>
      </c>
      <c r="B7" s="210" t="s">
        <v>217</v>
      </c>
      <c r="C7" s="210" t="s">
        <v>218</v>
      </c>
      <c r="D7" s="210">
        <v>1898</v>
      </c>
      <c r="E7" s="210" t="s">
        <v>209</v>
      </c>
      <c r="F7" s="210" t="s">
        <v>219</v>
      </c>
      <c r="G7" s="35" t="str">
        <f t="shared" si="4"/>
        <v>Nincs rögzítve!</v>
      </c>
      <c r="I7" s="168">
        <f t="shared" si="5"/>
        <v>0</v>
      </c>
      <c r="J7" s="169">
        <f>SUMIF(F_SZV_1A!$F:$F,$C7,F_SZV_1A!$N:$N)</f>
        <v>0</v>
      </c>
      <c r="K7" s="169">
        <f>SUMIF(F_SZV_1A!$F:$F,$C7,F_SZV_1A!$O:$O)</f>
        <v>0</v>
      </c>
      <c r="L7" s="169">
        <f>SUMIF(F_SZV_1A!$F:$F,$C7,F_SZV_1A!$P:$P)</f>
        <v>0</v>
      </c>
      <c r="N7" s="169">
        <f>SUMIF(F_SZV_1A!$F:$F,$C7,F_SZV_1A!R:R)</f>
        <v>0</v>
      </c>
      <c r="O7" s="169">
        <f>SUMIF(F_SZV_1A!$F:$F,$C7,F_SZV_1A!S:S)</f>
        <v>0</v>
      </c>
      <c r="P7" s="169">
        <f>SUMIF(F_SZV_1A!$F:$F,$C7,F_SZV_1A!T:T)</f>
        <v>0</v>
      </c>
      <c r="Q7" s="169">
        <f>SUMIF(F_SZV_1A!$F:$F,$C7,F_SZV_1A!U:U)</f>
        <v>0</v>
      </c>
      <c r="R7" s="169">
        <f>SUMIF(F_SZV_1A!$F:$F,$C7,F_SZV_1A!V:V)</f>
        <v>0</v>
      </c>
      <c r="S7" s="169">
        <f>SUMIF(F_SZV_1A!$F:$F,$C7,F_SZV_1A!W:W)</f>
        <v>0</v>
      </c>
      <c r="T7" s="169">
        <f>SUMIF(F_SZV_1A!$F:$F,$C7,F_SZV_1A!X:X)</f>
        <v>0</v>
      </c>
      <c r="U7" s="169">
        <f>SUMIF(F_SZV_1A!$F:$F,$C7,F_SZV_1A!Y:Y)</f>
        <v>0</v>
      </c>
      <c r="V7" s="169">
        <f>SUMIF(F_SZV_1A!$F:$F,$C7,F_SZV_1A!Z:Z)</f>
        <v>0</v>
      </c>
      <c r="W7" s="169">
        <f>SUMIF(F_SZV_1A!$F:$F,$C7,F_SZV_1A!AA:AA)</f>
        <v>0</v>
      </c>
      <c r="X7" s="176">
        <f>SUMIF(F_SZV_1A!$F:$F,$C7,F_SZV_1A!AB:AB)</f>
        <v>0</v>
      </c>
      <c r="Y7" s="36">
        <f t="shared" si="6"/>
        <v>0</v>
      </c>
      <c r="AA7" s="183">
        <f>SUMIF(F_SZV_1A!$F:$F,$C7,F_SZV_1A!AF:AF)</f>
        <v>0</v>
      </c>
      <c r="AB7" s="183">
        <f>SUMIF(F_SZV_1A!$F:$F,$C7,F_SZV_1A!AG:AG)</f>
        <v>0</v>
      </c>
      <c r="AC7" s="183">
        <f>SUMIF(F_SZV_1A!$F:$F,$C7,F_SZV_1A!AH:AH)</f>
        <v>0</v>
      </c>
      <c r="AD7" s="183">
        <f>SUMIF(F_SZV_1A!$F:$F,$C7,F_SZV_1A!AI:AI)</f>
        <v>0</v>
      </c>
      <c r="AE7" s="183">
        <f>SUMIF(F_SZV_1A!$F:$F,$C7,F_SZV_1A!AJ:AJ)</f>
        <v>0</v>
      </c>
      <c r="AF7" s="183">
        <f>SUMIF(F_SZV_1A!$F:$F,$C7,F_SZV_1A!AK:AK)</f>
        <v>0</v>
      </c>
      <c r="AG7" s="183">
        <f>SUMIF(F_SZV_1A!$F:$F,$C7,F_SZV_1A!AL:AL)</f>
        <v>0</v>
      </c>
      <c r="AH7" s="183">
        <f>SUMIF(F_SZV_1A!$F:$F,$C7,F_SZV_1A!AM:AM)</f>
        <v>0</v>
      </c>
      <c r="AI7" s="183">
        <f>SUMIF(F_SZV_1A!$F:$F,$C7,F_SZV_1A!AN:AN)</f>
        <v>0</v>
      </c>
      <c r="AJ7" s="183">
        <f>SUMIF(F_SZV_1A!$F:$F,$C7,F_SZV_1A!AO:AO)</f>
        <v>0</v>
      </c>
      <c r="AK7" s="183">
        <f>SUMIF(F_SZV_1A!$F:$F,$C7,F_SZV_1A!AP:AP)</f>
        <v>0</v>
      </c>
      <c r="AL7" s="36">
        <f t="shared" si="7"/>
        <v>0</v>
      </c>
      <c r="AR7" s="21" t="e">
        <f>INDEX(F_SZV_1A!$G:$G,MATCH($C7,F_SZV_1A!$F:$F,0))</f>
        <v>#N/A</v>
      </c>
      <c r="AS7" s="21">
        <f>COUNTIF(F_SZV_1A!$AY$3:$AY$1499,$D7)</f>
        <v>0</v>
      </c>
      <c r="AT7" s="21">
        <f>SUMIF(F_SZV_1A!$AY$3:$AY$1499,$D7,F_SZV_1A!$CF$3:$CF$1499)</f>
        <v>0</v>
      </c>
      <c r="AU7" s="21">
        <f>SUMIF(F_SZV_1A!$AY:$AY,$D7,F_SZV_1A!$CG:$CG)</f>
        <v>0</v>
      </c>
      <c r="AV7" s="21">
        <f>SUMIF(F_SZV_1A!$AY:$AY,$D7,F_SZV_1A!$CG:$CG)</f>
        <v>0</v>
      </c>
    </row>
    <row r="8" spans="1:48" hidden="1" x14ac:dyDescent="0.3">
      <c r="A8" s="40">
        <v>408</v>
      </c>
      <c r="B8" s="210" t="s">
        <v>220</v>
      </c>
      <c r="C8" s="210" t="s">
        <v>221</v>
      </c>
      <c r="D8" s="210">
        <v>1899</v>
      </c>
      <c r="E8" s="210" t="s">
        <v>209</v>
      </c>
      <c r="F8" s="210" t="s">
        <v>222</v>
      </c>
      <c r="G8" s="35" t="str">
        <f t="shared" si="4"/>
        <v>Nincs rögzítve!</v>
      </c>
      <c r="I8" s="168">
        <f t="shared" si="5"/>
        <v>0</v>
      </c>
      <c r="J8" s="169">
        <f>SUMIF(F_SZV_1A!$F:$F,$C8,F_SZV_1A!$N:$N)</f>
        <v>0</v>
      </c>
      <c r="K8" s="169">
        <f>SUMIF(F_SZV_1A!$F:$F,$C8,F_SZV_1A!$O:$O)</f>
        <v>0</v>
      </c>
      <c r="L8" s="169">
        <f>SUMIF(F_SZV_1A!$F:$F,$C8,F_SZV_1A!$P:$P)</f>
        <v>0</v>
      </c>
      <c r="N8" s="169">
        <f>SUMIF(F_SZV_1A!$F:$F,$C8,F_SZV_1A!R:R)</f>
        <v>0</v>
      </c>
      <c r="O8" s="169">
        <f>SUMIF(F_SZV_1A!$F:$F,$C8,F_SZV_1A!S:S)</f>
        <v>0</v>
      </c>
      <c r="P8" s="169">
        <f>SUMIF(F_SZV_1A!$F:$F,$C8,F_SZV_1A!T:T)</f>
        <v>0</v>
      </c>
      <c r="Q8" s="169">
        <f>SUMIF(F_SZV_1A!$F:$F,$C8,F_SZV_1A!U:U)</f>
        <v>0</v>
      </c>
      <c r="R8" s="169">
        <f>SUMIF(F_SZV_1A!$F:$F,$C8,F_SZV_1A!V:V)</f>
        <v>0</v>
      </c>
      <c r="S8" s="169">
        <f>SUMIF(F_SZV_1A!$F:$F,$C8,F_SZV_1A!W:W)</f>
        <v>0</v>
      </c>
      <c r="T8" s="169">
        <f>SUMIF(F_SZV_1A!$F:$F,$C8,F_SZV_1A!X:X)</f>
        <v>0</v>
      </c>
      <c r="U8" s="169">
        <f>SUMIF(F_SZV_1A!$F:$F,$C8,F_SZV_1A!Y:Y)</f>
        <v>0</v>
      </c>
      <c r="V8" s="169">
        <f>SUMIF(F_SZV_1A!$F:$F,$C8,F_SZV_1A!Z:Z)</f>
        <v>0</v>
      </c>
      <c r="W8" s="169">
        <f>SUMIF(F_SZV_1A!$F:$F,$C8,F_SZV_1A!AA:AA)</f>
        <v>0</v>
      </c>
      <c r="X8" s="176">
        <f>SUMIF(F_SZV_1A!$F:$F,$C8,F_SZV_1A!AB:AB)</f>
        <v>0</v>
      </c>
      <c r="Y8" s="36">
        <f t="shared" si="6"/>
        <v>0</v>
      </c>
      <c r="AA8" s="183">
        <f>SUMIF(F_SZV_1A!$F:$F,$C8,F_SZV_1A!AF:AF)</f>
        <v>0</v>
      </c>
      <c r="AB8" s="183">
        <f>SUMIF(F_SZV_1A!$F:$F,$C8,F_SZV_1A!AG:AG)</f>
        <v>0</v>
      </c>
      <c r="AC8" s="183">
        <f>SUMIF(F_SZV_1A!$F:$F,$C8,F_SZV_1A!AH:AH)</f>
        <v>0</v>
      </c>
      <c r="AD8" s="183">
        <f>SUMIF(F_SZV_1A!$F:$F,$C8,F_SZV_1A!AI:AI)</f>
        <v>0</v>
      </c>
      <c r="AE8" s="183">
        <f>SUMIF(F_SZV_1A!$F:$F,$C8,F_SZV_1A!AJ:AJ)</f>
        <v>0</v>
      </c>
      <c r="AF8" s="183">
        <f>SUMIF(F_SZV_1A!$F:$F,$C8,F_SZV_1A!AK:AK)</f>
        <v>0</v>
      </c>
      <c r="AG8" s="183">
        <f>SUMIF(F_SZV_1A!$F:$F,$C8,F_SZV_1A!AL:AL)</f>
        <v>0</v>
      </c>
      <c r="AH8" s="183">
        <f>SUMIF(F_SZV_1A!$F:$F,$C8,F_SZV_1A!AM:AM)</f>
        <v>0</v>
      </c>
      <c r="AI8" s="183">
        <f>SUMIF(F_SZV_1A!$F:$F,$C8,F_SZV_1A!AN:AN)</f>
        <v>0</v>
      </c>
      <c r="AJ8" s="183">
        <f>SUMIF(F_SZV_1A!$F:$F,$C8,F_SZV_1A!AO:AO)</f>
        <v>0</v>
      </c>
      <c r="AK8" s="183">
        <f>SUMIF(F_SZV_1A!$F:$F,$C8,F_SZV_1A!AP:AP)</f>
        <v>0</v>
      </c>
      <c r="AL8" s="36">
        <f t="shared" si="7"/>
        <v>0</v>
      </c>
      <c r="AR8" s="21" t="e">
        <f>INDEX(F_SZV_1A!$G:$G,MATCH($C8,F_SZV_1A!$F:$F,0))</f>
        <v>#N/A</v>
      </c>
      <c r="AS8" s="21">
        <f>COUNTIF(F_SZV_1A!$AY$3:$AY$1499,$D8)</f>
        <v>0</v>
      </c>
      <c r="AT8" s="21">
        <f>SUMIF(F_SZV_1A!$AY$3:$AY$1499,$D8,F_SZV_1A!$CF$3:$CF$1499)</f>
        <v>0</v>
      </c>
      <c r="AU8" s="21">
        <f>SUMIF(F_SZV_1A!$AY:$AY,$D8,F_SZV_1A!$CG:$CG)</f>
        <v>0</v>
      </c>
      <c r="AV8" s="21">
        <f>SUMIF(F_SZV_1A!$AY:$AY,$D8,F_SZV_1A!$CG:$CG)</f>
        <v>0</v>
      </c>
    </row>
    <row r="9" spans="1:48" hidden="1" x14ac:dyDescent="0.3">
      <c r="A9" s="40">
        <v>409</v>
      </c>
      <c r="B9" s="210" t="s">
        <v>223</v>
      </c>
      <c r="C9" s="210" t="s">
        <v>224</v>
      </c>
      <c r="D9" s="210">
        <v>1900</v>
      </c>
      <c r="E9" s="210" t="s">
        <v>209</v>
      </c>
      <c r="F9" s="210" t="s">
        <v>225</v>
      </c>
      <c r="G9" s="35" t="str">
        <f t="shared" si="4"/>
        <v>Nincs rögzítve!</v>
      </c>
      <c r="I9" s="168">
        <f t="shared" si="5"/>
        <v>0</v>
      </c>
      <c r="J9" s="169">
        <f>SUMIF(F_SZV_1A!$F:$F,$C9,F_SZV_1A!$N:$N)</f>
        <v>0</v>
      </c>
      <c r="K9" s="169">
        <f>SUMIF(F_SZV_1A!$F:$F,$C9,F_SZV_1A!$O:$O)</f>
        <v>0</v>
      </c>
      <c r="L9" s="169">
        <f>SUMIF(F_SZV_1A!$F:$F,$C9,F_SZV_1A!$P:$P)</f>
        <v>0</v>
      </c>
      <c r="N9" s="169">
        <f>SUMIF(F_SZV_1A!$F:$F,$C9,F_SZV_1A!R:R)</f>
        <v>0</v>
      </c>
      <c r="O9" s="169">
        <f>SUMIF(F_SZV_1A!$F:$F,$C9,F_SZV_1A!S:S)</f>
        <v>0</v>
      </c>
      <c r="P9" s="169">
        <f>SUMIF(F_SZV_1A!$F:$F,$C9,F_SZV_1A!T:T)</f>
        <v>0</v>
      </c>
      <c r="Q9" s="169">
        <f>SUMIF(F_SZV_1A!$F:$F,$C9,F_SZV_1A!U:U)</f>
        <v>0</v>
      </c>
      <c r="R9" s="169">
        <f>SUMIF(F_SZV_1A!$F:$F,$C9,F_SZV_1A!V:V)</f>
        <v>0</v>
      </c>
      <c r="S9" s="169">
        <f>SUMIF(F_SZV_1A!$F:$F,$C9,F_SZV_1A!W:W)</f>
        <v>0</v>
      </c>
      <c r="T9" s="169">
        <f>SUMIF(F_SZV_1A!$F:$F,$C9,F_SZV_1A!X:X)</f>
        <v>0</v>
      </c>
      <c r="U9" s="169">
        <f>SUMIF(F_SZV_1A!$F:$F,$C9,F_SZV_1A!Y:Y)</f>
        <v>0</v>
      </c>
      <c r="V9" s="169">
        <f>SUMIF(F_SZV_1A!$F:$F,$C9,F_SZV_1A!Z:Z)</f>
        <v>0</v>
      </c>
      <c r="W9" s="169">
        <f>SUMIF(F_SZV_1A!$F:$F,$C9,F_SZV_1A!AA:AA)</f>
        <v>0</v>
      </c>
      <c r="X9" s="176">
        <f>SUMIF(F_SZV_1A!$F:$F,$C9,F_SZV_1A!AB:AB)</f>
        <v>0</v>
      </c>
      <c r="Y9" s="36">
        <f t="shared" si="6"/>
        <v>0</v>
      </c>
      <c r="AA9" s="183">
        <f>SUMIF(F_SZV_1A!$F:$F,$C9,F_SZV_1A!AF:AF)</f>
        <v>0</v>
      </c>
      <c r="AB9" s="183">
        <f>SUMIF(F_SZV_1A!$F:$F,$C9,F_SZV_1A!AG:AG)</f>
        <v>0</v>
      </c>
      <c r="AC9" s="183">
        <f>SUMIF(F_SZV_1A!$F:$F,$C9,F_SZV_1A!AH:AH)</f>
        <v>0</v>
      </c>
      <c r="AD9" s="183">
        <f>SUMIF(F_SZV_1A!$F:$F,$C9,F_SZV_1A!AI:AI)</f>
        <v>0</v>
      </c>
      <c r="AE9" s="183">
        <f>SUMIF(F_SZV_1A!$F:$F,$C9,F_SZV_1A!AJ:AJ)</f>
        <v>0</v>
      </c>
      <c r="AF9" s="183">
        <f>SUMIF(F_SZV_1A!$F:$F,$C9,F_SZV_1A!AK:AK)</f>
        <v>0</v>
      </c>
      <c r="AG9" s="183">
        <f>SUMIF(F_SZV_1A!$F:$F,$C9,F_SZV_1A!AL:AL)</f>
        <v>0</v>
      </c>
      <c r="AH9" s="183">
        <f>SUMIF(F_SZV_1A!$F:$F,$C9,F_SZV_1A!AM:AM)</f>
        <v>0</v>
      </c>
      <c r="AI9" s="183">
        <f>SUMIF(F_SZV_1A!$F:$F,$C9,F_SZV_1A!AN:AN)</f>
        <v>0</v>
      </c>
      <c r="AJ9" s="183">
        <f>SUMIF(F_SZV_1A!$F:$F,$C9,F_SZV_1A!AO:AO)</f>
        <v>0</v>
      </c>
      <c r="AK9" s="183">
        <f>SUMIF(F_SZV_1A!$F:$F,$C9,F_SZV_1A!AP:AP)</f>
        <v>0</v>
      </c>
      <c r="AL9" s="36">
        <f t="shared" si="7"/>
        <v>0</v>
      </c>
      <c r="AR9" s="21" t="e">
        <f>INDEX(F_SZV_1A!$G:$G,MATCH($C9,F_SZV_1A!$F:$F,0))</f>
        <v>#N/A</v>
      </c>
      <c r="AS9" s="21">
        <f>COUNTIF(F_SZV_1A!$AY$3:$AY$1499,$D9)</f>
        <v>0</v>
      </c>
      <c r="AT9" s="21">
        <f>SUMIF(F_SZV_1A!$AY$3:$AY$1499,$D9,F_SZV_1A!$CF$3:$CF$1499)</f>
        <v>0</v>
      </c>
      <c r="AU9" s="21">
        <f>SUMIF(F_SZV_1A!$AY:$AY,$D9,F_SZV_1A!$CG:$CG)</f>
        <v>0</v>
      </c>
      <c r="AV9" s="21">
        <f>SUMIF(F_SZV_1A!$AY:$AY,$D9,F_SZV_1A!$CG:$CG)</f>
        <v>0</v>
      </c>
    </row>
    <row r="10" spans="1:48" hidden="1" x14ac:dyDescent="0.3">
      <c r="A10" s="40">
        <v>410</v>
      </c>
      <c r="B10" s="210" t="s">
        <v>226</v>
      </c>
      <c r="C10" s="210" t="s">
        <v>227</v>
      </c>
      <c r="D10" s="210">
        <v>1901</v>
      </c>
      <c r="E10" s="210" t="s">
        <v>209</v>
      </c>
      <c r="F10" s="210" t="s">
        <v>228</v>
      </c>
      <c r="G10" s="35" t="str">
        <f t="shared" si="4"/>
        <v>Nincs rögzítve!</v>
      </c>
      <c r="I10" s="168">
        <f t="shared" si="5"/>
        <v>0</v>
      </c>
      <c r="J10" s="169">
        <f>SUMIF(F_SZV_1A!$F:$F,$C10,F_SZV_1A!$N:$N)</f>
        <v>0</v>
      </c>
      <c r="K10" s="169">
        <f>SUMIF(F_SZV_1A!$F:$F,$C10,F_SZV_1A!$O:$O)</f>
        <v>0</v>
      </c>
      <c r="L10" s="169">
        <f>SUMIF(F_SZV_1A!$F:$F,$C10,F_SZV_1A!$P:$P)</f>
        <v>0</v>
      </c>
      <c r="N10" s="169">
        <f>SUMIF(F_SZV_1A!$F:$F,$C10,F_SZV_1A!R:R)</f>
        <v>0</v>
      </c>
      <c r="O10" s="169">
        <f>SUMIF(F_SZV_1A!$F:$F,$C10,F_SZV_1A!S:S)</f>
        <v>0</v>
      </c>
      <c r="P10" s="169">
        <f>SUMIF(F_SZV_1A!$F:$F,$C10,F_SZV_1A!T:T)</f>
        <v>0</v>
      </c>
      <c r="Q10" s="169">
        <f>SUMIF(F_SZV_1A!$F:$F,$C10,F_SZV_1A!U:U)</f>
        <v>0</v>
      </c>
      <c r="R10" s="169">
        <f>SUMIF(F_SZV_1A!$F:$F,$C10,F_SZV_1A!V:V)</f>
        <v>0</v>
      </c>
      <c r="S10" s="169">
        <f>SUMIF(F_SZV_1A!$F:$F,$C10,F_SZV_1A!W:W)</f>
        <v>0</v>
      </c>
      <c r="T10" s="169">
        <f>SUMIF(F_SZV_1A!$F:$F,$C10,F_SZV_1A!X:X)</f>
        <v>0</v>
      </c>
      <c r="U10" s="169">
        <f>SUMIF(F_SZV_1A!$F:$F,$C10,F_SZV_1A!Y:Y)</f>
        <v>0</v>
      </c>
      <c r="V10" s="169">
        <f>SUMIF(F_SZV_1A!$F:$F,$C10,F_SZV_1A!Z:Z)</f>
        <v>0</v>
      </c>
      <c r="W10" s="169">
        <f>SUMIF(F_SZV_1A!$F:$F,$C10,F_SZV_1A!AA:AA)</f>
        <v>0</v>
      </c>
      <c r="X10" s="176">
        <f>SUMIF(F_SZV_1A!$F:$F,$C10,F_SZV_1A!AB:AB)</f>
        <v>0</v>
      </c>
      <c r="Y10" s="36">
        <f t="shared" si="6"/>
        <v>0</v>
      </c>
      <c r="AA10" s="183">
        <f>SUMIF(F_SZV_1A!$F:$F,$C10,F_SZV_1A!AF:AF)</f>
        <v>0</v>
      </c>
      <c r="AB10" s="183">
        <f>SUMIF(F_SZV_1A!$F:$F,$C10,F_SZV_1A!AG:AG)</f>
        <v>0</v>
      </c>
      <c r="AC10" s="183">
        <f>SUMIF(F_SZV_1A!$F:$F,$C10,F_SZV_1A!AH:AH)</f>
        <v>0</v>
      </c>
      <c r="AD10" s="183">
        <f>SUMIF(F_SZV_1A!$F:$F,$C10,F_SZV_1A!AI:AI)</f>
        <v>0</v>
      </c>
      <c r="AE10" s="183">
        <f>SUMIF(F_SZV_1A!$F:$F,$C10,F_SZV_1A!AJ:AJ)</f>
        <v>0</v>
      </c>
      <c r="AF10" s="183">
        <f>SUMIF(F_SZV_1A!$F:$F,$C10,F_SZV_1A!AK:AK)</f>
        <v>0</v>
      </c>
      <c r="AG10" s="183">
        <f>SUMIF(F_SZV_1A!$F:$F,$C10,F_SZV_1A!AL:AL)</f>
        <v>0</v>
      </c>
      <c r="AH10" s="183">
        <f>SUMIF(F_SZV_1A!$F:$F,$C10,F_SZV_1A!AM:AM)</f>
        <v>0</v>
      </c>
      <c r="AI10" s="183">
        <f>SUMIF(F_SZV_1A!$F:$F,$C10,F_SZV_1A!AN:AN)</f>
        <v>0</v>
      </c>
      <c r="AJ10" s="183">
        <f>SUMIF(F_SZV_1A!$F:$F,$C10,F_SZV_1A!AO:AO)</f>
        <v>0</v>
      </c>
      <c r="AK10" s="183">
        <f>SUMIF(F_SZV_1A!$F:$F,$C10,F_SZV_1A!AP:AP)</f>
        <v>0</v>
      </c>
      <c r="AL10" s="36">
        <f t="shared" si="7"/>
        <v>0</v>
      </c>
      <c r="AR10" s="21" t="e">
        <f>INDEX(F_SZV_1A!$G:$G,MATCH($C10,F_SZV_1A!$F:$F,0))</f>
        <v>#N/A</v>
      </c>
      <c r="AS10" s="21">
        <f>COUNTIF(F_SZV_1A!$AY$3:$AY$1499,$D10)</f>
        <v>0</v>
      </c>
      <c r="AT10" s="21">
        <f>SUMIF(F_SZV_1A!$AY$3:$AY$1499,$D10,F_SZV_1A!$CF$3:$CF$1499)</f>
        <v>0</v>
      </c>
      <c r="AU10" s="21">
        <f>SUMIF(F_SZV_1A!$AY:$AY,$D10,F_SZV_1A!$CG:$CG)</f>
        <v>0</v>
      </c>
      <c r="AV10" s="21">
        <f>SUMIF(F_SZV_1A!$AY:$AY,$D10,F_SZV_1A!$CG:$CG)</f>
        <v>0</v>
      </c>
    </row>
    <row r="11" spans="1:48" hidden="1" x14ac:dyDescent="0.3">
      <c r="A11" s="40">
        <v>411</v>
      </c>
      <c r="B11" s="210" t="s">
        <v>229</v>
      </c>
      <c r="C11" s="210" t="s">
        <v>230</v>
      </c>
      <c r="D11" s="210">
        <v>1902</v>
      </c>
      <c r="E11" s="210" t="s">
        <v>209</v>
      </c>
      <c r="F11" s="210" t="s">
        <v>231</v>
      </c>
      <c r="G11" s="35" t="str">
        <f t="shared" si="4"/>
        <v>Nincs rögzítve!</v>
      </c>
      <c r="I11" s="168">
        <f t="shared" si="5"/>
        <v>0</v>
      </c>
      <c r="J11" s="169">
        <f>SUMIF(F_SZV_1A!$F:$F,$C11,F_SZV_1A!$N:$N)</f>
        <v>0</v>
      </c>
      <c r="K11" s="169">
        <f>SUMIF(F_SZV_1A!$F:$F,$C11,F_SZV_1A!$O:$O)</f>
        <v>0</v>
      </c>
      <c r="L11" s="169">
        <f>SUMIF(F_SZV_1A!$F:$F,$C11,F_SZV_1A!$P:$P)</f>
        <v>0</v>
      </c>
      <c r="N11" s="169">
        <f>SUMIF(F_SZV_1A!$F:$F,$C11,F_SZV_1A!R:R)</f>
        <v>0</v>
      </c>
      <c r="O11" s="169">
        <f>SUMIF(F_SZV_1A!$F:$F,$C11,F_SZV_1A!S:S)</f>
        <v>0</v>
      </c>
      <c r="P11" s="169">
        <f>SUMIF(F_SZV_1A!$F:$F,$C11,F_SZV_1A!T:T)</f>
        <v>0</v>
      </c>
      <c r="Q11" s="169">
        <f>SUMIF(F_SZV_1A!$F:$F,$C11,F_SZV_1A!U:U)</f>
        <v>0</v>
      </c>
      <c r="R11" s="169">
        <f>SUMIF(F_SZV_1A!$F:$F,$C11,F_SZV_1A!V:V)</f>
        <v>0</v>
      </c>
      <c r="S11" s="169">
        <f>SUMIF(F_SZV_1A!$F:$F,$C11,F_SZV_1A!W:W)</f>
        <v>0</v>
      </c>
      <c r="T11" s="169">
        <f>SUMIF(F_SZV_1A!$F:$F,$C11,F_SZV_1A!X:X)</f>
        <v>0</v>
      </c>
      <c r="U11" s="169">
        <f>SUMIF(F_SZV_1A!$F:$F,$C11,F_SZV_1A!Y:Y)</f>
        <v>0</v>
      </c>
      <c r="V11" s="169">
        <f>SUMIF(F_SZV_1A!$F:$F,$C11,F_SZV_1A!Z:Z)</f>
        <v>0</v>
      </c>
      <c r="W11" s="169">
        <f>SUMIF(F_SZV_1A!$F:$F,$C11,F_SZV_1A!AA:AA)</f>
        <v>0</v>
      </c>
      <c r="X11" s="176">
        <f>SUMIF(F_SZV_1A!$F:$F,$C11,F_SZV_1A!AB:AB)</f>
        <v>0</v>
      </c>
      <c r="Y11" s="36">
        <f t="shared" si="6"/>
        <v>0</v>
      </c>
      <c r="AA11" s="183">
        <f>SUMIF(F_SZV_1A!$F:$F,$C11,F_SZV_1A!AF:AF)</f>
        <v>0</v>
      </c>
      <c r="AB11" s="183">
        <f>SUMIF(F_SZV_1A!$F:$F,$C11,F_SZV_1A!AG:AG)</f>
        <v>0</v>
      </c>
      <c r="AC11" s="183">
        <f>SUMIF(F_SZV_1A!$F:$F,$C11,F_SZV_1A!AH:AH)</f>
        <v>0</v>
      </c>
      <c r="AD11" s="183">
        <f>SUMIF(F_SZV_1A!$F:$F,$C11,F_SZV_1A!AI:AI)</f>
        <v>0</v>
      </c>
      <c r="AE11" s="183">
        <f>SUMIF(F_SZV_1A!$F:$F,$C11,F_SZV_1A!AJ:AJ)</f>
        <v>0</v>
      </c>
      <c r="AF11" s="183">
        <f>SUMIF(F_SZV_1A!$F:$F,$C11,F_SZV_1A!AK:AK)</f>
        <v>0</v>
      </c>
      <c r="AG11" s="183">
        <f>SUMIF(F_SZV_1A!$F:$F,$C11,F_SZV_1A!AL:AL)</f>
        <v>0</v>
      </c>
      <c r="AH11" s="183">
        <f>SUMIF(F_SZV_1A!$F:$F,$C11,F_SZV_1A!AM:AM)</f>
        <v>0</v>
      </c>
      <c r="AI11" s="183">
        <f>SUMIF(F_SZV_1A!$F:$F,$C11,F_SZV_1A!AN:AN)</f>
        <v>0</v>
      </c>
      <c r="AJ11" s="183">
        <f>SUMIF(F_SZV_1A!$F:$F,$C11,F_SZV_1A!AO:AO)</f>
        <v>0</v>
      </c>
      <c r="AK11" s="183">
        <f>SUMIF(F_SZV_1A!$F:$F,$C11,F_SZV_1A!AP:AP)</f>
        <v>0</v>
      </c>
      <c r="AL11" s="36">
        <f t="shared" si="7"/>
        <v>0</v>
      </c>
      <c r="AR11" s="21" t="e">
        <f>INDEX(F_SZV_1A!$G:$G,MATCH($C11,F_SZV_1A!$F:$F,0))</f>
        <v>#N/A</v>
      </c>
      <c r="AS11" s="21">
        <f>COUNTIF(F_SZV_1A!$AY$3:$AY$1499,$D11)</f>
        <v>0</v>
      </c>
      <c r="AT11" s="21">
        <f>SUMIF(F_SZV_1A!$AY$3:$AY$1499,$D11,F_SZV_1A!$CF$3:$CF$1499)</f>
        <v>0</v>
      </c>
      <c r="AU11" s="21">
        <f>SUMIF(F_SZV_1A!$AY:$AY,$D11,F_SZV_1A!$CG:$CG)</f>
        <v>0</v>
      </c>
      <c r="AV11" s="21">
        <f>SUMIF(F_SZV_1A!$AY:$AY,$D11,F_SZV_1A!$CG:$CG)</f>
        <v>0</v>
      </c>
    </row>
    <row r="12" spans="1:48" hidden="1" x14ac:dyDescent="0.3">
      <c r="A12" s="40">
        <v>412</v>
      </c>
      <c r="B12" s="210" t="s">
        <v>232</v>
      </c>
      <c r="C12" s="210" t="s">
        <v>233</v>
      </c>
      <c r="D12" s="210">
        <v>1903</v>
      </c>
      <c r="E12" s="210" t="s">
        <v>209</v>
      </c>
      <c r="F12" s="210" t="s">
        <v>234</v>
      </c>
      <c r="G12" s="35" t="str">
        <f t="shared" si="4"/>
        <v>Nincs rögzítve!</v>
      </c>
      <c r="I12" s="168">
        <f t="shared" si="5"/>
        <v>0</v>
      </c>
      <c r="J12" s="169">
        <f>SUMIF(F_SZV_1A!$F:$F,$C12,F_SZV_1A!$N:$N)</f>
        <v>0</v>
      </c>
      <c r="K12" s="169">
        <f>SUMIF(F_SZV_1A!$F:$F,$C12,F_SZV_1A!$O:$O)</f>
        <v>0</v>
      </c>
      <c r="L12" s="169">
        <f>SUMIF(F_SZV_1A!$F:$F,$C12,F_SZV_1A!$P:$P)</f>
        <v>0</v>
      </c>
      <c r="N12" s="169">
        <f>SUMIF(F_SZV_1A!$F:$F,$C12,F_SZV_1A!R:R)</f>
        <v>0</v>
      </c>
      <c r="O12" s="169">
        <f>SUMIF(F_SZV_1A!$F:$F,$C12,F_SZV_1A!S:S)</f>
        <v>0</v>
      </c>
      <c r="P12" s="169">
        <f>SUMIF(F_SZV_1A!$F:$F,$C12,F_SZV_1A!T:T)</f>
        <v>0</v>
      </c>
      <c r="Q12" s="169">
        <f>SUMIF(F_SZV_1A!$F:$F,$C12,F_SZV_1A!U:U)</f>
        <v>0</v>
      </c>
      <c r="R12" s="169">
        <f>SUMIF(F_SZV_1A!$F:$F,$C12,F_SZV_1A!V:V)</f>
        <v>0</v>
      </c>
      <c r="S12" s="169">
        <f>SUMIF(F_SZV_1A!$F:$F,$C12,F_SZV_1A!W:W)</f>
        <v>0</v>
      </c>
      <c r="T12" s="169">
        <f>SUMIF(F_SZV_1A!$F:$F,$C12,F_SZV_1A!X:X)</f>
        <v>0</v>
      </c>
      <c r="U12" s="169">
        <f>SUMIF(F_SZV_1A!$F:$F,$C12,F_SZV_1A!Y:Y)</f>
        <v>0</v>
      </c>
      <c r="V12" s="169">
        <f>SUMIF(F_SZV_1A!$F:$F,$C12,F_SZV_1A!Z:Z)</f>
        <v>0</v>
      </c>
      <c r="W12" s="169">
        <f>SUMIF(F_SZV_1A!$F:$F,$C12,F_SZV_1A!AA:AA)</f>
        <v>0</v>
      </c>
      <c r="X12" s="176">
        <f>SUMIF(F_SZV_1A!$F:$F,$C12,F_SZV_1A!AB:AB)</f>
        <v>0</v>
      </c>
      <c r="Y12" s="36">
        <f t="shared" si="6"/>
        <v>0</v>
      </c>
      <c r="AA12" s="183">
        <f>SUMIF(F_SZV_1A!$F:$F,$C12,F_SZV_1A!AF:AF)</f>
        <v>0</v>
      </c>
      <c r="AB12" s="183">
        <f>SUMIF(F_SZV_1A!$F:$F,$C12,F_SZV_1A!AG:AG)</f>
        <v>0</v>
      </c>
      <c r="AC12" s="183">
        <f>SUMIF(F_SZV_1A!$F:$F,$C12,F_SZV_1A!AH:AH)</f>
        <v>0</v>
      </c>
      <c r="AD12" s="183">
        <f>SUMIF(F_SZV_1A!$F:$F,$C12,F_SZV_1A!AI:AI)</f>
        <v>0</v>
      </c>
      <c r="AE12" s="183">
        <f>SUMIF(F_SZV_1A!$F:$F,$C12,F_SZV_1A!AJ:AJ)</f>
        <v>0</v>
      </c>
      <c r="AF12" s="183">
        <f>SUMIF(F_SZV_1A!$F:$F,$C12,F_SZV_1A!AK:AK)</f>
        <v>0</v>
      </c>
      <c r="AG12" s="183">
        <f>SUMIF(F_SZV_1A!$F:$F,$C12,F_SZV_1A!AL:AL)</f>
        <v>0</v>
      </c>
      <c r="AH12" s="183">
        <f>SUMIF(F_SZV_1A!$F:$F,$C12,F_SZV_1A!AM:AM)</f>
        <v>0</v>
      </c>
      <c r="AI12" s="183">
        <f>SUMIF(F_SZV_1A!$F:$F,$C12,F_SZV_1A!AN:AN)</f>
        <v>0</v>
      </c>
      <c r="AJ12" s="183">
        <f>SUMIF(F_SZV_1A!$F:$F,$C12,F_SZV_1A!AO:AO)</f>
        <v>0</v>
      </c>
      <c r="AK12" s="183">
        <f>SUMIF(F_SZV_1A!$F:$F,$C12,F_SZV_1A!AP:AP)</f>
        <v>0</v>
      </c>
      <c r="AL12" s="36">
        <f t="shared" si="7"/>
        <v>0</v>
      </c>
      <c r="AR12" s="21" t="e">
        <f>INDEX(F_SZV_1A!$G:$G,MATCH($C12,F_SZV_1A!$F:$F,0))</f>
        <v>#N/A</v>
      </c>
      <c r="AS12" s="21">
        <f>COUNTIF(F_SZV_1A!$AY$3:$AY$1499,$D12)</f>
        <v>0</v>
      </c>
      <c r="AT12" s="21">
        <f>SUMIF(F_SZV_1A!$AY$3:$AY$1499,$D12,F_SZV_1A!$CF$3:$CF$1499)</f>
        <v>0</v>
      </c>
      <c r="AU12" s="21">
        <f>SUMIF(F_SZV_1A!$AY:$AY,$D12,F_SZV_1A!$CG:$CG)</f>
        <v>0</v>
      </c>
      <c r="AV12" s="21">
        <f>SUMIF(F_SZV_1A!$AY:$AY,$D12,F_SZV_1A!$CG:$CG)</f>
        <v>0</v>
      </c>
    </row>
    <row r="13" spans="1:48" hidden="1" x14ac:dyDescent="0.3">
      <c r="A13" s="40">
        <v>413</v>
      </c>
      <c r="B13" s="210" t="s">
        <v>235</v>
      </c>
      <c r="C13" s="210" t="s">
        <v>236</v>
      </c>
      <c r="D13" s="210">
        <v>1904</v>
      </c>
      <c r="E13" s="210" t="s">
        <v>209</v>
      </c>
      <c r="F13" s="210" t="s">
        <v>237</v>
      </c>
      <c r="G13" s="35" t="str">
        <f t="shared" si="4"/>
        <v>Nincs rögzítve!</v>
      </c>
      <c r="I13" s="168">
        <f t="shared" si="5"/>
        <v>0</v>
      </c>
      <c r="J13" s="169">
        <f>SUMIF(F_SZV_1A!$F:$F,$C13,F_SZV_1A!$N:$N)</f>
        <v>0</v>
      </c>
      <c r="K13" s="169">
        <f>SUMIF(F_SZV_1A!$F:$F,$C13,F_SZV_1A!$O:$O)</f>
        <v>0</v>
      </c>
      <c r="L13" s="169">
        <f>SUMIF(F_SZV_1A!$F:$F,$C13,F_SZV_1A!$P:$P)</f>
        <v>0</v>
      </c>
      <c r="N13" s="169">
        <f>SUMIF(F_SZV_1A!$F:$F,$C13,F_SZV_1A!R:R)</f>
        <v>0</v>
      </c>
      <c r="O13" s="169">
        <f>SUMIF(F_SZV_1A!$F:$F,$C13,F_SZV_1A!S:S)</f>
        <v>0</v>
      </c>
      <c r="P13" s="169">
        <f>SUMIF(F_SZV_1A!$F:$F,$C13,F_SZV_1A!T:T)</f>
        <v>0</v>
      </c>
      <c r="Q13" s="169">
        <f>SUMIF(F_SZV_1A!$F:$F,$C13,F_SZV_1A!U:U)</f>
        <v>0</v>
      </c>
      <c r="R13" s="169">
        <f>SUMIF(F_SZV_1A!$F:$F,$C13,F_SZV_1A!V:V)</f>
        <v>0</v>
      </c>
      <c r="S13" s="169">
        <f>SUMIF(F_SZV_1A!$F:$F,$C13,F_SZV_1A!W:W)</f>
        <v>0</v>
      </c>
      <c r="T13" s="169">
        <f>SUMIF(F_SZV_1A!$F:$F,$C13,F_SZV_1A!X:X)</f>
        <v>0</v>
      </c>
      <c r="U13" s="169">
        <f>SUMIF(F_SZV_1A!$F:$F,$C13,F_SZV_1A!Y:Y)</f>
        <v>0</v>
      </c>
      <c r="V13" s="169">
        <f>SUMIF(F_SZV_1A!$F:$F,$C13,F_SZV_1A!Z:Z)</f>
        <v>0</v>
      </c>
      <c r="W13" s="169">
        <f>SUMIF(F_SZV_1A!$F:$F,$C13,F_SZV_1A!AA:AA)</f>
        <v>0</v>
      </c>
      <c r="X13" s="176">
        <f>SUMIF(F_SZV_1A!$F:$F,$C13,F_SZV_1A!AB:AB)</f>
        <v>0</v>
      </c>
      <c r="Y13" s="36">
        <f t="shared" si="6"/>
        <v>0</v>
      </c>
      <c r="AA13" s="183">
        <f>SUMIF(F_SZV_1A!$F:$F,$C13,F_SZV_1A!AF:AF)</f>
        <v>0</v>
      </c>
      <c r="AB13" s="183">
        <f>SUMIF(F_SZV_1A!$F:$F,$C13,F_SZV_1A!AG:AG)</f>
        <v>0</v>
      </c>
      <c r="AC13" s="183">
        <f>SUMIF(F_SZV_1A!$F:$F,$C13,F_SZV_1A!AH:AH)</f>
        <v>0</v>
      </c>
      <c r="AD13" s="183">
        <f>SUMIF(F_SZV_1A!$F:$F,$C13,F_SZV_1A!AI:AI)</f>
        <v>0</v>
      </c>
      <c r="AE13" s="183">
        <f>SUMIF(F_SZV_1A!$F:$F,$C13,F_SZV_1A!AJ:AJ)</f>
        <v>0</v>
      </c>
      <c r="AF13" s="183">
        <f>SUMIF(F_SZV_1A!$F:$F,$C13,F_SZV_1A!AK:AK)</f>
        <v>0</v>
      </c>
      <c r="AG13" s="183">
        <f>SUMIF(F_SZV_1A!$F:$F,$C13,F_SZV_1A!AL:AL)</f>
        <v>0</v>
      </c>
      <c r="AH13" s="183">
        <f>SUMIF(F_SZV_1A!$F:$F,$C13,F_SZV_1A!AM:AM)</f>
        <v>0</v>
      </c>
      <c r="AI13" s="183">
        <f>SUMIF(F_SZV_1A!$F:$F,$C13,F_SZV_1A!AN:AN)</f>
        <v>0</v>
      </c>
      <c r="AJ13" s="183">
        <f>SUMIF(F_SZV_1A!$F:$F,$C13,F_SZV_1A!AO:AO)</f>
        <v>0</v>
      </c>
      <c r="AK13" s="183">
        <f>SUMIF(F_SZV_1A!$F:$F,$C13,F_SZV_1A!AP:AP)</f>
        <v>0</v>
      </c>
      <c r="AL13" s="36">
        <f t="shared" si="7"/>
        <v>0</v>
      </c>
      <c r="AR13" s="21" t="e">
        <f>INDEX(F_SZV_1A!$G:$G,MATCH($C13,F_SZV_1A!$F:$F,0))</f>
        <v>#N/A</v>
      </c>
      <c r="AS13" s="21">
        <f>COUNTIF(F_SZV_1A!$AY$3:$AY$1499,$D13)</f>
        <v>0</v>
      </c>
      <c r="AT13" s="21">
        <f>SUMIF(F_SZV_1A!$AY$3:$AY$1499,$D13,F_SZV_1A!$CF$3:$CF$1499)</f>
        <v>0</v>
      </c>
      <c r="AU13" s="21">
        <f>SUMIF(F_SZV_1A!$AY:$AY,$D13,F_SZV_1A!$CG:$CG)</f>
        <v>0</v>
      </c>
      <c r="AV13" s="21">
        <f>SUMIF(F_SZV_1A!$AY:$AY,$D13,F_SZV_1A!$CG:$CG)</f>
        <v>0</v>
      </c>
    </row>
    <row r="14" spans="1:48" hidden="1" x14ac:dyDescent="0.3">
      <c r="A14" s="40">
        <v>414</v>
      </c>
      <c r="B14" s="210" t="s">
        <v>238</v>
      </c>
      <c r="C14" s="210" t="s">
        <v>239</v>
      </c>
      <c r="D14" s="210">
        <v>1905</v>
      </c>
      <c r="E14" s="210" t="s">
        <v>209</v>
      </c>
      <c r="F14" s="210" t="s">
        <v>240</v>
      </c>
      <c r="G14" s="35" t="str">
        <f t="shared" si="4"/>
        <v>Nincs rögzítve!</v>
      </c>
      <c r="I14" s="168">
        <f t="shared" si="5"/>
        <v>0</v>
      </c>
      <c r="J14" s="169">
        <f>SUMIF(F_SZV_1A!$F:$F,$C14,F_SZV_1A!$N:$N)</f>
        <v>0</v>
      </c>
      <c r="K14" s="169">
        <f>SUMIF(F_SZV_1A!$F:$F,$C14,F_SZV_1A!$O:$O)</f>
        <v>0</v>
      </c>
      <c r="L14" s="169">
        <f>SUMIF(F_SZV_1A!$F:$F,$C14,F_SZV_1A!$P:$P)</f>
        <v>0</v>
      </c>
      <c r="N14" s="169">
        <f>SUMIF(F_SZV_1A!$F:$F,$C14,F_SZV_1A!R:R)</f>
        <v>0</v>
      </c>
      <c r="O14" s="169">
        <f>SUMIF(F_SZV_1A!$F:$F,$C14,F_SZV_1A!S:S)</f>
        <v>0</v>
      </c>
      <c r="P14" s="169">
        <f>SUMIF(F_SZV_1A!$F:$F,$C14,F_SZV_1A!T:T)</f>
        <v>0</v>
      </c>
      <c r="Q14" s="169">
        <f>SUMIF(F_SZV_1A!$F:$F,$C14,F_SZV_1A!U:U)</f>
        <v>0</v>
      </c>
      <c r="R14" s="169">
        <f>SUMIF(F_SZV_1A!$F:$F,$C14,F_SZV_1A!V:V)</f>
        <v>0</v>
      </c>
      <c r="S14" s="169">
        <f>SUMIF(F_SZV_1A!$F:$F,$C14,F_SZV_1A!W:W)</f>
        <v>0</v>
      </c>
      <c r="T14" s="169">
        <f>SUMIF(F_SZV_1A!$F:$F,$C14,F_SZV_1A!X:X)</f>
        <v>0</v>
      </c>
      <c r="U14" s="169">
        <f>SUMIF(F_SZV_1A!$F:$F,$C14,F_SZV_1A!Y:Y)</f>
        <v>0</v>
      </c>
      <c r="V14" s="169">
        <f>SUMIF(F_SZV_1A!$F:$F,$C14,F_SZV_1A!Z:Z)</f>
        <v>0</v>
      </c>
      <c r="W14" s="169">
        <f>SUMIF(F_SZV_1A!$F:$F,$C14,F_SZV_1A!AA:AA)</f>
        <v>0</v>
      </c>
      <c r="X14" s="176">
        <f>SUMIF(F_SZV_1A!$F:$F,$C14,F_SZV_1A!AB:AB)</f>
        <v>0</v>
      </c>
      <c r="Y14" s="36">
        <f t="shared" si="6"/>
        <v>0</v>
      </c>
      <c r="AA14" s="183">
        <f>SUMIF(F_SZV_1A!$F:$F,$C14,F_SZV_1A!AF:AF)</f>
        <v>0</v>
      </c>
      <c r="AB14" s="183">
        <f>SUMIF(F_SZV_1A!$F:$F,$C14,F_SZV_1A!AG:AG)</f>
        <v>0</v>
      </c>
      <c r="AC14" s="183">
        <f>SUMIF(F_SZV_1A!$F:$F,$C14,F_SZV_1A!AH:AH)</f>
        <v>0</v>
      </c>
      <c r="AD14" s="183">
        <f>SUMIF(F_SZV_1A!$F:$F,$C14,F_SZV_1A!AI:AI)</f>
        <v>0</v>
      </c>
      <c r="AE14" s="183">
        <f>SUMIF(F_SZV_1A!$F:$F,$C14,F_SZV_1A!AJ:AJ)</f>
        <v>0</v>
      </c>
      <c r="AF14" s="183">
        <f>SUMIF(F_SZV_1A!$F:$F,$C14,F_SZV_1A!AK:AK)</f>
        <v>0</v>
      </c>
      <c r="AG14" s="183">
        <f>SUMIF(F_SZV_1A!$F:$F,$C14,F_SZV_1A!AL:AL)</f>
        <v>0</v>
      </c>
      <c r="AH14" s="183">
        <f>SUMIF(F_SZV_1A!$F:$F,$C14,F_SZV_1A!AM:AM)</f>
        <v>0</v>
      </c>
      <c r="AI14" s="183">
        <f>SUMIF(F_SZV_1A!$F:$F,$C14,F_SZV_1A!AN:AN)</f>
        <v>0</v>
      </c>
      <c r="AJ14" s="183">
        <f>SUMIF(F_SZV_1A!$F:$F,$C14,F_SZV_1A!AO:AO)</f>
        <v>0</v>
      </c>
      <c r="AK14" s="183">
        <f>SUMIF(F_SZV_1A!$F:$F,$C14,F_SZV_1A!AP:AP)</f>
        <v>0</v>
      </c>
      <c r="AL14" s="36">
        <f t="shared" si="7"/>
        <v>0</v>
      </c>
      <c r="AR14" s="21" t="e">
        <f>INDEX(F_SZV_1A!$G:$G,MATCH($C14,F_SZV_1A!$F:$F,0))</f>
        <v>#N/A</v>
      </c>
      <c r="AS14" s="21">
        <f>COUNTIF(F_SZV_1A!$AY$3:$AY$1499,$D14)</f>
        <v>0</v>
      </c>
      <c r="AT14" s="21">
        <f>SUMIF(F_SZV_1A!$AY$3:$AY$1499,$D14,F_SZV_1A!$CF$3:$CF$1499)</f>
        <v>0</v>
      </c>
      <c r="AU14" s="21">
        <f>SUMIF(F_SZV_1A!$AY:$AY,$D14,F_SZV_1A!$CG:$CG)</f>
        <v>0</v>
      </c>
      <c r="AV14" s="21">
        <f>SUMIF(F_SZV_1A!$AY:$AY,$D14,F_SZV_1A!$CG:$CG)</f>
        <v>0</v>
      </c>
    </row>
    <row r="15" spans="1:48" hidden="1" x14ac:dyDescent="0.3">
      <c r="A15" s="40">
        <v>415</v>
      </c>
      <c r="B15" s="210" t="s">
        <v>241</v>
      </c>
      <c r="C15" s="210" t="s">
        <v>242</v>
      </c>
      <c r="D15" s="210">
        <v>1906</v>
      </c>
      <c r="E15" s="210" t="s">
        <v>209</v>
      </c>
      <c r="F15" s="210" t="s">
        <v>243</v>
      </c>
      <c r="G15" s="35" t="str">
        <f t="shared" si="4"/>
        <v>Nincs rögzítve!</v>
      </c>
      <c r="I15" s="168">
        <f t="shared" si="5"/>
        <v>0</v>
      </c>
      <c r="J15" s="169">
        <f>SUMIF(F_SZV_1A!$F:$F,$C15,F_SZV_1A!$N:$N)</f>
        <v>0</v>
      </c>
      <c r="K15" s="169">
        <f>SUMIF(F_SZV_1A!$F:$F,$C15,F_SZV_1A!$O:$O)</f>
        <v>0</v>
      </c>
      <c r="L15" s="169">
        <f>SUMIF(F_SZV_1A!$F:$F,$C15,F_SZV_1A!$P:$P)</f>
        <v>0</v>
      </c>
      <c r="N15" s="169">
        <f>SUMIF(F_SZV_1A!$F:$F,$C15,F_SZV_1A!R:R)</f>
        <v>0</v>
      </c>
      <c r="O15" s="169">
        <f>SUMIF(F_SZV_1A!$F:$F,$C15,F_SZV_1A!S:S)</f>
        <v>0</v>
      </c>
      <c r="P15" s="169">
        <f>SUMIF(F_SZV_1A!$F:$F,$C15,F_SZV_1A!T:T)</f>
        <v>0</v>
      </c>
      <c r="Q15" s="169">
        <f>SUMIF(F_SZV_1A!$F:$F,$C15,F_SZV_1A!U:U)</f>
        <v>0</v>
      </c>
      <c r="R15" s="169">
        <f>SUMIF(F_SZV_1A!$F:$F,$C15,F_SZV_1A!V:V)</f>
        <v>0</v>
      </c>
      <c r="S15" s="169">
        <f>SUMIF(F_SZV_1A!$F:$F,$C15,F_SZV_1A!W:W)</f>
        <v>0</v>
      </c>
      <c r="T15" s="169">
        <f>SUMIF(F_SZV_1A!$F:$F,$C15,F_SZV_1A!X:X)</f>
        <v>0</v>
      </c>
      <c r="U15" s="169">
        <f>SUMIF(F_SZV_1A!$F:$F,$C15,F_SZV_1A!Y:Y)</f>
        <v>0</v>
      </c>
      <c r="V15" s="169">
        <f>SUMIF(F_SZV_1A!$F:$F,$C15,F_SZV_1A!Z:Z)</f>
        <v>0</v>
      </c>
      <c r="W15" s="169">
        <f>SUMIF(F_SZV_1A!$F:$F,$C15,F_SZV_1A!AA:AA)</f>
        <v>0</v>
      </c>
      <c r="X15" s="176">
        <f>SUMIF(F_SZV_1A!$F:$F,$C15,F_SZV_1A!AB:AB)</f>
        <v>0</v>
      </c>
      <c r="Y15" s="36">
        <f t="shared" si="6"/>
        <v>0</v>
      </c>
      <c r="AA15" s="183">
        <f>SUMIF(F_SZV_1A!$F:$F,$C15,F_SZV_1A!AF:AF)</f>
        <v>0</v>
      </c>
      <c r="AB15" s="183">
        <f>SUMIF(F_SZV_1A!$F:$F,$C15,F_SZV_1A!AG:AG)</f>
        <v>0</v>
      </c>
      <c r="AC15" s="183">
        <f>SUMIF(F_SZV_1A!$F:$F,$C15,F_SZV_1A!AH:AH)</f>
        <v>0</v>
      </c>
      <c r="AD15" s="183">
        <f>SUMIF(F_SZV_1A!$F:$F,$C15,F_SZV_1A!AI:AI)</f>
        <v>0</v>
      </c>
      <c r="AE15" s="183">
        <f>SUMIF(F_SZV_1A!$F:$F,$C15,F_SZV_1A!AJ:AJ)</f>
        <v>0</v>
      </c>
      <c r="AF15" s="183">
        <f>SUMIF(F_SZV_1A!$F:$F,$C15,F_SZV_1A!AK:AK)</f>
        <v>0</v>
      </c>
      <c r="AG15" s="183">
        <f>SUMIF(F_SZV_1A!$F:$F,$C15,F_SZV_1A!AL:AL)</f>
        <v>0</v>
      </c>
      <c r="AH15" s="183">
        <f>SUMIF(F_SZV_1A!$F:$F,$C15,F_SZV_1A!AM:AM)</f>
        <v>0</v>
      </c>
      <c r="AI15" s="183">
        <f>SUMIF(F_SZV_1A!$F:$F,$C15,F_SZV_1A!AN:AN)</f>
        <v>0</v>
      </c>
      <c r="AJ15" s="183">
        <f>SUMIF(F_SZV_1A!$F:$F,$C15,F_SZV_1A!AO:AO)</f>
        <v>0</v>
      </c>
      <c r="AK15" s="183">
        <f>SUMIF(F_SZV_1A!$F:$F,$C15,F_SZV_1A!AP:AP)</f>
        <v>0</v>
      </c>
      <c r="AL15" s="36">
        <f t="shared" si="7"/>
        <v>0</v>
      </c>
      <c r="AR15" s="21" t="e">
        <f>INDEX(F_SZV_1A!$G:$G,MATCH($C15,F_SZV_1A!$F:$F,0))</f>
        <v>#N/A</v>
      </c>
      <c r="AS15" s="21">
        <f>COUNTIF(F_SZV_1A!$AY$3:$AY$1499,$D15)</f>
        <v>0</v>
      </c>
      <c r="AT15" s="21">
        <f>SUMIF(F_SZV_1A!$AY$3:$AY$1499,$D15,F_SZV_1A!$CF$3:$CF$1499)</f>
        <v>0</v>
      </c>
      <c r="AU15" s="21">
        <f>SUMIF(F_SZV_1A!$AY:$AY,$D15,F_SZV_1A!$CG:$CG)</f>
        <v>0</v>
      </c>
      <c r="AV15" s="21">
        <f>SUMIF(F_SZV_1A!$AY:$AY,$D15,F_SZV_1A!$CG:$CG)</f>
        <v>0</v>
      </c>
    </row>
    <row r="16" spans="1:48" hidden="1" x14ac:dyDescent="0.3">
      <c r="A16" s="40">
        <v>416</v>
      </c>
      <c r="B16" s="210" t="s">
        <v>244</v>
      </c>
      <c r="C16" s="210" t="s">
        <v>245</v>
      </c>
      <c r="D16" s="210">
        <v>1907</v>
      </c>
      <c r="E16" s="210" t="s">
        <v>246</v>
      </c>
      <c r="F16" s="210" t="s">
        <v>247</v>
      </c>
      <c r="G16" s="35" t="str">
        <f t="shared" si="4"/>
        <v>Nincs rögzítve!</v>
      </c>
      <c r="I16" s="168">
        <f t="shared" si="5"/>
        <v>0</v>
      </c>
      <c r="J16" s="169">
        <f>SUMIF(F_SZV_1A!$F:$F,$C16,F_SZV_1A!$N:$N)</f>
        <v>0</v>
      </c>
      <c r="K16" s="169">
        <f>SUMIF(F_SZV_1A!$F:$F,$C16,F_SZV_1A!$O:$O)</f>
        <v>0</v>
      </c>
      <c r="L16" s="169">
        <f>SUMIF(F_SZV_1A!$F:$F,$C16,F_SZV_1A!$P:$P)</f>
        <v>0</v>
      </c>
      <c r="N16" s="169">
        <f>SUMIF(F_SZV_1A!$F:$F,$C16,F_SZV_1A!R:R)</f>
        <v>0</v>
      </c>
      <c r="O16" s="169">
        <f>SUMIF(F_SZV_1A!$F:$F,$C16,F_SZV_1A!S:S)</f>
        <v>0</v>
      </c>
      <c r="P16" s="169">
        <f>SUMIF(F_SZV_1A!$F:$F,$C16,F_SZV_1A!T:T)</f>
        <v>0</v>
      </c>
      <c r="Q16" s="169">
        <f>SUMIF(F_SZV_1A!$F:$F,$C16,F_SZV_1A!U:U)</f>
        <v>0</v>
      </c>
      <c r="R16" s="169">
        <f>SUMIF(F_SZV_1A!$F:$F,$C16,F_SZV_1A!V:V)</f>
        <v>0</v>
      </c>
      <c r="S16" s="169">
        <f>SUMIF(F_SZV_1A!$F:$F,$C16,F_SZV_1A!W:W)</f>
        <v>0</v>
      </c>
      <c r="T16" s="169">
        <f>SUMIF(F_SZV_1A!$F:$F,$C16,F_SZV_1A!X:X)</f>
        <v>0</v>
      </c>
      <c r="U16" s="169">
        <f>SUMIF(F_SZV_1A!$F:$F,$C16,F_SZV_1A!Y:Y)</f>
        <v>0</v>
      </c>
      <c r="V16" s="169">
        <f>SUMIF(F_SZV_1A!$F:$F,$C16,F_SZV_1A!Z:Z)</f>
        <v>0</v>
      </c>
      <c r="W16" s="169">
        <f>SUMIF(F_SZV_1A!$F:$F,$C16,F_SZV_1A!AA:AA)</f>
        <v>0</v>
      </c>
      <c r="X16" s="176">
        <f>SUMIF(F_SZV_1A!$F:$F,$C16,F_SZV_1A!AB:AB)</f>
        <v>0</v>
      </c>
      <c r="Y16" s="36">
        <f t="shared" si="6"/>
        <v>0</v>
      </c>
      <c r="AA16" s="183">
        <f>SUMIF(F_SZV_1A!$F:$F,$C16,F_SZV_1A!AF:AF)</f>
        <v>0</v>
      </c>
      <c r="AB16" s="183">
        <f>SUMIF(F_SZV_1A!$F:$F,$C16,F_SZV_1A!AG:AG)</f>
        <v>0</v>
      </c>
      <c r="AC16" s="183">
        <f>SUMIF(F_SZV_1A!$F:$F,$C16,F_SZV_1A!AH:AH)</f>
        <v>0</v>
      </c>
      <c r="AD16" s="183">
        <f>SUMIF(F_SZV_1A!$F:$F,$C16,F_SZV_1A!AI:AI)</f>
        <v>0</v>
      </c>
      <c r="AE16" s="183">
        <f>SUMIF(F_SZV_1A!$F:$F,$C16,F_SZV_1A!AJ:AJ)</f>
        <v>0</v>
      </c>
      <c r="AF16" s="183">
        <f>SUMIF(F_SZV_1A!$F:$F,$C16,F_SZV_1A!AK:AK)</f>
        <v>0</v>
      </c>
      <c r="AG16" s="183">
        <f>SUMIF(F_SZV_1A!$F:$F,$C16,F_SZV_1A!AL:AL)</f>
        <v>0</v>
      </c>
      <c r="AH16" s="183">
        <f>SUMIF(F_SZV_1A!$F:$F,$C16,F_SZV_1A!AM:AM)</f>
        <v>0</v>
      </c>
      <c r="AI16" s="183">
        <f>SUMIF(F_SZV_1A!$F:$F,$C16,F_SZV_1A!AN:AN)</f>
        <v>0</v>
      </c>
      <c r="AJ16" s="183">
        <f>SUMIF(F_SZV_1A!$F:$F,$C16,F_SZV_1A!AO:AO)</f>
        <v>0</v>
      </c>
      <c r="AK16" s="183">
        <f>SUMIF(F_SZV_1A!$F:$F,$C16,F_SZV_1A!AP:AP)</f>
        <v>0</v>
      </c>
      <c r="AL16" s="36">
        <f t="shared" si="7"/>
        <v>0</v>
      </c>
      <c r="AR16" s="21" t="e">
        <f>INDEX(F_SZV_1A!$G:$G,MATCH($C16,F_SZV_1A!$F:$F,0))</f>
        <v>#N/A</v>
      </c>
      <c r="AS16" s="21">
        <f>COUNTIF(F_SZV_1A!$AY$3:$AY$1499,$D16)</f>
        <v>0</v>
      </c>
      <c r="AT16" s="21">
        <f>SUMIF(F_SZV_1A!$AY$3:$AY$1499,$D16,F_SZV_1A!$CF$3:$CF$1499)</f>
        <v>0</v>
      </c>
      <c r="AU16" s="21">
        <f>SUMIF(F_SZV_1A!$AY:$AY,$D16,F_SZV_1A!$CG:$CG)</f>
        <v>0</v>
      </c>
      <c r="AV16" s="21">
        <f>SUMIF(F_SZV_1A!$AY:$AY,$D16,F_SZV_1A!$CG:$CG)</f>
        <v>0</v>
      </c>
    </row>
    <row r="17" spans="1:48" hidden="1" x14ac:dyDescent="0.3">
      <c r="A17" s="40">
        <v>417</v>
      </c>
      <c r="B17" s="210" t="s">
        <v>248</v>
      </c>
      <c r="C17" s="210" t="s">
        <v>249</v>
      </c>
      <c r="D17" s="210">
        <v>1908</v>
      </c>
      <c r="E17" s="210" t="s">
        <v>209</v>
      </c>
      <c r="F17" s="210" t="s">
        <v>250</v>
      </c>
      <c r="G17" s="35" t="str">
        <f t="shared" si="4"/>
        <v>Nincs rögzítve!</v>
      </c>
      <c r="I17" s="168">
        <f t="shared" si="5"/>
        <v>0</v>
      </c>
      <c r="J17" s="169">
        <f>SUMIF(F_SZV_1A!$F:$F,$C17,F_SZV_1A!$N:$N)</f>
        <v>0</v>
      </c>
      <c r="K17" s="169">
        <f>SUMIF(F_SZV_1A!$F:$F,$C17,F_SZV_1A!$O:$O)</f>
        <v>0</v>
      </c>
      <c r="L17" s="169">
        <f>SUMIF(F_SZV_1A!$F:$F,$C17,F_SZV_1A!$P:$P)</f>
        <v>0</v>
      </c>
      <c r="N17" s="169">
        <f>SUMIF(F_SZV_1A!$F:$F,$C17,F_SZV_1A!R:R)</f>
        <v>0</v>
      </c>
      <c r="O17" s="169">
        <f>SUMIF(F_SZV_1A!$F:$F,$C17,F_SZV_1A!S:S)</f>
        <v>0</v>
      </c>
      <c r="P17" s="169">
        <f>SUMIF(F_SZV_1A!$F:$F,$C17,F_SZV_1A!T:T)</f>
        <v>0</v>
      </c>
      <c r="Q17" s="169">
        <f>SUMIF(F_SZV_1A!$F:$F,$C17,F_SZV_1A!U:U)</f>
        <v>0</v>
      </c>
      <c r="R17" s="169">
        <f>SUMIF(F_SZV_1A!$F:$F,$C17,F_SZV_1A!V:V)</f>
        <v>0</v>
      </c>
      <c r="S17" s="169">
        <f>SUMIF(F_SZV_1A!$F:$F,$C17,F_SZV_1A!W:W)</f>
        <v>0</v>
      </c>
      <c r="T17" s="169">
        <f>SUMIF(F_SZV_1A!$F:$F,$C17,F_SZV_1A!X:X)</f>
        <v>0</v>
      </c>
      <c r="U17" s="169">
        <f>SUMIF(F_SZV_1A!$F:$F,$C17,F_SZV_1A!Y:Y)</f>
        <v>0</v>
      </c>
      <c r="V17" s="169">
        <f>SUMIF(F_SZV_1A!$F:$F,$C17,F_SZV_1A!Z:Z)</f>
        <v>0</v>
      </c>
      <c r="W17" s="169">
        <f>SUMIF(F_SZV_1A!$F:$F,$C17,F_SZV_1A!AA:AA)</f>
        <v>0</v>
      </c>
      <c r="X17" s="176">
        <f>SUMIF(F_SZV_1A!$F:$F,$C17,F_SZV_1A!AB:AB)</f>
        <v>0</v>
      </c>
      <c r="Y17" s="36">
        <f t="shared" si="6"/>
        <v>0</v>
      </c>
      <c r="AA17" s="183">
        <f>SUMIF(F_SZV_1A!$F:$F,$C17,F_SZV_1A!AF:AF)</f>
        <v>0</v>
      </c>
      <c r="AB17" s="183">
        <f>SUMIF(F_SZV_1A!$F:$F,$C17,F_SZV_1A!AG:AG)</f>
        <v>0</v>
      </c>
      <c r="AC17" s="183">
        <f>SUMIF(F_SZV_1A!$F:$F,$C17,F_SZV_1A!AH:AH)</f>
        <v>0</v>
      </c>
      <c r="AD17" s="183">
        <f>SUMIF(F_SZV_1A!$F:$F,$C17,F_SZV_1A!AI:AI)</f>
        <v>0</v>
      </c>
      <c r="AE17" s="183">
        <f>SUMIF(F_SZV_1A!$F:$F,$C17,F_SZV_1A!AJ:AJ)</f>
        <v>0</v>
      </c>
      <c r="AF17" s="183">
        <f>SUMIF(F_SZV_1A!$F:$F,$C17,F_SZV_1A!AK:AK)</f>
        <v>0</v>
      </c>
      <c r="AG17" s="183">
        <f>SUMIF(F_SZV_1A!$F:$F,$C17,F_SZV_1A!AL:AL)</f>
        <v>0</v>
      </c>
      <c r="AH17" s="183">
        <f>SUMIF(F_SZV_1A!$F:$F,$C17,F_SZV_1A!AM:AM)</f>
        <v>0</v>
      </c>
      <c r="AI17" s="183">
        <f>SUMIF(F_SZV_1A!$F:$F,$C17,F_SZV_1A!AN:AN)</f>
        <v>0</v>
      </c>
      <c r="AJ17" s="183">
        <f>SUMIF(F_SZV_1A!$F:$F,$C17,F_SZV_1A!AO:AO)</f>
        <v>0</v>
      </c>
      <c r="AK17" s="183">
        <f>SUMIF(F_SZV_1A!$F:$F,$C17,F_SZV_1A!AP:AP)</f>
        <v>0</v>
      </c>
      <c r="AL17" s="36">
        <f t="shared" si="7"/>
        <v>0</v>
      </c>
      <c r="AR17" s="21" t="e">
        <f>INDEX(F_SZV_1A!$G:$G,MATCH($C17,F_SZV_1A!$F:$F,0))</f>
        <v>#N/A</v>
      </c>
      <c r="AS17" s="21">
        <f>COUNTIF(F_SZV_1A!$AY$3:$AY$1499,$D17)</f>
        <v>0</v>
      </c>
      <c r="AT17" s="21">
        <f>SUMIF(F_SZV_1A!$AY$3:$AY$1499,$D17,F_SZV_1A!$CF$3:$CF$1499)</f>
        <v>0</v>
      </c>
      <c r="AU17" s="21">
        <f>SUMIF(F_SZV_1A!$AY:$AY,$D17,F_SZV_1A!$CG:$CG)</f>
        <v>0</v>
      </c>
      <c r="AV17" s="21">
        <f>SUMIF(F_SZV_1A!$AY:$AY,$D17,F_SZV_1A!$CG:$CG)</f>
        <v>0</v>
      </c>
    </row>
    <row r="18" spans="1:48" hidden="1" x14ac:dyDescent="0.3">
      <c r="A18" s="40">
        <v>418</v>
      </c>
      <c r="B18" s="210" t="s">
        <v>251</v>
      </c>
      <c r="C18" s="210" t="s">
        <v>252</v>
      </c>
      <c r="D18" s="210">
        <v>1909</v>
      </c>
      <c r="E18" s="210" t="s">
        <v>209</v>
      </c>
      <c r="F18" s="210" t="s">
        <v>253</v>
      </c>
      <c r="G18" s="35" t="str">
        <f t="shared" si="4"/>
        <v>Nincs rögzítve!</v>
      </c>
      <c r="I18" s="168">
        <f t="shared" si="5"/>
        <v>0</v>
      </c>
      <c r="J18" s="169">
        <f>SUMIF(F_SZV_1A!$F:$F,$C18,F_SZV_1A!$N:$N)</f>
        <v>0</v>
      </c>
      <c r="K18" s="169">
        <f>SUMIF(F_SZV_1A!$F:$F,$C18,F_SZV_1A!$O:$O)</f>
        <v>0</v>
      </c>
      <c r="L18" s="169">
        <f>SUMIF(F_SZV_1A!$F:$F,$C18,F_SZV_1A!$P:$P)</f>
        <v>0</v>
      </c>
      <c r="N18" s="169">
        <f>SUMIF(F_SZV_1A!$F:$F,$C18,F_SZV_1A!R:R)</f>
        <v>0</v>
      </c>
      <c r="O18" s="169">
        <f>SUMIF(F_SZV_1A!$F:$F,$C18,F_SZV_1A!S:S)</f>
        <v>0</v>
      </c>
      <c r="P18" s="169">
        <f>SUMIF(F_SZV_1A!$F:$F,$C18,F_SZV_1A!T:T)</f>
        <v>0</v>
      </c>
      <c r="Q18" s="169">
        <f>SUMIF(F_SZV_1A!$F:$F,$C18,F_SZV_1A!U:U)</f>
        <v>0</v>
      </c>
      <c r="R18" s="169">
        <f>SUMIF(F_SZV_1A!$F:$F,$C18,F_SZV_1A!V:V)</f>
        <v>0</v>
      </c>
      <c r="S18" s="169">
        <f>SUMIF(F_SZV_1A!$F:$F,$C18,F_SZV_1A!W:W)</f>
        <v>0</v>
      </c>
      <c r="T18" s="169">
        <f>SUMIF(F_SZV_1A!$F:$F,$C18,F_SZV_1A!X:X)</f>
        <v>0</v>
      </c>
      <c r="U18" s="169">
        <f>SUMIF(F_SZV_1A!$F:$F,$C18,F_SZV_1A!Y:Y)</f>
        <v>0</v>
      </c>
      <c r="V18" s="169">
        <f>SUMIF(F_SZV_1A!$F:$F,$C18,F_SZV_1A!Z:Z)</f>
        <v>0</v>
      </c>
      <c r="W18" s="169">
        <f>SUMIF(F_SZV_1A!$F:$F,$C18,F_SZV_1A!AA:AA)</f>
        <v>0</v>
      </c>
      <c r="X18" s="176">
        <f>SUMIF(F_SZV_1A!$F:$F,$C18,F_SZV_1A!AB:AB)</f>
        <v>0</v>
      </c>
      <c r="Y18" s="36">
        <f t="shared" si="6"/>
        <v>0</v>
      </c>
      <c r="AA18" s="183">
        <f>SUMIF(F_SZV_1A!$F:$F,$C18,F_SZV_1A!AF:AF)</f>
        <v>0</v>
      </c>
      <c r="AB18" s="183">
        <f>SUMIF(F_SZV_1A!$F:$F,$C18,F_SZV_1A!AG:AG)</f>
        <v>0</v>
      </c>
      <c r="AC18" s="183">
        <f>SUMIF(F_SZV_1A!$F:$F,$C18,F_SZV_1A!AH:AH)</f>
        <v>0</v>
      </c>
      <c r="AD18" s="183">
        <f>SUMIF(F_SZV_1A!$F:$F,$C18,F_SZV_1A!AI:AI)</f>
        <v>0</v>
      </c>
      <c r="AE18" s="183">
        <f>SUMIF(F_SZV_1A!$F:$F,$C18,F_SZV_1A!AJ:AJ)</f>
        <v>0</v>
      </c>
      <c r="AF18" s="183">
        <f>SUMIF(F_SZV_1A!$F:$F,$C18,F_SZV_1A!AK:AK)</f>
        <v>0</v>
      </c>
      <c r="AG18" s="183">
        <f>SUMIF(F_SZV_1A!$F:$F,$C18,F_SZV_1A!AL:AL)</f>
        <v>0</v>
      </c>
      <c r="AH18" s="183">
        <f>SUMIF(F_SZV_1A!$F:$F,$C18,F_SZV_1A!AM:AM)</f>
        <v>0</v>
      </c>
      <c r="AI18" s="183">
        <f>SUMIF(F_SZV_1A!$F:$F,$C18,F_SZV_1A!AN:AN)</f>
        <v>0</v>
      </c>
      <c r="AJ18" s="183">
        <f>SUMIF(F_SZV_1A!$F:$F,$C18,F_SZV_1A!AO:AO)</f>
        <v>0</v>
      </c>
      <c r="AK18" s="183">
        <f>SUMIF(F_SZV_1A!$F:$F,$C18,F_SZV_1A!AP:AP)</f>
        <v>0</v>
      </c>
      <c r="AL18" s="36">
        <f t="shared" si="7"/>
        <v>0</v>
      </c>
      <c r="AR18" s="21" t="e">
        <f>INDEX(F_SZV_1A!$G:$G,MATCH($C18,F_SZV_1A!$F:$F,0))</f>
        <v>#N/A</v>
      </c>
      <c r="AS18" s="21">
        <f>COUNTIF(F_SZV_1A!$AY$3:$AY$1499,$D18)</f>
        <v>0</v>
      </c>
      <c r="AT18" s="21">
        <f>SUMIF(F_SZV_1A!$AY$3:$AY$1499,$D18,F_SZV_1A!$CF$3:$CF$1499)</f>
        <v>0</v>
      </c>
      <c r="AU18" s="21">
        <f>SUMIF(F_SZV_1A!$AY:$AY,$D18,F_SZV_1A!$CG:$CG)</f>
        <v>0</v>
      </c>
      <c r="AV18" s="21">
        <f>SUMIF(F_SZV_1A!$AY:$AY,$D18,F_SZV_1A!$CG:$CG)</f>
        <v>0</v>
      </c>
    </row>
    <row r="19" spans="1:48" hidden="1" x14ac:dyDescent="0.3">
      <c r="A19" s="40">
        <v>419</v>
      </c>
      <c r="B19" s="210" t="s">
        <v>254</v>
      </c>
      <c r="C19" s="210" t="s">
        <v>255</v>
      </c>
      <c r="D19" s="210">
        <v>1910</v>
      </c>
      <c r="E19" s="210" t="s">
        <v>209</v>
      </c>
      <c r="F19" s="210" t="s">
        <v>256</v>
      </c>
      <c r="G19" s="35" t="str">
        <f t="shared" si="4"/>
        <v>Nincs rögzítve!</v>
      </c>
      <c r="I19" s="168">
        <f t="shared" si="5"/>
        <v>0</v>
      </c>
      <c r="J19" s="169">
        <f>SUMIF(F_SZV_1A!$F:$F,$C19,F_SZV_1A!$N:$N)</f>
        <v>0</v>
      </c>
      <c r="K19" s="169">
        <f>SUMIF(F_SZV_1A!$F:$F,$C19,F_SZV_1A!$O:$O)</f>
        <v>0</v>
      </c>
      <c r="L19" s="169">
        <f>SUMIF(F_SZV_1A!$F:$F,$C19,F_SZV_1A!$P:$P)</f>
        <v>0</v>
      </c>
      <c r="N19" s="169">
        <f>SUMIF(F_SZV_1A!$F:$F,$C19,F_SZV_1A!R:R)</f>
        <v>0</v>
      </c>
      <c r="O19" s="169">
        <f>SUMIF(F_SZV_1A!$F:$F,$C19,F_SZV_1A!S:S)</f>
        <v>0</v>
      </c>
      <c r="P19" s="169">
        <f>SUMIF(F_SZV_1A!$F:$F,$C19,F_SZV_1A!T:T)</f>
        <v>0</v>
      </c>
      <c r="Q19" s="169">
        <f>SUMIF(F_SZV_1A!$F:$F,$C19,F_SZV_1A!U:U)</f>
        <v>0</v>
      </c>
      <c r="R19" s="169">
        <f>SUMIF(F_SZV_1A!$F:$F,$C19,F_SZV_1A!V:V)</f>
        <v>0</v>
      </c>
      <c r="S19" s="169">
        <f>SUMIF(F_SZV_1A!$F:$F,$C19,F_SZV_1A!W:W)</f>
        <v>0</v>
      </c>
      <c r="T19" s="169">
        <f>SUMIF(F_SZV_1A!$F:$F,$C19,F_SZV_1A!X:X)</f>
        <v>0</v>
      </c>
      <c r="U19" s="169">
        <f>SUMIF(F_SZV_1A!$F:$F,$C19,F_SZV_1A!Y:Y)</f>
        <v>0</v>
      </c>
      <c r="V19" s="169">
        <f>SUMIF(F_SZV_1A!$F:$F,$C19,F_SZV_1A!Z:Z)</f>
        <v>0</v>
      </c>
      <c r="W19" s="169">
        <f>SUMIF(F_SZV_1A!$F:$F,$C19,F_SZV_1A!AA:AA)</f>
        <v>0</v>
      </c>
      <c r="X19" s="176">
        <f>SUMIF(F_SZV_1A!$F:$F,$C19,F_SZV_1A!AB:AB)</f>
        <v>0</v>
      </c>
      <c r="Y19" s="36">
        <f t="shared" si="6"/>
        <v>0</v>
      </c>
      <c r="AA19" s="183">
        <f>SUMIF(F_SZV_1A!$F:$F,$C19,F_SZV_1A!AF:AF)</f>
        <v>0</v>
      </c>
      <c r="AB19" s="183">
        <f>SUMIF(F_SZV_1A!$F:$F,$C19,F_SZV_1A!AG:AG)</f>
        <v>0</v>
      </c>
      <c r="AC19" s="183">
        <f>SUMIF(F_SZV_1A!$F:$F,$C19,F_SZV_1A!AH:AH)</f>
        <v>0</v>
      </c>
      <c r="AD19" s="183">
        <f>SUMIF(F_SZV_1A!$F:$F,$C19,F_SZV_1A!AI:AI)</f>
        <v>0</v>
      </c>
      <c r="AE19" s="183">
        <f>SUMIF(F_SZV_1A!$F:$F,$C19,F_SZV_1A!AJ:AJ)</f>
        <v>0</v>
      </c>
      <c r="AF19" s="183">
        <f>SUMIF(F_SZV_1A!$F:$F,$C19,F_SZV_1A!AK:AK)</f>
        <v>0</v>
      </c>
      <c r="AG19" s="183">
        <f>SUMIF(F_SZV_1A!$F:$F,$C19,F_SZV_1A!AL:AL)</f>
        <v>0</v>
      </c>
      <c r="AH19" s="183">
        <f>SUMIF(F_SZV_1A!$F:$F,$C19,F_SZV_1A!AM:AM)</f>
        <v>0</v>
      </c>
      <c r="AI19" s="183">
        <f>SUMIF(F_SZV_1A!$F:$F,$C19,F_SZV_1A!AN:AN)</f>
        <v>0</v>
      </c>
      <c r="AJ19" s="183">
        <f>SUMIF(F_SZV_1A!$F:$F,$C19,F_SZV_1A!AO:AO)</f>
        <v>0</v>
      </c>
      <c r="AK19" s="183">
        <f>SUMIF(F_SZV_1A!$F:$F,$C19,F_SZV_1A!AP:AP)</f>
        <v>0</v>
      </c>
      <c r="AL19" s="36">
        <f t="shared" si="7"/>
        <v>0</v>
      </c>
      <c r="AR19" s="21" t="e">
        <f>INDEX(F_SZV_1A!$G:$G,MATCH($C19,F_SZV_1A!$F:$F,0))</f>
        <v>#N/A</v>
      </c>
      <c r="AS19" s="21">
        <f>COUNTIF(F_SZV_1A!$AY$3:$AY$1499,$D19)</f>
        <v>0</v>
      </c>
      <c r="AT19" s="21">
        <f>SUMIF(F_SZV_1A!$AY$3:$AY$1499,$D19,F_SZV_1A!$CF$3:$CF$1499)</f>
        <v>0</v>
      </c>
      <c r="AU19" s="21">
        <f>SUMIF(F_SZV_1A!$AY:$AY,$D19,F_SZV_1A!$CG:$CG)</f>
        <v>0</v>
      </c>
      <c r="AV19" s="21">
        <f>SUMIF(F_SZV_1A!$AY:$AY,$D19,F_SZV_1A!$CG:$CG)</f>
        <v>0</v>
      </c>
    </row>
    <row r="20" spans="1:48" hidden="1" x14ac:dyDescent="0.3">
      <c r="A20" s="40">
        <v>420</v>
      </c>
      <c r="B20" s="210" t="s">
        <v>257</v>
      </c>
      <c r="C20" s="210" t="s">
        <v>258</v>
      </c>
      <c r="D20" s="210">
        <v>1911</v>
      </c>
      <c r="E20" s="210" t="s">
        <v>209</v>
      </c>
      <c r="F20" s="210" t="s">
        <v>259</v>
      </c>
      <c r="G20" s="35" t="str">
        <f t="shared" si="4"/>
        <v>Nincs rögzítve!</v>
      </c>
      <c r="I20" s="168">
        <f t="shared" si="5"/>
        <v>0</v>
      </c>
      <c r="J20" s="169">
        <f>SUMIF(F_SZV_1A!$F:$F,$C20,F_SZV_1A!$N:$N)</f>
        <v>0</v>
      </c>
      <c r="K20" s="169">
        <f>SUMIF(F_SZV_1A!$F:$F,$C20,F_SZV_1A!$O:$O)</f>
        <v>0</v>
      </c>
      <c r="L20" s="169">
        <f>SUMIF(F_SZV_1A!$F:$F,$C20,F_SZV_1A!$P:$P)</f>
        <v>0</v>
      </c>
      <c r="N20" s="169">
        <f>SUMIF(F_SZV_1A!$F:$F,$C20,F_SZV_1A!R:R)</f>
        <v>0</v>
      </c>
      <c r="O20" s="169">
        <f>SUMIF(F_SZV_1A!$F:$F,$C20,F_SZV_1A!S:S)</f>
        <v>0</v>
      </c>
      <c r="P20" s="169">
        <f>SUMIF(F_SZV_1A!$F:$F,$C20,F_SZV_1A!T:T)</f>
        <v>0</v>
      </c>
      <c r="Q20" s="169">
        <f>SUMIF(F_SZV_1A!$F:$F,$C20,F_SZV_1A!U:U)</f>
        <v>0</v>
      </c>
      <c r="R20" s="169">
        <f>SUMIF(F_SZV_1A!$F:$F,$C20,F_SZV_1A!V:V)</f>
        <v>0</v>
      </c>
      <c r="S20" s="169">
        <f>SUMIF(F_SZV_1A!$F:$F,$C20,F_SZV_1A!W:W)</f>
        <v>0</v>
      </c>
      <c r="T20" s="169">
        <f>SUMIF(F_SZV_1A!$F:$F,$C20,F_SZV_1A!X:X)</f>
        <v>0</v>
      </c>
      <c r="U20" s="169">
        <f>SUMIF(F_SZV_1A!$F:$F,$C20,F_SZV_1A!Y:Y)</f>
        <v>0</v>
      </c>
      <c r="V20" s="169">
        <f>SUMIF(F_SZV_1A!$F:$F,$C20,F_SZV_1A!Z:Z)</f>
        <v>0</v>
      </c>
      <c r="W20" s="169">
        <f>SUMIF(F_SZV_1A!$F:$F,$C20,F_SZV_1A!AA:AA)</f>
        <v>0</v>
      </c>
      <c r="X20" s="176">
        <f>SUMIF(F_SZV_1A!$F:$F,$C20,F_SZV_1A!AB:AB)</f>
        <v>0</v>
      </c>
      <c r="Y20" s="36">
        <f t="shared" si="6"/>
        <v>0</v>
      </c>
      <c r="AA20" s="183">
        <f>SUMIF(F_SZV_1A!$F:$F,$C20,F_SZV_1A!AF:AF)</f>
        <v>0</v>
      </c>
      <c r="AB20" s="183">
        <f>SUMIF(F_SZV_1A!$F:$F,$C20,F_SZV_1A!AG:AG)</f>
        <v>0</v>
      </c>
      <c r="AC20" s="183">
        <f>SUMIF(F_SZV_1A!$F:$F,$C20,F_SZV_1A!AH:AH)</f>
        <v>0</v>
      </c>
      <c r="AD20" s="183">
        <f>SUMIF(F_SZV_1A!$F:$F,$C20,F_SZV_1A!AI:AI)</f>
        <v>0</v>
      </c>
      <c r="AE20" s="183">
        <f>SUMIF(F_SZV_1A!$F:$F,$C20,F_SZV_1A!AJ:AJ)</f>
        <v>0</v>
      </c>
      <c r="AF20" s="183">
        <f>SUMIF(F_SZV_1A!$F:$F,$C20,F_SZV_1A!AK:AK)</f>
        <v>0</v>
      </c>
      <c r="AG20" s="183">
        <f>SUMIF(F_SZV_1A!$F:$F,$C20,F_SZV_1A!AL:AL)</f>
        <v>0</v>
      </c>
      <c r="AH20" s="183">
        <f>SUMIF(F_SZV_1A!$F:$F,$C20,F_SZV_1A!AM:AM)</f>
        <v>0</v>
      </c>
      <c r="AI20" s="183">
        <f>SUMIF(F_SZV_1A!$F:$F,$C20,F_SZV_1A!AN:AN)</f>
        <v>0</v>
      </c>
      <c r="AJ20" s="183">
        <f>SUMIF(F_SZV_1A!$F:$F,$C20,F_SZV_1A!AO:AO)</f>
        <v>0</v>
      </c>
      <c r="AK20" s="183">
        <f>SUMIF(F_SZV_1A!$F:$F,$C20,F_SZV_1A!AP:AP)</f>
        <v>0</v>
      </c>
      <c r="AL20" s="36">
        <f t="shared" si="7"/>
        <v>0</v>
      </c>
      <c r="AR20" s="21" t="e">
        <f>INDEX(F_SZV_1A!$G:$G,MATCH($C20,F_SZV_1A!$F:$F,0))</f>
        <v>#N/A</v>
      </c>
      <c r="AS20" s="21">
        <f>COUNTIF(F_SZV_1A!$AY$3:$AY$1499,$D20)</f>
        <v>0</v>
      </c>
      <c r="AT20" s="21">
        <f>SUMIF(F_SZV_1A!$AY$3:$AY$1499,$D20,F_SZV_1A!$CF$3:$CF$1499)</f>
        <v>0</v>
      </c>
      <c r="AU20" s="21">
        <f>SUMIF(F_SZV_1A!$AY:$AY,$D20,F_SZV_1A!$CG:$CG)</f>
        <v>0</v>
      </c>
      <c r="AV20" s="21">
        <f>SUMIF(F_SZV_1A!$AY:$AY,$D20,F_SZV_1A!$CG:$CG)</f>
        <v>0</v>
      </c>
    </row>
    <row r="21" spans="1:48" hidden="1" x14ac:dyDescent="0.3">
      <c r="A21" s="40">
        <v>421</v>
      </c>
      <c r="B21" s="210" t="s">
        <v>260</v>
      </c>
      <c r="C21" s="210" t="s">
        <v>261</v>
      </c>
      <c r="D21" s="210">
        <v>1912</v>
      </c>
      <c r="E21" s="210" t="s">
        <v>209</v>
      </c>
      <c r="F21" s="210" t="s">
        <v>262</v>
      </c>
      <c r="G21" s="35" t="str">
        <f t="shared" si="4"/>
        <v>Nincs rögzítve!</v>
      </c>
      <c r="I21" s="168">
        <f t="shared" si="5"/>
        <v>0</v>
      </c>
      <c r="J21" s="169">
        <f>SUMIF(F_SZV_1A!$F:$F,$C21,F_SZV_1A!$N:$N)</f>
        <v>0</v>
      </c>
      <c r="K21" s="169">
        <f>SUMIF(F_SZV_1A!$F:$F,$C21,F_SZV_1A!$O:$O)</f>
        <v>0</v>
      </c>
      <c r="L21" s="169">
        <f>SUMIF(F_SZV_1A!$F:$F,$C21,F_SZV_1A!$P:$P)</f>
        <v>0</v>
      </c>
      <c r="N21" s="169">
        <f>SUMIF(F_SZV_1A!$F:$F,$C21,F_SZV_1A!R:R)</f>
        <v>0</v>
      </c>
      <c r="O21" s="169">
        <f>SUMIF(F_SZV_1A!$F:$F,$C21,F_SZV_1A!S:S)</f>
        <v>0</v>
      </c>
      <c r="P21" s="169">
        <f>SUMIF(F_SZV_1A!$F:$F,$C21,F_SZV_1A!T:T)</f>
        <v>0</v>
      </c>
      <c r="Q21" s="169">
        <f>SUMIF(F_SZV_1A!$F:$F,$C21,F_SZV_1A!U:U)</f>
        <v>0</v>
      </c>
      <c r="R21" s="169">
        <f>SUMIF(F_SZV_1A!$F:$F,$C21,F_SZV_1A!V:V)</f>
        <v>0</v>
      </c>
      <c r="S21" s="169">
        <f>SUMIF(F_SZV_1A!$F:$F,$C21,F_SZV_1A!W:W)</f>
        <v>0</v>
      </c>
      <c r="T21" s="169">
        <f>SUMIF(F_SZV_1A!$F:$F,$C21,F_SZV_1A!X:X)</f>
        <v>0</v>
      </c>
      <c r="U21" s="169">
        <f>SUMIF(F_SZV_1A!$F:$F,$C21,F_SZV_1A!Y:Y)</f>
        <v>0</v>
      </c>
      <c r="V21" s="169">
        <f>SUMIF(F_SZV_1A!$F:$F,$C21,F_SZV_1A!Z:Z)</f>
        <v>0</v>
      </c>
      <c r="W21" s="169">
        <f>SUMIF(F_SZV_1A!$F:$F,$C21,F_SZV_1A!AA:AA)</f>
        <v>0</v>
      </c>
      <c r="X21" s="176">
        <f>SUMIF(F_SZV_1A!$F:$F,$C21,F_SZV_1A!AB:AB)</f>
        <v>0</v>
      </c>
      <c r="Y21" s="36">
        <f t="shared" si="6"/>
        <v>0</v>
      </c>
      <c r="AA21" s="183">
        <f>SUMIF(F_SZV_1A!$F:$F,$C21,F_SZV_1A!AF:AF)</f>
        <v>0</v>
      </c>
      <c r="AB21" s="183">
        <f>SUMIF(F_SZV_1A!$F:$F,$C21,F_SZV_1A!AG:AG)</f>
        <v>0</v>
      </c>
      <c r="AC21" s="183">
        <f>SUMIF(F_SZV_1A!$F:$F,$C21,F_SZV_1A!AH:AH)</f>
        <v>0</v>
      </c>
      <c r="AD21" s="183">
        <f>SUMIF(F_SZV_1A!$F:$F,$C21,F_SZV_1A!AI:AI)</f>
        <v>0</v>
      </c>
      <c r="AE21" s="183">
        <f>SUMIF(F_SZV_1A!$F:$F,$C21,F_SZV_1A!AJ:AJ)</f>
        <v>0</v>
      </c>
      <c r="AF21" s="183">
        <f>SUMIF(F_SZV_1A!$F:$F,$C21,F_SZV_1A!AK:AK)</f>
        <v>0</v>
      </c>
      <c r="AG21" s="183">
        <f>SUMIF(F_SZV_1A!$F:$F,$C21,F_SZV_1A!AL:AL)</f>
        <v>0</v>
      </c>
      <c r="AH21" s="183">
        <f>SUMIF(F_SZV_1A!$F:$F,$C21,F_SZV_1A!AM:AM)</f>
        <v>0</v>
      </c>
      <c r="AI21" s="183">
        <f>SUMIF(F_SZV_1A!$F:$F,$C21,F_SZV_1A!AN:AN)</f>
        <v>0</v>
      </c>
      <c r="AJ21" s="183">
        <f>SUMIF(F_SZV_1A!$F:$F,$C21,F_SZV_1A!AO:AO)</f>
        <v>0</v>
      </c>
      <c r="AK21" s="183">
        <f>SUMIF(F_SZV_1A!$F:$F,$C21,F_SZV_1A!AP:AP)</f>
        <v>0</v>
      </c>
      <c r="AL21" s="36">
        <f t="shared" si="7"/>
        <v>0</v>
      </c>
      <c r="AR21" s="21" t="e">
        <f>INDEX(F_SZV_1A!$G:$G,MATCH($C21,F_SZV_1A!$F:$F,0))</f>
        <v>#N/A</v>
      </c>
      <c r="AS21" s="21">
        <f>COUNTIF(F_SZV_1A!$AY$3:$AY$1499,$D21)</f>
        <v>0</v>
      </c>
      <c r="AT21" s="21">
        <f>SUMIF(F_SZV_1A!$AY$3:$AY$1499,$D21,F_SZV_1A!$CF$3:$CF$1499)</f>
        <v>0</v>
      </c>
      <c r="AU21" s="21">
        <f>SUMIF(F_SZV_1A!$AY:$AY,$D21,F_SZV_1A!$CG:$CG)</f>
        <v>0</v>
      </c>
      <c r="AV21" s="21">
        <f>SUMIF(F_SZV_1A!$AY:$AY,$D21,F_SZV_1A!$CG:$CG)</f>
        <v>0</v>
      </c>
    </row>
    <row r="22" spans="1:48" hidden="1" x14ac:dyDescent="0.3">
      <c r="A22" s="40">
        <v>422</v>
      </c>
      <c r="B22" s="210" t="s">
        <v>263</v>
      </c>
      <c r="C22" s="210" t="s">
        <v>264</v>
      </c>
      <c r="D22" s="210">
        <v>1913</v>
      </c>
      <c r="E22" s="210" t="s">
        <v>209</v>
      </c>
      <c r="F22" s="210" t="s">
        <v>265</v>
      </c>
      <c r="G22" s="35" t="str">
        <f t="shared" si="4"/>
        <v>Nincs rögzítve!</v>
      </c>
      <c r="I22" s="168">
        <f t="shared" si="5"/>
        <v>0</v>
      </c>
      <c r="J22" s="169">
        <f>SUMIF(F_SZV_1A!$F:$F,$C22,F_SZV_1A!$N:$N)</f>
        <v>0</v>
      </c>
      <c r="K22" s="169">
        <f>SUMIF(F_SZV_1A!$F:$F,$C22,F_SZV_1A!$O:$O)</f>
        <v>0</v>
      </c>
      <c r="L22" s="169">
        <f>SUMIF(F_SZV_1A!$F:$F,$C22,F_SZV_1A!$P:$P)</f>
        <v>0</v>
      </c>
      <c r="N22" s="169">
        <f>SUMIF(F_SZV_1A!$F:$F,$C22,F_SZV_1A!R:R)</f>
        <v>0</v>
      </c>
      <c r="O22" s="169">
        <f>SUMIF(F_SZV_1A!$F:$F,$C22,F_SZV_1A!S:S)</f>
        <v>0</v>
      </c>
      <c r="P22" s="169">
        <f>SUMIF(F_SZV_1A!$F:$F,$C22,F_SZV_1A!T:T)</f>
        <v>0</v>
      </c>
      <c r="Q22" s="169">
        <f>SUMIF(F_SZV_1A!$F:$F,$C22,F_SZV_1A!U:U)</f>
        <v>0</v>
      </c>
      <c r="R22" s="169">
        <f>SUMIF(F_SZV_1A!$F:$F,$C22,F_SZV_1A!V:V)</f>
        <v>0</v>
      </c>
      <c r="S22" s="169">
        <f>SUMIF(F_SZV_1A!$F:$F,$C22,F_SZV_1A!W:W)</f>
        <v>0</v>
      </c>
      <c r="T22" s="169">
        <f>SUMIF(F_SZV_1A!$F:$F,$C22,F_SZV_1A!X:X)</f>
        <v>0</v>
      </c>
      <c r="U22" s="169">
        <f>SUMIF(F_SZV_1A!$F:$F,$C22,F_SZV_1A!Y:Y)</f>
        <v>0</v>
      </c>
      <c r="V22" s="169">
        <f>SUMIF(F_SZV_1A!$F:$F,$C22,F_SZV_1A!Z:Z)</f>
        <v>0</v>
      </c>
      <c r="W22" s="169">
        <f>SUMIF(F_SZV_1A!$F:$F,$C22,F_SZV_1A!AA:AA)</f>
        <v>0</v>
      </c>
      <c r="X22" s="176">
        <f>SUMIF(F_SZV_1A!$F:$F,$C22,F_SZV_1A!AB:AB)</f>
        <v>0</v>
      </c>
      <c r="Y22" s="36">
        <f t="shared" si="6"/>
        <v>0</v>
      </c>
      <c r="AA22" s="183">
        <f>SUMIF(F_SZV_1A!$F:$F,$C22,F_SZV_1A!AF:AF)</f>
        <v>0</v>
      </c>
      <c r="AB22" s="183">
        <f>SUMIF(F_SZV_1A!$F:$F,$C22,F_SZV_1A!AG:AG)</f>
        <v>0</v>
      </c>
      <c r="AC22" s="183">
        <f>SUMIF(F_SZV_1A!$F:$F,$C22,F_SZV_1A!AH:AH)</f>
        <v>0</v>
      </c>
      <c r="AD22" s="183">
        <f>SUMIF(F_SZV_1A!$F:$F,$C22,F_SZV_1A!AI:AI)</f>
        <v>0</v>
      </c>
      <c r="AE22" s="183">
        <f>SUMIF(F_SZV_1A!$F:$F,$C22,F_SZV_1A!AJ:AJ)</f>
        <v>0</v>
      </c>
      <c r="AF22" s="183">
        <f>SUMIF(F_SZV_1A!$F:$F,$C22,F_SZV_1A!AK:AK)</f>
        <v>0</v>
      </c>
      <c r="AG22" s="183">
        <f>SUMIF(F_SZV_1A!$F:$F,$C22,F_SZV_1A!AL:AL)</f>
        <v>0</v>
      </c>
      <c r="AH22" s="183">
        <f>SUMIF(F_SZV_1A!$F:$F,$C22,F_SZV_1A!AM:AM)</f>
        <v>0</v>
      </c>
      <c r="AI22" s="183">
        <f>SUMIF(F_SZV_1A!$F:$F,$C22,F_SZV_1A!AN:AN)</f>
        <v>0</v>
      </c>
      <c r="AJ22" s="183">
        <f>SUMIF(F_SZV_1A!$F:$F,$C22,F_SZV_1A!AO:AO)</f>
        <v>0</v>
      </c>
      <c r="AK22" s="183">
        <f>SUMIF(F_SZV_1A!$F:$F,$C22,F_SZV_1A!AP:AP)</f>
        <v>0</v>
      </c>
      <c r="AL22" s="36">
        <f t="shared" si="7"/>
        <v>0</v>
      </c>
      <c r="AR22" s="21" t="e">
        <f>INDEX(F_SZV_1A!$G:$G,MATCH($C22,F_SZV_1A!$F:$F,0))</f>
        <v>#N/A</v>
      </c>
      <c r="AS22" s="21">
        <f>COUNTIF(F_SZV_1A!$AY$3:$AY$1499,$D22)</f>
        <v>0</v>
      </c>
      <c r="AT22" s="21">
        <f>SUMIF(F_SZV_1A!$AY$3:$AY$1499,$D22,F_SZV_1A!$CF$3:$CF$1499)</f>
        <v>0</v>
      </c>
      <c r="AU22" s="21">
        <f>SUMIF(F_SZV_1A!$AY:$AY,$D22,F_SZV_1A!$CG:$CG)</f>
        <v>0</v>
      </c>
      <c r="AV22" s="21">
        <f>SUMIF(F_SZV_1A!$AY:$AY,$D22,F_SZV_1A!$CG:$CG)</f>
        <v>0</v>
      </c>
    </row>
    <row r="23" spans="1:48" hidden="1" x14ac:dyDescent="0.3">
      <c r="A23" s="40">
        <v>424</v>
      </c>
      <c r="B23" s="210" t="s">
        <v>266</v>
      </c>
      <c r="C23" s="210" t="s">
        <v>267</v>
      </c>
      <c r="D23" s="210">
        <v>1915</v>
      </c>
      <c r="E23" s="210" t="s">
        <v>209</v>
      </c>
      <c r="F23" s="210" t="s">
        <v>268</v>
      </c>
      <c r="G23" s="35" t="str">
        <f t="shared" si="4"/>
        <v>Nincs rögzítve!</v>
      </c>
      <c r="I23" s="168">
        <f t="shared" si="5"/>
        <v>0</v>
      </c>
      <c r="J23" s="169">
        <f>SUMIF(F_SZV_1A!$F:$F,$C23,F_SZV_1A!$N:$N)</f>
        <v>0</v>
      </c>
      <c r="K23" s="169">
        <f>SUMIF(F_SZV_1A!$F:$F,$C23,F_SZV_1A!$O:$O)</f>
        <v>0</v>
      </c>
      <c r="L23" s="169">
        <f>SUMIF(F_SZV_1A!$F:$F,$C23,F_SZV_1A!$P:$P)</f>
        <v>0</v>
      </c>
      <c r="N23" s="169">
        <f>SUMIF(F_SZV_1A!$F:$F,$C23,F_SZV_1A!R:R)</f>
        <v>0</v>
      </c>
      <c r="O23" s="169">
        <f>SUMIF(F_SZV_1A!$F:$F,$C23,F_SZV_1A!S:S)</f>
        <v>0</v>
      </c>
      <c r="P23" s="169">
        <f>SUMIF(F_SZV_1A!$F:$F,$C23,F_SZV_1A!T:T)</f>
        <v>0</v>
      </c>
      <c r="Q23" s="169">
        <f>SUMIF(F_SZV_1A!$F:$F,$C23,F_SZV_1A!U:U)</f>
        <v>0</v>
      </c>
      <c r="R23" s="169">
        <f>SUMIF(F_SZV_1A!$F:$F,$C23,F_SZV_1A!V:V)</f>
        <v>0</v>
      </c>
      <c r="S23" s="169">
        <f>SUMIF(F_SZV_1A!$F:$F,$C23,F_SZV_1A!W:W)</f>
        <v>0</v>
      </c>
      <c r="T23" s="169">
        <f>SUMIF(F_SZV_1A!$F:$F,$C23,F_SZV_1A!X:X)</f>
        <v>0</v>
      </c>
      <c r="U23" s="169">
        <f>SUMIF(F_SZV_1A!$F:$F,$C23,F_SZV_1A!Y:Y)</f>
        <v>0</v>
      </c>
      <c r="V23" s="169">
        <f>SUMIF(F_SZV_1A!$F:$F,$C23,F_SZV_1A!Z:Z)</f>
        <v>0</v>
      </c>
      <c r="W23" s="169">
        <f>SUMIF(F_SZV_1A!$F:$F,$C23,F_SZV_1A!AA:AA)</f>
        <v>0</v>
      </c>
      <c r="X23" s="176">
        <f>SUMIF(F_SZV_1A!$F:$F,$C23,F_SZV_1A!AB:AB)</f>
        <v>0</v>
      </c>
      <c r="Y23" s="36">
        <f t="shared" si="6"/>
        <v>0</v>
      </c>
      <c r="AA23" s="183">
        <f>SUMIF(F_SZV_1A!$F:$F,$C23,F_SZV_1A!AF:AF)</f>
        <v>0</v>
      </c>
      <c r="AB23" s="183">
        <f>SUMIF(F_SZV_1A!$F:$F,$C23,F_SZV_1A!AG:AG)</f>
        <v>0</v>
      </c>
      <c r="AC23" s="183">
        <f>SUMIF(F_SZV_1A!$F:$F,$C23,F_SZV_1A!AH:AH)</f>
        <v>0</v>
      </c>
      <c r="AD23" s="183">
        <f>SUMIF(F_SZV_1A!$F:$F,$C23,F_SZV_1A!AI:AI)</f>
        <v>0</v>
      </c>
      <c r="AE23" s="183">
        <f>SUMIF(F_SZV_1A!$F:$F,$C23,F_SZV_1A!AJ:AJ)</f>
        <v>0</v>
      </c>
      <c r="AF23" s="183">
        <f>SUMIF(F_SZV_1A!$F:$F,$C23,F_SZV_1A!AK:AK)</f>
        <v>0</v>
      </c>
      <c r="AG23" s="183">
        <f>SUMIF(F_SZV_1A!$F:$F,$C23,F_SZV_1A!AL:AL)</f>
        <v>0</v>
      </c>
      <c r="AH23" s="183">
        <f>SUMIF(F_SZV_1A!$F:$F,$C23,F_SZV_1A!AM:AM)</f>
        <v>0</v>
      </c>
      <c r="AI23" s="183">
        <f>SUMIF(F_SZV_1A!$F:$F,$C23,F_SZV_1A!AN:AN)</f>
        <v>0</v>
      </c>
      <c r="AJ23" s="183">
        <f>SUMIF(F_SZV_1A!$F:$F,$C23,F_SZV_1A!AO:AO)</f>
        <v>0</v>
      </c>
      <c r="AK23" s="183">
        <f>SUMIF(F_SZV_1A!$F:$F,$C23,F_SZV_1A!AP:AP)</f>
        <v>0</v>
      </c>
      <c r="AL23" s="36">
        <f t="shared" si="7"/>
        <v>0</v>
      </c>
      <c r="AR23" s="21" t="e">
        <f>INDEX(F_SZV_1A!$G:$G,MATCH($C23,F_SZV_1A!$F:$F,0))</f>
        <v>#N/A</v>
      </c>
      <c r="AS23" s="21">
        <f>COUNTIF(F_SZV_1A!$AY$3:$AY$1499,$D23)</f>
        <v>0</v>
      </c>
      <c r="AT23" s="21">
        <f>SUMIF(F_SZV_1A!$AY$3:$AY$1499,$D23,F_SZV_1A!$CF$3:$CF$1499)</f>
        <v>0</v>
      </c>
      <c r="AU23" s="21">
        <f>SUMIF(F_SZV_1A!$AY:$AY,$D23,F_SZV_1A!$CG:$CG)</f>
        <v>0</v>
      </c>
      <c r="AV23" s="21">
        <f>SUMIF(F_SZV_1A!$AY:$AY,$D23,F_SZV_1A!$CG:$CG)</f>
        <v>0</v>
      </c>
    </row>
    <row r="24" spans="1:48" hidden="1" x14ac:dyDescent="0.3">
      <c r="A24" s="40">
        <v>425</v>
      </c>
      <c r="B24" s="210" t="s">
        <v>269</v>
      </c>
      <c r="C24" s="210" t="s">
        <v>270</v>
      </c>
      <c r="D24" s="210">
        <v>1916</v>
      </c>
      <c r="E24" s="210" t="s">
        <v>209</v>
      </c>
      <c r="F24" s="210" t="s">
        <v>271</v>
      </c>
      <c r="G24" s="35" t="str">
        <f t="shared" si="4"/>
        <v>Nincs rögzítve!</v>
      </c>
      <c r="I24" s="168">
        <f t="shared" si="5"/>
        <v>0</v>
      </c>
      <c r="J24" s="169">
        <f>SUMIF(F_SZV_1A!$F:$F,$C24,F_SZV_1A!$N:$N)</f>
        <v>0</v>
      </c>
      <c r="K24" s="169">
        <f>SUMIF(F_SZV_1A!$F:$F,$C24,F_SZV_1A!$O:$O)</f>
        <v>0</v>
      </c>
      <c r="L24" s="169">
        <f>SUMIF(F_SZV_1A!$F:$F,$C24,F_SZV_1A!$P:$P)</f>
        <v>0</v>
      </c>
      <c r="N24" s="169">
        <f>SUMIF(F_SZV_1A!$F:$F,$C24,F_SZV_1A!R:R)</f>
        <v>0</v>
      </c>
      <c r="O24" s="169">
        <f>SUMIF(F_SZV_1A!$F:$F,$C24,F_SZV_1A!S:S)</f>
        <v>0</v>
      </c>
      <c r="P24" s="169">
        <f>SUMIF(F_SZV_1A!$F:$F,$C24,F_SZV_1A!T:T)</f>
        <v>0</v>
      </c>
      <c r="Q24" s="169">
        <f>SUMIF(F_SZV_1A!$F:$F,$C24,F_SZV_1A!U:U)</f>
        <v>0</v>
      </c>
      <c r="R24" s="169">
        <f>SUMIF(F_SZV_1A!$F:$F,$C24,F_SZV_1A!V:V)</f>
        <v>0</v>
      </c>
      <c r="S24" s="169">
        <f>SUMIF(F_SZV_1A!$F:$F,$C24,F_SZV_1A!W:W)</f>
        <v>0</v>
      </c>
      <c r="T24" s="169">
        <f>SUMIF(F_SZV_1A!$F:$F,$C24,F_SZV_1A!X:X)</f>
        <v>0</v>
      </c>
      <c r="U24" s="169">
        <f>SUMIF(F_SZV_1A!$F:$F,$C24,F_SZV_1A!Y:Y)</f>
        <v>0</v>
      </c>
      <c r="V24" s="169">
        <f>SUMIF(F_SZV_1A!$F:$F,$C24,F_SZV_1A!Z:Z)</f>
        <v>0</v>
      </c>
      <c r="W24" s="169">
        <f>SUMIF(F_SZV_1A!$F:$F,$C24,F_SZV_1A!AA:AA)</f>
        <v>0</v>
      </c>
      <c r="X24" s="176">
        <f>SUMIF(F_SZV_1A!$F:$F,$C24,F_SZV_1A!AB:AB)</f>
        <v>0</v>
      </c>
      <c r="Y24" s="36">
        <f t="shared" si="6"/>
        <v>0</v>
      </c>
      <c r="AA24" s="183">
        <f>SUMIF(F_SZV_1A!$F:$F,$C24,F_SZV_1A!AF:AF)</f>
        <v>0</v>
      </c>
      <c r="AB24" s="183">
        <f>SUMIF(F_SZV_1A!$F:$F,$C24,F_SZV_1A!AG:AG)</f>
        <v>0</v>
      </c>
      <c r="AC24" s="183">
        <f>SUMIF(F_SZV_1A!$F:$F,$C24,F_SZV_1A!AH:AH)</f>
        <v>0</v>
      </c>
      <c r="AD24" s="183">
        <f>SUMIF(F_SZV_1A!$F:$F,$C24,F_SZV_1A!AI:AI)</f>
        <v>0</v>
      </c>
      <c r="AE24" s="183">
        <f>SUMIF(F_SZV_1A!$F:$F,$C24,F_SZV_1A!AJ:AJ)</f>
        <v>0</v>
      </c>
      <c r="AF24" s="183">
        <f>SUMIF(F_SZV_1A!$F:$F,$C24,F_SZV_1A!AK:AK)</f>
        <v>0</v>
      </c>
      <c r="AG24" s="183">
        <f>SUMIF(F_SZV_1A!$F:$F,$C24,F_SZV_1A!AL:AL)</f>
        <v>0</v>
      </c>
      <c r="AH24" s="183">
        <f>SUMIF(F_SZV_1A!$F:$F,$C24,F_SZV_1A!AM:AM)</f>
        <v>0</v>
      </c>
      <c r="AI24" s="183">
        <f>SUMIF(F_SZV_1A!$F:$F,$C24,F_SZV_1A!AN:AN)</f>
        <v>0</v>
      </c>
      <c r="AJ24" s="183">
        <f>SUMIF(F_SZV_1A!$F:$F,$C24,F_SZV_1A!AO:AO)</f>
        <v>0</v>
      </c>
      <c r="AK24" s="183">
        <f>SUMIF(F_SZV_1A!$F:$F,$C24,F_SZV_1A!AP:AP)</f>
        <v>0</v>
      </c>
      <c r="AL24" s="36">
        <f t="shared" si="7"/>
        <v>0</v>
      </c>
      <c r="AR24" s="21" t="e">
        <f>INDEX(F_SZV_1A!$G:$G,MATCH($C24,F_SZV_1A!$F:$F,0))</f>
        <v>#N/A</v>
      </c>
      <c r="AS24" s="21">
        <f>COUNTIF(F_SZV_1A!$AY$3:$AY$1499,$D24)</f>
        <v>0</v>
      </c>
      <c r="AT24" s="21">
        <f>SUMIF(F_SZV_1A!$AY$3:$AY$1499,$D24,F_SZV_1A!$CF$3:$CF$1499)</f>
        <v>0</v>
      </c>
      <c r="AU24" s="21">
        <f>SUMIF(F_SZV_1A!$AY:$AY,$D24,F_SZV_1A!$CG:$CG)</f>
        <v>0</v>
      </c>
      <c r="AV24" s="21">
        <f>SUMIF(F_SZV_1A!$AY:$AY,$D24,F_SZV_1A!$CG:$CG)</f>
        <v>0</v>
      </c>
    </row>
    <row r="25" spans="1:48" hidden="1" x14ac:dyDescent="0.3">
      <c r="A25" s="40">
        <v>426</v>
      </c>
      <c r="B25" s="210" t="s">
        <v>272</v>
      </c>
      <c r="C25" s="210" t="s">
        <v>273</v>
      </c>
      <c r="D25" s="210">
        <v>1917</v>
      </c>
      <c r="E25" s="210" t="s">
        <v>209</v>
      </c>
      <c r="F25" s="210" t="s">
        <v>274</v>
      </c>
      <c r="G25" s="35" t="str">
        <f t="shared" si="4"/>
        <v>Nincs rögzítve!</v>
      </c>
      <c r="I25" s="168">
        <f t="shared" si="5"/>
        <v>0</v>
      </c>
      <c r="J25" s="169">
        <f>SUMIF(F_SZV_1A!$F:$F,$C25,F_SZV_1A!$N:$N)</f>
        <v>0</v>
      </c>
      <c r="K25" s="169">
        <f>SUMIF(F_SZV_1A!$F:$F,$C25,F_SZV_1A!$O:$O)</f>
        <v>0</v>
      </c>
      <c r="L25" s="169">
        <f>SUMIF(F_SZV_1A!$F:$F,$C25,F_SZV_1A!$P:$P)</f>
        <v>0</v>
      </c>
      <c r="N25" s="169">
        <f>SUMIF(F_SZV_1A!$F:$F,$C25,F_SZV_1A!R:R)</f>
        <v>0</v>
      </c>
      <c r="O25" s="169">
        <f>SUMIF(F_SZV_1A!$F:$F,$C25,F_SZV_1A!S:S)</f>
        <v>0</v>
      </c>
      <c r="P25" s="169">
        <f>SUMIF(F_SZV_1A!$F:$F,$C25,F_SZV_1A!T:T)</f>
        <v>0</v>
      </c>
      <c r="Q25" s="169">
        <f>SUMIF(F_SZV_1A!$F:$F,$C25,F_SZV_1A!U:U)</f>
        <v>0</v>
      </c>
      <c r="R25" s="169">
        <f>SUMIF(F_SZV_1A!$F:$F,$C25,F_SZV_1A!V:V)</f>
        <v>0</v>
      </c>
      <c r="S25" s="169">
        <f>SUMIF(F_SZV_1A!$F:$F,$C25,F_SZV_1A!W:W)</f>
        <v>0</v>
      </c>
      <c r="T25" s="169">
        <f>SUMIF(F_SZV_1A!$F:$F,$C25,F_SZV_1A!X:X)</f>
        <v>0</v>
      </c>
      <c r="U25" s="169">
        <f>SUMIF(F_SZV_1A!$F:$F,$C25,F_SZV_1A!Y:Y)</f>
        <v>0</v>
      </c>
      <c r="V25" s="169">
        <f>SUMIF(F_SZV_1A!$F:$F,$C25,F_SZV_1A!Z:Z)</f>
        <v>0</v>
      </c>
      <c r="W25" s="169">
        <f>SUMIF(F_SZV_1A!$F:$F,$C25,F_SZV_1A!AA:AA)</f>
        <v>0</v>
      </c>
      <c r="X25" s="176">
        <f>SUMIF(F_SZV_1A!$F:$F,$C25,F_SZV_1A!AB:AB)</f>
        <v>0</v>
      </c>
      <c r="Y25" s="36">
        <f t="shared" si="6"/>
        <v>0</v>
      </c>
      <c r="AA25" s="183">
        <f>SUMIF(F_SZV_1A!$F:$F,$C25,F_SZV_1A!AF:AF)</f>
        <v>0</v>
      </c>
      <c r="AB25" s="183">
        <f>SUMIF(F_SZV_1A!$F:$F,$C25,F_SZV_1A!AG:AG)</f>
        <v>0</v>
      </c>
      <c r="AC25" s="183">
        <f>SUMIF(F_SZV_1A!$F:$F,$C25,F_SZV_1A!AH:AH)</f>
        <v>0</v>
      </c>
      <c r="AD25" s="183">
        <f>SUMIF(F_SZV_1A!$F:$F,$C25,F_SZV_1A!AI:AI)</f>
        <v>0</v>
      </c>
      <c r="AE25" s="183">
        <f>SUMIF(F_SZV_1A!$F:$F,$C25,F_SZV_1A!AJ:AJ)</f>
        <v>0</v>
      </c>
      <c r="AF25" s="183">
        <f>SUMIF(F_SZV_1A!$F:$F,$C25,F_SZV_1A!AK:AK)</f>
        <v>0</v>
      </c>
      <c r="AG25" s="183">
        <f>SUMIF(F_SZV_1A!$F:$F,$C25,F_SZV_1A!AL:AL)</f>
        <v>0</v>
      </c>
      <c r="AH25" s="183">
        <f>SUMIF(F_SZV_1A!$F:$F,$C25,F_SZV_1A!AM:AM)</f>
        <v>0</v>
      </c>
      <c r="AI25" s="183">
        <f>SUMIF(F_SZV_1A!$F:$F,$C25,F_SZV_1A!AN:AN)</f>
        <v>0</v>
      </c>
      <c r="AJ25" s="183">
        <f>SUMIF(F_SZV_1A!$F:$F,$C25,F_SZV_1A!AO:AO)</f>
        <v>0</v>
      </c>
      <c r="AK25" s="183">
        <f>SUMIF(F_SZV_1A!$F:$F,$C25,F_SZV_1A!AP:AP)</f>
        <v>0</v>
      </c>
      <c r="AL25" s="36">
        <f t="shared" si="7"/>
        <v>0</v>
      </c>
      <c r="AR25" s="21" t="e">
        <f>INDEX(F_SZV_1A!$G:$G,MATCH($C25,F_SZV_1A!$F:$F,0))</f>
        <v>#N/A</v>
      </c>
      <c r="AS25" s="21">
        <f>COUNTIF(F_SZV_1A!$AY$3:$AY$1499,$D25)</f>
        <v>0</v>
      </c>
      <c r="AT25" s="21">
        <f>SUMIF(F_SZV_1A!$AY$3:$AY$1499,$D25,F_SZV_1A!$CF$3:$CF$1499)</f>
        <v>0</v>
      </c>
      <c r="AU25" s="21">
        <f>SUMIF(F_SZV_1A!$AY:$AY,$D25,F_SZV_1A!$CG:$CG)</f>
        <v>0</v>
      </c>
      <c r="AV25" s="21">
        <f>SUMIF(F_SZV_1A!$AY:$AY,$D25,F_SZV_1A!$CG:$CG)</f>
        <v>0</v>
      </c>
    </row>
    <row r="26" spans="1:48" hidden="1" x14ac:dyDescent="0.3">
      <c r="A26" s="40">
        <v>427</v>
      </c>
      <c r="B26" s="210" t="s">
        <v>275</v>
      </c>
      <c r="C26" s="210" t="s">
        <v>276</v>
      </c>
      <c r="D26" s="210">
        <v>1918</v>
      </c>
      <c r="E26" s="210" t="s">
        <v>209</v>
      </c>
      <c r="F26" s="210" t="s">
        <v>277</v>
      </c>
      <c r="G26" s="35" t="str">
        <f t="shared" si="4"/>
        <v>Nincs rögzítve!</v>
      </c>
      <c r="I26" s="168">
        <f t="shared" si="5"/>
        <v>0</v>
      </c>
      <c r="J26" s="169">
        <f>SUMIF(F_SZV_1A!$F:$F,$C26,F_SZV_1A!$N:$N)</f>
        <v>0</v>
      </c>
      <c r="K26" s="169">
        <f>SUMIF(F_SZV_1A!$F:$F,$C26,F_SZV_1A!$O:$O)</f>
        <v>0</v>
      </c>
      <c r="L26" s="169">
        <f>SUMIF(F_SZV_1A!$F:$F,$C26,F_SZV_1A!$P:$P)</f>
        <v>0</v>
      </c>
      <c r="N26" s="169">
        <f>SUMIF(F_SZV_1A!$F:$F,$C26,F_SZV_1A!R:R)</f>
        <v>0</v>
      </c>
      <c r="O26" s="169">
        <f>SUMIF(F_SZV_1A!$F:$F,$C26,F_SZV_1A!S:S)</f>
        <v>0</v>
      </c>
      <c r="P26" s="169">
        <f>SUMIF(F_SZV_1A!$F:$F,$C26,F_SZV_1A!T:T)</f>
        <v>0</v>
      </c>
      <c r="Q26" s="169">
        <f>SUMIF(F_SZV_1A!$F:$F,$C26,F_SZV_1A!U:U)</f>
        <v>0</v>
      </c>
      <c r="R26" s="169">
        <f>SUMIF(F_SZV_1A!$F:$F,$C26,F_SZV_1A!V:V)</f>
        <v>0</v>
      </c>
      <c r="S26" s="169">
        <f>SUMIF(F_SZV_1A!$F:$F,$C26,F_SZV_1A!W:W)</f>
        <v>0</v>
      </c>
      <c r="T26" s="169">
        <f>SUMIF(F_SZV_1A!$F:$F,$C26,F_SZV_1A!X:X)</f>
        <v>0</v>
      </c>
      <c r="U26" s="169">
        <f>SUMIF(F_SZV_1A!$F:$F,$C26,F_SZV_1A!Y:Y)</f>
        <v>0</v>
      </c>
      <c r="V26" s="169">
        <f>SUMIF(F_SZV_1A!$F:$F,$C26,F_SZV_1A!Z:Z)</f>
        <v>0</v>
      </c>
      <c r="W26" s="169">
        <f>SUMIF(F_SZV_1A!$F:$F,$C26,F_SZV_1A!AA:AA)</f>
        <v>0</v>
      </c>
      <c r="X26" s="176">
        <f>SUMIF(F_SZV_1A!$F:$F,$C26,F_SZV_1A!AB:AB)</f>
        <v>0</v>
      </c>
      <c r="Y26" s="36">
        <f t="shared" si="6"/>
        <v>0</v>
      </c>
      <c r="AA26" s="183">
        <f>SUMIF(F_SZV_1A!$F:$F,$C26,F_SZV_1A!AF:AF)</f>
        <v>0</v>
      </c>
      <c r="AB26" s="183">
        <f>SUMIF(F_SZV_1A!$F:$F,$C26,F_SZV_1A!AG:AG)</f>
        <v>0</v>
      </c>
      <c r="AC26" s="183">
        <f>SUMIF(F_SZV_1A!$F:$F,$C26,F_SZV_1A!AH:AH)</f>
        <v>0</v>
      </c>
      <c r="AD26" s="183">
        <f>SUMIF(F_SZV_1A!$F:$F,$C26,F_SZV_1A!AI:AI)</f>
        <v>0</v>
      </c>
      <c r="AE26" s="183">
        <f>SUMIF(F_SZV_1A!$F:$F,$C26,F_SZV_1A!AJ:AJ)</f>
        <v>0</v>
      </c>
      <c r="AF26" s="183">
        <f>SUMIF(F_SZV_1A!$F:$F,$C26,F_SZV_1A!AK:AK)</f>
        <v>0</v>
      </c>
      <c r="AG26" s="183">
        <f>SUMIF(F_SZV_1A!$F:$F,$C26,F_SZV_1A!AL:AL)</f>
        <v>0</v>
      </c>
      <c r="AH26" s="183">
        <f>SUMIF(F_SZV_1A!$F:$F,$C26,F_SZV_1A!AM:AM)</f>
        <v>0</v>
      </c>
      <c r="AI26" s="183">
        <f>SUMIF(F_SZV_1A!$F:$F,$C26,F_SZV_1A!AN:AN)</f>
        <v>0</v>
      </c>
      <c r="AJ26" s="183">
        <f>SUMIF(F_SZV_1A!$F:$F,$C26,F_SZV_1A!AO:AO)</f>
        <v>0</v>
      </c>
      <c r="AK26" s="183">
        <f>SUMIF(F_SZV_1A!$F:$F,$C26,F_SZV_1A!AP:AP)</f>
        <v>0</v>
      </c>
      <c r="AL26" s="36">
        <f t="shared" si="7"/>
        <v>0</v>
      </c>
      <c r="AR26" s="21" t="e">
        <f>INDEX(F_SZV_1A!$G:$G,MATCH($C26,F_SZV_1A!$F:$F,0))</f>
        <v>#N/A</v>
      </c>
      <c r="AS26" s="21">
        <f>COUNTIF(F_SZV_1A!$AY$3:$AY$1499,$D26)</f>
        <v>0</v>
      </c>
      <c r="AT26" s="21">
        <f>SUMIF(F_SZV_1A!$AY$3:$AY$1499,$D26,F_SZV_1A!$CF$3:$CF$1499)</f>
        <v>0</v>
      </c>
      <c r="AU26" s="21">
        <f>SUMIF(F_SZV_1A!$AY:$AY,$D26,F_SZV_1A!$CG:$CG)</f>
        <v>0</v>
      </c>
      <c r="AV26" s="21">
        <f>SUMIF(F_SZV_1A!$AY:$AY,$D26,F_SZV_1A!$CG:$CG)</f>
        <v>0</v>
      </c>
    </row>
    <row r="27" spans="1:48" hidden="1" x14ac:dyDescent="0.3">
      <c r="A27" s="40">
        <v>428</v>
      </c>
      <c r="B27" s="210" t="s">
        <v>278</v>
      </c>
      <c r="C27" s="210" t="s">
        <v>279</v>
      </c>
      <c r="D27" s="210">
        <v>1919</v>
      </c>
      <c r="E27" s="210" t="s">
        <v>209</v>
      </c>
      <c r="F27" s="210" t="s">
        <v>280</v>
      </c>
      <c r="G27" s="35" t="str">
        <f t="shared" si="4"/>
        <v>Nincs rögzítve!</v>
      </c>
      <c r="I27" s="168">
        <f t="shared" si="5"/>
        <v>0</v>
      </c>
      <c r="J27" s="169">
        <f>SUMIF(F_SZV_1A!$F:$F,$C27,F_SZV_1A!$N:$N)</f>
        <v>0</v>
      </c>
      <c r="K27" s="169">
        <f>SUMIF(F_SZV_1A!$F:$F,$C27,F_SZV_1A!$O:$O)</f>
        <v>0</v>
      </c>
      <c r="L27" s="169">
        <f>SUMIF(F_SZV_1A!$F:$F,$C27,F_SZV_1A!$P:$P)</f>
        <v>0</v>
      </c>
      <c r="N27" s="169">
        <f>SUMIF(F_SZV_1A!$F:$F,$C27,F_SZV_1A!R:R)</f>
        <v>0</v>
      </c>
      <c r="O27" s="169">
        <f>SUMIF(F_SZV_1A!$F:$F,$C27,F_SZV_1A!S:S)</f>
        <v>0</v>
      </c>
      <c r="P27" s="169">
        <f>SUMIF(F_SZV_1A!$F:$F,$C27,F_SZV_1A!T:T)</f>
        <v>0</v>
      </c>
      <c r="Q27" s="169">
        <f>SUMIF(F_SZV_1A!$F:$F,$C27,F_SZV_1A!U:U)</f>
        <v>0</v>
      </c>
      <c r="R27" s="169">
        <f>SUMIF(F_SZV_1A!$F:$F,$C27,F_SZV_1A!V:V)</f>
        <v>0</v>
      </c>
      <c r="S27" s="169">
        <f>SUMIF(F_SZV_1A!$F:$F,$C27,F_SZV_1A!W:W)</f>
        <v>0</v>
      </c>
      <c r="T27" s="169">
        <f>SUMIF(F_SZV_1A!$F:$F,$C27,F_SZV_1A!X:X)</f>
        <v>0</v>
      </c>
      <c r="U27" s="169">
        <f>SUMIF(F_SZV_1A!$F:$F,$C27,F_SZV_1A!Y:Y)</f>
        <v>0</v>
      </c>
      <c r="V27" s="169">
        <f>SUMIF(F_SZV_1A!$F:$F,$C27,F_SZV_1A!Z:Z)</f>
        <v>0</v>
      </c>
      <c r="W27" s="169">
        <f>SUMIF(F_SZV_1A!$F:$F,$C27,F_SZV_1A!AA:AA)</f>
        <v>0</v>
      </c>
      <c r="X27" s="176">
        <f>SUMIF(F_SZV_1A!$F:$F,$C27,F_SZV_1A!AB:AB)</f>
        <v>0</v>
      </c>
      <c r="Y27" s="36">
        <f t="shared" si="6"/>
        <v>0</v>
      </c>
      <c r="AA27" s="183">
        <f>SUMIF(F_SZV_1A!$F:$F,$C27,F_SZV_1A!AF:AF)</f>
        <v>0</v>
      </c>
      <c r="AB27" s="183">
        <f>SUMIF(F_SZV_1A!$F:$F,$C27,F_SZV_1A!AG:AG)</f>
        <v>0</v>
      </c>
      <c r="AC27" s="183">
        <f>SUMIF(F_SZV_1A!$F:$F,$C27,F_SZV_1A!AH:AH)</f>
        <v>0</v>
      </c>
      <c r="AD27" s="183">
        <f>SUMIF(F_SZV_1A!$F:$F,$C27,F_SZV_1A!AI:AI)</f>
        <v>0</v>
      </c>
      <c r="AE27" s="183">
        <f>SUMIF(F_SZV_1A!$F:$F,$C27,F_SZV_1A!AJ:AJ)</f>
        <v>0</v>
      </c>
      <c r="AF27" s="183">
        <f>SUMIF(F_SZV_1A!$F:$F,$C27,F_SZV_1A!AK:AK)</f>
        <v>0</v>
      </c>
      <c r="AG27" s="183">
        <f>SUMIF(F_SZV_1A!$F:$F,$C27,F_SZV_1A!AL:AL)</f>
        <v>0</v>
      </c>
      <c r="AH27" s="183">
        <f>SUMIF(F_SZV_1A!$F:$F,$C27,F_SZV_1A!AM:AM)</f>
        <v>0</v>
      </c>
      <c r="AI27" s="183">
        <f>SUMIF(F_SZV_1A!$F:$F,$C27,F_SZV_1A!AN:AN)</f>
        <v>0</v>
      </c>
      <c r="AJ27" s="183">
        <f>SUMIF(F_SZV_1A!$F:$F,$C27,F_SZV_1A!AO:AO)</f>
        <v>0</v>
      </c>
      <c r="AK27" s="183">
        <f>SUMIF(F_SZV_1A!$F:$F,$C27,F_SZV_1A!AP:AP)</f>
        <v>0</v>
      </c>
      <c r="AL27" s="36">
        <f t="shared" si="7"/>
        <v>0</v>
      </c>
      <c r="AR27" s="21" t="e">
        <f>INDEX(F_SZV_1A!$G:$G,MATCH($C27,F_SZV_1A!$F:$F,0))</f>
        <v>#N/A</v>
      </c>
      <c r="AS27" s="21">
        <f>COUNTIF(F_SZV_1A!$AY$3:$AY$1499,$D27)</f>
        <v>0</v>
      </c>
      <c r="AT27" s="21">
        <f>SUMIF(F_SZV_1A!$AY$3:$AY$1499,$D27,F_SZV_1A!$CF$3:$CF$1499)</f>
        <v>0</v>
      </c>
      <c r="AU27" s="21">
        <f>SUMIF(F_SZV_1A!$AY:$AY,$D27,F_SZV_1A!$CG:$CG)</f>
        <v>0</v>
      </c>
      <c r="AV27" s="21">
        <f>SUMIF(F_SZV_1A!$AY:$AY,$D27,F_SZV_1A!$CG:$CG)</f>
        <v>0</v>
      </c>
    </row>
    <row r="28" spans="1:48" hidden="1" x14ac:dyDescent="0.3">
      <c r="A28" s="40">
        <v>429</v>
      </c>
      <c r="B28" s="210" t="s">
        <v>281</v>
      </c>
      <c r="C28" s="210" t="s">
        <v>282</v>
      </c>
      <c r="D28" s="210">
        <v>1920</v>
      </c>
      <c r="E28" s="210" t="s">
        <v>209</v>
      </c>
      <c r="F28" s="210" t="s">
        <v>283</v>
      </c>
      <c r="G28" s="35" t="str">
        <f t="shared" si="4"/>
        <v>Nincs rögzítve!</v>
      </c>
      <c r="I28" s="168">
        <f t="shared" si="5"/>
        <v>0</v>
      </c>
      <c r="J28" s="169">
        <f>SUMIF(F_SZV_1A!$F:$F,$C28,F_SZV_1A!$N:$N)</f>
        <v>0</v>
      </c>
      <c r="K28" s="169">
        <f>SUMIF(F_SZV_1A!$F:$F,$C28,F_SZV_1A!$O:$O)</f>
        <v>0</v>
      </c>
      <c r="L28" s="169">
        <f>SUMIF(F_SZV_1A!$F:$F,$C28,F_SZV_1A!$P:$P)</f>
        <v>0</v>
      </c>
      <c r="N28" s="169">
        <f>SUMIF(F_SZV_1A!$F:$F,$C28,F_SZV_1A!R:R)</f>
        <v>0</v>
      </c>
      <c r="O28" s="169">
        <f>SUMIF(F_SZV_1A!$F:$F,$C28,F_SZV_1A!S:S)</f>
        <v>0</v>
      </c>
      <c r="P28" s="169">
        <f>SUMIF(F_SZV_1A!$F:$F,$C28,F_SZV_1A!T:T)</f>
        <v>0</v>
      </c>
      <c r="Q28" s="169">
        <f>SUMIF(F_SZV_1A!$F:$F,$C28,F_SZV_1A!U:U)</f>
        <v>0</v>
      </c>
      <c r="R28" s="169">
        <f>SUMIF(F_SZV_1A!$F:$F,$C28,F_SZV_1A!V:V)</f>
        <v>0</v>
      </c>
      <c r="S28" s="169">
        <f>SUMIF(F_SZV_1A!$F:$F,$C28,F_SZV_1A!W:W)</f>
        <v>0</v>
      </c>
      <c r="T28" s="169">
        <f>SUMIF(F_SZV_1A!$F:$F,$C28,F_SZV_1A!X:X)</f>
        <v>0</v>
      </c>
      <c r="U28" s="169">
        <f>SUMIF(F_SZV_1A!$F:$F,$C28,F_SZV_1A!Y:Y)</f>
        <v>0</v>
      </c>
      <c r="V28" s="169">
        <f>SUMIF(F_SZV_1A!$F:$F,$C28,F_SZV_1A!Z:Z)</f>
        <v>0</v>
      </c>
      <c r="W28" s="169">
        <f>SUMIF(F_SZV_1A!$F:$F,$C28,F_SZV_1A!AA:AA)</f>
        <v>0</v>
      </c>
      <c r="X28" s="176">
        <f>SUMIF(F_SZV_1A!$F:$F,$C28,F_SZV_1A!AB:AB)</f>
        <v>0</v>
      </c>
      <c r="Y28" s="36">
        <f t="shared" si="6"/>
        <v>0</v>
      </c>
      <c r="AA28" s="183">
        <f>SUMIF(F_SZV_1A!$F:$F,$C28,F_SZV_1A!AF:AF)</f>
        <v>0</v>
      </c>
      <c r="AB28" s="183">
        <f>SUMIF(F_SZV_1A!$F:$F,$C28,F_SZV_1A!AG:AG)</f>
        <v>0</v>
      </c>
      <c r="AC28" s="183">
        <f>SUMIF(F_SZV_1A!$F:$F,$C28,F_SZV_1A!AH:AH)</f>
        <v>0</v>
      </c>
      <c r="AD28" s="183">
        <f>SUMIF(F_SZV_1A!$F:$F,$C28,F_SZV_1A!AI:AI)</f>
        <v>0</v>
      </c>
      <c r="AE28" s="183">
        <f>SUMIF(F_SZV_1A!$F:$F,$C28,F_SZV_1A!AJ:AJ)</f>
        <v>0</v>
      </c>
      <c r="AF28" s="183">
        <f>SUMIF(F_SZV_1A!$F:$F,$C28,F_SZV_1A!AK:AK)</f>
        <v>0</v>
      </c>
      <c r="AG28" s="183">
        <f>SUMIF(F_SZV_1A!$F:$F,$C28,F_SZV_1A!AL:AL)</f>
        <v>0</v>
      </c>
      <c r="AH28" s="183">
        <f>SUMIF(F_SZV_1A!$F:$F,$C28,F_SZV_1A!AM:AM)</f>
        <v>0</v>
      </c>
      <c r="AI28" s="183">
        <f>SUMIF(F_SZV_1A!$F:$F,$C28,F_SZV_1A!AN:AN)</f>
        <v>0</v>
      </c>
      <c r="AJ28" s="183">
        <f>SUMIF(F_SZV_1A!$F:$F,$C28,F_SZV_1A!AO:AO)</f>
        <v>0</v>
      </c>
      <c r="AK28" s="183">
        <f>SUMIF(F_SZV_1A!$F:$F,$C28,F_SZV_1A!AP:AP)</f>
        <v>0</v>
      </c>
      <c r="AL28" s="36">
        <f t="shared" si="7"/>
        <v>0</v>
      </c>
      <c r="AR28" s="21" t="e">
        <f>INDEX(F_SZV_1A!$G:$G,MATCH($C28,F_SZV_1A!$F:$F,0))</f>
        <v>#N/A</v>
      </c>
      <c r="AS28" s="21">
        <f>COUNTIF(F_SZV_1A!$AY$3:$AY$1499,$D28)</f>
        <v>0</v>
      </c>
      <c r="AT28" s="21">
        <f>SUMIF(F_SZV_1A!$AY$3:$AY$1499,$D28,F_SZV_1A!$CF$3:$CF$1499)</f>
        <v>0</v>
      </c>
      <c r="AU28" s="21">
        <f>SUMIF(F_SZV_1A!$AY:$AY,$D28,F_SZV_1A!$CG:$CG)</f>
        <v>0</v>
      </c>
      <c r="AV28" s="21">
        <f>SUMIF(F_SZV_1A!$AY:$AY,$D28,F_SZV_1A!$CG:$CG)</f>
        <v>0</v>
      </c>
    </row>
    <row r="29" spans="1:48" hidden="1" x14ac:dyDescent="0.3">
      <c r="A29" s="40">
        <v>430</v>
      </c>
      <c r="B29" s="210" t="s">
        <v>284</v>
      </c>
      <c r="C29" s="210" t="s">
        <v>285</v>
      </c>
      <c r="D29" s="210">
        <v>1921</v>
      </c>
      <c r="E29" s="210" t="s">
        <v>209</v>
      </c>
      <c r="F29" s="210" t="s">
        <v>286</v>
      </c>
      <c r="G29" s="35" t="str">
        <f t="shared" si="4"/>
        <v>Nincs rögzítve!</v>
      </c>
      <c r="I29" s="168">
        <f t="shared" si="5"/>
        <v>0</v>
      </c>
      <c r="J29" s="169">
        <f>SUMIF(F_SZV_1A!$F:$F,$C29,F_SZV_1A!$N:$N)</f>
        <v>0</v>
      </c>
      <c r="K29" s="169">
        <f>SUMIF(F_SZV_1A!$F:$F,$C29,F_SZV_1A!$O:$O)</f>
        <v>0</v>
      </c>
      <c r="L29" s="169">
        <f>SUMIF(F_SZV_1A!$F:$F,$C29,F_SZV_1A!$P:$P)</f>
        <v>0</v>
      </c>
      <c r="N29" s="169">
        <f>SUMIF(F_SZV_1A!$F:$F,$C29,F_SZV_1A!R:R)</f>
        <v>0</v>
      </c>
      <c r="O29" s="169">
        <f>SUMIF(F_SZV_1A!$F:$F,$C29,F_SZV_1A!S:S)</f>
        <v>0</v>
      </c>
      <c r="P29" s="169">
        <f>SUMIF(F_SZV_1A!$F:$F,$C29,F_SZV_1A!T:T)</f>
        <v>0</v>
      </c>
      <c r="Q29" s="169">
        <f>SUMIF(F_SZV_1A!$F:$F,$C29,F_SZV_1A!U:U)</f>
        <v>0</v>
      </c>
      <c r="R29" s="169">
        <f>SUMIF(F_SZV_1A!$F:$F,$C29,F_SZV_1A!V:V)</f>
        <v>0</v>
      </c>
      <c r="S29" s="169">
        <f>SUMIF(F_SZV_1A!$F:$F,$C29,F_SZV_1A!W:W)</f>
        <v>0</v>
      </c>
      <c r="T29" s="169">
        <f>SUMIF(F_SZV_1A!$F:$F,$C29,F_SZV_1A!X:X)</f>
        <v>0</v>
      </c>
      <c r="U29" s="169">
        <f>SUMIF(F_SZV_1A!$F:$F,$C29,F_SZV_1A!Y:Y)</f>
        <v>0</v>
      </c>
      <c r="V29" s="169">
        <f>SUMIF(F_SZV_1A!$F:$F,$C29,F_SZV_1A!Z:Z)</f>
        <v>0</v>
      </c>
      <c r="W29" s="169">
        <f>SUMIF(F_SZV_1A!$F:$F,$C29,F_SZV_1A!AA:AA)</f>
        <v>0</v>
      </c>
      <c r="X29" s="176">
        <f>SUMIF(F_SZV_1A!$F:$F,$C29,F_SZV_1A!AB:AB)</f>
        <v>0</v>
      </c>
      <c r="Y29" s="36">
        <f t="shared" si="6"/>
        <v>0</v>
      </c>
      <c r="AA29" s="183">
        <f>SUMIF(F_SZV_1A!$F:$F,$C29,F_SZV_1A!AF:AF)</f>
        <v>0</v>
      </c>
      <c r="AB29" s="183">
        <f>SUMIF(F_SZV_1A!$F:$F,$C29,F_SZV_1A!AG:AG)</f>
        <v>0</v>
      </c>
      <c r="AC29" s="183">
        <f>SUMIF(F_SZV_1A!$F:$F,$C29,F_SZV_1A!AH:AH)</f>
        <v>0</v>
      </c>
      <c r="AD29" s="183">
        <f>SUMIF(F_SZV_1A!$F:$F,$C29,F_SZV_1A!AI:AI)</f>
        <v>0</v>
      </c>
      <c r="AE29" s="183">
        <f>SUMIF(F_SZV_1A!$F:$F,$C29,F_SZV_1A!AJ:AJ)</f>
        <v>0</v>
      </c>
      <c r="AF29" s="183">
        <f>SUMIF(F_SZV_1A!$F:$F,$C29,F_SZV_1A!AK:AK)</f>
        <v>0</v>
      </c>
      <c r="AG29" s="183">
        <f>SUMIF(F_SZV_1A!$F:$F,$C29,F_SZV_1A!AL:AL)</f>
        <v>0</v>
      </c>
      <c r="AH29" s="183">
        <f>SUMIF(F_SZV_1A!$F:$F,$C29,F_SZV_1A!AM:AM)</f>
        <v>0</v>
      </c>
      <c r="AI29" s="183">
        <f>SUMIF(F_SZV_1A!$F:$F,$C29,F_SZV_1A!AN:AN)</f>
        <v>0</v>
      </c>
      <c r="AJ29" s="183">
        <f>SUMIF(F_SZV_1A!$F:$F,$C29,F_SZV_1A!AO:AO)</f>
        <v>0</v>
      </c>
      <c r="AK29" s="183">
        <f>SUMIF(F_SZV_1A!$F:$F,$C29,F_SZV_1A!AP:AP)</f>
        <v>0</v>
      </c>
      <c r="AL29" s="36">
        <f t="shared" si="7"/>
        <v>0</v>
      </c>
      <c r="AR29" s="21" t="e">
        <f>INDEX(F_SZV_1A!$G:$G,MATCH($C29,F_SZV_1A!$F:$F,0))</f>
        <v>#N/A</v>
      </c>
      <c r="AS29" s="21">
        <f>COUNTIF(F_SZV_1A!$AY$3:$AY$1499,$D29)</f>
        <v>0</v>
      </c>
      <c r="AT29" s="21">
        <f>SUMIF(F_SZV_1A!$AY$3:$AY$1499,$D29,F_SZV_1A!$CF$3:$CF$1499)</f>
        <v>0</v>
      </c>
      <c r="AU29" s="21">
        <f>SUMIF(F_SZV_1A!$AY:$AY,$D29,F_SZV_1A!$CG:$CG)</f>
        <v>0</v>
      </c>
      <c r="AV29" s="21">
        <f>SUMIF(F_SZV_1A!$AY:$AY,$D29,F_SZV_1A!$CG:$CG)</f>
        <v>0</v>
      </c>
    </row>
    <row r="30" spans="1:48" hidden="1" x14ac:dyDescent="0.3">
      <c r="A30" s="40">
        <v>431</v>
      </c>
      <c r="B30" s="210" t="s">
        <v>287</v>
      </c>
      <c r="C30" s="210" t="s">
        <v>288</v>
      </c>
      <c r="D30" s="210">
        <v>1922</v>
      </c>
      <c r="E30" s="210" t="s">
        <v>289</v>
      </c>
      <c r="F30" s="210" t="s">
        <v>290</v>
      </c>
      <c r="G30" s="35" t="str">
        <f t="shared" si="4"/>
        <v>Nincs rögzítve!</v>
      </c>
      <c r="I30" s="168">
        <f t="shared" si="5"/>
        <v>0</v>
      </c>
      <c r="J30" s="169">
        <f>SUMIF(F_SZV_1A!$F:$F,$C30,F_SZV_1A!$N:$N)</f>
        <v>0</v>
      </c>
      <c r="K30" s="169">
        <f>SUMIF(F_SZV_1A!$F:$F,$C30,F_SZV_1A!$O:$O)</f>
        <v>0</v>
      </c>
      <c r="L30" s="169">
        <f>SUMIF(F_SZV_1A!$F:$F,$C30,F_SZV_1A!$P:$P)</f>
        <v>0</v>
      </c>
      <c r="N30" s="169">
        <f>SUMIF(F_SZV_1A!$F:$F,$C30,F_SZV_1A!R:R)</f>
        <v>0</v>
      </c>
      <c r="O30" s="169">
        <f>SUMIF(F_SZV_1A!$F:$F,$C30,F_SZV_1A!S:S)</f>
        <v>0</v>
      </c>
      <c r="P30" s="169">
        <f>SUMIF(F_SZV_1A!$F:$F,$C30,F_SZV_1A!T:T)</f>
        <v>0</v>
      </c>
      <c r="Q30" s="169">
        <f>SUMIF(F_SZV_1A!$F:$F,$C30,F_SZV_1A!U:U)</f>
        <v>0</v>
      </c>
      <c r="R30" s="169">
        <f>SUMIF(F_SZV_1A!$F:$F,$C30,F_SZV_1A!V:V)</f>
        <v>0</v>
      </c>
      <c r="S30" s="169">
        <f>SUMIF(F_SZV_1A!$F:$F,$C30,F_SZV_1A!W:W)</f>
        <v>0</v>
      </c>
      <c r="T30" s="169">
        <f>SUMIF(F_SZV_1A!$F:$F,$C30,F_SZV_1A!X:X)</f>
        <v>0</v>
      </c>
      <c r="U30" s="169">
        <f>SUMIF(F_SZV_1A!$F:$F,$C30,F_SZV_1A!Y:Y)</f>
        <v>0</v>
      </c>
      <c r="V30" s="169">
        <f>SUMIF(F_SZV_1A!$F:$F,$C30,F_SZV_1A!Z:Z)</f>
        <v>0</v>
      </c>
      <c r="W30" s="169">
        <f>SUMIF(F_SZV_1A!$F:$F,$C30,F_SZV_1A!AA:AA)</f>
        <v>0</v>
      </c>
      <c r="X30" s="176">
        <f>SUMIF(F_SZV_1A!$F:$F,$C30,F_SZV_1A!AB:AB)</f>
        <v>0</v>
      </c>
      <c r="Y30" s="36">
        <f t="shared" si="6"/>
        <v>0</v>
      </c>
      <c r="AA30" s="183">
        <f>SUMIF(F_SZV_1A!$F:$F,$C30,F_SZV_1A!AF:AF)</f>
        <v>0</v>
      </c>
      <c r="AB30" s="183">
        <f>SUMIF(F_SZV_1A!$F:$F,$C30,F_SZV_1A!AG:AG)</f>
        <v>0</v>
      </c>
      <c r="AC30" s="183">
        <f>SUMIF(F_SZV_1A!$F:$F,$C30,F_SZV_1A!AH:AH)</f>
        <v>0</v>
      </c>
      <c r="AD30" s="183">
        <f>SUMIF(F_SZV_1A!$F:$F,$C30,F_SZV_1A!AI:AI)</f>
        <v>0</v>
      </c>
      <c r="AE30" s="183">
        <f>SUMIF(F_SZV_1A!$F:$F,$C30,F_SZV_1A!AJ:AJ)</f>
        <v>0</v>
      </c>
      <c r="AF30" s="183">
        <f>SUMIF(F_SZV_1A!$F:$F,$C30,F_SZV_1A!AK:AK)</f>
        <v>0</v>
      </c>
      <c r="AG30" s="183">
        <f>SUMIF(F_SZV_1A!$F:$F,$C30,F_SZV_1A!AL:AL)</f>
        <v>0</v>
      </c>
      <c r="AH30" s="183">
        <f>SUMIF(F_SZV_1A!$F:$F,$C30,F_SZV_1A!AM:AM)</f>
        <v>0</v>
      </c>
      <c r="AI30" s="183">
        <f>SUMIF(F_SZV_1A!$F:$F,$C30,F_SZV_1A!AN:AN)</f>
        <v>0</v>
      </c>
      <c r="AJ30" s="183">
        <f>SUMIF(F_SZV_1A!$F:$F,$C30,F_SZV_1A!AO:AO)</f>
        <v>0</v>
      </c>
      <c r="AK30" s="183">
        <f>SUMIF(F_SZV_1A!$F:$F,$C30,F_SZV_1A!AP:AP)</f>
        <v>0</v>
      </c>
      <c r="AL30" s="36">
        <f t="shared" si="7"/>
        <v>0</v>
      </c>
      <c r="AR30" s="21" t="e">
        <f>INDEX(F_SZV_1A!$G:$G,MATCH($C30,F_SZV_1A!$F:$F,0))</f>
        <v>#N/A</v>
      </c>
      <c r="AS30" s="21">
        <f>COUNTIF(F_SZV_1A!$AY$3:$AY$1499,$D30)</f>
        <v>0</v>
      </c>
      <c r="AT30" s="21">
        <f>SUMIF(F_SZV_1A!$AY$3:$AY$1499,$D30,F_SZV_1A!$CF$3:$CF$1499)</f>
        <v>0</v>
      </c>
      <c r="AU30" s="21">
        <f>SUMIF(F_SZV_1A!$AY:$AY,$D30,F_SZV_1A!$CG:$CG)</f>
        <v>0</v>
      </c>
      <c r="AV30" s="21">
        <f>SUMIF(F_SZV_1A!$AY:$AY,$D30,F_SZV_1A!$CG:$CG)</f>
        <v>0</v>
      </c>
    </row>
    <row r="31" spans="1:48" hidden="1" x14ac:dyDescent="0.3">
      <c r="A31" s="40">
        <v>432</v>
      </c>
      <c r="B31" s="210" t="s">
        <v>291</v>
      </c>
      <c r="C31" s="210" t="s">
        <v>292</v>
      </c>
      <c r="D31" s="210">
        <v>1923</v>
      </c>
      <c r="E31" s="210" t="s">
        <v>293</v>
      </c>
      <c r="F31" s="210" t="s">
        <v>294</v>
      </c>
      <c r="G31" s="35" t="str">
        <f t="shared" si="4"/>
        <v>Nincs rögzítve!</v>
      </c>
      <c r="I31" s="168">
        <f t="shared" si="5"/>
        <v>0</v>
      </c>
      <c r="J31" s="169">
        <f>SUMIF(F_SZV_1A!$F:$F,$C31,F_SZV_1A!$N:$N)</f>
        <v>0</v>
      </c>
      <c r="K31" s="169">
        <f>SUMIF(F_SZV_1A!$F:$F,$C31,F_SZV_1A!$O:$O)</f>
        <v>0</v>
      </c>
      <c r="L31" s="169">
        <f>SUMIF(F_SZV_1A!$F:$F,$C31,F_SZV_1A!$P:$P)</f>
        <v>0</v>
      </c>
      <c r="N31" s="169">
        <f>SUMIF(F_SZV_1A!$F:$F,$C31,F_SZV_1A!R:R)</f>
        <v>0</v>
      </c>
      <c r="O31" s="169">
        <f>SUMIF(F_SZV_1A!$F:$F,$C31,F_SZV_1A!S:S)</f>
        <v>0</v>
      </c>
      <c r="P31" s="169">
        <f>SUMIF(F_SZV_1A!$F:$F,$C31,F_SZV_1A!T:T)</f>
        <v>0</v>
      </c>
      <c r="Q31" s="169">
        <f>SUMIF(F_SZV_1A!$F:$F,$C31,F_SZV_1A!U:U)</f>
        <v>0</v>
      </c>
      <c r="R31" s="169">
        <f>SUMIF(F_SZV_1A!$F:$F,$C31,F_SZV_1A!V:V)</f>
        <v>0</v>
      </c>
      <c r="S31" s="169">
        <f>SUMIF(F_SZV_1A!$F:$F,$C31,F_SZV_1A!W:W)</f>
        <v>0</v>
      </c>
      <c r="T31" s="169">
        <f>SUMIF(F_SZV_1A!$F:$F,$C31,F_SZV_1A!X:X)</f>
        <v>0</v>
      </c>
      <c r="U31" s="169">
        <f>SUMIF(F_SZV_1A!$F:$F,$C31,F_SZV_1A!Y:Y)</f>
        <v>0</v>
      </c>
      <c r="V31" s="169">
        <f>SUMIF(F_SZV_1A!$F:$F,$C31,F_SZV_1A!Z:Z)</f>
        <v>0</v>
      </c>
      <c r="W31" s="169">
        <f>SUMIF(F_SZV_1A!$F:$F,$C31,F_SZV_1A!AA:AA)</f>
        <v>0</v>
      </c>
      <c r="X31" s="176">
        <f>SUMIF(F_SZV_1A!$F:$F,$C31,F_SZV_1A!AB:AB)</f>
        <v>0</v>
      </c>
      <c r="Y31" s="36">
        <f t="shared" si="6"/>
        <v>0</v>
      </c>
      <c r="AA31" s="183">
        <f>SUMIF(F_SZV_1A!$F:$F,$C31,F_SZV_1A!AF:AF)</f>
        <v>0</v>
      </c>
      <c r="AB31" s="183">
        <f>SUMIF(F_SZV_1A!$F:$F,$C31,F_SZV_1A!AG:AG)</f>
        <v>0</v>
      </c>
      <c r="AC31" s="183">
        <f>SUMIF(F_SZV_1A!$F:$F,$C31,F_SZV_1A!AH:AH)</f>
        <v>0</v>
      </c>
      <c r="AD31" s="183">
        <f>SUMIF(F_SZV_1A!$F:$F,$C31,F_SZV_1A!AI:AI)</f>
        <v>0</v>
      </c>
      <c r="AE31" s="183">
        <f>SUMIF(F_SZV_1A!$F:$F,$C31,F_SZV_1A!AJ:AJ)</f>
        <v>0</v>
      </c>
      <c r="AF31" s="183">
        <f>SUMIF(F_SZV_1A!$F:$F,$C31,F_SZV_1A!AK:AK)</f>
        <v>0</v>
      </c>
      <c r="AG31" s="183">
        <f>SUMIF(F_SZV_1A!$F:$F,$C31,F_SZV_1A!AL:AL)</f>
        <v>0</v>
      </c>
      <c r="AH31" s="183">
        <f>SUMIF(F_SZV_1A!$F:$F,$C31,F_SZV_1A!AM:AM)</f>
        <v>0</v>
      </c>
      <c r="AI31" s="183">
        <f>SUMIF(F_SZV_1A!$F:$F,$C31,F_SZV_1A!AN:AN)</f>
        <v>0</v>
      </c>
      <c r="AJ31" s="183">
        <f>SUMIF(F_SZV_1A!$F:$F,$C31,F_SZV_1A!AO:AO)</f>
        <v>0</v>
      </c>
      <c r="AK31" s="183">
        <f>SUMIF(F_SZV_1A!$F:$F,$C31,F_SZV_1A!AP:AP)</f>
        <v>0</v>
      </c>
      <c r="AL31" s="36">
        <f t="shared" si="7"/>
        <v>0</v>
      </c>
      <c r="AR31" s="21" t="e">
        <f>INDEX(F_SZV_1A!$G:$G,MATCH($C31,F_SZV_1A!$F:$F,0))</f>
        <v>#N/A</v>
      </c>
      <c r="AS31" s="21">
        <f>COUNTIF(F_SZV_1A!$AY$3:$AY$1499,$D31)</f>
        <v>0</v>
      </c>
      <c r="AT31" s="21">
        <f>SUMIF(F_SZV_1A!$AY$3:$AY$1499,$D31,F_SZV_1A!$CF$3:$CF$1499)</f>
        <v>0</v>
      </c>
      <c r="AU31" s="21">
        <f>SUMIF(F_SZV_1A!$AY:$AY,$D31,F_SZV_1A!$CG:$CG)</f>
        <v>0</v>
      </c>
      <c r="AV31" s="21">
        <f>SUMIF(F_SZV_1A!$AY:$AY,$D31,F_SZV_1A!$CG:$CG)</f>
        <v>0</v>
      </c>
    </row>
    <row r="32" spans="1:48" hidden="1" x14ac:dyDescent="0.3">
      <c r="A32" s="40">
        <v>433</v>
      </c>
      <c r="B32" s="210" t="s">
        <v>295</v>
      </c>
      <c r="C32" s="210" t="s">
        <v>296</v>
      </c>
      <c r="D32" s="210">
        <v>1924</v>
      </c>
      <c r="E32" s="210" t="s">
        <v>209</v>
      </c>
      <c r="F32" s="210" t="s">
        <v>297</v>
      </c>
      <c r="G32" s="35" t="str">
        <f t="shared" si="4"/>
        <v>Nincs rögzítve!</v>
      </c>
      <c r="I32" s="168">
        <f t="shared" si="5"/>
        <v>0</v>
      </c>
      <c r="J32" s="169">
        <f>SUMIF(F_SZV_1A!$F:$F,$C32,F_SZV_1A!$N:$N)</f>
        <v>0</v>
      </c>
      <c r="K32" s="169">
        <f>SUMIF(F_SZV_1A!$F:$F,$C32,F_SZV_1A!$O:$O)</f>
        <v>0</v>
      </c>
      <c r="L32" s="169">
        <f>SUMIF(F_SZV_1A!$F:$F,$C32,F_SZV_1A!$P:$P)</f>
        <v>0</v>
      </c>
      <c r="N32" s="169">
        <f>SUMIF(F_SZV_1A!$F:$F,$C32,F_SZV_1A!R:R)</f>
        <v>0</v>
      </c>
      <c r="O32" s="169">
        <f>SUMIF(F_SZV_1A!$F:$F,$C32,F_SZV_1A!S:S)</f>
        <v>0</v>
      </c>
      <c r="P32" s="169">
        <f>SUMIF(F_SZV_1A!$F:$F,$C32,F_SZV_1A!T:T)</f>
        <v>0</v>
      </c>
      <c r="Q32" s="169">
        <f>SUMIF(F_SZV_1A!$F:$F,$C32,F_SZV_1A!U:U)</f>
        <v>0</v>
      </c>
      <c r="R32" s="169">
        <f>SUMIF(F_SZV_1A!$F:$F,$C32,F_SZV_1A!V:V)</f>
        <v>0</v>
      </c>
      <c r="S32" s="169">
        <f>SUMIF(F_SZV_1A!$F:$F,$C32,F_SZV_1A!W:W)</f>
        <v>0</v>
      </c>
      <c r="T32" s="169">
        <f>SUMIF(F_SZV_1A!$F:$F,$C32,F_SZV_1A!X:X)</f>
        <v>0</v>
      </c>
      <c r="U32" s="169">
        <f>SUMIF(F_SZV_1A!$F:$F,$C32,F_SZV_1A!Y:Y)</f>
        <v>0</v>
      </c>
      <c r="V32" s="169">
        <f>SUMIF(F_SZV_1A!$F:$F,$C32,F_SZV_1A!Z:Z)</f>
        <v>0</v>
      </c>
      <c r="W32" s="169">
        <f>SUMIF(F_SZV_1A!$F:$F,$C32,F_SZV_1A!AA:AA)</f>
        <v>0</v>
      </c>
      <c r="X32" s="176">
        <f>SUMIF(F_SZV_1A!$F:$F,$C32,F_SZV_1A!AB:AB)</f>
        <v>0</v>
      </c>
      <c r="Y32" s="36">
        <f t="shared" si="6"/>
        <v>0</v>
      </c>
      <c r="AA32" s="183">
        <f>SUMIF(F_SZV_1A!$F:$F,$C32,F_SZV_1A!AF:AF)</f>
        <v>0</v>
      </c>
      <c r="AB32" s="183">
        <f>SUMIF(F_SZV_1A!$F:$F,$C32,F_SZV_1A!AG:AG)</f>
        <v>0</v>
      </c>
      <c r="AC32" s="183">
        <f>SUMIF(F_SZV_1A!$F:$F,$C32,F_SZV_1A!AH:AH)</f>
        <v>0</v>
      </c>
      <c r="AD32" s="183">
        <f>SUMIF(F_SZV_1A!$F:$F,$C32,F_SZV_1A!AI:AI)</f>
        <v>0</v>
      </c>
      <c r="AE32" s="183">
        <f>SUMIF(F_SZV_1A!$F:$F,$C32,F_SZV_1A!AJ:AJ)</f>
        <v>0</v>
      </c>
      <c r="AF32" s="183">
        <f>SUMIF(F_SZV_1A!$F:$F,$C32,F_SZV_1A!AK:AK)</f>
        <v>0</v>
      </c>
      <c r="AG32" s="183">
        <f>SUMIF(F_SZV_1A!$F:$F,$C32,F_SZV_1A!AL:AL)</f>
        <v>0</v>
      </c>
      <c r="AH32" s="183">
        <f>SUMIF(F_SZV_1A!$F:$F,$C32,F_SZV_1A!AM:AM)</f>
        <v>0</v>
      </c>
      <c r="AI32" s="183">
        <f>SUMIF(F_SZV_1A!$F:$F,$C32,F_SZV_1A!AN:AN)</f>
        <v>0</v>
      </c>
      <c r="AJ32" s="183">
        <f>SUMIF(F_SZV_1A!$F:$F,$C32,F_SZV_1A!AO:AO)</f>
        <v>0</v>
      </c>
      <c r="AK32" s="183">
        <f>SUMIF(F_SZV_1A!$F:$F,$C32,F_SZV_1A!AP:AP)</f>
        <v>0</v>
      </c>
      <c r="AL32" s="36">
        <f t="shared" si="7"/>
        <v>0</v>
      </c>
      <c r="AR32" s="21" t="e">
        <f>INDEX(F_SZV_1A!$G:$G,MATCH($C32,F_SZV_1A!$F:$F,0))</f>
        <v>#N/A</v>
      </c>
      <c r="AS32" s="21">
        <f>COUNTIF(F_SZV_1A!$AY$3:$AY$1499,$D32)</f>
        <v>0</v>
      </c>
      <c r="AT32" s="21">
        <f>SUMIF(F_SZV_1A!$AY$3:$AY$1499,$D32,F_SZV_1A!$CF$3:$CF$1499)</f>
        <v>0</v>
      </c>
      <c r="AU32" s="21">
        <f>SUMIF(F_SZV_1A!$AY:$AY,$D32,F_SZV_1A!$CG:$CG)</f>
        <v>0</v>
      </c>
      <c r="AV32" s="21">
        <f>SUMIF(F_SZV_1A!$AY:$AY,$D32,F_SZV_1A!$CG:$CG)</f>
        <v>0</v>
      </c>
    </row>
    <row r="33" spans="1:48" hidden="1" x14ac:dyDescent="0.3">
      <c r="A33" s="40">
        <v>434</v>
      </c>
      <c r="B33" s="210" t="s">
        <v>298</v>
      </c>
      <c r="C33" s="210" t="s">
        <v>299</v>
      </c>
      <c r="D33" s="210">
        <v>1925</v>
      </c>
      <c r="E33" s="210" t="s">
        <v>209</v>
      </c>
      <c r="F33" s="210" t="s">
        <v>300</v>
      </c>
      <c r="G33" s="35" t="str">
        <f t="shared" si="4"/>
        <v>Nincs rögzítve!</v>
      </c>
      <c r="I33" s="168">
        <f t="shared" si="5"/>
        <v>0</v>
      </c>
      <c r="J33" s="169">
        <f>SUMIF(F_SZV_1A!$F:$F,$C33,F_SZV_1A!$N:$N)</f>
        <v>0</v>
      </c>
      <c r="K33" s="169">
        <f>SUMIF(F_SZV_1A!$F:$F,$C33,F_SZV_1A!$O:$O)</f>
        <v>0</v>
      </c>
      <c r="L33" s="169">
        <f>SUMIF(F_SZV_1A!$F:$F,$C33,F_SZV_1A!$P:$P)</f>
        <v>0</v>
      </c>
      <c r="N33" s="169">
        <f>SUMIF(F_SZV_1A!$F:$F,$C33,F_SZV_1A!R:R)</f>
        <v>0</v>
      </c>
      <c r="O33" s="169">
        <f>SUMIF(F_SZV_1A!$F:$F,$C33,F_SZV_1A!S:S)</f>
        <v>0</v>
      </c>
      <c r="P33" s="169">
        <f>SUMIF(F_SZV_1A!$F:$F,$C33,F_SZV_1A!T:T)</f>
        <v>0</v>
      </c>
      <c r="Q33" s="169">
        <f>SUMIF(F_SZV_1A!$F:$F,$C33,F_SZV_1A!U:U)</f>
        <v>0</v>
      </c>
      <c r="R33" s="169">
        <f>SUMIF(F_SZV_1A!$F:$F,$C33,F_SZV_1A!V:V)</f>
        <v>0</v>
      </c>
      <c r="S33" s="169">
        <f>SUMIF(F_SZV_1A!$F:$F,$C33,F_SZV_1A!W:W)</f>
        <v>0</v>
      </c>
      <c r="T33" s="169">
        <f>SUMIF(F_SZV_1A!$F:$F,$C33,F_SZV_1A!X:X)</f>
        <v>0</v>
      </c>
      <c r="U33" s="169">
        <f>SUMIF(F_SZV_1A!$F:$F,$C33,F_SZV_1A!Y:Y)</f>
        <v>0</v>
      </c>
      <c r="V33" s="169">
        <f>SUMIF(F_SZV_1A!$F:$F,$C33,F_SZV_1A!Z:Z)</f>
        <v>0</v>
      </c>
      <c r="W33" s="169">
        <f>SUMIF(F_SZV_1A!$F:$F,$C33,F_SZV_1A!AA:AA)</f>
        <v>0</v>
      </c>
      <c r="X33" s="176">
        <f>SUMIF(F_SZV_1A!$F:$F,$C33,F_SZV_1A!AB:AB)</f>
        <v>0</v>
      </c>
      <c r="Y33" s="36">
        <f t="shared" si="6"/>
        <v>0</v>
      </c>
      <c r="AA33" s="183">
        <f>SUMIF(F_SZV_1A!$F:$F,$C33,F_SZV_1A!AF:AF)</f>
        <v>0</v>
      </c>
      <c r="AB33" s="183">
        <f>SUMIF(F_SZV_1A!$F:$F,$C33,F_SZV_1A!AG:AG)</f>
        <v>0</v>
      </c>
      <c r="AC33" s="183">
        <f>SUMIF(F_SZV_1A!$F:$F,$C33,F_SZV_1A!AH:AH)</f>
        <v>0</v>
      </c>
      <c r="AD33" s="183">
        <f>SUMIF(F_SZV_1A!$F:$F,$C33,F_SZV_1A!AI:AI)</f>
        <v>0</v>
      </c>
      <c r="AE33" s="183">
        <f>SUMIF(F_SZV_1A!$F:$F,$C33,F_SZV_1A!AJ:AJ)</f>
        <v>0</v>
      </c>
      <c r="AF33" s="183">
        <f>SUMIF(F_SZV_1A!$F:$F,$C33,F_SZV_1A!AK:AK)</f>
        <v>0</v>
      </c>
      <c r="AG33" s="183">
        <f>SUMIF(F_SZV_1A!$F:$F,$C33,F_SZV_1A!AL:AL)</f>
        <v>0</v>
      </c>
      <c r="AH33" s="183">
        <f>SUMIF(F_SZV_1A!$F:$F,$C33,F_SZV_1A!AM:AM)</f>
        <v>0</v>
      </c>
      <c r="AI33" s="183">
        <f>SUMIF(F_SZV_1A!$F:$F,$C33,F_SZV_1A!AN:AN)</f>
        <v>0</v>
      </c>
      <c r="AJ33" s="183">
        <f>SUMIF(F_SZV_1A!$F:$F,$C33,F_SZV_1A!AO:AO)</f>
        <v>0</v>
      </c>
      <c r="AK33" s="183">
        <f>SUMIF(F_SZV_1A!$F:$F,$C33,F_SZV_1A!AP:AP)</f>
        <v>0</v>
      </c>
      <c r="AL33" s="36">
        <f t="shared" si="7"/>
        <v>0</v>
      </c>
      <c r="AR33" s="21" t="e">
        <f>INDEX(F_SZV_1A!$G:$G,MATCH($C33,F_SZV_1A!$F:$F,0))</f>
        <v>#N/A</v>
      </c>
      <c r="AS33" s="21">
        <f>COUNTIF(F_SZV_1A!$AY$3:$AY$1499,$D33)</f>
        <v>0</v>
      </c>
      <c r="AT33" s="21">
        <f>SUMIF(F_SZV_1A!$AY$3:$AY$1499,$D33,F_SZV_1A!$CF$3:$CF$1499)</f>
        <v>0</v>
      </c>
      <c r="AU33" s="21">
        <f>SUMIF(F_SZV_1A!$AY:$AY,$D33,F_SZV_1A!$CG:$CG)</f>
        <v>0</v>
      </c>
      <c r="AV33" s="21">
        <f>SUMIF(F_SZV_1A!$AY:$AY,$D33,F_SZV_1A!$CG:$CG)</f>
        <v>0</v>
      </c>
    </row>
    <row r="34" spans="1:48" hidden="1" x14ac:dyDescent="0.3">
      <c r="A34" s="40">
        <v>435</v>
      </c>
      <c r="B34" s="210" t="s">
        <v>301</v>
      </c>
      <c r="C34" s="210" t="s">
        <v>302</v>
      </c>
      <c r="D34" s="210">
        <v>1926</v>
      </c>
      <c r="E34" s="210" t="s">
        <v>209</v>
      </c>
      <c r="F34" s="210" t="s">
        <v>303</v>
      </c>
      <c r="G34" s="35" t="str">
        <f t="shared" si="4"/>
        <v>Nincs rögzítve!</v>
      </c>
      <c r="I34" s="168">
        <f t="shared" si="5"/>
        <v>0</v>
      </c>
      <c r="J34" s="169">
        <f>SUMIF(F_SZV_1A!$F:$F,$C34,F_SZV_1A!$N:$N)</f>
        <v>0</v>
      </c>
      <c r="K34" s="169">
        <f>SUMIF(F_SZV_1A!$F:$F,$C34,F_SZV_1A!$O:$O)</f>
        <v>0</v>
      </c>
      <c r="L34" s="169">
        <f>SUMIF(F_SZV_1A!$F:$F,$C34,F_SZV_1A!$P:$P)</f>
        <v>0</v>
      </c>
      <c r="N34" s="169">
        <f>SUMIF(F_SZV_1A!$F:$F,$C34,F_SZV_1A!R:R)</f>
        <v>0</v>
      </c>
      <c r="O34" s="169">
        <f>SUMIF(F_SZV_1A!$F:$F,$C34,F_SZV_1A!S:S)</f>
        <v>0</v>
      </c>
      <c r="P34" s="169">
        <f>SUMIF(F_SZV_1A!$F:$F,$C34,F_SZV_1A!T:T)</f>
        <v>0</v>
      </c>
      <c r="Q34" s="169">
        <f>SUMIF(F_SZV_1A!$F:$F,$C34,F_SZV_1A!U:U)</f>
        <v>0</v>
      </c>
      <c r="R34" s="169">
        <f>SUMIF(F_SZV_1A!$F:$F,$C34,F_SZV_1A!V:V)</f>
        <v>0</v>
      </c>
      <c r="S34" s="169">
        <f>SUMIF(F_SZV_1A!$F:$F,$C34,F_SZV_1A!W:W)</f>
        <v>0</v>
      </c>
      <c r="T34" s="169">
        <f>SUMIF(F_SZV_1A!$F:$F,$C34,F_SZV_1A!X:X)</f>
        <v>0</v>
      </c>
      <c r="U34" s="169">
        <f>SUMIF(F_SZV_1A!$F:$F,$C34,F_SZV_1A!Y:Y)</f>
        <v>0</v>
      </c>
      <c r="V34" s="169">
        <f>SUMIF(F_SZV_1A!$F:$F,$C34,F_SZV_1A!Z:Z)</f>
        <v>0</v>
      </c>
      <c r="W34" s="169">
        <f>SUMIF(F_SZV_1A!$F:$F,$C34,F_SZV_1A!AA:AA)</f>
        <v>0</v>
      </c>
      <c r="X34" s="176">
        <f>SUMIF(F_SZV_1A!$F:$F,$C34,F_SZV_1A!AB:AB)</f>
        <v>0</v>
      </c>
      <c r="Y34" s="36">
        <f t="shared" si="6"/>
        <v>0</v>
      </c>
      <c r="AA34" s="183">
        <f>SUMIF(F_SZV_1A!$F:$F,$C34,F_SZV_1A!AF:AF)</f>
        <v>0</v>
      </c>
      <c r="AB34" s="183">
        <f>SUMIF(F_SZV_1A!$F:$F,$C34,F_SZV_1A!AG:AG)</f>
        <v>0</v>
      </c>
      <c r="AC34" s="183">
        <f>SUMIF(F_SZV_1A!$F:$F,$C34,F_SZV_1A!AH:AH)</f>
        <v>0</v>
      </c>
      <c r="AD34" s="183">
        <f>SUMIF(F_SZV_1A!$F:$F,$C34,F_SZV_1A!AI:AI)</f>
        <v>0</v>
      </c>
      <c r="AE34" s="183">
        <f>SUMIF(F_SZV_1A!$F:$F,$C34,F_SZV_1A!AJ:AJ)</f>
        <v>0</v>
      </c>
      <c r="AF34" s="183">
        <f>SUMIF(F_SZV_1A!$F:$F,$C34,F_SZV_1A!AK:AK)</f>
        <v>0</v>
      </c>
      <c r="AG34" s="183">
        <f>SUMIF(F_SZV_1A!$F:$F,$C34,F_SZV_1A!AL:AL)</f>
        <v>0</v>
      </c>
      <c r="AH34" s="183">
        <f>SUMIF(F_SZV_1A!$F:$F,$C34,F_SZV_1A!AM:AM)</f>
        <v>0</v>
      </c>
      <c r="AI34" s="183">
        <f>SUMIF(F_SZV_1A!$F:$F,$C34,F_SZV_1A!AN:AN)</f>
        <v>0</v>
      </c>
      <c r="AJ34" s="183">
        <f>SUMIF(F_SZV_1A!$F:$F,$C34,F_SZV_1A!AO:AO)</f>
        <v>0</v>
      </c>
      <c r="AK34" s="183">
        <f>SUMIF(F_SZV_1A!$F:$F,$C34,F_SZV_1A!AP:AP)</f>
        <v>0</v>
      </c>
      <c r="AL34" s="36">
        <f t="shared" si="7"/>
        <v>0</v>
      </c>
      <c r="AR34" s="21" t="e">
        <f>INDEX(F_SZV_1A!$G:$G,MATCH($C34,F_SZV_1A!$F:$F,0))</f>
        <v>#N/A</v>
      </c>
      <c r="AS34" s="21">
        <f>COUNTIF(F_SZV_1A!$AY$3:$AY$1499,$D34)</f>
        <v>0</v>
      </c>
      <c r="AT34" s="21">
        <f>SUMIF(F_SZV_1A!$AY$3:$AY$1499,$D34,F_SZV_1A!$CF$3:$CF$1499)</f>
        <v>0</v>
      </c>
      <c r="AU34" s="21">
        <f>SUMIF(F_SZV_1A!$AY:$AY,$D34,F_SZV_1A!$CG:$CG)</f>
        <v>0</v>
      </c>
      <c r="AV34" s="21">
        <f>SUMIF(F_SZV_1A!$AY:$AY,$D34,F_SZV_1A!$CG:$CG)</f>
        <v>0</v>
      </c>
    </row>
    <row r="35" spans="1:48" hidden="1" x14ac:dyDescent="0.3">
      <c r="A35" s="40">
        <v>1134</v>
      </c>
      <c r="B35" s="210" t="s">
        <v>304</v>
      </c>
      <c r="C35" s="210" t="s">
        <v>305</v>
      </c>
      <c r="D35" s="210">
        <v>2643</v>
      </c>
      <c r="E35" s="210" t="s">
        <v>135</v>
      </c>
      <c r="F35" s="210" t="s">
        <v>135</v>
      </c>
      <c r="G35" s="35" t="str">
        <f t="shared" si="4"/>
        <v>Nincs rögzítve!</v>
      </c>
      <c r="I35" s="168">
        <f t="shared" si="5"/>
        <v>0</v>
      </c>
      <c r="J35" s="169">
        <f>SUMIF(F_SZV_1A!$F:$F,$C35,F_SZV_1A!$N:$N)</f>
        <v>0</v>
      </c>
      <c r="K35" s="169">
        <f>SUMIF(F_SZV_1A!$F:$F,$C35,F_SZV_1A!$O:$O)</f>
        <v>0</v>
      </c>
      <c r="L35" s="169">
        <f>SUMIF(F_SZV_1A!$F:$F,$C35,F_SZV_1A!$P:$P)</f>
        <v>0</v>
      </c>
      <c r="N35" s="169">
        <f>SUMIF(F_SZV_1A!$F:$F,$C35,F_SZV_1A!R:R)</f>
        <v>0</v>
      </c>
      <c r="O35" s="169">
        <f>SUMIF(F_SZV_1A!$F:$F,$C35,F_SZV_1A!S:S)</f>
        <v>0</v>
      </c>
      <c r="P35" s="169">
        <f>SUMIF(F_SZV_1A!$F:$F,$C35,F_SZV_1A!T:T)</f>
        <v>0</v>
      </c>
      <c r="Q35" s="169">
        <f>SUMIF(F_SZV_1A!$F:$F,$C35,F_SZV_1A!U:U)</f>
        <v>0</v>
      </c>
      <c r="R35" s="169">
        <f>SUMIF(F_SZV_1A!$F:$F,$C35,F_SZV_1A!V:V)</f>
        <v>0</v>
      </c>
      <c r="S35" s="169">
        <f>SUMIF(F_SZV_1A!$F:$F,$C35,F_SZV_1A!W:W)</f>
        <v>0</v>
      </c>
      <c r="T35" s="169">
        <f>SUMIF(F_SZV_1A!$F:$F,$C35,F_SZV_1A!X:X)</f>
        <v>0</v>
      </c>
      <c r="U35" s="169">
        <f>SUMIF(F_SZV_1A!$F:$F,$C35,F_SZV_1A!Y:Y)</f>
        <v>0</v>
      </c>
      <c r="V35" s="169">
        <f>SUMIF(F_SZV_1A!$F:$F,$C35,F_SZV_1A!Z:Z)</f>
        <v>0</v>
      </c>
      <c r="W35" s="169">
        <f>SUMIF(F_SZV_1A!$F:$F,$C35,F_SZV_1A!AA:AA)</f>
        <v>0</v>
      </c>
      <c r="X35" s="176">
        <f>SUMIF(F_SZV_1A!$F:$F,$C35,F_SZV_1A!AB:AB)</f>
        <v>0</v>
      </c>
      <c r="Y35" s="36">
        <f t="shared" si="6"/>
        <v>0</v>
      </c>
      <c r="AA35" s="183">
        <f>SUMIF(F_SZV_1A!$F:$F,$C35,F_SZV_1A!AF:AF)</f>
        <v>0</v>
      </c>
      <c r="AB35" s="183">
        <f>SUMIF(F_SZV_1A!$F:$F,$C35,F_SZV_1A!AG:AG)</f>
        <v>0</v>
      </c>
      <c r="AC35" s="183">
        <f>SUMIF(F_SZV_1A!$F:$F,$C35,F_SZV_1A!AH:AH)</f>
        <v>0</v>
      </c>
      <c r="AD35" s="183">
        <f>SUMIF(F_SZV_1A!$F:$F,$C35,F_SZV_1A!AI:AI)</f>
        <v>0</v>
      </c>
      <c r="AE35" s="183">
        <f>SUMIF(F_SZV_1A!$F:$F,$C35,F_SZV_1A!AJ:AJ)</f>
        <v>0</v>
      </c>
      <c r="AF35" s="183">
        <f>SUMIF(F_SZV_1A!$F:$F,$C35,F_SZV_1A!AK:AK)</f>
        <v>0</v>
      </c>
      <c r="AG35" s="183">
        <f>SUMIF(F_SZV_1A!$F:$F,$C35,F_SZV_1A!AL:AL)</f>
        <v>0</v>
      </c>
      <c r="AH35" s="183">
        <f>SUMIF(F_SZV_1A!$F:$F,$C35,F_SZV_1A!AM:AM)</f>
        <v>0</v>
      </c>
      <c r="AI35" s="183">
        <f>SUMIF(F_SZV_1A!$F:$F,$C35,F_SZV_1A!AN:AN)</f>
        <v>0</v>
      </c>
      <c r="AJ35" s="183">
        <f>SUMIF(F_SZV_1A!$F:$F,$C35,F_SZV_1A!AO:AO)</f>
        <v>0</v>
      </c>
      <c r="AK35" s="183">
        <f>SUMIF(F_SZV_1A!$F:$F,$C35,F_SZV_1A!AP:AP)</f>
        <v>0</v>
      </c>
      <c r="AL35" s="36">
        <f t="shared" si="7"/>
        <v>0</v>
      </c>
      <c r="AR35" s="21" t="e">
        <f>INDEX(F_SZV_1A!$G:$G,MATCH($C35,F_SZV_1A!$F:$F,0))</f>
        <v>#N/A</v>
      </c>
      <c r="AS35" s="21">
        <f>COUNTIF(F_SZV_1A!$AY$3:$AY$1499,$D35)</f>
        <v>0</v>
      </c>
      <c r="AT35" s="21">
        <f>SUMIF(F_SZV_1A!$AY$3:$AY$1499,$D35,F_SZV_1A!$CF$3:$CF$1499)</f>
        <v>0</v>
      </c>
      <c r="AU35" s="21">
        <f>SUMIF(F_SZV_1A!$AY:$AY,$D35,F_SZV_1A!$CG:$CG)</f>
        <v>0</v>
      </c>
      <c r="AV35" s="21">
        <f>SUMIF(F_SZV_1A!$AY:$AY,$D35,F_SZV_1A!$CG:$CG)</f>
        <v>0</v>
      </c>
    </row>
    <row r="36" spans="1:48" hidden="1" x14ac:dyDescent="0.3">
      <c r="A36" s="40">
        <v>1163</v>
      </c>
      <c r="B36" s="210" t="s">
        <v>306</v>
      </c>
      <c r="C36" s="210" t="s">
        <v>307</v>
      </c>
      <c r="D36" s="210">
        <v>2670</v>
      </c>
      <c r="E36" s="210" t="s">
        <v>308</v>
      </c>
      <c r="F36" s="210" t="s">
        <v>309</v>
      </c>
      <c r="G36" s="35" t="str">
        <f t="shared" si="4"/>
        <v>Nincs rögzítve!</v>
      </c>
      <c r="I36" s="168">
        <f t="shared" si="5"/>
        <v>0</v>
      </c>
      <c r="J36" s="169">
        <f>SUMIF(F_SZV_1A!$F:$F,$C36,F_SZV_1A!$N:$N)</f>
        <v>0</v>
      </c>
      <c r="K36" s="169">
        <f>SUMIF(F_SZV_1A!$F:$F,$C36,F_SZV_1A!$O:$O)</f>
        <v>0</v>
      </c>
      <c r="L36" s="169">
        <f>SUMIF(F_SZV_1A!$F:$F,$C36,F_SZV_1A!$P:$P)</f>
        <v>0</v>
      </c>
      <c r="N36" s="169">
        <f>SUMIF(F_SZV_1A!$F:$F,$C36,F_SZV_1A!R:R)</f>
        <v>0</v>
      </c>
      <c r="O36" s="169">
        <f>SUMIF(F_SZV_1A!$F:$F,$C36,F_SZV_1A!S:S)</f>
        <v>0</v>
      </c>
      <c r="P36" s="169">
        <f>SUMIF(F_SZV_1A!$F:$F,$C36,F_SZV_1A!T:T)</f>
        <v>0</v>
      </c>
      <c r="Q36" s="169">
        <f>SUMIF(F_SZV_1A!$F:$F,$C36,F_SZV_1A!U:U)</f>
        <v>0</v>
      </c>
      <c r="R36" s="169">
        <f>SUMIF(F_SZV_1A!$F:$F,$C36,F_SZV_1A!V:V)</f>
        <v>0</v>
      </c>
      <c r="S36" s="169">
        <f>SUMIF(F_SZV_1A!$F:$F,$C36,F_SZV_1A!W:W)</f>
        <v>0</v>
      </c>
      <c r="T36" s="169">
        <f>SUMIF(F_SZV_1A!$F:$F,$C36,F_SZV_1A!X:X)</f>
        <v>0</v>
      </c>
      <c r="U36" s="169">
        <f>SUMIF(F_SZV_1A!$F:$F,$C36,F_SZV_1A!Y:Y)</f>
        <v>0</v>
      </c>
      <c r="V36" s="169">
        <f>SUMIF(F_SZV_1A!$F:$F,$C36,F_SZV_1A!Z:Z)</f>
        <v>0</v>
      </c>
      <c r="W36" s="169">
        <f>SUMIF(F_SZV_1A!$F:$F,$C36,F_SZV_1A!AA:AA)</f>
        <v>0</v>
      </c>
      <c r="X36" s="176">
        <f>SUMIF(F_SZV_1A!$F:$F,$C36,F_SZV_1A!AB:AB)</f>
        <v>0</v>
      </c>
      <c r="Y36" s="36">
        <f t="shared" si="6"/>
        <v>0</v>
      </c>
      <c r="AA36" s="183">
        <f>SUMIF(F_SZV_1A!$F:$F,$C36,F_SZV_1A!AF:AF)</f>
        <v>0</v>
      </c>
      <c r="AB36" s="183">
        <f>SUMIF(F_SZV_1A!$F:$F,$C36,F_SZV_1A!AG:AG)</f>
        <v>0</v>
      </c>
      <c r="AC36" s="183">
        <f>SUMIF(F_SZV_1A!$F:$F,$C36,F_SZV_1A!AH:AH)</f>
        <v>0</v>
      </c>
      <c r="AD36" s="183">
        <f>SUMIF(F_SZV_1A!$F:$F,$C36,F_SZV_1A!AI:AI)</f>
        <v>0</v>
      </c>
      <c r="AE36" s="183">
        <f>SUMIF(F_SZV_1A!$F:$F,$C36,F_SZV_1A!AJ:AJ)</f>
        <v>0</v>
      </c>
      <c r="AF36" s="183">
        <f>SUMIF(F_SZV_1A!$F:$F,$C36,F_SZV_1A!AK:AK)</f>
        <v>0</v>
      </c>
      <c r="AG36" s="183">
        <f>SUMIF(F_SZV_1A!$F:$F,$C36,F_SZV_1A!AL:AL)</f>
        <v>0</v>
      </c>
      <c r="AH36" s="183">
        <f>SUMIF(F_SZV_1A!$F:$F,$C36,F_SZV_1A!AM:AM)</f>
        <v>0</v>
      </c>
      <c r="AI36" s="183">
        <f>SUMIF(F_SZV_1A!$F:$F,$C36,F_SZV_1A!AN:AN)</f>
        <v>0</v>
      </c>
      <c r="AJ36" s="183">
        <f>SUMIF(F_SZV_1A!$F:$F,$C36,F_SZV_1A!AO:AO)</f>
        <v>0</v>
      </c>
      <c r="AK36" s="183">
        <f>SUMIF(F_SZV_1A!$F:$F,$C36,F_SZV_1A!AP:AP)</f>
        <v>0</v>
      </c>
      <c r="AL36" s="36">
        <f t="shared" si="7"/>
        <v>0</v>
      </c>
      <c r="AR36" s="21" t="e">
        <f>INDEX(F_SZV_1A!$G:$G,MATCH($C36,F_SZV_1A!$F:$F,0))</f>
        <v>#N/A</v>
      </c>
      <c r="AS36" s="21">
        <f>COUNTIF(F_SZV_1A!$AY$3:$AY$1499,$D36)</f>
        <v>0</v>
      </c>
      <c r="AT36" s="21">
        <f>SUMIF(F_SZV_1A!$AY$3:$AY$1499,$D36,F_SZV_1A!$CF$3:$CF$1499)</f>
        <v>0</v>
      </c>
      <c r="AU36" s="21">
        <f>SUMIF(F_SZV_1A!$AY:$AY,$D36,F_SZV_1A!$CG:$CG)</f>
        <v>0</v>
      </c>
      <c r="AV36" s="21">
        <f>SUMIF(F_SZV_1A!$AY:$AY,$D36,F_SZV_1A!$CG:$CG)</f>
        <v>0</v>
      </c>
    </row>
    <row r="37" spans="1:48" hidden="1" x14ac:dyDescent="0.3">
      <c r="A37" s="40">
        <v>1164</v>
      </c>
      <c r="B37" s="210" t="s">
        <v>310</v>
      </c>
      <c r="C37" s="210" t="s">
        <v>311</v>
      </c>
      <c r="D37" s="210">
        <v>2671</v>
      </c>
      <c r="E37" s="210" t="s">
        <v>135</v>
      </c>
      <c r="F37" s="210" t="s">
        <v>135</v>
      </c>
      <c r="G37" s="35" t="str">
        <f t="shared" si="4"/>
        <v>Nincs rögzítve!</v>
      </c>
      <c r="I37" s="168">
        <f t="shared" si="5"/>
        <v>0</v>
      </c>
      <c r="J37" s="169">
        <f>SUMIF(F_SZV_1A!$F:$F,$C37,F_SZV_1A!$N:$N)</f>
        <v>0</v>
      </c>
      <c r="K37" s="169">
        <f>SUMIF(F_SZV_1A!$F:$F,$C37,F_SZV_1A!$O:$O)</f>
        <v>0</v>
      </c>
      <c r="L37" s="169">
        <f>SUMIF(F_SZV_1A!$F:$F,$C37,F_SZV_1A!$P:$P)</f>
        <v>0</v>
      </c>
      <c r="N37" s="169">
        <f>SUMIF(F_SZV_1A!$F:$F,$C37,F_SZV_1A!R:R)</f>
        <v>0</v>
      </c>
      <c r="O37" s="169">
        <f>SUMIF(F_SZV_1A!$F:$F,$C37,F_SZV_1A!S:S)</f>
        <v>0</v>
      </c>
      <c r="P37" s="169">
        <f>SUMIF(F_SZV_1A!$F:$F,$C37,F_SZV_1A!T:T)</f>
        <v>0</v>
      </c>
      <c r="Q37" s="169">
        <f>SUMIF(F_SZV_1A!$F:$F,$C37,F_SZV_1A!U:U)</f>
        <v>0</v>
      </c>
      <c r="R37" s="169">
        <f>SUMIF(F_SZV_1A!$F:$F,$C37,F_SZV_1A!V:V)</f>
        <v>0</v>
      </c>
      <c r="S37" s="169">
        <f>SUMIF(F_SZV_1A!$F:$F,$C37,F_SZV_1A!W:W)</f>
        <v>0</v>
      </c>
      <c r="T37" s="169">
        <f>SUMIF(F_SZV_1A!$F:$F,$C37,F_SZV_1A!X:X)</f>
        <v>0</v>
      </c>
      <c r="U37" s="169">
        <f>SUMIF(F_SZV_1A!$F:$F,$C37,F_SZV_1A!Y:Y)</f>
        <v>0</v>
      </c>
      <c r="V37" s="169">
        <f>SUMIF(F_SZV_1A!$F:$F,$C37,F_SZV_1A!Z:Z)</f>
        <v>0</v>
      </c>
      <c r="W37" s="169">
        <f>SUMIF(F_SZV_1A!$F:$F,$C37,F_SZV_1A!AA:AA)</f>
        <v>0</v>
      </c>
      <c r="X37" s="176">
        <f>SUMIF(F_SZV_1A!$F:$F,$C37,F_SZV_1A!AB:AB)</f>
        <v>0</v>
      </c>
      <c r="Y37" s="36">
        <f t="shared" si="6"/>
        <v>0</v>
      </c>
      <c r="AA37" s="183">
        <f>SUMIF(F_SZV_1A!$F:$F,$C37,F_SZV_1A!AF:AF)</f>
        <v>0</v>
      </c>
      <c r="AB37" s="183">
        <f>SUMIF(F_SZV_1A!$F:$F,$C37,F_SZV_1A!AG:AG)</f>
        <v>0</v>
      </c>
      <c r="AC37" s="183">
        <f>SUMIF(F_SZV_1A!$F:$F,$C37,F_SZV_1A!AH:AH)</f>
        <v>0</v>
      </c>
      <c r="AD37" s="183">
        <f>SUMIF(F_SZV_1A!$F:$F,$C37,F_SZV_1A!AI:AI)</f>
        <v>0</v>
      </c>
      <c r="AE37" s="183">
        <f>SUMIF(F_SZV_1A!$F:$F,$C37,F_SZV_1A!AJ:AJ)</f>
        <v>0</v>
      </c>
      <c r="AF37" s="183">
        <f>SUMIF(F_SZV_1A!$F:$F,$C37,F_SZV_1A!AK:AK)</f>
        <v>0</v>
      </c>
      <c r="AG37" s="183">
        <f>SUMIF(F_SZV_1A!$F:$F,$C37,F_SZV_1A!AL:AL)</f>
        <v>0</v>
      </c>
      <c r="AH37" s="183">
        <f>SUMIF(F_SZV_1A!$F:$F,$C37,F_SZV_1A!AM:AM)</f>
        <v>0</v>
      </c>
      <c r="AI37" s="183">
        <f>SUMIF(F_SZV_1A!$F:$F,$C37,F_SZV_1A!AN:AN)</f>
        <v>0</v>
      </c>
      <c r="AJ37" s="183">
        <f>SUMIF(F_SZV_1A!$F:$F,$C37,F_SZV_1A!AO:AO)</f>
        <v>0</v>
      </c>
      <c r="AK37" s="183">
        <f>SUMIF(F_SZV_1A!$F:$F,$C37,F_SZV_1A!AP:AP)</f>
        <v>0</v>
      </c>
      <c r="AL37" s="36">
        <f t="shared" si="7"/>
        <v>0</v>
      </c>
      <c r="AR37" s="21" t="e">
        <f>INDEX(F_SZV_1A!$G:$G,MATCH($C37,F_SZV_1A!$F:$F,0))</f>
        <v>#N/A</v>
      </c>
      <c r="AS37" s="21">
        <f>COUNTIF(F_SZV_1A!$AY$3:$AY$1499,$D37)</f>
        <v>0</v>
      </c>
      <c r="AT37" s="21">
        <f>SUMIF(F_SZV_1A!$AY$3:$AY$1499,$D37,F_SZV_1A!$CF$3:$CF$1499)</f>
        <v>0</v>
      </c>
      <c r="AU37" s="21">
        <f>SUMIF(F_SZV_1A!$AY:$AY,$D37,F_SZV_1A!$CG:$CG)</f>
        <v>0</v>
      </c>
      <c r="AV37" s="21">
        <f>SUMIF(F_SZV_1A!$AY:$AY,$D37,F_SZV_1A!$CG:$CG)</f>
        <v>0</v>
      </c>
    </row>
    <row r="38" spans="1:48" hidden="1" x14ac:dyDescent="0.3">
      <c r="A38" s="40">
        <v>1178</v>
      </c>
      <c r="B38" s="210" t="s">
        <v>312</v>
      </c>
      <c r="C38" s="210" t="s">
        <v>313</v>
      </c>
      <c r="D38" s="210">
        <v>2685</v>
      </c>
      <c r="E38" s="210" t="s">
        <v>135</v>
      </c>
      <c r="F38" s="210" t="s">
        <v>135</v>
      </c>
      <c r="G38" s="35" t="str">
        <f t="shared" si="4"/>
        <v>Nincs rögzítve!</v>
      </c>
      <c r="I38" s="168">
        <f t="shared" si="5"/>
        <v>0</v>
      </c>
      <c r="J38" s="169">
        <f>SUMIF(F_SZV_1A!$F:$F,$C38,F_SZV_1A!$N:$N)</f>
        <v>0</v>
      </c>
      <c r="K38" s="169">
        <f>SUMIF(F_SZV_1A!$F:$F,$C38,F_SZV_1A!$O:$O)</f>
        <v>0</v>
      </c>
      <c r="L38" s="169">
        <f>SUMIF(F_SZV_1A!$F:$F,$C38,F_SZV_1A!$P:$P)</f>
        <v>0</v>
      </c>
      <c r="N38" s="169">
        <f>SUMIF(F_SZV_1A!$F:$F,$C38,F_SZV_1A!R:R)</f>
        <v>0</v>
      </c>
      <c r="O38" s="169">
        <f>SUMIF(F_SZV_1A!$F:$F,$C38,F_SZV_1A!S:S)</f>
        <v>0</v>
      </c>
      <c r="P38" s="169">
        <f>SUMIF(F_SZV_1A!$F:$F,$C38,F_SZV_1A!T:T)</f>
        <v>0</v>
      </c>
      <c r="Q38" s="169">
        <f>SUMIF(F_SZV_1A!$F:$F,$C38,F_SZV_1A!U:U)</f>
        <v>0</v>
      </c>
      <c r="R38" s="169">
        <f>SUMIF(F_SZV_1A!$F:$F,$C38,F_SZV_1A!V:V)</f>
        <v>0</v>
      </c>
      <c r="S38" s="169">
        <f>SUMIF(F_SZV_1A!$F:$F,$C38,F_SZV_1A!W:W)</f>
        <v>0</v>
      </c>
      <c r="T38" s="169">
        <f>SUMIF(F_SZV_1A!$F:$F,$C38,F_SZV_1A!X:X)</f>
        <v>0</v>
      </c>
      <c r="U38" s="169">
        <f>SUMIF(F_SZV_1A!$F:$F,$C38,F_SZV_1A!Y:Y)</f>
        <v>0</v>
      </c>
      <c r="V38" s="169">
        <f>SUMIF(F_SZV_1A!$F:$F,$C38,F_SZV_1A!Z:Z)</f>
        <v>0</v>
      </c>
      <c r="W38" s="169">
        <f>SUMIF(F_SZV_1A!$F:$F,$C38,F_SZV_1A!AA:AA)</f>
        <v>0</v>
      </c>
      <c r="X38" s="176">
        <f>SUMIF(F_SZV_1A!$F:$F,$C38,F_SZV_1A!AB:AB)</f>
        <v>0</v>
      </c>
      <c r="Y38" s="36">
        <f t="shared" si="6"/>
        <v>0</v>
      </c>
      <c r="AA38" s="183">
        <f>SUMIF(F_SZV_1A!$F:$F,$C38,F_SZV_1A!AF:AF)</f>
        <v>0</v>
      </c>
      <c r="AB38" s="183">
        <f>SUMIF(F_SZV_1A!$F:$F,$C38,F_SZV_1A!AG:AG)</f>
        <v>0</v>
      </c>
      <c r="AC38" s="183">
        <f>SUMIF(F_SZV_1A!$F:$F,$C38,F_SZV_1A!AH:AH)</f>
        <v>0</v>
      </c>
      <c r="AD38" s="183">
        <f>SUMIF(F_SZV_1A!$F:$F,$C38,F_SZV_1A!AI:AI)</f>
        <v>0</v>
      </c>
      <c r="AE38" s="183">
        <f>SUMIF(F_SZV_1A!$F:$F,$C38,F_SZV_1A!AJ:AJ)</f>
        <v>0</v>
      </c>
      <c r="AF38" s="183">
        <f>SUMIF(F_SZV_1A!$F:$F,$C38,F_SZV_1A!AK:AK)</f>
        <v>0</v>
      </c>
      <c r="AG38" s="183">
        <f>SUMIF(F_SZV_1A!$F:$F,$C38,F_SZV_1A!AL:AL)</f>
        <v>0</v>
      </c>
      <c r="AH38" s="183">
        <f>SUMIF(F_SZV_1A!$F:$F,$C38,F_SZV_1A!AM:AM)</f>
        <v>0</v>
      </c>
      <c r="AI38" s="183">
        <f>SUMIF(F_SZV_1A!$F:$F,$C38,F_SZV_1A!AN:AN)</f>
        <v>0</v>
      </c>
      <c r="AJ38" s="183">
        <f>SUMIF(F_SZV_1A!$F:$F,$C38,F_SZV_1A!AO:AO)</f>
        <v>0</v>
      </c>
      <c r="AK38" s="183">
        <f>SUMIF(F_SZV_1A!$F:$F,$C38,F_SZV_1A!AP:AP)</f>
        <v>0</v>
      </c>
      <c r="AL38" s="36">
        <f t="shared" si="7"/>
        <v>0</v>
      </c>
      <c r="AR38" s="21" t="e">
        <f>INDEX(F_SZV_1A!$G:$G,MATCH($C38,F_SZV_1A!$F:$F,0))</f>
        <v>#N/A</v>
      </c>
      <c r="AS38" s="21">
        <f>COUNTIF(F_SZV_1A!$AY$3:$AY$1499,$D38)</f>
        <v>0</v>
      </c>
      <c r="AT38" s="21">
        <f>SUMIF(F_SZV_1A!$AY$3:$AY$1499,$D38,F_SZV_1A!$CF$3:$CF$1499)</f>
        <v>0</v>
      </c>
      <c r="AU38" s="21">
        <f>SUMIF(F_SZV_1A!$AY:$AY,$D38,F_SZV_1A!$CG:$CG)</f>
        <v>0</v>
      </c>
      <c r="AV38" s="21">
        <f>SUMIF(F_SZV_1A!$AY:$AY,$D38,F_SZV_1A!$CG:$CG)</f>
        <v>0</v>
      </c>
    </row>
    <row r="39" spans="1:48" hidden="1" x14ac:dyDescent="0.3">
      <c r="A39" s="40">
        <v>1192</v>
      </c>
      <c r="B39" s="210" t="s">
        <v>314</v>
      </c>
      <c r="C39" s="210" t="s">
        <v>315</v>
      </c>
      <c r="D39" s="210">
        <v>2699</v>
      </c>
      <c r="E39" s="210" t="s">
        <v>316</v>
      </c>
      <c r="F39" s="210" t="s">
        <v>317</v>
      </c>
      <c r="G39" s="35" t="str">
        <f t="shared" si="4"/>
        <v>Nincs rögzítve!</v>
      </c>
      <c r="I39" s="168">
        <f t="shared" si="5"/>
        <v>0</v>
      </c>
      <c r="J39" s="169">
        <f>SUMIF(F_SZV_1A!$F:$F,$C39,F_SZV_1A!$N:$N)</f>
        <v>0</v>
      </c>
      <c r="K39" s="169">
        <f>SUMIF(F_SZV_1A!$F:$F,$C39,F_SZV_1A!$O:$O)</f>
        <v>0</v>
      </c>
      <c r="L39" s="169">
        <f>SUMIF(F_SZV_1A!$F:$F,$C39,F_SZV_1A!$P:$P)</f>
        <v>0</v>
      </c>
      <c r="N39" s="169">
        <f>SUMIF(F_SZV_1A!$F:$F,$C39,F_SZV_1A!R:R)</f>
        <v>0</v>
      </c>
      <c r="O39" s="169">
        <f>SUMIF(F_SZV_1A!$F:$F,$C39,F_SZV_1A!S:S)</f>
        <v>0</v>
      </c>
      <c r="P39" s="169">
        <f>SUMIF(F_SZV_1A!$F:$F,$C39,F_SZV_1A!T:T)</f>
        <v>0</v>
      </c>
      <c r="Q39" s="169">
        <f>SUMIF(F_SZV_1A!$F:$F,$C39,F_SZV_1A!U:U)</f>
        <v>0</v>
      </c>
      <c r="R39" s="169">
        <f>SUMIF(F_SZV_1A!$F:$F,$C39,F_SZV_1A!V:V)</f>
        <v>0</v>
      </c>
      <c r="S39" s="169">
        <f>SUMIF(F_SZV_1A!$F:$F,$C39,F_SZV_1A!W:W)</f>
        <v>0</v>
      </c>
      <c r="T39" s="169">
        <f>SUMIF(F_SZV_1A!$F:$F,$C39,F_SZV_1A!X:X)</f>
        <v>0</v>
      </c>
      <c r="U39" s="169">
        <f>SUMIF(F_SZV_1A!$F:$F,$C39,F_SZV_1A!Y:Y)</f>
        <v>0</v>
      </c>
      <c r="V39" s="169">
        <f>SUMIF(F_SZV_1A!$F:$F,$C39,F_SZV_1A!Z:Z)</f>
        <v>0</v>
      </c>
      <c r="W39" s="169">
        <f>SUMIF(F_SZV_1A!$F:$F,$C39,F_SZV_1A!AA:AA)</f>
        <v>0</v>
      </c>
      <c r="X39" s="176">
        <f>SUMIF(F_SZV_1A!$F:$F,$C39,F_SZV_1A!AB:AB)</f>
        <v>0</v>
      </c>
      <c r="Y39" s="36">
        <f t="shared" si="6"/>
        <v>0</v>
      </c>
      <c r="AA39" s="183">
        <f>SUMIF(F_SZV_1A!$F:$F,$C39,F_SZV_1A!AF:AF)</f>
        <v>0</v>
      </c>
      <c r="AB39" s="183">
        <f>SUMIF(F_SZV_1A!$F:$F,$C39,F_SZV_1A!AG:AG)</f>
        <v>0</v>
      </c>
      <c r="AC39" s="183">
        <f>SUMIF(F_SZV_1A!$F:$F,$C39,F_SZV_1A!AH:AH)</f>
        <v>0</v>
      </c>
      <c r="AD39" s="183">
        <f>SUMIF(F_SZV_1A!$F:$F,$C39,F_SZV_1A!AI:AI)</f>
        <v>0</v>
      </c>
      <c r="AE39" s="183">
        <f>SUMIF(F_SZV_1A!$F:$F,$C39,F_SZV_1A!AJ:AJ)</f>
        <v>0</v>
      </c>
      <c r="AF39" s="183">
        <f>SUMIF(F_SZV_1A!$F:$F,$C39,F_SZV_1A!AK:AK)</f>
        <v>0</v>
      </c>
      <c r="AG39" s="183">
        <f>SUMIF(F_SZV_1A!$F:$F,$C39,F_SZV_1A!AL:AL)</f>
        <v>0</v>
      </c>
      <c r="AH39" s="183">
        <f>SUMIF(F_SZV_1A!$F:$F,$C39,F_SZV_1A!AM:AM)</f>
        <v>0</v>
      </c>
      <c r="AI39" s="183">
        <f>SUMIF(F_SZV_1A!$F:$F,$C39,F_SZV_1A!AN:AN)</f>
        <v>0</v>
      </c>
      <c r="AJ39" s="183">
        <f>SUMIF(F_SZV_1A!$F:$F,$C39,F_SZV_1A!AO:AO)</f>
        <v>0</v>
      </c>
      <c r="AK39" s="183">
        <f>SUMIF(F_SZV_1A!$F:$F,$C39,F_SZV_1A!AP:AP)</f>
        <v>0</v>
      </c>
      <c r="AL39" s="36">
        <f t="shared" si="7"/>
        <v>0</v>
      </c>
      <c r="AR39" s="21" t="e">
        <f>INDEX(F_SZV_1A!$G:$G,MATCH($C39,F_SZV_1A!$F:$F,0))</f>
        <v>#N/A</v>
      </c>
      <c r="AS39" s="21">
        <f>COUNTIF(F_SZV_1A!$AY$3:$AY$1499,$D39)</f>
        <v>0</v>
      </c>
      <c r="AT39" s="21">
        <f>SUMIF(F_SZV_1A!$AY$3:$AY$1499,$D39,F_SZV_1A!$CF$3:$CF$1499)</f>
        <v>0</v>
      </c>
      <c r="AU39" s="21">
        <f>SUMIF(F_SZV_1A!$AY:$AY,$D39,F_SZV_1A!$CG:$CG)</f>
        <v>0</v>
      </c>
      <c r="AV39" s="21">
        <f>SUMIF(F_SZV_1A!$AY:$AY,$D39,F_SZV_1A!$CG:$CG)</f>
        <v>0</v>
      </c>
    </row>
    <row r="40" spans="1:48" hidden="1" x14ac:dyDescent="0.3">
      <c r="A40" s="40">
        <v>1196</v>
      </c>
      <c r="B40" s="210" t="s">
        <v>318</v>
      </c>
      <c r="C40" s="210" t="s">
        <v>319</v>
      </c>
      <c r="D40" s="210">
        <v>2703</v>
      </c>
      <c r="E40" s="210" t="s">
        <v>320</v>
      </c>
      <c r="F40" s="210" t="s">
        <v>321</v>
      </c>
      <c r="G40" s="35" t="str">
        <f t="shared" si="4"/>
        <v>Nincs rögzítve!</v>
      </c>
      <c r="I40" s="168">
        <f t="shared" si="5"/>
        <v>0</v>
      </c>
      <c r="J40" s="169">
        <f>SUMIF(F_SZV_1A!$F:$F,$C40,F_SZV_1A!$N:$N)</f>
        <v>0</v>
      </c>
      <c r="K40" s="169">
        <f>SUMIF(F_SZV_1A!$F:$F,$C40,F_SZV_1A!$O:$O)</f>
        <v>0</v>
      </c>
      <c r="L40" s="169">
        <f>SUMIF(F_SZV_1A!$F:$F,$C40,F_SZV_1A!$P:$P)</f>
        <v>0</v>
      </c>
      <c r="N40" s="169">
        <f>SUMIF(F_SZV_1A!$F:$F,$C40,F_SZV_1A!R:R)</f>
        <v>0</v>
      </c>
      <c r="O40" s="169">
        <f>SUMIF(F_SZV_1A!$F:$F,$C40,F_SZV_1A!S:S)</f>
        <v>0</v>
      </c>
      <c r="P40" s="169">
        <f>SUMIF(F_SZV_1A!$F:$F,$C40,F_SZV_1A!T:T)</f>
        <v>0</v>
      </c>
      <c r="Q40" s="169">
        <f>SUMIF(F_SZV_1A!$F:$F,$C40,F_SZV_1A!U:U)</f>
        <v>0</v>
      </c>
      <c r="R40" s="169">
        <f>SUMIF(F_SZV_1A!$F:$F,$C40,F_SZV_1A!V:V)</f>
        <v>0</v>
      </c>
      <c r="S40" s="169">
        <f>SUMIF(F_SZV_1A!$F:$F,$C40,F_SZV_1A!W:W)</f>
        <v>0</v>
      </c>
      <c r="T40" s="169">
        <f>SUMIF(F_SZV_1A!$F:$F,$C40,F_SZV_1A!X:X)</f>
        <v>0</v>
      </c>
      <c r="U40" s="169">
        <f>SUMIF(F_SZV_1A!$F:$F,$C40,F_SZV_1A!Y:Y)</f>
        <v>0</v>
      </c>
      <c r="V40" s="169">
        <f>SUMIF(F_SZV_1A!$F:$F,$C40,F_SZV_1A!Z:Z)</f>
        <v>0</v>
      </c>
      <c r="W40" s="169">
        <f>SUMIF(F_SZV_1A!$F:$F,$C40,F_SZV_1A!AA:AA)</f>
        <v>0</v>
      </c>
      <c r="X40" s="176">
        <f>SUMIF(F_SZV_1A!$F:$F,$C40,F_SZV_1A!AB:AB)</f>
        <v>0</v>
      </c>
      <c r="Y40" s="36">
        <f t="shared" si="6"/>
        <v>0</v>
      </c>
      <c r="AA40" s="183">
        <f>SUMIF(F_SZV_1A!$F:$F,$C40,F_SZV_1A!AF:AF)</f>
        <v>0</v>
      </c>
      <c r="AB40" s="183">
        <f>SUMIF(F_SZV_1A!$F:$F,$C40,F_SZV_1A!AG:AG)</f>
        <v>0</v>
      </c>
      <c r="AC40" s="183">
        <f>SUMIF(F_SZV_1A!$F:$F,$C40,F_SZV_1A!AH:AH)</f>
        <v>0</v>
      </c>
      <c r="AD40" s="183">
        <f>SUMIF(F_SZV_1A!$F:$F,$C40,F_SZV_1A!AI:AI)</f>
        <v>0</v>
      </c>
      <c r="AE40" s="183">
        <f>SUMIF(F_SZV_1A!$F:$F,$C40,F_SZV_1A!AJ:AJ)</f>
        <v>0</v>
      </c>
      <c r="AF40" s="183">
        <f>SUMIF(F_SZV_1A!$F:$F,$C40,F_SZV_1A!AK:AK)</f>
        <v>0</v>
      </c>
      <c r="AG40" s="183">
        <f>SUMIF(F_SZV_1A!$F:$F,$C40,F_SZV_1A!AL:AL)</f>
        <v>0</v>
      </c>
      <c r="AH40" s="183">
        <f>SUMIF(F_SZV_1A!$F:$F,$C40,F_SZV_1A!AM:AM)</f>
        <v>0</v>
      </c>
      <c r="AI40" s="183">
        <f>SUMIF(F_SZV_1A!$F:$F,$C40,F_SZV_1A!AN:AN)</f>
        <v>0</v>
      </c>
      <c r="AJ40" s="183">
        <f>SUMIF(F_SZV_1A!$F:$F,$C40,F_SZV_1A!AO:AO)</f>
        <v>0</v>
      </c>
      <c r="AK40" s="183">
        <f>SUMIF(F_SZV_1A!$F:$F,$C40,F_SZV_1A!AP:AP)</f>
        <v>0</v>
      </c>
      <c r="AL40" s="36">
        <f t="shared" si="7"/>
        <v>0</v>
      </c>
      <c r="AR40" s="21" t="e">
        <f>INDEX(F_SZV_1A!$G:$G,MATCH($C40,F_SZV_1A!$F:$F,0))</f>
        <v>#N/A</v>
      </c>
      <c r="AS40" s="21">
        <f>COUNTIF(F_SZV_1A!$AY$3:$AY$1499,$D40)</f>
        <v>0</v>
      </c>
      <c r="AT40" s="21">
        <f>SUMIF(F_SZV_1A!$AY$3:$AY$1499,$D40,F_SZV_1A!$CF$3:$CF$1499)</f>
        <v>0</v>
      </c>
      <c r="AU40" s="21">
        <f>SUMIF(F_SZV_1A!$AY:$AY,$D40,F_SZV_1A!$CG:$CG)</f>
        <v>0</v>
      </c>
      <c r="AV40" s="21">
        <f>SUMIF(F_SZV_1A!$AY:$AY,$D40,F_SZV_1A!$CG:$CG)</f>
        <v>0</v>
      </c>
    </row>
    <row r="41" spans="1:48" hidden="1" x14ac:dyDescent="0.3">
      <c r="A41" s="40">
        <v>1198</v>
      </c>
      <c r="B41" s="210" t="s">
        <v>322</v>
      </c>
      <c r="C41" s="210" t="s">
        <v>323</v>
      </c>
      <c r="D41" s="210">
        <v>2705</v>
      </c>
      <c r="E41" s="210" t="s">
        <v>324</v>
      </c>
      <c r="F41" s="210" t="s">
        <v>325</v>
      </c>
      <c r="G41" s="35" t="str">
        <f t="shared" si="4"/>
        <v>Nincs rögzítve!</v>
      </c>
      <c r="I41" s="168">
        <f t="shared" si="5"/>
        <v>0</v>
      </c>
      <c r="J41" s="169">
        <f>SUMIF(F_SZV_1A!$F:$F,$C41,F_SZV_1A!$N:$N)</f>
        <v>0</v>
      </c>
      <c r="K41" s="169">
        <f>SUMIF(F_SZV_1A!$F:$F,$C41,F_SZV_1A!$O:$O)</f>
        <v>0</v>
      </c>
      <c r="L41" s="169">
        <f>SUMIF(F_SZV_1A!$F:$F,$C41,F_SZV_1A!$P:$P)</f>
        <v>0</v>
      </c>
      <c r="N41" s="169">
        <f>SUMIF(F_SZV_1A!$F:$F,$C41,F_SZV_1A!R:R)</f>
        <v>0</v>
      </c>
      <c r="O41" s="169">
        <f>SUMIF(F_SZV_1A!$F:$F,$C41,F_SZV_1A!S:S)</f>
        <v>0</v>
      </c>
      <c r="P41" s="169">
        <f>SUMIF(F_SZV_1A!$F:$F,$C41,F_SZV_1A!T:T)</f>
        <v>0</v>
      </c>
      <c r="Q41" s="169">
        <f>SUMIF(F_SZV_1A!$F:$F,$C41,F_SZV_1A!U:U)</f>
        <v>0</v>
      </c>
      <c r="R41" s="169">
        <f>SUMIF(F_SZV_1A!$F:$F,$C41,F_SZV_1A!V:V)</f>
        <v>0</v>
      </c>
      <c r="S41" s="169">
        <f>SUMIF(F_SZV_1A!$F:$F,$C41,F_SZV_1A!W:W)</f>
        <v>0</v>
      </c>
      <c r="T41" s="169">
        <f>SUMIF(F_SZV_1A!$F:$F,$C41,F_SZV_1A!X:X)</f>
        <v>0</v>
      </c>
      <c r="U41" s="169">
        <f>SUMIF(F_SZV_1A!$F:$F,$C41,F_SZV_1A!Y:Y)</f>
        <v>0</v>
      </c>
      <c r="V41" s="169">
        <f>SUMIF(F_SZV_1A!$F:$F,$C41,F_SZV_1A!Z:Z)</f>
        <v>0</v>
      </c>
      <c r="W41" s="169">
        <f>SUMIF(F_SZV_1A!$F:$F,$C41,F_SZV_1A!AA:AA)</f>
        <v>0</v>
      </c>
      <c r="X41" s="176">
        <f>SUMIF(F_SZV_1A!$F:$F,$C41,F_SZV_1A!AB:AB)</f>
        <v>0</v>
      </c>
      <c r="Y41" s="36">
        <f t="shared" si="6"/>
        <v>0</v>
      </c>
      <c r="AA41" s="183">
        <f>SUMIF(F_SZV_1A!$F:$F,$C41,F_SZV_1A!AF:AF)</f>
        <v>0</v>
      </c>
      <c r="AB41" s="183">
        <f>SUMIF(F_SZV_1A!$F:$F,$C41,F_SZV_1A!AG:AG)</f>
        <v>0</v>
      </c>
      <c r="AC41" s="183">
        <f>SUMIF(F_SZV_1A!$F:$F,$C41,F_SZV_1A!AH:AH)</f>
        <v>0</v>
      </c>
      <c r="AD41" s="183">
        <f>SUMIF(F_SZV_1A!$F:$F,$C41,F_SZV_1A!AI:AI)</f>
        <v>0</v>
      </c>
      <c r="AE41" s="183">
        <f>SUMIF(F_SZV_1A!$F:$F,$C41,F_SZV_1A!AJ:AJ)</f>
        <v>0</v>
      </c>
      <c r="AF41" s="183">
        <f>SUMIF(F_SZV_1A!$F:$F,$C41,F_SZV_1A!AK:AK)</f>
        <v>0</v>
      </c>
      <c r="AG41" s="183">
        <f>SUMIF(F_SZV_1A!$F:$F,$C41,F_SZV_1A!AL:AL)</f>
        <v>0</v>
      </c>
      <c r="AH41" s="183">
        <f>SUMIF(F_SZV_1A!$F:$F,$C41,F_SZV_1A!AM:AM)</f>
        <v>0</v>
      </c>
      <c r="AI41" s="183">
        <f>SUMIF(F_SZV_1A!$F:$F,$C41,F_SZV_1A!AN:AN)</f>
        <v>0</v>
      </c>
      <c r="AJ41" s="183">
        <f>SUMIF(F_SZV_1A!$F:$F,$C41,F_SZV_1A!AO:AO)</f>
        <v>0</v>
      </c>
      <c r="AK41" s="183">
        <f>SUMIF(F_SZV_1A!$F:$F,$C41,F_SZV_1A!AP:AP)</f>
        <v>0</v>
      </c>
      <c r="AL41" s="36">
        <f t="shared" si="7"/>
        <v>0</v>
      </c>
      <c r="AR41" s="21" t="e">
        <f>INDEX(F_SZV_1A!$G:$G,MATCH($C41,F_SZV_1A!$F:$F,0))</f>
        <v>#N/A</v>
      </c>
      <c r="AS41" s="21">
        <f>COUNTIF(F_SZV_1A!$AY$3:$AY$1499,$D41)</f>
        <v>0</v>
      </c>
      <c r="AT41" s="21">
        <f>SUMIF(F_SZV_1A!$AY$3:$AY$1499,$D41,F_SZV_1A!$CF$3:$CF$1499)</f>
        <v>0</v>
      </c>
      <c r="AU41" s="21">
        <f>SUMIF(F_SZV_1A!$AY:$AY,$D41,F_SZV_1A!$CG:$CG)</f>
        <v>0</v>
      </c>
      <c r="AV41" s="21">
        <f>SUMIF(F_SZV_1A!$AY:$AY,$D41,F_SZV_1A!$CG:$CG)</f>
        <v>0</v>
      </c>
    </row>
    <row r="42" spans="1:48" hidden="1" x14ac:dyDescent="0.3">
      <c r="A42" s="40">
        <v>1201</v>
      </c>
      <c r="B42" s="210" t="s">
        <v>326</v>
      </c>
      <c r="C42" s="210" t="s">
        <v>327</v>
      </c>
      <c r="D42" s="210">
        <v>2707</v>
      </c>
      <c r="E42" s="210" t="s">
        <v>328</v>
      </c>
      <c r="F42" s="210" t="s">
        <v>329</v>
      </c>
      <c r="G42" s="35" t="str">
        <f t="shared" si="4"/>
        <v>Nincs rögzítve!</v>
      </c>
      <c r="I42" s="168">
        <f t="shared" si="5"/>
        <v>0</v>
      </c>
      <c r="J42" s="169">
        <f>SUMIF(F_SZV_1A!$F:$F,$C42,F_SZV_1A!$N:$N)</f>
        <v>0</v>
      </c>
      <c r="K42" s="169">
        <f>SUMIF(F_SZV_1A!$F:$F,$C42,F_SZV_1A!$O:$O)</f>
        <v>0</v>
      </c>
      <c r="L42" s="169">
        <f>SUMIF(F_SZV_1A!$F:$F,$C42,F_SZV_1A!$P:$P)</f>
        <v>0</v>
      </c>
      <c r="N42" s="169">
        <f>SUMIF(F_SZV_1A!$F:$F,$C42,F_SZV_1A!R:R)</f>
        <v>0</v>
      </c>
      <c r="O42" s="169">
        <f>SUMIF(F_SZV_1A!$F:$F,$C42,F_SZV_1A!S:S)</f>
        <v>0</v>
      </c>
      <c r="P42" s="169">
        <f>SUMIF(F_SZV_1A!$F:$F,$C42,F_SZV_1A!T:T)</f>
        <v>0</v>
      </c>
      <c r="Q42" s="169">
        <f>SUMIF(F_SZV_1A!$F:$F,$C42,F_SZV_1A!U:U)</f>
        <v>0</v>
      </c>
      <c r="R42" s="169">
        <f>SUMIF(F_SZV_1A!$F:$F,$C42,F_SZV_1A!V:V)</f>
        <v>0</v>
      </c>
      <c r="S42" s="169">
        <f>SUMIF(F_SZV_1A!$F:$F,$C42,F_SZV_1A!W:W)</f>
        <v>0</v>
      </c>
      <c r="T42" s="169">
        <f>SUMIF(F_SZV_1A!$F:$F,$C42,F_SZV_1A!X:X)</f>
        <v>0</v>
      </c>
      <c r="U42" s="169">
        <f>SUMIF(F_SZV_1A!$F:$F,$C42,F_SZV_1A!Y:Y)</f>
        <v>0</v>
      </c>
      <c r="V42" s="169">
        <f>SUMIF(F_SZV_1A!$F:$F,$C42,F_SZV_1A!Z:Z)</f>
        <v>0</v>
      </c>
      <c r="W42" s="169">
        <f>SUMIF(F_SZV_1A!$F:$F,$C42,F_SZV_1A!AA:AA)</f>
        <v>0</v>
      </c>
      <c r="X42" s="176">
        <f>SUMIF(F_SZV_1A!$F:$F,$C42,F_SZV_1A!AB:AB)</f>
        <v>0</v>
      </c>
      <c r="Y42" s="36">
        <f t="shared" si="6"/>
        <v>0</v>
      </c>
      <c r="AA42" s="183">
        <f>SUMIF(F_SZV_1A!$F:$F,$C42,F_SZV_1A!AF:AF)</f>
        <v>0</v>
      </c>
      <c r="AB42" s="183">
        <f>SUMIF(F_SZV_1A!$F:$F,$C42,F_SZV_1A!AG:AG)</f>
        <v>0</v>
      </c>
      <c r="AC42" s="183">
        <f>SUMIF(F_SZV_1A!$F:$F,$C42,F_SZV_1A!AH:AH)</f>
        <v>0</v>
      </c>
      <c r="AD42" s="183">
        <f>SUMIF(F_SZV_1A!$F:$F,$C42,F_SZV_1A!AI:AI)</f>
        <v>0</v>
      </c>
      <c r="AE42" s="183">
        <f>SUMIF(F_SZV_1A!$F:$F,$C42,F_SZV_1A!AJ:AJ)</f>
        <v>0</v>
      </c>
      <c r="AF42" s="183">
        <f>SUMIF(F_SZV_1A!$F:$F,$C42,F_SZV_1A!AK:AK)</f>
        <v>0</v>
      </c>
      <c r="AG42" s="183">
        <f>SUMIF(F_SZV_1A!$F:$F,$C42,F_SZV_1A!AL:AL)</f>
        <v>0</v>
      </c>
      <c r="AH42" s="183">
        <f>SUMIF(F_SZV_1A!$F:$F,$C42,F_SZV_1A!AM:AM)</f>
        <v>0</v>
      </c>
      <c r="AI42" s="183">
        <f>SUMIF(F_SZV_1A!$F:$F,$C42,F_SZV_1A!AN:AN)</f>
        <v>0</v>
      </c>
      <c r="AJ42" s="183">
        <f>SUMIF(F_SZV_1A!$F:$F,$C42,F_SZV_1A!AO:AO)</f>
        <v>0</v>
      </c>
      <c r="AK42" s="183">
        <f>SUMIF(F_SZV_1A!$F:$F,$C42,F_SZV_1A!AP:AP)</f>
        <v>0</v>
      </c>
      <c r="AL42" s="36">
        <f t="shared" si="7"/>
        <v>0</v>
      </c>
      <c r="AR42" s="21" t="e">
        <f>INDEX(F_SZV_1A!$G:$G,MATCH($C42,F_SZV_1A!$F:$F,0))</f>
        <v>#N/A</v>
      </c>
      <c r="AS42" s="21">
        <f>COUNTIF(F_SZV_1A!$AY$3:$AY$1499,$D42)</f>
        <v>0</v>
      </c>
      <c r="AT42" s="21">
        <f>SUMIF(F_SZV_1A!$AY$3:$AY$1499,$D42,F_SZV_1A!$CF$3:$CF$1499)</f>
        <v>0</v>
      </c>
      <c r="AU42" s="21">
        <f>SUMIF(F_SZV_1A!$AY:$AY,$D42,F_SZV_1A!$CG:$CG)</f>
        <v>0</v>
      </c>
      <c r="AV42" s="21">
        <f>SUMIF(F_SZV_1A!$AY:$AY,$D42,F_SZV_1A!$CG:$CG)</f>
        <v>0</v>
      </c>
    </row>
    <row r="43" spans="1:48" hidden="1" x14ac:dyDescent="0.3">
      <c r="A43" s="40">
        <v>1203</v>
      </c>
      <c r="B43" s="210" t="s">
        <v>330</v>
      </c>
      <c r="C43" s="210" t="s">
        <v>331</v>
      </c>
      <c r="D43" s="210">
        <v>2709</v>
      </c>
      <c r="E43" s="210" t="s">
        <v>332</v>
      </c>
      <c r="F43" s="210" t="s">
        <v>333</v>
      </c>
      <c r="G43" s="35" t="str">
        <f t="shared" si="4"/>
        <v>Nincs rögzítve!</v>
      </c>
      <c r="I43" s="168">
        <f t="shared" si="5"/>
        <v>0</v>
      </c>
      <c r="J43" s="169">
        <f>SUMIF(F_SZV_1A!$F:$F,$C43,F_SZV_1A!$N:$N)</f>
        <v>0</v>
      </c>
      <c r="K43" s="169">
        <f>SUMIF(F_SZV_1A!$F:$F,$C43,F_SZV_1A!$O:$O)</f>
        <v>0</v>
      </c>
      <c r="L43" s="169">
        <f>SUMIF(F_SZV_1A!$F:$F,$C43,F_SZV_1A!$P:$P)</f>
        <v>0</v>
      </c>
      <c r="N43" s="169">
        <f>SUMIF(F_SZV_1A!$F:$F,$C43,F_SZV_1A!R:R)</f>
        <v>0</v>
      </c>
      <c r="O43" s="169">
        <f>SUMIF(F_SZV_1A!$F:$F,$C43,F_SZV_1A!S:S)</f>
        <v>0</v>
      </c>
      <c r="P43" s="169">
        <f>SUMIF(F_SZV_1A!$F:$F,$C43,F_SZV_1A!T:T)</f>
        <v>0</v>
      </c>
      <c r="Q43" s="169">
        <f>SUMIF(F_SZV_1A!$F:$F,$C43,F_SZV_1A!U:U)</f>
        <v>0</v>
      </c>
      <c r="R43" s="169">
        <f>SUMIF(F_SZV_1A!$F:$F,$C43,F_SZV_1A!V:V)</f>
        <v>0</v>
      </c>
      <c r="S43" s="169">
        <f>SUMIF(F_SZV_1A!$F:$F,$C43,F_SZV_1A!W:W)</f>
        <v>0</v>
      </c>
      <c r="T43" s="169">
        <f>SUMIF(F_SZV_1A!$F:$F,$C43,F_SZV_1A!X:X)</f>
        <v>0</v>
      </c>
      <c r="U43" s="169">
        <f>SUMIF(F_SZV_1A!$F:$F,$C43,F_SZV_1A!Y:Y)</f>
        <v>0</v>
      </c>
      <c r="V43" s="169">
        <f>SUMIF(F_SZV_1A!$F:$F,$C43,F_SZV_1A!Z:Z)</f>
        <v>0</v>
      </c>
      <c r="W43" s="169">
        <f>SUMIF(F_SZV_1A!$F:$F,$C43,F_SZV_1A!AA:AA)</f>
        <v>0</v>
      </c>
      <c r="X43" s="176">
        <f>SUMIF(F_SZV_1A!$F:$F,$C43,F_SZV_1A!AB:AB)</f>
        <v>0</v>
      </c>
      <c r="Y43" s="36">
        <f t="shared" si="6"/>
        <v>0</v>
      </c>
      <c r="AA43" s="183">
        <f>SUMIF(F_SZV_1A!$F:$F,$C43,F_SZV_1A!AF:AF)</f>
        <v>0</v>
      </c>
      <c r="AB43" s="183">
        <f>SUMIF(F_SZV_1A!$F:$F,$C43,F_SZV_1A!AG:AG)</f>
        <v>0</v>
      </c>
      <c r="AC43" s="183">
        <f>SUMIF(F_SZV_1A!$F:$F,$C43,F_SZV_1A!AH:AH)</f>
        <v>0</v>
      </c>
      <c r="AD43" s="183">
        <f>SUMIF(F_SZV_1A!$F:$F,$C43,F_SZV_1A!AI:AI)</f>
        <v>0</v>
      </c>
      <c r="AE43" s="183">
        <f>SUMIF(F_SZV_1A!$F:$F,$C43,F_SZV_1A!AJ:AJ)</f>
        <v>0</v>
      </c>
      <c r="AF43" s="183">
        <f>SUMIF(F_SZV_1A!$F:$F,$C43,F_SZV_1A!AK:AK)</f>
        <v>0</v>
      </c>
      <c r="AG43" s="183">
        <f>SUMIF(F_SZV_1A!$F:$F,$C43,F_SZV_1A!AL:AL)</f>
        <v>0</v>
      </c>
      <c r="AH43" s="183">
        <f>SUMIF(F_SZV_1A!$F:$F,$C43,F_SZV_1A!AM:AM)</f>
        <v>0</v>
      </c>
      <c r="AI43" s="183">
        <f>SUMIF(F_SZV_1A!$F:$F,$C43,F_SZV_1A!AN:AN)</f>
        <v>0</v>
      </c>
      <c r="AJ43" s="183">
        <f>SUMIF(F_SZV_1A!$F:$F,$C43,F_SZV_1A!AO:AO)</f>
        <v>0</v>
      </c>
      <c r="AK43" s="183">
        <f>SUMIF(F_SZV_1A!$F:$F,$C43,F_SZV_1A!AP:AP)</f>
        <v>0</v>
      </c>
      <c r="AL43" s="36">
        <f t="shared" si="7"/>
        <v>0</v>
      </c>
      <c r="AR43" s="21" t="e">
        <f>INDEX(F_SZV_1A!$G:$G,MATCH($C43,F_SZV_1A!$F:$F,0))</f>
        <v>#N/A</v>
      </c>
      <c r="AS43" s="21">
        <f>COUNTIF(F_SZV_1A!$AY$3:$AY$1499,$D43)</f>
        <v>0</v>
      </c>
      <c r="AT43" s="21">
        <f>SUMIF(F_SZV_1A!$AY$3:$AY$1499,$D43,F_SZV_1A!$CF$3:$CF$1499)</f>
        <v>0</v>
      </c>
      <c r="AU43" s="21">
        <f>SUMIF(F_SZV_1A!$AY:$AY,$D43,F_SZV_1A!$CG:$CG)</f>
        <v>0</v>
      </c>
      <c r="AV43" s="21">
        <f>SUMIF(F_SZV_1A!$AY:$AY,$D43,F_SZV_1A!$CG:$CG)</f>
        <v>0</v>
      </c>
    </row>
    <row r="44" spans="1:48" hidden="1" x14ac:dyDescent="0.3">
      <c r="A44" s="40">
        <v>1208</v>
      </c>
      <c r="B44" s="210" t="s">
        <v>334</v>
      </c>
      <c r="C44" s="210" t="s">
        <v>335</v>
      </c>
      <c r="D44" s="210">
        <v>2715</v>
      </c>
      <c r="E44" s="210" t="s">
        <v>336</v>
      </c>
      <c r="F44" s="210" t="s">
        <v>337</v>
      </c>
      <c r="G44" s="35" t="str">
        <f t="shared" si="4"/>
        <v>Nincs rögzítve!</v>
      </c>
      <c r="I44" s="168">
        <f t="shared" si="5"/>
        <v>0</v>
      </c>
      <c r="J44" s="169">
        <f>SUMIF(F_SZV_1A!$F:$F,$C44,F_SZV_1A!$N:$N)</f>
        <v>0</v>
      </c>
      <c r="K44" s="169">
        <f>SUMIF(F_SZV_1A!$F:$F,$C44,F_SZV_1A!$O:$O)</f>
        <v>0</v>
      </c>
      <c r="L44" s="169">
        <f>SUMIF(F_SZV_1A!$F:$F,$C44,F_SZV_1A!$P:$P)</f>
        <v>0</v>
      </c>
      <c r="N44" s="169">
        <f>SUMIF(F_SZV_1A!$F:$F,$C44,F_SZV_1A!R:R)</f>
        <v>0</v>
      </c>
      <c r="O44" s="169">
        <f>SUMIF(F_SZV_1A!$F:$F,$C44,F_SZV_1A!S:S)</f>
        <v>0</v>
      </c>
      <c r="P44" s="169">
        <f>SUMIF(F_SZV_1A!$F:$F,$C44,F_SZV_1A!T:T)</f>
        <v>0</v>
      </c>
      <c r="Q44" s="169">
        <f>SUMIF(F_SZV_1A!$F:$F,$C44,F_SZV_1A!U:U)</f>
        <v>0</v>
      </c>
      <c r="R44" s="169">
        <f>SUMIF(F_SZV_1A!$F:$F,$C44,F_SZV_1A!V:V)</f>
        <v>0</v>
      </c>
      <c r="S44" s="169">
        <f>SUMIF(F_SZV_1A!$F:$F,$C44,F_SZV_1A!W:W)</f>
        <v>0</v>
      </c>
      <c r="T44" s="169">
        <f>SUMIF(F_SZV_1A!$F:$F,$C44,F_SZV_1A!X:X)</f>
        <v>0</v>
      </c>
      <c r="U44" s="169">
        <f>SUMIF(F_SZV_1A!$F:$F,$C44,F_SZV_1A!Y:Y)</f>
        <v>0</v>
      </c>
      <c r="V44" s="169">
        <f>SUMIF(F_SZV_1A!$F:$F,$C44,F_SZV_1A!Z:Z)</f>
        <v>0</v>
      </c>
      <c r="W44" s="169">
        <f>SUMIF(F_SZV_1A!$F:$F,$C44,F_SZV_1A!AA:AA)</f>
        <v>0</v>
      </c>
      <c r="X44" s="176">
        <f>SUMIF(F_SZV_1A!$F:$F,$C44,F_SZV_1A!AB:AB)</f>
        <v>0</v>
      </c>
      <c r="Y44" s="36">
        <f t="shared" si="6"/>
        <v>0</v>
      </c>
      <c r="AA44" s="183">
        <f>SUMIF(F_SZV_1A!$F:$F,$C44,F_SZV_1A!AF:AF)</f>
        <v>0</v>
      </c>
      <c r="AB44" s="183">
        <f>SUMIF(F_SZV_1A!$F:$F,$C44,F_SZV_1A!AG:AG)</f>
        <v>0</v>
      </c>
      <c r="AC44" s="183">
        <f>SUMIF(F_SZV_1A!$F:$F,$C44,F_SZV_1A!AH:AH)</f>
        <v>0</v>
      </c>
      <c r="AD44" s="183">
        <f>SUMIF(F_SZV_1A!$F:$F,$C44,F_SZV_1A!AI:AI)</f>
        <v>0</v>
      </c>
      <c r="AE44" s="183">
        <f>SUMIF(F_SZV_1A!$F:$F,$C44,F_SZV_1A!AJ:AJ)</f>
        <v>0</v>
      </c>
      <c r="AF44" s="183">
        <f>SUMIF(F_SZV_1A!$F:$F,$C44,F_SZV_1A!AK:AK)</f>
        <v>0</v>
      </c>
      <c r="AG44" s="183">
        <f>SUMIF(F_SZV_1A!$F:$F,$C44,F_SZV_1A!AL:AL)</f>
        <v>0</v>
      </c>
      <c r="AH44" s="183">
        <f>SUMIF(F_SZV_1A!$F:$F,$C44,F_SZV_1A!AM:AM)</f>
        <v>0</v>
      </c>
      <c r="AI44" s="183">
        <f>SUMIF(F_SZV_1A!$F:$F,$C44,F_SZV_1A!AN:AN)</f>
        <v>0</v>
      </c>
      <c r="AJ44" s="183">
        <f>SUMIF(F_SZV_1A!$F:$F,$C44,F_SZV_1A!AO:AO)</f>
        <v>0</v>
      </c>
      <c r="AK44" s="183">
        <f>SUMIF(F_SZV_1A!$F:$F,$C44,F_SZV_1A!AP:AP)</f>
        <v>0</v>
      </c>
      <c r="AL44" s="36">
        <f t="shared" si="7"/>
        <v>0</v>
      </c>
      <c r="AR44" s="21" t="e">
        <f>INDEX(F_SZV_1A!$G:$G,MATCH($C44,F_SZV_1A!$F:$F,0))</f>
        <v>#N/A</v>
      </c>
      <c r="AS44" s="21">
        <f>COUNTIF(F_SZV_1A!$AY$3:$AY$1499,$D44)</f>
        <v>0</v>
      </c>
      <c r="AT44" s="21">
        <f>SUMIF(F_SZV_1A!$AY$3:$AY$1499,$D44,F_SZV_1A!$CF$3:$CF$1499)</f>
        <v>0</v>
      </c>
      <c r="AU44" s="21">
        <f>SUMIF(F_SZV_1A!$AY:$AY,$D44,F_SZV_1A!$CG:$CG)</f>
        <v>0</v>
      </c>
      <c r="AV44" s="21">
        <f>SUMIF(F_SZV_1A!$AY:$AY,$D44,F_SZV_1A!$CG:$CG)</f>
        <v>0</v>
      </c>
    </row>
    <row r="45" spans="1:48" hidden="1" x14ac:dyDescent="0.3">
      <c r="A45" s="40">
        <v>1210</v>
      </c>
      <c r="B45" s="210" t="s">
        <v>338</v>
      </c>
      <c r="C45" s="210" t="s">
        <v>339</v>
      </c>
      <c r="D45" s="210">
        <v>2717</v>
      </c>
      <c r="E45" s="210" t="s">
        <v>340</v>
      </c>
      <c r="F45" s="210" t="s">
        <v>341</v>
      </c>
      <c r="G45" s="35" t="str">
        <f t="shared" si="4"/>
        <v>Nincs rögzítve!</v>
      </c>
      <c r="I45" s="168">
        <f t="shared" si="5"/>
        <v>0</v>
      </c>
      <c r="J45" s="169">
        <f>SUMIF(F_SZV_1A!$F:$F,$C45,F_SZV_1A!$N:$N)</f>
        <v>0</v>
      </c>
      <c r="K45" s="169">
        <f>SUMIF(F_SZV_1A!$F:$F,$C45,F_SZV_1A!$O:$O)</f>
        <v>0</v>
      </c>
      <c r="L45" s="169">
        <f>SUMIF(F_SZV_1A!$F:$F,$C45,F_SZV_1A!$P:$P)</f>
        <v>0</v>
      </c>
      <c r="N45" s="169">
        <f>SUMIF(F_SZV_1A!$F:$F,$C45,F_SZV_1A!R:R)</f>
        <v>0</v>
      </c>
      <c r="O45" s="169">
        <f>SUMIF(F_SZV_1A!$F:$F,$C45,F_SZV_1A!S:S)</f>
        <v>0</v>
      </c>
      <c r="P45" s="169">
        <f>SUMIF(F_SZV_1A!$F:$F,$C45,F_SZV_1A!T:T)</f>
        <v>0</v>
      </c>
      <c r="Q45" s="169">
        <f>SUMIF(F_SZV_1A!$F:$F,$C45,F_SZV_1A!U:U)</f>
        <v>0</v>
      </c>
      <c r="R45" s="169">
        <f>SUMIF(F_SZV_1A!$F:$F,$C45,F_SZV_1A!V:V)</f>
        <v>0</v>
      </c>
      <c r="S45" s="169">
        <f>SUMIF(F_SZV_1A!$F:$F,$C45,F_SZV_1A!W:W)</f>
        <v>0</v>
      </c>
      <c r="T45" s="169">
        <f>SUMIF(F_SZV_1A!$F:$F,$C45,F_SZV_1A!X:X)</f>
        <v>0</v>
      </c>
      <c r="U45" s="169">
        <f>SUMIF(F_SZV_1A!$F:$F,$C45,F_SZV_1A!Y:Y)</f>
        <v>0</v>
      </c>
      <c r="V45" s="169">
        <f>SUMIF(F_SZV_1A!$F:$F,$C45,F_SZV_1A!Z:Z)</f>
        <v>0</v>
      </c>
      <c r="W45" s="169">
        <f>SUMIF(F_SZV_1A!$F:$F,$C45,F_SZV_1A!AA:AA)</f>
        <v>0</v>
      </c>
      <c r="X45" s="176">
        <f>SUMIF(F_SZV_1A!$F:$F,$C45,F_SZV_1A!AB:AB)</f>
        <v>0</v>
      </c>
      <c r="Y45" s="36">
        <f t="shared" si="6"/>
        <v>0</v>
      </c>
      <c r="AA45" s="183">
        <f>SUMIF(F_SZV_1A!$F:$F,$C45,F_SZV_1A!AF:AF)</f>
        <v>0</v>
      </c>
      <c r="AB45" s="183">
        <f>SUMIF(F_SZV_1A!$F:$F,$C45,F_SZV_1A!AG:AG)</f>
        <v>0</v>
      </c>
      <c r="AC45" s="183">
        <f>SUMIF(F_SZV_1A!$F:$F,$C45,F_SZV_1A!AH:AH)</f>
        <v>0</v>
      </c>
      <c r="AD45" s="183">
        <f>SUMIF(F_SZV_1A!$F:$F,$C45,F_SZV_1A!AI:AI)</f>
        <v>0</v>
      </c>
      <c r="AE45" s="183">
        <f>SUMIF(F_SZV_1A!$F:$F,$C45,F_SZV_1A!AJ:AJ)</f>
        <v>0</v>
      </c>
      <c r="AF45" s="183">
        <f>SUMIF(F_SZV_1A!$F:$F,$C45,F_SZV_1A!AK:AK)</f>
        <v>0</v>
      </c>
      <c r="AG45" s="183">
        <f>SUMIF(F_SZV_1A!$F:$F,$C45,F_SZV_1A!AL:AL)</f>
        <v>0</v>
      </c>
      <c r="AH45" s="183">
        <f>SUMIF(F_SZV_1A!$F:$F,$C45,F_SZV_1A!AM:AM)</f>
        <v>0</v>
      </c>
      <c r="AI45" s="183">
        <f>SUMIF(F_SZV_1A!$F:$F,$C45,F_SZV_1A!AN:AN)</f>
        <v>0</v>
      </c>
      <c r="AJ45" s="183">
        <f>SUMIF(F_SZV_1A!$F:$F,$C45,F_SZV_1A!AO:AO)</f>
        <v>0</v>
      </c>
      <c r="AK45" s="183">
        <f>SUMIF(F_SZV_1A!$F:$F,$C45,F_SZV_1A!AP:AP)</f>
        <v>0</v>
      </c>
      <c r="AL45" s="36">
        <f t="shared" si="7"/>
        <v>0</v>
      </c>
      <c r="AR45" s="21" t="e">
        <f>INDEX(F_SZV_1A!$G:$G,MATCH($C45,F_SZV_1A!$F:$F,0))</f>
        <v>#N/A</v>
      </c>
      <c r="AS45" s="21">
        <f>COUNTIF(F_SZV_1A!$AY$3:$AY$1499,$D45)</f>
        <v>0</v>
      </c>
      <c r="AT45" s="21">
        <f>SUMIF(F_SZV_1A!$AY$3:$AY$1499,$D45,F_SZV_1A!$CF$3:$CF$1499)</f>
        <v>0</v>
      </c>
      <c r="AU45" s="21">
        <f>SUMIF(F_SZV_1A!$AY:$AY,$D45,F_SZV_1A!$CG:$CG)</f>
        <v>0</v>
      </c>
      <c r="AV45" s="21">
        <f>SUMIF(F_SZV_1A!$AY:$AY,$D45,F_SZV_1A!$CG:$CG)</f>
        <v>0</v>
      </c>
    </row>
    <row r="46" spans="1:48" x14ac:dyDescent="0.3">
      <c r="A46" s="40">
        <v>1211</v>
      </c>
      <c r="B46" s="210" t="s">
        <v>342</v>
      </c>
      <c r="C46" s="210" t="s">
        <v>343</v>
      </c>
      <c r="D46" s="210">
        <v>2718</v>
      </c>
      <c r="E46" s="210" t="s">
        <v>344</v>
      </c>
      <c r="F46" s="210" t="s">
        <v>345</v>
      </c>
      <c r="G46" s="35" t="str">
        <f t="shared" si="4"/>
        <v>Kitöltés rendben!</v>
      </c>
      <c r="I46" s="168">
        <f t="shared" si="5"/>
        <v>12130</v>
      </c>
      <c r="J46" s="169">
        <f>SUMIF(F_SZV_1A!$F:$F,$C46,F_SZV_1A!$N:$N)</f>
        <v>6130</v>
      </c>
      <c r="K46" s="169">
        <f>SUMIF(F_SZV_1A!$F:$F,$C46,F_SZV_1A!$O:$O)</f>
        <v>6000</v>
      </c>
      <c r="L46" s="169">
        <f>SUMIF(F_SZV_1A!$F:$F,$C46,F_SZV_1A!$P:$P)</f>
        <v>0</v>
      </c>
      <c r="N46" s="169">
        <f>SUMIF(F_SZV_1A!$F:$F,$C46,F_SZV_1A!R:R)</f>
        <v>6130</v>
      </c>
      <c r="O46" s="169">
        <f>SUMIF(F_SZV_1A!$F:$F,$C46,F_SZV_1A!S:S)</f>
        <v>0</v>
      </c>
      <c r="P46" s="169">
        <f>SUMIF(F_SZV_1A!$F:$F,$C46,F_SZV_1A!T:T)</f>
        <v>0</v>
      </c>
      <c r="Q46" s="169">
        <f>SUMIF(F_SZV_1A!$F:$F,$C46,F_SZV_1A!U:U)</f>
        <v>0</v>
      </c>
      <c r="R46" s="169">
        <f>SUMIF(F_SZV_1A!$F:$F,$C46,F_SZV_1A!V:V)</f>
        <v>0</v>
      </c>
      <c r="S46" s="169">
        <f>SUMIF(F_SZV_1A!$F:$F,$C46,F_SZV_1A!W:W)</f>
        <v>0</v>
      </c>
      <c r="T46" s="169">
        <f>SUMIF(F_SZV_1A!$F:$F,$C46,F_SZV_1A!X:X)</f>
        <v>0</v>
      </c>
      <c r="U46" s="169">
        <f>SUMIF(F_SZV_1A!$F:$F,$C46,F_SZV_1A!Y:Y)</f>
        <v>0</v>
      </c>
      <c r="V46" s="169">
        <f>SUMIF(F_SZV_1A!$F:$F,$C46,F_SZV_1A!Z:Z)</f>
        <v>0</v>
      </c>
      <c r="W46" s="169">
        <f>SUMIF(F_SZV_1A!$F:$F,$C46,F_SZV_1A!AA:AA)</f>
        <v>0</v>
      </c>
      <c r="X46" s="176">
        <f>SUMIF(F_SZV_1A!$F:$F,$C46,F_SZV_1A!AB:AB)</f>
        <v>0</v>
      </c>
      <c r="Y46" s="36">
        <f t="shared" si="6"/>
        <v>6130</v>
      </c>
      <c r="AA46" s="183">
        <f>SUMIF(F_SZV_1A!$F:$F,$C46,F_SZV_1A!AF:AF)</f>
        <v>6000</v>
      </c>
      <c r="AB46" s="183">
        <f>SUMIF(F_SZV_1A!$F:$F,$C46,F_SZV_1A!AG:AG)</f>
        <v>0</v>
      </c>
      <c r="AC46" s="183">
        <f>SUMIF(F_SZV_1A!$F:$F,$C46,F_SZV_1A!AH:AH)</f>
        <v>0</v>
      </c>
      <c r="AD46" s="183">
        <f>SUMIF(F_SZV_1A!$F:$F,$C46,F_SZV_1A!AI:AI)</f>
        <v>0</v>
      </c>
      <c r="AE46" s="183">
        <f>SUMIF(F_SZV_1A!$F:$F,$C46,F_SZV_1A!AJ:AJ)</f>
        <v>0</v>
      </c>
      <c r="AF46" s="183">
        <f>SUMIF(F_SZV_1A!$F:$F,$C46,F_SZV_1A!AK:AK)</f>
        <v>0</v>
      </c>
      <c r="AG46" s="183">
        <f>SUMIF(F_SZV_1A!$F:$F,$C46,F_SZV_1A!AL:AL)</f>
        <v>0</v>
      </c>
      <c r="AH46" s="183">
        <f>SUMIF(F_SZV_1A!$F:$F,$C46,F_SZV_1A!AM:AM)</f>
        <v>0</v>
      </c>
      <c r="AI46" s="183">
        <f>SUMIF(F_SZV_1A!$F:$F,$C46,F_SZV_1A!AN:AN)</f>
        <v>0</v>
      </c>
      <c r="AJ46" s="183">
        <f>SUMIF(F_SZV_1A!$F:$F,$C46,F_SZV_1A!AO:AO)</f>
        <v>0</v>
      </c>
      <c r="AK46" s="183">
        <f>SUMIF(F_SZV_1A!$F:$F,$C46,F_SZV_1A!AP:AP)</f>
        <v>0</v>
      </c>
      <c r="AL46" s="36">
        <f t="shared" si="7"/>
        <v>6000</v>
      </c>
      <c r="AR46" s="21" t="str">
        <f>INDEX(F_SZV_1A!$G:$G,MATCH($C46,F_SZV_1A!$F:$F,0))</f>
        <v>DRV_S_230</v>
      </c>
      <c r="AS46" s="21">
        <f>COUNTIF(F_SZV_1A!$AY$3:$AY$1499,$D46)</f>
        <v>4</v>
      </c>
      <c r="AT46" s="21">
        <f>SUMIF(F_SZV_1A!$AY$3:$AY$1499,$D46,F_SZV_1A!$CF$3:$CF$1499)</f>
        <v>4</v>
      </c>
      <c r="AU46" s="21">
        <f>SUMIF(F_SZV_1A!$AY:$AY,$D46,F_SZV_1A!$CG:$CG)</f>
        <v>2</v>
      </c>
      <c r="AV46" s="21">
        <f>SUMIF(F_SZV_1A!$AY:$AY,$D46,F_SZV_1A!$CG:$CG)</f>
        <v>2</v>
      </c>
    </row>
  </sheetData>
  <mergeCells count="222">
    <mergeCell ref="A2:A3"/>
    <mergeCell ref="G2:G3"/>
    <mergeCell ref="C4"/>
    <mergeCell ref="B4"/>
    <mergeCell ref="D4"/>
    <mergeCell ref="E4"/>
    <mergeCell ref="F4"/>
    <mergeCell ref="C2:C3"/>
    <mergeCell ref="B2:B3"/>
    <mergeCell ref="D2:D3"/>
    <mergeCell ref="E2:E3"/>
    <mergeCell ref="F2:F3"/>
    <mergeCell ref="B6"/>
    <mergeCell ref="C6"/>
    <mergeCell ref="D6"/>
    <mergeCell ref="E6"/>
    <mergeCell ref="F6"/>
    <mergeCell ref="B5"/>
    <mergeCell ref="C5"/>
    <mergeCell ref="D5"/>
    <mergeCell ref="E5"/>
    <mergeCell ref="F5"/>
    <mergeCell ref="B8"/>
    <mergeCell ref="C8"/>
    <mergeCell ref="D8"/>
    <mergeCell ref="E8"/>
    <mergeCell ref="F8"/>
    <mergeCell ref="B7"/>
    <mergeCell ref="C7"/>
    <mergeCell ref="D7"/>
    <mergeCell ref="E7"/>
    <mergeCell ref="F7"/>
    <mergeCell ref="B10"/>
    <mergeCell ref="C10"/>
    <mergeCell ref="D10"/>
    <mergeCell ref="E10"/>
    <mergeCell ref="F10"/>
    <mergeCell ref="B9"/>
    <mergeCell ref="C9"/>
    <mergeCell ref="D9"/>
    <mergeCell ref="E9"/>
    <mergeCell ref="F9"/>
    <mergeCell ref="B12"/>
    <mergeCell ref="C12"/>
    <mergeCell ref="D12"/>
    <mergeCell ref="E12"/>
    <mergeCell ref="F12"/>
    <mergeCell ref="B11"/>
    <mergeCell ref="C11"/>
    <mergeCell ref="D11"/>
    <mergeCell ref="E11"/>
    <mergeCell ref="F11"/>
    <mergeCell ref="B14"/>
    <mergeCell ref="C14"/>
    <mergeCell ref="D14"/>
    <mergeCell ref="E14"/>
    <mergeCell ref="F14"/>
    <mergeCell ref="B13"/>
    <mergeCell ref="C13"/>
    <mergeCell ref="D13"/>
    <mergeCell ref="E13"/>
    <mergeCell ref="F13"/>
    <mergeCell ref="B16"/>
    <mergeCell ref="C16"/>
    <mergeCell ref="D16"/>
    <mergeCell ref="E16"/>
    <mergeCell ref="F16"/>
    <mergeCell ref="B15"/>
    <mergeCell ref="C15"/>
    <mergeCell ref="D15"/>
    <mergeCell ref="E15"/>
    <mergeCell ref="F15"/>
    <mergeCell ref="B18"/>
    <mergeCell ref="C18"/>
    <mergeCell ref="D18"/>
    <mergeCell ref="E18"/>
    <mergeCell ref="F18"/>
    <mergeCell ref="B17"/>
    <mergeCell ref="C17"/>
    <mergeCell ref="D17"/>
    <mergeCell ref="E17"/>
    <mergeCell ref="F17"/>
    <mergeCell ref="B20"/>
    <mergeCell ref="C20"/>
    <mergeCell ref="D20"/>
    <mergeCell ref="E20"/>
    <mergeCell ref="F20"/>
    <mergeCell ref="B19"/>
    <mergeCell ref="C19"/>
    <mergeCell ref="D19"/>
    <mergeCell ref="E19"/>
    <mergeCell ref="F19"/>
    <mergeCell ref="B22"/>
    <mergeCell ref="C22"/>
    <mergeCell ref="D22"/>
    <mergeCell ref="E22"/>
    <mergeCell ref="F22"/>
    <mergeCell ref="B21"/>
    <mergeCell ref="C21"/>
    <mergeCell ref="D21"/>
    <mergeCell ref="E21"/>
    <mergeCell ref="F21"/>
    <mergeCell ref="B24"/>
    <mergeCell ref="C24"/>
    <mergeCell ref="D24"/>
    <mergeCell ref="E24"/>
    <mergeCell ref="F24"/>
    <mergeCell ref="B23"/>
    <mergeCell ref="C23"/>
    <mergeCell ref="D23"/>
    <mergeCell ref="E23"/>
    <mergeCell ref="F23"/>
    <mergeCell ref="B26"/>
    <mergeCell ref="C26"/>
    <mergeCell ref="D26"/>
    <mergeCell ref="E26"/>
    <mergeCell ref="F26"/>
    <mergeCell ref="B25"/>
    <mergeCell ref="C25"/>
    <mergeCell ref="D25"/>
    <mergeCell ref="E25"/>
    <mergeCell ref="F25"/>
    <mergeCell ref="B28"/>
    <mergeCell ref="C28"/>
    <mergeCell ref="D28"/>
    <mergeCell ref="E28"/>
    <mergeCell ref="F28"/>
    <mergeCell ref="B27"/>
    <mergeCell ref="C27"/>
    <mergeCell ref="D27"/>
    <mergeCell ref="E27"/>
    <mergeCell ref="F27"/>
    <mergeCell ref="B30"/>
    <mergeCell ref="C30"/>
    <mergeCell ref="D30"/>
    <mergeCell ref="E30"/>
    <mergeCell ref="F30"/>
    <mergeCell ref="B29"/>
    <mergeCell ref="C29"/>
    <mergeCell ref="D29"/>
    <mergeCell ref="E29"/>
    <mergeCell ref="F29"/>
    <mergeCell ref="B32"/>
    <mergeCell ref="C32"/>
    <mergeCell ref="D32"/>
    <mergeCell ref="E32"/>
    <mergeCell ref="F32"/>
    <mergeCell ref="B31"/>
    <mergeCell ref="C31"/>
    <mergeCell ref="D31"/>
    <mergeCell ref="E31"/>
    <mergeCell ref="F31"/>
    <mergeCell ref="B34"/>
    <mergeCell ref="C34"/>
    <mergeCell ref="D34"/>
    <mergeCell ref="E34"/>
    <mergeCell ref="F34"/>
    <mergeCell ref="B33"/>
    <mergeCell ref="C33"/>
    <mergeCell ref="D33"/>
    <mergeCell ref="E33"/>
    <mergeCell ref="F33"/>
    <mergeCell ref="B36"/>
    <mergeCell ref="C36"/>
    <mergeCell ref="D36"/>
    <mergeCell ref="E36"/>
    <mergeCell ref="F36"/>
    <mergeCell ref="B35"/>
    <mergeCell ref="C35"/>
    <mergeCell ref="D35"/>
    <mergeCell ref="E35"/>
    <mergeCell ref="F35"/>
    <mergeCell ref="B38"/>
    <mergeCell ref="C38"/>
    <mergeCell ref="D38"/>
    <mergeCell ref="E38"/>
    <mergeCell ref="F38"/>
    <mergeCell ref="B37"/>
    <mergeCell ref="C37"/>
    <mergeCell ref="D37"/>
    <mergeCell ref="E37"/>
    <mergeCell ref="F37"/>
    <mergeCell ref="B40"/>
    <mergeCell ref="C40"/>
    <mergeCell ref="D40"/>
    <mergeCell ref="E40"/>
    <mergeCell ref="F40"/>
    <mergeCell ref="B39"/>
    <mergeCell ref="C39"/>
    <mergeCell ref="D39"/>
    <mergeCell ref="E39"/>
    <mergeCell ref="F39"/>
    <mergeCell ref="B42"/>
    <mergeCell ref="C42"/>
    <mergeCell ref="D42"/>
    <mergeCell ref="E42"/>
    <mergeCell ref="F42"/>
    <mergeCell ref="B41"/>
    <mergeCell ref="C41"/>
    <mergeCell ref="D41"/>
    <mergeCell ref="E41"/>
    <mergeCell ref="F41"/>
    <mergeCell ref="B44"/>
    <mergeCell ref="C44"/>
    <mergeCell ref="D44"/>
    <mergeCell ref="E44"/>
    <mergeCell ref="F44"/>
    <mergeCell ref="B43"/>
    <mergeCell ref="C43"/>
    <mergeCell ref="D43"/>
    <mergeCell ref="E43"/>
    <mergeCell ref="F43"/>
    <mergeCell ref="B46"/>
    <mergeCell ref="C46"/>
    <mergeCell ref="D46"/>
    <mergeCell ref="E46"/>
    <mergeCell ref="F46"/>
    <mergeCell ref="B45"/>
    <mergeCell ref="C45"/>
    <mergeCell ref="D45"/>
    <mergeCell ref="E45"/>
    <mergeCell ref="F45"/>
  </mergeCells>
  <conditionalFormatting sqref="G4:G46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5" sqref="C15"/>
    </sheetView>
  </sheetViews>
  <sheetFormatPr defaultColWidth="25.6640625" defaultRowHeight="14.4" x14ac:dyDescent="0.3"/>
  <cols>
    <col min="1" max="1" width="38.6640625" customWidth="1"/>
    <col min="17" max="17" width="4.88671875" customWidth="1"/>
    <col min="30" max="30" width="25.6640625" customWidth="1"/>
    <col min="31" max="31" width="4.6640625" customWidth="1"/>
    <col min="46" max="46" width="6.33203125" customWidth="1"/>
    <col min="49" max="49" width="20.109375" customWidth="1"/>
    <col min="50" max="50" width="5.88671875" customWidth="1"/>
    <col min="51" max="51" width="25.6640625" customWidth="1"/>
  </cols>
  <sheetData>
    <row r="1" spans="1:86" s="11" customFormat="1" ht="30" customHeight="1" x14ac:dyDescent="0.3">
      <c r="A1" s="10"/>
      <c r="B1" s="202" t="s">
        <v>119</v>
      </c>
      <c r="C1" s="202" t="s">
        <v>120</v>
      </c>
      <c r="D1" s="202" t="s">
        <v>121</v>
      </c>
      <c r="E1" s="202" t="s">
        <v>122</v>
      </c>
      <c r="F1" s="203" t="s">
        <v>123</v>
      </c>
      <c r="G1" s="202" t="s">
        <v>124</v>
      </c>
      <c r="H1" s="10" t="s">
        <v>125</v>
      </c>
      <c r="I1" s="10" t="s">
        <v>126</v>
      </c>
      <c r="J1" s="10" t="s">
        <v>127</v>
      </c>
      <c r="K1" s="10" t="s">
        <v>128</v>
      </c>
      <c r="L1" s="16" t="s">
        <v>129</v>
      </c>
      <c r="M1" s="16" t="s">
        <v>130</v>
      </c>
      <c r="N1" s="16" t="s">
        <v>131</v>
      </c>
      <c r="O1" s="16" t="s">
        <v>132</v>
      </c>
      <c r="P1" s="16" t="s">
        <v>126</v>
      </c>
      <c r="R1" s="199" t="s">
        <v>133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1"/>
      <c r="AD1" s="17" t="s">
        <v>125</v>
      </c>
      <c r="AF1" s="199" t="s">
        <v>134</v>
      </c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1"/>
      <c r="AR1" s="16" t="s">
        <v>135</v>
      </c>
      <c r="AS1" s="18" t="s">
        <v>125</v>
      </c>
      <c r="AU1" s="16" t="s">
        <v>126</v>
      </c>
      <c r="AV1" s="16" t="s">
        <v>126</v>
      </c>
      <c r="AW1" s="17" t="s">
        <v>135</v>
      </c>
      <c r="AY1" s="12" t="s">
        <v>125</v>
      </c>
      <c r="AZ1" s="12" t="s">
        <v>125</v>
      </c>
      <c r="BA1" s="12" t="s">
        <v>125</v>
      </c>
      <c r="BB1" s="12" t="s">
        <v>125</v>
      </c>
      <c r="BC1" s="12" t="s">
        <v>125</v>
      </c>
      <c r="BD1" s="12" t="s">
        <v>125</v>
      </c>
      <c r="BE1" s="12" t="s">
        <v>125</v>
      </c>
      <c r="BF1" s="12" t="s">
        <v>125</v>
      </c>
      <c r="BG1" s="12" t="s">
        <v>125</v>
      </c>
      <c r="BH1" s="12" t="s">
        <v>125</v>
      </c>
      <c r="BI1" s="12" t="s">
        <v>125</v>
      </c>
      <c r="BJ1" s="12" t="s">
        <v>125</v>
      </c>
      <c r="BK1" s="12" t="s">
        <v>125</v>
      </c>
      <c r="BL1" s="12" t="s">
        <v>125</v>
      </c>
      <c r="BM1" s="12" t="s">
        <v>125</v>
      </c>
      <c r="BN1" s="12" t="s">
        <v>125</v>
      </c>
      <c r="BO1" s="12" t="s">
        <v>125</v>
      </c>
      <c r="BP1" s="12" t="s">
        <v>125</v>
      </c>
      <c r="BQ1" s="12" t="s">
        <v>125</v>
      </c>
      <c r="BR1" s="12" t="s">
        <v>125</v>
      </c>
      <c r="BS1" s="12" t="s">
        <v>125</v>
      </c>
      <c r="BT1" s="12" t="s">
        <v>125</v>
      </c>
      <c r="BU1" s="12" t="s">
        <v>125</v>
      </c>
      <c r="BV1" s="12" t="s">
        <v>125</v>
      </c>
      <c r="BW1" s="12" t="s">
        <v>125</v>
      </c>
      <c r="BX1" s="12" t="s">
        <v>125</v>
      </c>
      <c r="BY1" s="12" t="s">
        <v>125</v>
      </c>
      <c r="BZ1" s="12" t="s">
        <v>125</v>
      </c>
      <c r="CA1" s="12" t="s">
        <v>125</v>
      </c>
      <c r="CB1" s="12" t="s">
        <v>125</v>
      </c>
      <c r="CC1" s="12" t="s">
        <v>125</v>
      </c>
      <c r="CD1" s="12" t="s">
        <v>125</v>
      </c>
      <c r="CE1" s="12" t="s">
        <v>125</v>
      </c>
      <c r="CF1" s="12" t="s">
        <v>125</v>
      </c>
      <c r="CG1" s="12" t="s">
        <v>125</v>
      </c>
      <c r="CH1" s="12" t="s">
        <v>125</v>
      </c>
    </row>
    <row r="2" spans="1:86" s="11" customFormat="1" ht="90" x14ac:dyDescent="0.3">
      <c r="A2" s="10" t="s">
        <v>136</v>
      </c>
      <c r="B2" s="202" t="s">
        <v>137</v>
      </c>
      <c r="C2" s="202" t="s">
        <v>138</v>
      </c>
      <c r="D2" s="202" t="s">
        <v>139</v>
      </c>
      <c r="E2" s="202" t="s">
        <v>140</v>
      </c>
      <c r="F2" s="203" t="s">
        <v>141</v>
      </c>
      <c r="G2" s="202" t="s">
        <v>142</v>
      </c>
      <c r="H2" s="10" t="s">
        <v>143</v>
      </c>
      <c r="I2" s="10" t="s">
        <v>144</v>
      </c>
      <c r="J2" s="10" t="s">
        <v>145</v>
      </c>
      <c r="K2" s="17" t="s">
        <v>146</v>
      </c>
      <c r="L2" s="16" t="s">
        <v>147</v>
      </c>
      <c r="M2" s="16" t="s">
        <v>148</v>
      </c>
      <c r="N2" s="16" t="s">
        <v>149</v>
      </c>
      <c r="O2" s="16" t="s">
        <v>150</v>
      </c>
      <c r="P2" s="16" t="s">
        <v>151</v>
      </c>
      <c r="R2" s="16" t="s">
        <v>152</v>
      </c>
      <c r="S2" s="16" t="s">
        <v>153</v>
      </c>
      <c r="T2" s="16" t="s">
        <v>154</v>
      </c>
      <c r="U2" s="16" t="s">
        <v>155</v>
      </c>
      <c r="V2" s="16" t="s">
        <v>156</v>
      </c>
      <c r="W2" s="16" t="s">
        <v>55</v>
      </c>
      <c r="X2" s="16" t="s">
        <v>157</v>
      </c>
      <c r="Y2" s="16" t="s">
        <v>158</v>
      </c>
      <c r="Z2" s="16" t="s">
        <v>159</v>
      </c>
      <c r="AA2" s="16" t="s">
        <v>160</v>
      </c>
      <c r="AB2" s="16" t="s">
        <v>161</v>
      </c>
      <c r="AC2" s="17" t="s">
        <v>162</v>
      </c>
      <c r="AD2" s="17" t="s">
        <v>163</v>
      </c>
      <c r="AF2" s="16" t="s">
        <v>152</v>
      </c>
      <c r="AG2" s="16" t="s">
        <v>153</v>
      </c>
      <c r="AH2" s="16" t="s">
        <v>154</v>
      </c>
      <c r="AI2" s="16" t="s">
        <v>155</v>
      </c>
      <c r="AJ2" s="16" t="s">
        <v>156</v>
      </c>
      <c r="AK2" s="16" t="s">
        <v>55</v>
      </c>
      <c r="AL2" s="16" t="s">
        <v>157</v>
      </c>
      <c r="AM2" s="16" t="s">
        <v>158</v>
      </c>
      <c r="AN2" s="16" t="s">
        <v>159</v>
      </c>
      <c r="AO2" s="16" t="s">
        <v>160</v>
      </c>
      <c r="AP2" s="16" t="s">
        <v>161</v>
      </c>
      <c r="AQ2" s="17" t="s">
        <v>162</v>
      </c>
      <c r="AR2" s="16" t="s">
        <v>164</v>
      </c>
      <c r="AS2" s="19" t="s">
        <v>165</v>
      </c>
      <c r="AU2" s="16" t="s">
        <v>166</v>
      </c>
      <c r="AV2" s="16" t="s">
        <v>167</v>
      </c>
      <c r="AW2" s="17" t="s">
        <v>168</v>
      </c>
      <c r="AY2" s="12" t="s">
        <v>169</v>
      </c>
      <c r="AZ2" s="12" t="s">
        <v>170</v>
      </c>
      <c r="BA2" s="12" t="s">
        <v>171</v>
      </c>
      <c r="BB2" s="12" t="s">
        <v>172</v>
      </c>
      <c r="BC2" s="12" t="s">
        <v>173</v>
      </c>
      <c r="BD2" s="12" t="s">
        <v>174</v>
      </c>
      <c r="BE2" s="12" t="s">
        <v>175</v>
      </c>
      <c r="BF2" s="12" t="s">
        <v>176</v>
      </c>
      <c r="BG2" s="12" t="s">
        <v>177</v>
      </c>
      <c r="BH2" s="12" t="s">
        <v>178</v>
      </c>
      <c r="BI2" s="12" t="s">
        <v>179</v>
      </c>
      <c r="BJ2" s="12" t="s">
        <v>180</v>
      </c>
      <c r="BK2" s="12" t="s">
        <v>181</v>
      </c>
      <c r="BL2" s="12" t="s">
        <v>182</v>
      </c>
      <c r="BM2" s="12" t="s">
        <v>183</v>
      </c>
      <c r="BN2" s="12" t="s">
        <v>184</v>
      </c>
      <c r="BO2" s="12" t="s">
        <v>185</v>
      </c>
      <c r="BP2" s="12" t="s">
        <v>186</v>
      </c>
      <c r="BQ2" s="12" t="s">
        <v>187</v>
      </c>
      <c r="BR2" s="12" t="s">
        <v>188</v>
      </c>
      <c r="BS2" s="12" t="s">
        <v>189</v>
      </c>
      <c r="BT2" s="12" t="s">
        <v>190</v>
      </c>
      <c r="BU2" s="12" t="s">
        <v>137</v>
      </c>
      <c r="BV2" s="12" t="s">
        <v>138</v>
      </c>
      <c r="BW2" s="12" t="s">
        <v>139</v>
      </c>
      <c r="BX2" s="12" t="s">
        <v>140</v>
      </c>
      <c r="BY2" s="12" t="s">
        <v>191</v>
      </c>
      <c r="BZ2" s="12" t="s">
        <v>192</v>
      </c>
      <c r="CA2" s="12" t="s">
        <v>149</v>
      </c>
      <c r="CB2" s="12" t="s">
        <v>150</v>
      </c>
      <c r="CC2" s="12" t="s">
        <v>193</v>
      </c>
      <c r="CD2" s="12" t="s">
        <v>194</v>
      </c>
      <c r="CE2" s="12" t="s">
        <v>195</v>
      </c>
      <c r="CF2" s="12" t="s">
        <v>196</v>
      </c>
      <c r="CG2" s="12" t="s">
        <v>197</v>
      </c>
      <c r="CH2" s="12" t="s">
        <v>198</v>
      </c>
    </row>
    <row r="3" spans="1:86" s="2" customFormat="1" ht="31.2" x14ac:dyDescent="0.3">
      <c r="A3" s="1" t="str">
        <f>IF($G3="","Nincs VKR kiválasztva!",CE3)</f>
        <v>Kitöltés rendben!</v>
      </c>
      <c r="B3" s="205">
        <v>0</v>
      </c>
      <c r="C3" s="204" t="s">
        <v>367</v>
      </c>
      <c r="D3" s="206" t="s">
        <v>366</v>
      </c>
      <c r="E3" s="206" t="s">
        <v>368</v>
      </c>
      <c r="F3" s="207" t="str">
        <f>VLOOKUP($G3,Összesítő!$B:$F,2,FALSE)</f>
        <v>22-25308-1-001-01-11</v>
      </c>
      <c r="G3" s="204" t="s">
        <v>342</v>
      </c>
      <c r="H3" s="6" t="str">
        <f>AY3&amp;"_"&amp;AW3&amp;"_FIV_"&amp;LEFT(Előlap!$B$6,4)</f>
        <v>2718_1_FIV_2026</v>
      </c>
      <c r="I3" s="6" t="str">
        <f>VLOOKUP($G3,Összesítő!$B:$F,5,FALSE)</f>
        <v>Balatonakali</v>
      </c>
      <c r="J3" s="6" t="str">
        <f>VLOOKUP($G3,Összesítő!$B:$F,4,FALSE)</f>
        <v>Balatonakali Község Önkormányzata</v>
      </c>
      <c r="K3" s="7">
        <f>N3+O3</f>
        <v>1130</v>
      </c>
      <c r="L3" s="14">
        <v>2027</v>
      </c>
      <c r="M3" s="14">
        <v>2027</v>
      </c>
      <c r="N3" s="13">
        <v>1130</v>
      </c>
      <c r="O3" s="8">
        <v>0</v>
      </c>
      <c r="P3" s="8">
        <v>0</v>
      </c>
      <c r="R3" s="8">
        <v>1130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7">
        <f>SUM(R3:AB3)</f>
        <v>1130</v>
      </c>
      <c r="AD3" s="3" t="str">
        <f>IF($G3="","Nincs VKR kiválasztva!",IF(BA3=0,"Hiányos kitöltés!",BF3))</f>
        <v>A forrás egyenlő a költséggel (I.ütem).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7">
        <f>SUM(AF3:AP3)</f>
        <v>0</v>
      </c>
      <c r="AR3" s="37" t="s">
        <v>369</v>
      </c>
      <c r="AS3" s="3" t="str">
        <f>IF($G3="","Nincs VKR kiválasztva!",IF($BA3=0,"Hiányos kitöltés!",IF($BN3=0,"Nem hosszútávú a feladat.",$BL3)))</f>
        <v>Nem hosszútávú a feladat.</v>
      </c>
      <c r="AU3" s="15" t="s">
        <v>135</v>
      </c>
      <c r="AV3" s="15" t="s">
        <v>135</v>
      </c>
      <c r="AW3" s="6">
        <f>COUNTA($G$3:G3)</f>
        <v>1</v>
      </c>
      <c r="AY3" s="9">
        <f>VLOOKUP($G3,Összesítő!$B:$F,3,FALSE)</f>
        <v>2718</v>
      </c>
      <c r="AZ3" s="9">
        <f>LEN($AU3)</f>
        <v>0</v>
      </c>
      <c r="BA3" s="5">
        <f>IF(OR($B3="",$C3="",$D3="",$E3="",$F3="",$L3="",$M3="",$N3="",$O3="",$P3=""),0,1)</f>
        <v>1</v>
      </c>
      <c r="BB3" s="5" t="str">
        <f>IF($F3="",0,IF(AND($L3=2027,$M3=2027),"R",IF(AND($L3=2027,$M3&gt;2027),"RH",IF(AND($L3&gt;2027,$M3&gt;2027),"H","x"))))</f>
        <v>R</v>
      </c>
      <c r="BC3" s="5">
        <f>IF(OR(BB3="R",BB3="RH"),1,0)</f>
        <v>1</v>
      </c>
      <c r="BD3" s="5">
        <f>IF(AND($BB3="R",$O3&gt;0),1,IF(AND($BB3="H",$N3&gt;0),1,0))</f>
        <v>0</v>
      </c>
      <c r="BE3" s="5">
        <f>IF($AC3&lt;$N3,1,IF($AC3=$N3,0))</f>
        <v>0</v>
      </c>
      <c r="BF3" s="9" t="str">
        <f>IF($L3&gt;2027,"Nem rövidtávú a feladat.",IF($BE3=1,"Az I. ütem nem lehet forráshiányos!",IF($AC3&gt;$N3,"Többlet forrást jelölt meg az I. ütemnél! A forrás ne legyen több a költségnél.",IF($AC3=$N3,"A forrás egyenlő a költséggel (I.ütem).",0))))</f>
        <v>A forrás egyenlő a költséggel (I.ütem).</v>
      </c>
      <c r="BG3" s="5">
        <f>IF(AND($R3&lt;&gt;"",$S3&lt;&gt;"",$T3&lt;&gt;"",$U3&lt;&gt;"",$V3&lt;&gt;"",$W3&lt;&gt;"",$X3&lt;&gt;"",$Y3&lt;&gt;"",$Z3&lt;&gt;"",$AA3&lt;&gt;"",$AB3&lt;&gt;""),1,0)</f>
        <v>1</v>
      </c>
      <c r="BH3" s="5">
        <f>IF(AND($BG3=1,$N3=$AC3),1,0)</f>
        <v>1</v>
      </c>
      <c r="BI3" s="5">
        <f>IF($AQ3&lt;$O3,1,0)</f>
        <v>0</v>
      </c>
      <c r="BJ3" s="5">
        <f>IF(AND($AF3&lt;&gt;"",$AG3&lt;&gt;"",$AH3&lt;&gt;"",$AI3&lt;&gt;"",$AJ3&lt;&gt;"",$AK3&lt;&gt;"",$AL3&lt;&gt;"",$AM3&lt;&gt;"",$AN3&lt;&gt;"",$AO3&lt;&gt;"",$AP3&lt;&gt;""),1,0)</f>
        <v>1</v>
      </c>
      <c r="BK3" s="5">
        <f>IF(AND($BJ3=1,$O3=$AQ3),1,IF(AND($BJ3=1,$O3&gt;$AQ3,AR3="igen"),1,0))</f>
        <v>1</v>
      </c>
      <c r="BL3" s="4" t="str">
        <f>IF($M3&lt;2028,"Nem hosszútávú a feladat.",IF(AND($BI3=1,$AR3="nem"),"Forráshiányos a feladat? Jelölje az AR-oszlopban!",IF(AND($BI3=0,$AR3="igen"),"Forráshiányosnak jelölte a feladat az AR-oszlopban, de a forrás költség adatok alapnján nem az!",IF(AND($BI3=1,$AR3="igen"),"Forráshiányos a feladat!",IF($AQ3&gt;$O3,"Többlet forrást jelölt meg a II. ütemnél! A forrás ne legyen több a költségnél.",IF($AQ3=$O3,"A forrás egyenlő a költséggel (II.ütem).",0))))))</f>
        <v>Nem hosszútávú a feladat.</v>
      </c>
      <c r="BM3" s="5">
        <f>IF($M3&lt;2028,1,0)</f>
        <v>1</v>
      </c>
      <c r="BN3" s="5">
        <f>IF($M3&gt;2027,1,0)</f>
        <v>0</v>
      </c>
      <c r="BO3" s="5">
        <f>IF(AND($BM3=1,$N3=0),1,0)</f>
        <v>0</v>
      </c>
      <c r="BP3" s="5">
        <f>IF(AND($BN3=1,$O3=0),1,0)</f>
        <v>0</v>
      </c>
      <c r="BQ3" s="5">
        <f>IF(AND($BB3="R",$N3=0,$AZ3&gt;29),1,IF(AND($BB3="RH",$N3=0,$AZ3&gt;29),1,0))</f>
        <v>0</v>
      </c>
      <c r="BR3" s="9" t="str">
        <f>IF($BN3=0,"Nincs hosszútávú terv!",IF(AND($BB3="H",$O3=0,$AZ3=0),"Nullás a hosszútávú feladat és nincs hozzá indoklás!",IF(AND($BB3="RH",$O3=0,$AZ3=0),"Nullás a hosszútávú feladat és nincs hozzá indoklás!",IF(AND($BB3="R",$O3=0,$AZ3&lt;300),"Nullás a hosszútávú feladat és rövid hozzá az indoklás!",IF(AND($BB3="RH",$O3=0,$AZ3&lt;300),"Nullás a hosszútávú feladat és rövid hozzá az indoklás!",0)))))</f>
        <v>Nincs hosszútávú terv!</v>
      </c>
      <c r="BS3" s="5">
        <f>IF(AND($BB3="R",$N3=0,$AZ3&gt;29),1,IF(AND($BB3="RH",$N3=0,$AZ3&gt;29),1,0))</f>
        <v>0</v>
      </c>
      <c r="BT3" s="5">
        <f>IF(AND($BB3="H",$O3=0,$AZ3&gt;29),1,IF(AND($BB3="RH",$O3=0,$AZ3&gt;29),1,0))</f>
        <v>0</v>
      </c>
      <c r="BU3" s="5">
        <f>IF($B3="",0,1)</f>
        <v>1</v>
      </c>
      <c r="BV3" s="5">
        <f>IF($C3="",0,1)</f>
        <v>1</v>
      </c>
      <c r="BW3" s="5">
        <f>IF($D3="",0,1)</f>
        <v>1</v>
      </c>
      <c r="BX3" s="5">
        <f>IF($E3="",0,1)</f>
        <v>1</v>
      </c>
      <c r="BY3" s="5">
        <f>IF($L3="",0,1)</f>
        <v>1</v>
      </c>
      <c r="BZ3" s="5">
        <f>IF($M3="",0,1)</f>
        <v>1</v>
      </c>
      <c r="CA3" s="5">
        <f>IF($N3="",0,1)</f>
        <v>1</v>
      </c>
      <c r="CB3" s="5">
        <f>IF($O3="",0,1)</f>
        <v>1</v>
      </c>
      <c r="CC3" s="5">
        <f>IF($P3="",0,1)</f>
        <v>1</v>
      </c>
      <c r="CD3" s="5" t="str">
        <f>IF(AND($BA3=0,$BU3=0),"Hiányos kitöltés! (B-oszlop üres)",IF(AND($BA3=0,$BV3=0),"Hiányos kitöltés! (C-oszlop üres)",IF(AND($BA3=0,$BW3=0),"Hiányos kitöltés! (D-oszlop üres)",IF(AND($BA3=0,$BX3=0),"Hiányos kitöltés! (E-oszlop üres)",IF(AND($BA3=0,$BY3=0),"Hiányos kitöltés! (L-oszlop üres)",IF(AND($BA3=0,$BZ3=0),"Hiányos kitöltés! (M-oszlop üres)",IF(AND($BA3=0,$CA3=0),"Hiányos kitöltés! (N-oszlop üres)",IF(AND($BA3=0,$CB3=0),"Hiányos kitöltés! (O-oszlop üres)",IF(AND($BA3=0,$CC3=0),"Hiányos kitöltés! (P-oszlop üres)",IF(AND($BA3=0,$BG3=0),"Hiányos kitöltés! (I.ütem forrása hiányos!","?"))))))))))</f>
        <v>?</v>
      </c>
      <c r="CE3" s="4" t="str">
        <f>IF($BA3=0,$CD3,IF($BG3=0,"I. ütem forrása nincs kitöltve!",IF($BJ3=0,"II. ütem forrása nincs kitöltve!",IF($BD3=1,"Költségek üteme nem megfelelő (az időtartam és a költség üteme eltér)!",IF(AND(BH3=0,$BA3=1,$BJ3=1,$BD3=1),"Kötelező cellák kitöltve, de az I. ütem forrása hibás!",IF(AND(BJ3=0,$BA3=1,$BJ3=1,$BD3=1),"Kötelező cellák kitöltve, de a II. ütem forrása hibás!",IF(AND($BO3=1,$AZ3&lt;30),"Nullás a rövidtávú feladat és rövid (hiányzik) a hozzá tartozó indoklás!",IF(AND($BP3=1,$AZ3&lt;30),"Nullás a hosszútávú feladat és rövid (hiányzik) a hozzá tartozó indoklás!",IF(AND(BN3=1,C3="2011_RENDKÍVÜLI"),"II. ütemre nem tervezhet Rendkívüli feladatot!",IF(BH3=0,AD3,IF(BK3=0,AS3,IF(AND(BC3=1,$P3&gt;$N3),"EM rendelet 2. melléklet terhére elszámolt költség nem lehet nagyobb az I. ütemre tervezett tényleges költségnél!",IF($AC3&gt;$N3,"Többlet forrást jelölt meg az I. ütemnél! A forrás ne legyen több a költségnél.",IF($AQ3&gt;$O3,"Többlet forrást jelölt meg a II. ütemnél! A forrás ne legyen több a költségnél.","Kitöltés rendben!"))))))))))))))</f>
        <v>Kitöltés rendben!</v>
      </c>
      <c r="CF3" s="5">
        <f>IF(A3="Kitöltés rendben!",1,0)</f>
        <v>1</v>
      </c>
      <c r="CG3" s="5">
        <f>IF(AND($BB3="R",$CF3=1),1,IF(AND($BB3="RH",$CF3=1),1,0))</f>
        <v>1</v>
      </c>
      <c r="CH3" s="5">
        <f>IF(AND($BB3="H",$CF3=1),1,IF(AND($BB3="RH",$CF3=1),1,0))</f>
        <v>0</v>
      </c>
    </row>
    <row r="4" spans="1:86" s="2" customFormat="1" ht="97.2" x14ac:dyDescent="0.3">
      <c r="A4" s="1" t="str">
        <f>IF($G4="","Nincs VKR kiválasztva!",CE4)</f>
        <v>Kitöltés rendben!</v>
      </c>
      <c r="B4" s="14" t="s">
        <v>371</v>
      </c>
      <c r="C4" s="37" t="s">
        <v>58</v>
      </c>
      <c r="D4" s="15" t="s">
        <v>370</v>
      </c>
      <c r="E4" s="15" t="s">
        <v>372</v>
      </c>
      <c r="F4" s="6" t="str">
        <f>VLOOKUP($G4,Összesítő!$B:$F,2,FALSE)</f>
        <v>22-25308-1-001-01-11</v>
      </c>
      <c r="G4" s="37" t="s">
        <v>342</v>
      </c>
      <c r="H4" s="6" t="str">
        <f>AY4&amp;"_"&amp;AW4&amp;"_FIV_"&amp;LEFT(Előlap!$B$6,4)</f>
        <v>2718_2_FIV_2026</v>
      </c>
      <c r="I4" s="6" t="str">
        <f>VLOOKUP($G4,Összesítő!$B:$F,5,FALSE)</f>
        <v>Balatonakali</v>
      </c>
      <c r="J4" s="6" t="str">
        <f>VLOOKUP($G4,Összesítő!$B:$F,4,FALSE)</f>
        <v>Balatonakali Község Önkormányzata</v>
      </c>
      <c r="K4" s="7">
        <f>N4+O4</f>
        <v>5000</v>
      </c>
      <c r="L4" s="14">
        <v>2027</v>
      </c>
      <c r="M4" s="14">
        <v>2027</v>
      </c>
      <c r="N4" s="13">
        <v>5000</v>
      </c>
      <c r="O4" s="8">
        <v>0</v>
      </c>
      <c r="P4" s="8">
        <v>0</v>
      </c>
      <c r="R4" s="8">
        <v>5000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7">
        <f>SUM(R4:AB4)</f>
        <v>5000</v>
      </c>
      <c r="AD4" s="3" t="str">
        <f>IF($G4="","Nincs VKR kiválasztva!",IF(BA4=0,"Hiányos kitöltés!",BF4))</f>
        <v>A forrás egyenlő a költséggel (I.ütem).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7">
        <f>SUM(AF4:AP4)</f>
        <v>0</v>
      </c>
      <c r="AR4" s="37" t="s">
        <v>369</v>
      </c>
      <c r="AS4" s="3" t="str">
        <f>IF($G4="","Nincs VKR kiválasztva!",IF($BA4=0,"Hiányos kitöltés!",IF($BN4=0,"Nem hosszútávú a feladat.",$BL4)))</f>
        <v>Nem hosszútávú a feladat.</v>
      </c>
      <c r="AU4" s="15" t="s">
        <v>135</v>
      </c>
      <c r="AV4" s="15" t="s">
        <v>135</v>
      </c>
      <c r="AW4" s="6">
        <f>COUNTA($G$3:G4)</f>
        <v>2</v>
      </c>
      <c r="AY4" s="9">
        <f>VLOOKUP($G4,Összesítő!$B:$F,3,FALSE)</f>
        <v>2718</v>
      </c>
      <c r="AZ4" s="9">
        <f>LEN($AU4)</f>
        <v>0</v>
      </c>
      <c r="BA4" s="5">
        <f>IF(OR($B4="",$C4="",$D4="",$E4="",$F4="",$L4="",$M4="",$N4="",$O4="",$P4=""),0,1)</f>
        <v>1</v>
      </c>
      <c r="BB4" s="5" t="str">
        <f>IF($F4="",0,IF(AND($L4=2027,$M4=2027),"R",IF(AND($L4=2027,$M4&gt;2027),"RH",IF(AND($L4&gt;2027,$M4&gt;2027),"H","x"))))</f>
        <v>R</v>
      </c>
      <c r="BC4" s="5">
        <f>IF(OR(BB4="R",BB4="RH"),1,0)</f>
        <v>1</v>
      </c>
      <c r="BD4" s="5">
        <f>IF(AND($BB4="R",$O4&gt;0),1,IF(AND($BB4="H",$N4&gt;0),1,0))</f>
        <v>0</v>
      </c>
      <c r="BE4" s="5">
        <f>IF($AC4&lt;$N4,1,IF($AC4=$N4,0))</f>
        <v>0</v>
      </c>
      <c r="BF4" s="9" t="str">
        <f>IF($L4&gt;2027,"Nem rövidtávú a feladat.",IF($BE4=1,"Az I. ütem nem lehet forráshiányos!",IF($AC4&gt;$N4,"Többlet forrást jelölt meg az I. ütemnél! A forrás ne legyen több a költségnél.",IF($AC4=$N4,"A forrás egyenlő a költséggel (I.ütem).",0))))</f>
        <v>A forrás egyenlő a költséggel (I.ütem).</v>
      </c>
      <c r="BG4" s="5">
        <f>IF(AND($R4&lt;&gt;"",$S4&lt;&gt;"",$T4&lt;&gt;"",$U4&lt;&gt;"",$V4&lt;&gt;"",$W4&lt;&gt;"",$X4&lt;&gt;"",$Y4&lt;&gt;"",$Z4&lt;&gt;"",$AA4&lt;&gt;"",$AB4&lt;&gt;""),1,0)</f>
        <v>1</v>
      </c>
      <c r="BH4" s="5">
        <f>IF(AND($BG4=1,$N4=$AC4),1,0)</f>
        <v>1</v>
      </c>
      <c r="BI4" s="5">
        <f>IF($AQ4&lt;$O4,1,0)</f>
        <v>0</v>
      </c>
      <c r="BJ4" s="5">
        <f>IF(AND($AF4&lt;&gt;"",$AG4&lt;&gt;"",$AH4&lt;&gt;"",$AI4&lt;&gt;"",$AJ4&lt;&gt;"",$AK4&lt;&gt;"",$AL4&lt;&gt;"",$AM4&lt;&gt;"",$AN4&lt;&gt;"",$AO4&lt;&gt;"",$AP4&lt;&gt;""),1,0)</f>
        <v>1</v>
      </c>
      <c r="BK4" s="5">
        <f>IF(AND($BJ4=1,$O4=$AQ4),1,IF(AND($BJ4=1,$O4&gt;$AQ4,AR4="igen"),1,0))</f>
        <v>1</v>
      </c>
      <c r="BL4" s="4" t="str">
        <f>IF($M4&lt;2028,"Nem hosszútávú a feladat.",IF(AND($BI4=1,$AR4="nem"),"Forráshiányos a feladat? Jelölje az AR-oszlopban!",IF(AND($BI4=0,$AR4="igen"),"Forráshiányosnak jelölte a feladat az AR-oszlopban, de a forrás költség adatok alapnján nem az!",IF(AND($BI4=1,$AR4="igen"),"Forráshiányos a feladat!",IF($AQ4&gt;$O4,"Többlet forrást jelölt meg a II. ütemnél! A forrás ne legyen több a költségnél.",IF($AQ4=$O4,"A forrás egyenlő a költséggel (II.ütem).",0))))))</f>
        <v>Nem hosszútávú a feladat.</v>
      </c>
      <c r="BM4" s="5">
        <f>IF($M4&lt;2028,1,0)</f>
        <v>1</v>
      </c>
      <c r="BN4" s="5">
        <f>IF($M4&gt;2027,1,0)</f>
        <v>0</v>
      </c>
      <c r="BO4" s="5">
        <f>IF(AND($BM4=1,$N4=0),1,0)</f>
        <v>0</v>
      </c>
      <c r="BP4" s="5">
        <f>IF(AND($BN4=1,$O4=0),1,0)</f>
        <v>0</v>
      </c>
      <c r="BQ4" s="5">
        <f>IF(AND($BB4="R",$N4=0,$AZ4&gt;29),1,IF(AND($BB4="RH",$N4=0,$AZ4&gt;29),1,0))</f>
        <v>0</v>
      </c>
      <c r="BR4" s="9" t="str">
        <f>IF($BN4=0,"Nincs hosszútávú terv!",IF(AND($BB4="H",$O4=0,$AZ4=0),"Nullás a hosszútávú feladat és nincs hozzá indoklás!",IF(AND($BB4="RH",$O4=0,$AZ4=0),"Nullás a hosszútávú feladat és nincs hozzá indoklás!",IF(AND($BB4="R",$O4=0,$AZ4&lt;300),"Nullás a hosszútávú feladat és rövid hozzá az indoklás!",IF(AND($BB4="RH",$O4=0,$AZ4&lt;300),"Nullás a hosszútávú feladat és rövid hozzá az indoklás!",0)))))</f>
        <v>Nincs hosszútávú terv!</v>
      </c>
      <c r="BS4" s="5">
        <f>IF(AND($BB4="R",$N4=0,$AZ4&gt;29),1,IF(AND($BB4="RH",$N4=0,$AZ4&gt;29),1,0))</f>
        <v>0</v>
      </c>
      <c r="BT4" s="5">
        <f>IF(AND($BB4="H",$O4=0,$AZ4&gt;29),1,IF(AND($BB4="RH",$O4=0,$AZ4&gt;29),1,0))</f>
        <v>0</v>
      </c>
      <c r="BU4" s="5">
        <f>IF($B4="",0,1)</f>
        <v>1</v>
      </c>
      <c r="BV4" s="5">
        <f>IF($C4="",0,1)</f>
        <v>1</v>
      </c>
      <c r="BW4" s="5">
        <f>IF($D4="",0,1)</f>
        <v>1</v>
      </c>
      <c r="BX4" s="5">
        <f>IF($E4="",0,1)</f>
        <v>1</v>
      </c>
      <c r="BY4" s="5">
        <f>IF($L4="",0,1)</f>
        <v>1</v>
      </c>
      <c r="BZ4" s="5">
        <f>IF($M4="",0,1)</f>
        <v>1</v>
      </c>
      <c r="CA4" s="5">
        <f>IF($N4="",0,1)</f>
        <v>1</v>
      </c>
      <c r="CB4" s="5">
        <f>IF($O4="",0,1)</f>
        <v>1</v>
      </c>
      <c r="CC4" s="5">
        <f>IF($P4="",0,1)</f>
        <v>1</v>
      </c>
      <c r="CD4" s="5" t="str">
        <f>IF(AND($BA4=0,$BU4=0),"Hiányos kitöltés! (B-oszlop üres)",IF(AND($BA4=0,$BV4=0),"Hiányos kitöltés! (C-oszlop üres)",IF(AND($BA4=0,$BW4=0),"Hiányos kitöltés! (D-oszlop üres)",IF(AND($BA4=0,$BX4=0),"Hiányos kitöltés! (E-oszlop üres)",IF(AND($BA4=0,$BY4=0),"Hiányos kitöltés! (L-oszlop üres)",IF(AND($BA4=0,$BZ4=0),"Hiányos kitöltés! (M-oszlop üres)",IF(AND($BA4=0,$CA4=0),"Hiányos kitöltés! (N-oszlop üres)",IF(AND($BA4=0,$CB4=0),"Hiányos kitöltés! (O-oszlop üres)",IF(AND($BA4=0,$CC4=0),"Hiányos kitöltés! (P-oszlop üres)",IF(AND($BA4=0,$BG4=0),"Hiányos kitöltés! (I.ütem forrása hiányos!","?"))))))))))</f>
        <v>?</v>
      </c>
      <c r="CE4" s="4" t="str">
        <f>IF($BA4=0,$CD4,IF($BG4=0,"I. ütem forrása nincs kitöltve!",IF($BJ4=0,"II. ütem forrása nincs kitöltve!",IF($BD4=1,"Költségek üteme nem megfelelő (az időtartam és a költség üteme eltér)!",IF(AND(BH4=0,$BA4=1,$BJ4=1,$BD4=1),"Kötelező cellák kitöltve, de az I. ütem forrása hibás!",IF(AND(BJ4=0,$BA4=1,$BJ4=1,$BD4=1),"Kötelező cellák kitöltve, de a II. ütem forrása hibás!",IF(AND($BO4=1,$AZ4&lt;30),"Nullás a rövidtávú feladat és rövid (hiányzik) a hozzá tartozó indoklás!",IF(AND($BP4=1,$AZ4&lt;30),"Nullás a hosszútávú feladat és rövid (hiányzik) a hozzá tartozó indoklás!",IF(AND(BN4=1,C4="2011_RENDKÍVÜLI"),"II. ütemre nem tervezhet Rendkívüli feladatot!",IF(BH4=0,AD4,IF(BK4=0,AS4,IF(AND(BC4=1,$P4&gt;$N4),"EM rendelet 2. melléklet terhére elszámolt költség nem lehet nagyobb az I. ütemre tervezett tényleges költségnél!",IF($AC4&gt;$N4,"Többlet forrást jelölt meg az I. ütemnél! A forrás ne legyen több a költségnél.",IF($AQ4&gt;$O4,"Többlet forrást jelölt meg a II. ütemnél! A forrás ne legyen több a költségnél.","Kitöltés rendben!"))))))))))))))</f>
        <v>Kitöltés rendben!</v>
      </c>
      <c r="CF4" s="5">
        <f>IF(A4="Kitöltés rendben!",1,0)</f>
        <v>1</v>
      </c>
      <c r="CG4" s="5">
        <f>IF(AND($BB4="R",$CF4=1),1,IF(AND($BB4="RH",$CF4=1),1,0))</f>
        <v>1</v>
      </c>
      <c r="CH4" s="5">
        <f>IF(AND($BB4="H",$CF4=1),1,IF(AND($BB4="RH",$CF4=1),1,0))</f>
        <v>0</v>
      </c>
    </row>
    <row r="5" spans="1:86" s="2" customFormat="1" ht="42" x14ac:dyDescent="0.3">
      <c r="A5" s="1" t="str">
        <f>IF($G5="","Nincs VKR kiválasztva!",CE5)</f>
        <v>Kitöltés rendben!</v>
      </c>
      <c r="B5" s="14" t="s">
        <v>374</v>
      </c>
      <c r="C5" s="37" t="s">
        <v>70</v>
      </c>
      <c r="D5" s="15" t="s">
        <v>373</v>
      </c>
      <c r="E5" s="15" t="s">
        <v>372</v>
      </c>
      <c r="F5" s="6" t="str">
        <f>VLOOKUP($G5,Összesítő!$B:$F,2,FALSE)</f>
        <v>22-25308-1-001-01-11</v>
      </c>
      <c r="G5" s="37" t="s">
        <v>342</v>
      </c>
      <c r="H5" s="6" t="str">
        <f>AY5&amp;"_"&amp;AW5&amp;"_FIV_"&amp;LEFT(Előlap!$B$6,4)</f>
        <v>2718_3_FIV_2026</v>
      </c>
      <c r="I5" s="6" t="str">
        <f>VLOOKUP($G5,Összesítő!$B:$F,5,FALSE)</f>
        <v>Balatonakali</v>
      </c>
      <c r="J5" s="6" t="str">
        <f>VLOOKUP($G5,Összesítő!$B:$F,4,FALSE)</f>
        <v>Balatonakali Község Önkormányzata</v>
      </c>
      <c r="K5" s="7">
        <f>N5+O5</f>
        <v>5000</v>
      </c>
      <c r="L5" s="14">
        <v>2028</v>
      </c>
      <c r="M5" s="14">
        <v>2028</v>
      </c>
      <c r="N5" s="13">
        <v>0</v>
      </c>
      <c r="O5" s="8">
        <v>5000</v>
      </c>
      <c r="P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7">
        <f>SUM(R5:AB5)</f>
        <v>0</v>
      </c>
      <c r="AD5" s="3" t="str">
        <f>IF($G5="","Nincs VKR kiválasztva!",IF(BA5=0,"Hiányos kitöltés!",BF5))</f>
        <v>Nem rövidtávú a feladat.</v>
      </c>
      <c r="AF5" s="8">
        <v>5000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7">
        <f>SUM(AF5:AP5)</f>
        <v>5000</v>
      </c>
      <c r="AR5" s="37" t="s">
        <v>369</v>
      </c>
      <c r="AS5" s="3" t="str">
        <f>IF($G5="","Nincs VKR kiválasztva!",IF($BA5=0,"Hiányos kitöltés!",IF($BN5=0,"Nem hosszútávú a feladat.",$BL5)))</f>
        <v>A forrás egyenlő a költséggel (II.ütem).</v>
      </c>
      <c r="AU5" s="15" t="s">
        <v>135</v>
      </c>
      <c r="AV5" s="15" t="s">
        <v>135</v>
      </c>
      <c r="AW5" s="6">
        <f>COUNTA($G$3:G5)</f>
        <v>3</v>
      </c>
      <c r="AY5" s="9">
        <f>VLOOKUP($G5,Összesítő!$B:$F,3,FALSE)</f>
        <v>2718</v>
      </c>
      <c r="AZ5" s="9">
        <f>LEN($AU5)</f>
        <v>0</v>
      </c>
      <c r="BA5" s="5">
        <f>IF(OR($B5="",$C5="",$D5="",$E5="",$F5="",$L5="",$M5="",$N5="",$O5="",$P5=""),0,1)</f>
        <v>1</v>
      </c>
      <c r="BB5" s="5" t="str">
        <f>IF($F5="",0,IF(AND($L5=2027,$M5=2027),"R",IF(AND($L5=2027,$M5&gt;2027),"RH",IF(AND($L5&gt;2027,$M5&gt;2027),"H","x"))))</f>
        <v>H</v>
      </c>
      <c r="BC5" s="5">
        <f>IF(OR(BB5="R",BB5="RH"),1,0)</f>
        <v>0</v>
      </c>
      <c r="BD5" s="5">
        <f>IF(AND($BB5="R",$O5&gt;0),1,IF(AND($BB5="H",$N5&gt;0),1,0))</f>
        <v>0</v>
      </c>
      <c r="BE5" s="5">
        <f>IF($AC5&lt;$N5,1,IF($AC5=$N5,0))</f>
        <v>0</v>
      </c>
      <c r="BF5" s="9" t="str">
        <f>IF($L5&gt;2027,"Nem rövidtávú a feladat.",IF($BE5=1,"Az I. ütem nem lehet forráshiányos!",IF($AC5&gt;$N5,"Többlet forrást jelölt meg az I. ütemnél! A forrás ne legyen több a költségnél.",IF($AC5=$N5,"A forrás egyenlő a költséggel (I.ütem).",0))))</f>
        <v>Nem rövidtávú a feladat.</v>
      </c>
      <c r="BG5" s="5">
        <f>IF(AND($R5&lt;&gt;"",$S5&lt;&gt;"",$T5&lt;&gt;"",$U5&lt;&gt;"",$V5&lt;&gt;"",$W5&lt;&gt;"",$X5&lt;&gt;"",$Y5&lt;&gt;"",$Z5&lt;&gt;"",$AA5&lt;&gt;"",$AB5&lt;&gt;""),1,0)</f>
        <v>1</v>
      </c>
      <c r="BH5" s="5">
        <f>IF(AND($BG5=1,$N5=$AC5),1,0)</f>
        <v>1</v>
      </c>
      <c r="BI5" s="5">
        <f>IF($AQ5&lt;$O5,1,0)</f>
        <v>0</v>
      </c>
      <c r="BJ5" s="5">
        <f>IF(AND($AF5&lt;&gt;"",$AG5&lt;&gt;"",$AH5&lt;&gt;"",$AI5&lt;&gt;"",$AJ5&lt;&gt;"",$AK5&lt;&gt;"",$AL5&lt;&gt;"",$AM5&lt;&gt;"",$AN5&lt;&gt;"",$AO5&lt;&gt;"",$AP5&lt;&gt;""),1,0)</f>
        <v>1</v>
      </c>
      <c r="BK5" s="5">
        <f>IF(AND($BJ5=1,$O5=$AQ5),1,IF(AND($BJ5=1,$O5&gt;$AQ5,AR5="igen"),1,0))</f>
        <v>1</v>
      </c>
      <c r="BL5" s="4" t="str">
        <f>IF($M5&lt;2028,"Nem hosszútávú a feladat.",IF(AND($BI5=1,$AR5="nem"),"Forráshiányos a feladat? Jelölje az AR-oszlopban!",IF(AND($BI5=0,$AR5="igen"),"Forráshiányosnak jelölte a feladat az AR-oszlopban, de a forrás költség adatok alapnján nem az!",IF(AND($BI5=1,$AR5="igen"),"Forráshiányos a feladat!",IF($AQ5&gt;$O5,"Többlet forrást jelölt meg a II. ütemnél! A forrás ne legyen több a költségnél.",IF($AQ5=$O5,"A forrás egyenlő a költséggel (II.ütem).",0))))))</f>
        <v>A forrás egyenlő a költséggel (II.ütem).</v>
      </c>
      <c r="BM5" s="5">
        <f>IF($M5&lt;2028,1,0)</f>
        <v>0</v>
      </c>
      <c r="BN5" s="5">
        <f>IF($M5&gt;2027,1,0)</f>
        <v>1</v>
      </c>
      <c r="BO5" s="5">
        <f>IF(AND($BM5=1,$N5=0),1,0)</f>
        <v>0</v>
      </c>
      <c r="BP5" s="5">
        <f>IF(AND($BN5=1,$O5=0),1,0)</f>
        <v>0</v>
      </c>
      <c r="BQ5" s="5">
        <f>IF(AND($BB5="R",$N5=0,$AZ5&gt;29),1,IF(AND($BB5="RH",$N5=0,$AZ5&gt;29),1,0))</f>
        <v>0</v>
      </c>
      <c r="BR5" s="9">
        <f>IF($BN5=0,"Nincs hosszútávú terv!",IF(AND($BB5="H",$O5=0,$AZ5=0),"Nullás a hosszútávú feladat és nincs hozzá indoklás!",IF(AND($BB5="RH",$O5=0,$AZ5=0),"Nullás a hosszútávú feladat és nincs hozzá indoklás!",IF(AND($BB5="R",$O5=0,$AZ5&lt;300),"Nullás a hosszútávú feladat és rövid hozzá az indoklás!",IF(AND($BB5="RH",$O5=0,$AZ5&lt;300),"Nullás a hosszútávú feladat és rövid hozzá az indoklás!",0)))))</f>
        <v>0</v>
      </c>
      <c r="BS5" s="5">
        <f>IF(AND($BB5="R",$N5=0,$AZ5&gt;29),1,IF(AND($BB5="RH",$N5=0,$AZ5&gt;29),1,0))</f>
        <v>0</v>
      </c>
      <c r="BT5" s="5">
        <f>IF(AND($BB5="H",$O5=0,$AZ5&gt;29),1,IF(AND($BB5="RH",$O5=0,$AZ5&gt;29),1,0))</f>
        <v>0</v>
      </c>
      <c r="BU5" s="5">
        <f>IF($B5="",0,1)</f>
        <v>1</v>
      </c>
      <c r="BV5" s="5">
        <f>IF($C5="",0,1)</f>
        <v>1</v>
      </c>
      <c r="BW5" s="5">
        <f>IF($D5="",0,1)</f>
        <v>1</v>
      </c>
      <c r="BX5" s="5">
        <f>IF($E5="",0,1)</f>
        <v>1</v>
      </c>
      <c r="BY5" s="5">
        <f>IF($L5="",0,1)</f>
        <v>1</v>
      </c>
      <c r="BZ5" s="5">
        <f>IF($M5="",0,1)</f>
        <v>1</v>
      </c>
      <c r="CA5" s="5">
        <f>IF($N5="",0,1)</f>
        <v>1</v>
      </c>
      <c r="CB5" s="5">
        <f>IF($O5="",0,1)</f>
        <v>1</v>
      </c>
      <c r="CC5" s="5">
        <f>IF($P5="",0,1)</f>
        <v>1</v>
      </c>
      <c r="CD5" s="5" t="str">
        <f>IF(AND($BA5=0,$BU5=0),"Hiányos kitöltés! (B-oszlop üres)",IF(AND($BA5=0,$BV5=0),"Hiányos kitöltés! (C-oszlop üres)",IF(AND($BA5=0,$BW5=0),"Hiányos kitöltés! (D-oszlop üres)",IF(AND($BA5=0,$BX5=0),"Hiányos kitöltés! (E-oszlop üres)",IF(AND($BA5=0,$BY5=0),"Hiányos kitöltés! (L-oszlop üres)",IF(AND($BA5=0,$BZ5=0),"Hiányos kitöltés! (M-oszlop üres)",IF(AND($BA5=0,$CA5=0),"Hiányos kitöltés! (N-oszlop üres)",IF(AND($BA5=0,$CB5=0),"Hiányos kitöltés! (O-oszlop üres)",IF(AND($BA5=0,$CC5=0),"Hiányos kitöltés! (P-oszlop üres)",IF(AND($BA5=0,$BG5=0),"Hiányos kitöltés! (I.ütem forrása hiányos!","?"))))))))))</f>
        <v>?</v>
      </c>
      <c r="CE5" s="4" t="str">
        <f>IF($BA5=0,$CD5,IF($BG5=0,"I. ütem forrása nincs kitöltve!",IF($BJ5=0,"II. ütem forrása nincs kitöltve!",IF($BD5=1,"Költségek üteme nem megfelelő (az időtartam és a költség üteme eltér)!",IF(AND(BH5=0,$BA5=1,$BJ5=1,$BD5=1),"Kötelező cellák kitöltve, de az I. ütem forrása hibás!",IF(AND(BJ5=0,$BA5=1,$BJ5=1,$BD5=1),"Kötelező cellák kitöltve, de a II. ütem forrása hibás!",IF(AND($BO5=1,$AZ5&lt;30),"Nullás a rövidtávú feladat és rövid (hiányzik) a hozzá tartozó indoklás!",IF(AND($BP5=1,$AZ5&lt;30),"Nullás a hosszútávú feladat és rövid (hiányzik) a hozzá tartozó indoklás!",IF(AND(BN5=1,C5="2011_RENDKÍVÜLI"),"II. ütemre nem tervezhet Rendkívüli feladatot!",IF(BH5=0,AD5,IF(BK5=0,AS5,IF(AND(BC5=1,$P5&gt;$N5),"EM rendelet 2. melléklet terhére elszámolt költség nem lehet nagyobb az I. ütemre tervezett tényleges költségnél!",IF($AC5&gt;$N5,"Többlet forrást jelölt meg az I. ütemnél! A forrás ne legyen több a költségnél.",IF($AQ5&gt;$O5,"Többlet forrást jelölt meg a II. ütemnél! A forrás ne legyen több a költségnél.","Kitöltés rendben!"))))))))))))))</f>
        <v>Kitöltés rendben!</v>
      </c>
      <c r="CF5" s="5">
        <f>IF(A5="Kitöltés rendben!",1,0)</f>
        <v>1</v>
      </c>
      <c r="CG5" s="5">
        <f>IF(AND($BB5="R",$CF5=1),1,IF(AND($BB5="RH",$CF5=1),1,0))</f>
        <v>0</v>
      </c>
      <c r="CH5" s="5">
        <f>IF(AND($BB5="H",$CF5=1),1,IF(AND($BB5="RH",$CF5=1),1,0))</f>
        <v>1</v>
      </c>
    </row>
    <row r="6" spans="1:86" s="2" customFormat="1" ht="69.599999999999994" x14ac:dyDescent="0.3">
      <c r="A6" s="1" t="str">
        <f>IF($G6="","Nincs VKR kiválasztva!",CE6)</f>
        <v>Kitöltés rendben!</v>
      </c>
      <c r="B6" s="14" t="s">
        <v>376</v>
      </c>
      <c r="C6" s="37" t="s">
        <v>50</v>
      </c>
      <c r="D6" s="15" t="s">
        <v>375</v>
      </c>
      <c r="E6" s="15" t="s">
        <v>372</v>
      </c>
      <c r="F6" s="6" t="str">
        <f>VLOOKUP($G6,Összesítő!$B:$F,2,FALSE)</f>
        <v>22-25308-1-001-01-11</v>
      </c>
      <c r="G6" s="37" t="s">
        <v>342</v>
      </c>
      <c r="H6" s="6" t="str">
        <f>AY6&amp;"_"&amp;AW6&amp;"_FIV_"&amp;LEFT(Előlap!$B$6,4)</f>
        <v>2718_4_FIV_2026</v>
      </c>
      <c r="I6" s="6" t="str">
        <f>VLOOKUP($G6,Összesítő!$B:$F,5,FALSE)</f>
        <v>Balatonakali</v>
      </c>
      <c r="J6" s="6" t="str">
        <f>VLOOKUP($G6,Összesítő!$B:$F,4,FALSE)</f>
        <v>Balatonakali Község Önkormányzata</v>
      </c>
      <c r="K6" s="7">
        <f>N6+O6</f>
        <v>1000</v>
      </c>
      <c r="L6" s="14">
        <v>2030</v>
      </c>
      <c r="M6" s="14">
        <v>2030</v>
      </c>
      <c r="N6" s="13">
        <v>0</v>
      </c>
      <c r="O6" s="8">
        <v>1000</v>
      </c>
      <c r="P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7">
        <f>SUM(R6:AB6)</f>
        <v>0</v>
      </c>
      <c r="AD6" s="3" t="str">
        <f>IF($G6="","Nincs VKR kiválasztva!",IF(BA6=0,"Hiányos kitöltés!",BF6))</f>
        <v>Nem rövidtávú a feladat.</v>
      </c>
      <c r="AF6" s="8">
        <v>1000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7">
        <f>SUM(AF6:AP6)</f>
        <v>1000</v>
      </c>
      <c r="AR6" s="37" t="s">
        <v>369</v>
      </c>
      <c r="AS6" s="3" t="str">
        <f>IF($G6="","Nincs VKR kiválasztva!",IF($BA6=0,"Hiányos kitöltés!",IF($BN6=0,"Nem hosszútávú a feladat.",$BL6)))</f>
        <v>A forrás egyenlő a költséggel (II.ütem).</v>
      </c>
      <c r="AU6" s="15" t="s">
        <v>135</v>
      </c>
      <c r="AV6" s="15" t="s">
        <v>135</v>
      </c>
      <c r="AW6" s="6">
        <f>COUNTA($G$3:G6)</f>
        <v>4</v>
      </c>
      <c r="AY6" s="9">
        <f>VLOOKUP($G6,Összesítő!$B:$F,3,FALSE)</f>
        <v>2718</v>
      </c>
      <c r="AZ6" s="9">
        <f>LEN($AU6)</f>
        <v>0</v>
      </c>
      <c r="BA6" s="5">
        <f>IF(OR($B6="",$C6="",$D6="",$E6="",$F6="",$L6="",$M6="",$N6="",$O6="",$P6=""),0,1)</f>
        <v>1</v>
      </c>
      <c r="BB6" s="5" t="str">
        <f>IF($F6="",0,IF(AND($L6=2027,$M6=2027),"R",IF(AND($L6=2027,$M6&gt;2027),"RH",IF(AND($L6&gt;2027,$M6&gt;2027),"H","x"))))</f>
        <v>H</v>
      </c>
      <c r="BC6" s="5">
        <f>IF(OR(BB6="R",BB6="RH"),1,0)</f>
        <v>0</v>
      </c>
      <c r="BD6" s="5">
        <f>IF(AND($BB6="R",$O6&gt;0),1,IF(AND($BB6="H",$N6&gt;0),1,0))</f>
        <v>0</v>
      </c>
      <c r="BE6" s="5">
        <f>IF($AC6&lt;$N6,1,IF($AC6=$N6,0))</f>
        <v>0</v>
      </c>
      <c r="BF6" s="9" t="str">
        <f>IF($L6&gt;2027,"Nem rövidtávú a feladat.",IF($BE6=1,"Az I. ütem nem lehet forráshiányos!",IF($AC6&gt;$N6,"Többlet forrást jelölt meg az I. ütemnél! A forrás ne legyen több a költségnél.",IF($AC6=$N6,"A forrás egyenlő a költséggel (I.ütem).",0))))</f>
        <v>Nem rövidtávú a feladat.</v>
      </c>
      <c r="BG6" s="5">
        <f>IF(AND($R6&lt;&gt;"",$S6&lt;&gt;"",$T6&lt;&gt;"",$U6&lt;&gt;"",$V6&lt;&gt;"",$W6&lt;&gt;"",$X6&lt;&gt;"",$Y6&lt;&gt;"",$Z6&lt;&gt;"",$AA6&lt;&gt;"",$AB6&lt;&gt;""),1,0)</f>
        <v>1</v>
      </c>
      <c r="BH6" s="5">
        <f>IF(AND($BG6=1,$N6=$AC6),1,0)</f>
        <v>1</v>
      </c>
      <c r="BI6" s="5">
        <f>IF($AQ6&lt;$O6,1,0)</f>
        <v>0</v>
      </c>
      <c r="BJ6" s="5">
        <f>IF(AND($AF6&lt;&gt;"",$AG6&lt;&gt;"",$AH6&lt;&gt;"",$AI6&lt;&gt;"",$AJ6&lt;&gt;"",$AK6&lt;&gt;"",$AL6&lt;&gt;"",$AM6&lt;&gt;"",$AN6&lt;&gt;"",$AO6&lt;&gt;"",$AP6&lt;&gt;""),1,0)</f>
        <v>1</v>
      </c>
      <c r="BK6" s="5">
        <f>IF(AND($BJ6=1,$O6=$AQ6),1,IF(AND($BJ6=1,$O6&gt;$AQ6,AR6="igen"),1,0))</f>
        <v>1</v>
      </c>
      <c r="BL6" s="4" t="str">
        <f>IF($M6&lt;2028,"Nem hosszútávú a feladat.",IF(AND($BI6=1,$AR6="nem"),"Forráshiányos a feladat? Jelölje az AR-oszlopban!",IF(AND($BI6=0,$AR6="igen"),"Forráshiányosnak jelölte a feladat az AR-oszlopban, de a forrás költség adatok alapnján nem az!",IF(AND($BI6=1,$AR6="igen"),"Forráshiányos a feladat!",IF($AQ6&gt;$O6,"Többlet forrást jelölt meg a II. ütemnél! A forrás ne legyen több a költségnél.",IF($AQ6=$O6,"A forrás egyenlő a költséggel (II.ütem).",0))))))</f>
        <v>A forrás egyenlő a költséggel (II.ütem).</v>
      </c>
      <c r="BM6" s="5">
        <f>IF($M6&lt;2028,1,0)</f>
        <v>0</v>
      </c>
      <c r="BN6" s="5">
        <f>IF($M6&gt;2027,1,0)</f>
        <v>1</v>
      </c>
      <c r="BO6" s="5">
        <f>IF(AND($BM6=1,$N6=0),1,0)</f>
        <v>0</v>
      </c>
      <c r="BP6" s="5">
        <f>IF(AND($BN6=1,$O6=0),1,0)</f>
        <v>0</v>
      </c>
      <c r="BQ6" s="5">
        <f>IF(AND($BB6="R",$N6=0,$AZ6&gt;29),1,IF(AND($BB6="RH",$N6=0,$AZ6&gt;29),1,0))</f>
        <v>0</v>
      </c>
      <c r="BR6" s="9">
        <f>IF($BN6=0,"Nincs hosszútávú terv!",IF(AND($BB6="H",$O6=0,$AZ6=0),"Nullás a hosszútávú feladat és nincs hozzá indoklás!",IF(AND($BB6="RH",$O6=0,$AZ6=0),"Nullás a hosszútávú feladat és nincs hozzá indoklás!",IF(AND($BB6="R",$O6=0,$AZ6&lt;300),"Nullás a hosszútávú feladat és rövid hozzá az indoklás!",IF(AND($BB6="RH",$O6=0,$AZ6&lt;300),"Nullás a hosszútávú feladat és rövid hozzá az indoklás!",0)))))</f>
        <v>0</v>
      </c>
      <c r="BS6" s="5">
        <f>IF(AND($BB6="R",$N6=0,$AZ6&gt;29),1,IF(AND($BB6="RH",$N6=0,$AZ6&gt;29),1,0))</f>
        <v>0</v>
      </c>
      <c r="BT6" s="5">
        <f>IF(AND($BB6="H",$O6=0,$AZ6&gt;29),1,IF(AND($BB6="RH",$O6=0,$AZ6&gt;29),1,0))</f>
        <v>0</v>
      </c>
      <c r="BU6" s="5">
        <f>IF($B6="",0,1)</f>
        <v>1</v>
      </c>
      <c r="BV6" s="5">
        <f>IF($C6="",0,1)</f>
        <v>1</v>
      </c>
      <c r="BW6" s="5">
        <f>IF($D6="",0,1)</f>
        <v>1</v>
      </c>
      <c r="BX6" s="5">
        <f>IF($E6="",0,1)</f>
        <v>1</v>
      </c>
      <c r="BY6" s="5">
        <f>IF($L6="",0,1)</f>
        <v>1</v>
      </c>
      <c r="BZ6" s="5">
        <f>IF($M6="",0,1)</f>
        <v>1</v>
      </c>
      <c r="CA6" s="5">
        <f>IF($N6="",0,1)</f>
        <v>1</v>
      </c>
      <c r="CB6" s="5">
        <f>IF($O6="",0,1)</f>
        <v>1</v>
      </c>
      <c r="CC6" s="5">
        <f>IF($P6="",0,1)</f>
        <v>1</v>
      </c>
      <c r="CD6" s="5" t="str">
        <f>IF(AND($BA6=0,$BU6=0),"Hiányos kitöltés! (B-oszlop üres)",IF(AND($BA6=0,$BV6=0),"Hiányos kitöltés! (C-oszlop üres)",IF(AND($BA6=0,$BW6=0),"Hiányos kitöltés! (D-oszlop üres)",IF(AND($BA6=0,$BX6=0),"Hiányos kitöltés! (E-oszlop üres)",IF(AND($BA6=0,$BY6=0),"Hiányos kitöltés! (L-oszlop üres)",IF(AND($BA6=0,$BZ6=0),"Hiányos kitöltés! (M-oszlop üres)",IF(AND($BA6=0,$CA6=0),"Hiányos kitöltés! (N-oszlop üres)",IF(AND($BA6=0,$CB6=0),"Hiányos kitöltés! (O-oszlop üres)",IF(AND($BA6=0,$CC6=0),"Hiányos kitöltés! (P-oszlop üres)",IF(AND($BA6=0,$BG6=0),"Hiányos kitöltés! (I.ütem forrása hiányos!","?"))))))))))</f>
        <v>?</v>
      </c>
      <c r="CE6" s="4" t="str">
        <f>IF($BA6=0,$CD6,IF($BG6=0,"I. ütem forrása nincs kitöltve!",IF($BJ6=0,"II. ütem forrása nincs kitöltve!",IF($BD6=1,"Költségek üteme nem megfelelő (az időtartam és a költség üteme eltér)!",IF(AND(BH6=0,$BA6=1,$BJ6=1,$BD6=1),"Kötelező cellák kitöltve, de az I. ütem forrása hibás!",IF(AND(BJ6=0,$BA6=1,$BJ6=1,$BD6=1),"Kötelező cellák kitöltve, de a II. ütem forrása hibás!",IF(AND($BO6=1,$AZ6&lt;30),"Nullás a rövidtávú feladat és rövid (hiányzik) a hozzá tartozó indoklás!",IF(AND($BP6=1,$AZ6&lt;30),"Nullás a hosszútávú feladat és rövid (hiányzik) a hozzá tartozó indoklás!",IF(AND(BN6=1,C6="2011_RENDKÍVÜLI"),"II. ütemre nem tervezhet Rendkívüli feladatot!",IF(BH6=0,AD6,IF(BK6=0,AS6,IF(AND(BC6=1,$P6&gt;$N6),"EM rendelet 2. melléklet terhére elszámolt költség nem lehet nagyobb az I. ütemre tervezett tényleges költségnél!",IF($AC6&gt;$N6,"Többlet forrást jelölt meg az I. ütemnél! A forrás ne legyen több a költségnél.",IF($AQ6&gt;$O6,"Többlet forrást jelölt meg a II. ütemnél! A forrás ne legyen több a költségnél.","Kitöltés rendben!"))))))))))))))</f>
        <v>Kitöltés rendben!</v>
      </c>
      <c r="CF6" s="5">
        <f>IF(A6="Kitöltés rendben!",1,0)</f>
        <v>1</v>
      </c>
      <c r="CG6" s="5">
        <f>IF(AND($BB6="R",$CF6=1),1,IF(AND($BB6="RH",$CF6=1),1,0))</f>
        <v>0</v>
      </c>
      <c r="CH6" s="5">
        <f>IF(AND($BB6="H",$CF6=1),1,IF(AND($BB6="RH",$CF6=1),1,0))</f>
        <v>1</v>
      </c>
    </row>
  </sheetData>
  <mergeCells count="20">
    <mergeCell ref="G3"/>
    <mergeCell ref="B2"/>
    <mergeCell ref="C2"/>
    <mergeCell ref="D2"/>
    <mergeCell ref="E2"/>
    <mergeCell ref="F2"/>
    <mergeCell ref="G2"/>
    <mergeCell ref="B3"/>
    <mergeCell ref="C3"/>
    <mergeCell ref="D3"/>
    <mergeCell ref="E3"/>
    <mergeCell ref="F3"/>
    <mergeCell ref="R1:AC1"/>
    <mergeCell ref="AF1:AQ1"/>
    <mergeCell ref="G1"/>
    <mergeCell ref="B1"/>
    <mergeCell ref="C1"/>
    <mergeCell ref="D1"/>
    <mergeCell ref="E1"/>
    <mergeCell ref="F1"/>
  </mergeCells>
  <conditionalFormatting sqref="A3:A6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D3:AD6">
    <cfRule type="containsText" dxfId="1" priority="2" operator="containsText" text="Kitöltés rendben!">
      <formula>NOT(ISERROR(SEARCH("Kitöltés rendben!",AD3)))</formula>
    </cfRule>
  </conditionalFormatting>
  <conditionalFormatting sqref="AS3:AS6">
    <cfRule type="containsText" dxfId="0" priority="1" operator="containsText" text="Kitöltés rendben!">
      <formula>NOT(ISERROR(SEARCH("Kitöltés rendben!",AS3)))</formula>
    </cfRule>
  </conditionalFormatting>
  <dataValidations count="2">
    <dataValidation type="list" allowBlank="1" showInputMessage="1" showErrorMessage="1" sqref="AR3:AR6" xr:uid="{5AAF3E2C-E858-479A-BB23-A53B31679EA2}">
      <formula1>"nem,igen"</formula1>
    </dataValidation>
    <dataValidation type="whole" allowBlank="1" showInputMessage="1" showErrorMessage="1" sqref="L3:M6" xr:uid="{1AC37EE0-C31C-426D-A560-08820D65A79D}">
      <formula1>2027</formula1>
      <formula2>2036</formula2>
    </dataValidation>
  </dataValidations>
  <pageMargins left="0.7" right="0.7" top="0.75" bottom="0.75" header="0.3" footer="0.3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E00E9E9-737C-4907-BFD2-D52C0AC670B1}">
          <x14:formula1>
            <xm:f>adat!$C$3:$C$26</xm:f>
          </x14:formula1>
          <xm:sqref>C3:C6</xm:sqref>
        </x14:dataValidation>
        <x14:dataValidation type="list" allowBlank="1" showInputMessage="1" showErrorMessage="1" xr:uid="{B55C77D1-684D-4137-82AA-4E8146C79D3A}">
          <x14:formula1>
            <xm:f>Összesítő!$B$4:$B$99999</xm:f>
          </x14:formula1>
          <xm:sqref>G3:G6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95AF-6426-4DF9-B6A8-987F0D82BFCD}">
  <dimension ref="A1:Y33"/>
  <sheetViews>
    <sheetView zoomScale="55" zoomScaleNormal="55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18.44140625" style="39" customWidth="1"/>
    <col min="2" max="2" width="12.109375" style="39" bestFit="1" customWidth="1"/>
    <col min="3" max="3" width="49.88671875" style="39" bestFit="1" customWidth="1"/>
    <col min="4" max="4" width="30.109375" style="39" bestFit="1" customWidth="1"/>
    <col min="5" max="5" width="20.109375" style="39" bestFit="1" customWidth="1"/>
    <col min="6" max="6" width="15" style="39" bestFit="1" customWidth="1"/>
    <col min="7" max="7" width="126.6640625" style="39" bestFit="1" customWidth="1"/>
    <col min="8" max="10" width="5.88671875" style="39" bestFit="1" customWidth="1"/>
    <col min="11" max="11" width="11.88671875" style="39" bestFit="1" customWidth="1"/>
    <col min="12" max="12" width="12.109375" style="39" bestFit="1" customWidth="1"/>
    <col min="13" max="13" width="35.44140625" style="39" bestFit="1" customWidth="1"/>
    <col min="14" max="14" width="105.88671875" style="39" bestFit="1" customWidth="1"/>
    <col min="15" max="17" width="9.109375" style="39" customWidth="1"/>
    <col min="18" max="18" width="4.6640625" style="39" bestFit="1" customWidth="1"/>
    <col min="19" max="19" width="108.88671875" style="39" customWidth="1"/>
    <col min="20" max="20" width="13.33203125" style="39" bestFit="1" customWidth="1"/>
    <col min="21" max="22" width="9.109375" style="39" customWidth="1"/>
    <col min="23" max="23" width="3.5546875" style="39" bestFit="1" customWidth="1"/>
    <col min="24" max="24" width="78.88671875" style="39" customWidth="1"/>
    <col min="25" max="25" width="13.33203125" style="39" bestFit="1" customWidth="1"/>
    <col min="26" max="26" width="9.109375" style="39" customWidth="1"/>
    <col min="27" max="16384" width="9.109375" style="39"/>
  </cols>
  <sheetData>
    <row r="1" spans="1:25" ht="66.75" customHeight="1" x14ac:dyDescent="0.3">
      <c r="A1" s="38">
        <v>2027</v>
      </c>
      <c r="B1" s="41" t="s">
        <v>0</v>
      </c>
      <c r="C1" s="42"/>
      <c r="D1" s="42"/>
      <c r="E1" s="42"/>
      <c r="F1" s="42"/>
      <c r="G1" s="43"/>
      <c r="H1" s="226" t="s">
        <v>1</v>
      </c>
      <c r="I1" s="227"/>
      <c r="J1" s="228"/>
      <c r="K1"/>
      <c r="L1" s="216" t="s">
        <v>2</v>
      </c>
      <c r="M1" s="217"/>
      <c r="N1" s="218"/>
      <c r="O1"/>
      <c r="P1"/>
      <c r="Q1"/>
      <c r="R1" s="44" t="s">
        <v>3</v>
      </c>
      <c r="S1" s="45"/>
      <c r="T1" s="46" t="s">
        <v>4</v>
      </c>
      <c r="U1"/>
      <c r="V1"/>
      <c r="W1" s="44" t="s">
        <v>5</v>
      </c>
      <c r="X1" s="47"/>
      <c r="Y1" s="46" t="s">
        <v>4</v>
      </c>
    </row>
    <row r="2" spans="1:25" ht="55.8" x14ac:dyDescent="0.3">
      <c r="B2" s="141" t="s">
        <v>6</v>
      </c>
      <c r="C2" s="48" t="s">
        <v>7</v>
      </c>
      <c r="D2" s="49" t="s">
        <v>8</v>
      </c>
      <c r="E2" s="50" t="s">
        <v>9</v>
      </c>
      <c r="F2" s="51" t="s">
        <v>10</v>
      </c>
      <c r="G2" s="52" t="s">
        <v>11</v>
      </c>
      <c r="H2" s="229"/>
      <c r="I2" s="230"/>
      <c r="J2" s="231"/>
      <c r="K2"/>
      <c r="L2" s="184" t="s">
        <v>6</v>
      </c>
      <c r="M2" s="56" t="s">
        <v>12</v>
      </c>
      <c r="N2" s="57" t="s">
        <v>13</v>
      </c>
      <c r="O2"/>
      <c r="P2"/>
      <c r="Q2"/>
      <c r="R2" s="58">
        <v>1</v>
      </c>
      <c r="S2" s="185" t="s">
        <v>14</v>
      </c>
      <c r="T2" s="59"/>
      <c r="U2"/>
      <c r="V2"/>
      <c r="W2" s="60">
        <f>IF($X2="","",COUNTA($X$2:X2))</f>
        <v>1</v>
      </c>
      <c r="X2" s="61" t="s">
        <v>15</v>
      </c>
      <c r="Y2" s="62"/>
    </row>
    <row r="3" spans="1:25" ht="60" x14ac:dyDescent="0.3">
      <c r="B3" s="63">
        <v>1</v>
      </c>
      <c r="C3" s="64" t="s">
        <v>16</v>
      </c>
      <c r="D3" s="219" t="s">
        <v>17</v>
      </c>
      <c r="E3" s="65" t="s">
        <v>18</v>
      </c>
      <c r="F3" s="66"/>
      <c r="G3" s="67" t="s">
        <v>19</v>
      </c>
      <c r="H3" s="142"/>
      <c r="I3" s="143"/>
      <c r="J3" s="144"/>
      <c r="K3"/>
      <c r="L3" s="186">
        <v>1</v>
      </c>
      <c r="M3" s="187" t="s">
        <v>20</v>
      </c>
      <c r="N3" s="188" t="s">
        <v>21</v>
      </c>
      <c r="O3"/>
      <c r="P3"/>
      <c r="Q3"/>
      <c r="R3" s="71">
        <v>2</v>
      </c>
      <c r="S3" s="72" t="s">
        <v>22</v>
      </c>
      <c r="T3" s="73"/>
      <c r="U3"/>
      <c r="V3"/>
      <c r="W3" s="74">
        <f>IF($X3="","",COUNTA($X$2:X3))</f>
        <v>2</v>
      </c>
      <c r="X3" s="75" t="s">
        <v>23</v>
      </c>
      <c r="Y3" s="76"/>
    </row>
    <row r="4" spans="1:25" ht="15.6" x14ac:dyDescent="0.3">
      <c r="B4" s="77">
        <v>2</v>
      </c>
      <c r="C4" s="78" t="s">
        <v>24</v>
      </c>
      <c r="D4" s="220"/>
      <c r="E4" s="79" t="s">
        <v>25</v>
      </c>
      <c r="F4" s="80"/>
      <c r="G4" s="81" t="s">
        <v>26</v>
      </c>
      <c r="H4" s="68"/>
      <c r="I4" s="69"/>
      <c r="J4" s="70"/>
      <c r="K4"/>
      <c r="L4" s="189">
        <v>2</v>
      </c>
      <c r="M4" s="190" t="s">
        <v>27</v>
      </c>
      <c r="N4" s="82" t="s">
        <v>28</v>
      </c>
      <c r="O4"/>
      <c r="P4"/>
      <c r="Q4"/>
      <c r="R4" s="71">
        <v>3</v>
      </c>
      <c r="S4" s="83" t="s">
        <v>29</v>
      </c>
      <c r="T4" s="73"/>
      <c r="U4"/>
      <c r="V4"/>
      <c r="W4" s="74">
        <f>IF($X4="","",COUNTA($X$2:X4))</f>
        <v>3</v>
      </c>
      <c r="X4" s="75" t="s">
        <v>30</v>
      </c>
      <c r="Y4" s="76"/>
    </row>
    <row r="5" spans="1:25" ht="15.6" x14ac:dyDescent="0.3">
      <c r="B5" s="77">
        <v>3</v>
      </c>
      <c r="C5" s="78" t="s">
        <v>31</v>
      </c>
      <c r="D5" s="220"/>
      <c r="E5" s="79" t="s">
        <v>32</v>
      </c>
      <c r="F5" s="80"/>
      <c r="G5" s="81" t="s">
        <v>33</v>
      </c>
      <c r="H5" s="68"/>
      <c r="I5" s="69"/>
      <c r="J5" s="70"/>
      <c r="K5"/>
      <c r="L5" s="189">
        <v>3</v>
      </c>
      <c r="M5" s="190" t="s">
        <v>34</v>
      </c>
      <c r="N5" s="84"/>
      <c r="O5"/>
      <c r="P5"/>
      <c r="Q5"/>
      <c r="R5" s="71">
        <v>4</v>
      </c>
      <c r="S5" s="83" t="s">
        <v>35</v>
      </c>
      <c r="T5" s="73"/>
      <c r="U5"/>
      <c r="V5"/>
      <c r="W5" s="74">
        <f>IF($X5="","",COUNTA($X$2:X5))</f>
        <v>4</v>
      </c>
      <c r="X5" s="75" t="s">
        <v>36</v>
      </c>
      <c r="Y5" s="76"/>
    </row>
    <row r="6" spans="1:25" ht="31.2" x14ac:dyDescent="0.3">
      <c r="B6" s="85">
        <v>4</v>
      </c>
      <c r="C6" s="78" t="s">
        <v>37</v>
      </c>
      <c r="D6" s="221"/>
      <c r="E6" s="86" t="s">
        <v>38</v>
      </c>
      <c r="F6" s="80"/>
      <c r="G6" s="87" t="s">
        <v>39</v>
      </c>
      <c r="H6" s="68"/>
      <c r="I6" s="69"/>
      <c r="J6" s="70"/>
      <c r="K6"/>
      <c r="L6" s="191">
        <v>4</v>
      </c>
      <c r="M6" s="190" t="s">
        <v>40</v>
      </c>
      <c r="N6" s="82" t="s">
        <v>41</v>
      </c>
      <c r="O6"/>
      <c r="P6"/>
      <c r="Q6"/>
      <c r="R6" s="71">
        <v>5</v>
      </c>
      <c r="S6" s="83" t="s">
        <v>42</v>
      </c>
      <c r="T6" s="73"/>
      <c r="U6"/>
      <c r="V6"/>
      <c r="W6" s="88">
        <f>IF($X6="","",COUNTA($X$2:X6))</f>
        <v>5</v>
      </c>
      <c r="X6" s="89" t="s">
        <v>43</v>
      </c>
      <c r="Y6" s="90"/>
    </row>
    <row r="7" spans="1:25" ht="31.2" x14ac:dyDescent="0.3">
      <c r="B7" s="91">
        <v>5</v>
      </c>
      <c r="C7" s="92" t="s">
        <v>44</v>
      </c>
      <c r="D7" s="222"/>
      <c r="E7" s="93" t="s">
        <v>45</v>
      </c>
      <c r="F7" s="94"/>
      <c r="G7" s="95" t="s">
        <v>46</v>
      </c>
      <c r="H7" s="133"/>
      <c r="I7" s="134"/>
      <c r="J7" s="135"/>
      <c r="K7"/>
      <c r="L7" s="192">
        <v>5</v>
      </c>
      <c r="M7" s="193" t="s">
        <v>47</v>
      </c>
      <c r="N7" s="194" t="s">
        <v>48</v>
      </c>
      <c r="O7"/>
      <c r="P7"/>
      <c r="Q7"/>
      <c r="R7" s="71">
        <v>6</v>
      </c>
      <c r="S7" s="83" t="s">
        <v>49</v>
      </c>
      <c r="T7" s="73"/>
      <c r="U7"/>
      <c r="V7"/>
      <c r="W7"/>
      <c r="X7"/>
      <c r="Y7"/>
    </row>
    <row r="8" spans="1:25" ht="45" customHeight="1" x14ac:dyDescent="0.3">
      <c r="B8" s="97">
        <v>6</v>
      </c>
      <c r="C8" s="98" t="s">
        <v>50</v>
      </c>
      <c r="D8" s="213" t="s">
        <v>51</v>
      </c>
      <c r="E8" s="224" t="s">
        <v>52</v>
      </c>
      <c r="F8" s="99" t="s">
        <v>53</v>
      </c>
      <c r="G8" s="100" t="s">
        <v>54</v>
      </c>
      <c r="H8" s="145"/>
      <c r="I8" s="146"/>
      <c r="J8" s="147"/>
      <c r="K8"/>
      <c r="L8" s="195">
        <v>6</v>
      </c>
      <c r="M8" s="196" t="s">
        <v>55</v>
      </c>
      <c r="N8" s="96" t="s">
        <v>56</v>
      </c>
      <c r="O8"/>
      <c r="P8"/>
      <c r="Q8"/>
      <c r="R8" s="71">
        <v>7</v>
      </c>
      <c r="S8" s="83" t="s">
        <v>57</v>
      </c>
      <c r="T8" s="73"/>
      <c r="U8"/>
      <c r="V8"/>
      <c r="W8"/>
      <c r="X8"/>
      <c r="Y8"/>
    </row>
    <row r="9" spans="1:25" ht="45" x14ac:dyDescent="0.3">
      <c r="B9" s="101">
        <v>7</v>
      </c>
      <c r="C9" s="102" t="s">
        <v>58</v>
      </c>
      <c r="D9" s="214"/>
      <c r="E9" s="225"/>
      <c r="F9" s="103" t="s">
        <v>59</v>
      </c>
      <c r="G9" s="104" t="s">
        <v>60</v>
      </c>
      <c r="H9" s="68"/>
      <c r="I9" s="69"/>
      <c r="J9" s="70"/>
      <c r="K9"/>
      <c r="L9" s="195">
        <v>7</v>
      </c>
      <c r="M9" s="196" t="s">
        <v>61</v>
      </c>
      <c r="N9" s="96" t="s">
        <v>62</v>
      </c>
      <c r="O9"/>
      <c r="P9"/>
      <c r="Q9"/>
      <c r="R9" s="71">
        <v>8</v>
      </c>
      <c r="S9" s="83" t="s">
        <v>63</v>
      </c>
      <c r="T9" s="73"/>
      <c r="U9"/>
      <c r="V9"/>
      <c r="W9"/>
      <c r="X9"/>
      <c r="Y9"/>
    </row>
    <row r="10" spans="1:25" ht="31.2" x14ac:dyDescent="0.3">
      <c r="B10" s="101">
        <v>8</v>
      </c>
      <c r="C10" s="102" t="s">
        <v>64</v>
      </c>
      <c r="D10" s="214"/>
      <c r="E10" s="225"/>
      <c r="F10" s="103" t="s">
        <v>65</v>
      </c>
      <c r="G10" s="104" t="s">
        <v>66</v>
      </c>
      <c r="H10" s="148"/>
      <c r="I10" s="149"/>
      <c r="J10" s="150"/>
      <c r="K10"/>
      <c r="L10" s="195">
        <v>8</v>
      </c>
      <c r="M10" s="196" t="s">
        <v>67</v>
      </c>
      <c r="N10" s="96" t="s">
        <v>68</v>
      </c>
      <c r="O10"/>
      <c r="P10"/>
      <c r="Q10"/>
      <c r="R10" s="71">
        <v>9</v>
      </c>
      <c r="S10" s="83" t="s">
        <v>69</v>
      </c>
      <c r="T10" s="73"/>
      <c r="U10"/>
      <c r="V10"/>
      <c r="W10"/>
      <c r="X10"/>
      <c r="Y10"/>
    </row>
    <row r="11" spans="1:25" ht="15.6" x14ac:dyDescent="0.3">
      <c r="B11" s="101">
        <v>9</v>
      </c>
      <c r="C11" s="102" t="s">
        <v>70</v>
      </c>
      <c r="D11" s="214"/>
      <c r="E11" s="138" t="s">
        <v>71</v>
      </c>
      <c r="F11" s="105"/>
      <c r="G11" s="104" t="s">
        <v>72</v>
      </c>
      <c r="H11" s="68"/>
      <c r="I11" s="69"/>
      <c r="J11" s="70"/>
      <c r="K11"/>
      <c r="L11" s="195">
        <v>9</v>
      </c>
      <c r="M11" s="196" t="s">
        <v>73</v>
      </c>
      <c r="N11" s="96"/>
      <c r="O11"/>
      <c r="P11"/>
      <c r="Q11"/>
      <c r="R11" s="71">
        <v>10</v>
      </c>
      <c r="S11" s="83" t="s">
        <v>74</v>
      </c>
      <c r="T11" s="73"/>
      <c r="U11"/>
      <c r="V11"/>
      <c r="W11"/>
      <c r="X11"/>
      <c r="Y11"/>
    </row>
    <row r="12" spans="1:25" ht="75" x14ac:dyDescent="0.3">
      <c r="B12" s="106">
        <v>10</v>
      </c>
      <c r="C12" s="107" t="s">
        <v>75</v>
      </c>
      <c r="D12" s="215"/>
      <c r="E12" s="108" t="s">
        <v>38</v>
      </c>
      <c r="F12" s="109"/>
      <c r="G12" s="110" t="s">
        <v>76</v>
      </c>
      <c r="H12" s="68"/>
      <c r="I12" s="69"/>
      <c r="J12" s="70"/>
      <c r="K12"/>
      <c r="L12" s="195">
        <v>10</v>
      </c>
      <c r="M12" s="196" t="s">
        <v>77</v>
      </c>
      <c r="N12" s="96" t="s">
        <v>78</v>
      </c>
      <c r="O12"/>
      <c r="P12"/>
      <c r="Q12"/>
      <c r="R12" s="71">
        <v>11</v>
      </c>
      <c r="S12" s="83" t="s">
        <v>79</v>
      </c>
      <c r="T12" s="73"/>
      <c r="U12"/>
      <c r="V12"/>
      <c r="W12"/>
      <c r="X12"/>
      <c r="Y12"/>
    </row>
    <row r="13" spans="1:25" ht="15.6" x14ac:dyDescent="0.3">
      <c r="B13" s="112">
        <v>11</v>
      </c>
      <c r="C13" s="113" t="s">
        <v>80</v>
      </c>
      <c r="D13" s="223"/>
      <c r="E13" s="114" t="s">
        <v>45</v>
      </c>
      <c r="F13" s="115"/>
      <c r="G13" s="116" t="s">
        <v>81</v>
      </c>
      <c r="H13" s="133"/>
      <c r="I13" s="134"/>
      <c r="J13" s="135"/>
      <c r="K13"/>
      <c r="L13" s="197">
        <v>11</v>
      </c>
      <c r="M13" s="198" t="s">
        <v>82</v>
      </c>
      <c r="N13" s="111"/>
      <c r="O13"/>
      <c r="P13"/>
      <c r="Q13"/>
      <c r="R13" s="71">
        <v>12</v>
      </c>
      <c r="S13" s="83" t="s">
        <v>83</v>
      </c>
      <c r="T13" s="73"/>
      <c r="U13"/>
      <c r="V13"/>
      <c r="W13"/>
      <c r="X13"/>
      <c r="Y13"/>
    </row>
    <row r="14" spans="1:25" ht="15.6" x14ac:dyDescent="0.3">
      <c r="B14" s="63">
        <v>12</v>
      </c>
      <c r="C14" s="64" t="s">
        <v>84</v>
      </c>
      <c r="D14" s="136" t="s">
        <v>85</v>
      </c>
      <c r="E14" s="117"/>
      <c r="F14" s="132"/>
      <c r="G14" s="67" t="s">
        <v>86</v>
      </c>
      <c r="H14" s="151"/>
      <c r="I14" s="152"/>
      <c r="J14" s="153"/>
      <c r="K14"/>
      <c r="L14"/>
      <c r="M14"/>
      <c r="N14"/>
      <c r="O14"/>
      <c r="P14"/>
      <c r="Q14"/>
      <c r="R14" s="71">
        <v>13</v>
      </c>
      <c r="S14" s="83" t="s">
        <v>87</v>
      </c>
      <c r="T14" s="73"/>
      <c r="U14"/>
      <c r="V14"/>
      <c r="W14"/>
      <c r="X14"/>
      <c r="Y14"/>
    </row>
    <row r="15" spans="1:25" ht="46.8" x14ac:dyDescent="0.3">
      <c r="B15" s="97">
        <v>13</v>
      </c>
      <c r="C15" s="98" t="s">
        <v>88</v>
      </c>
      <c r="D15" s="213" t="s">
        <v>89</v>
      </c>
      <c r="E15" s="137" t="s">
        <v>90</v>
      </c>
      <c r="F15" s="118"/>
      <c r="G15" s="100" t="s">
        <v>91</v>
      </c>
      <c r="H15" s="53">
        <v>221</v>
      </c>
      <c r="I15" s="54">
        <v>222</v>
      </c>
      <c r="J15" s="55">
        <v>223</v>
      </c>
      <c r="K15"/>
      <c r="L15"/>
      <c r="M15"/>
      <c r="N15"/>
      <c r="O15"/>
      <c r="P15"/>
      <c r="Q15"/>
      <c r="R15" s="119">
        <v>14</v>
      </c>
      <c r="S15" s="120" t="s">
        <v>43</v>
      </c>
      <c r="T15" s="121"/>
      <c r="U15"/>
      <c r="V15"/>
      <c r="W15"/>
      <c r="X15"/>
      <c r="Y15"/>
    </row>
    <row r="16" spans="1:25" ht="31.2" x14ac:dyDescent="0.3">
      <c r="B16" s="101">
        <v>14</v>
      </c>
      <c r="C16" s="102" t="s">
        <v>92</v>
      </c>
      <c r="D16" s="214"/>
      <c r="E16" s="138" t="s">
        <v>93</v>
      </c>
      <c r="F16" s="109"/>
      <c r="G16" s="104" t="s">
        <v>94</v>
      </c>
      <c r="H16" s="68">
        <v>224</v>
      </c>
      <c r="I16" s="69"/>
      <c r="J16" s="70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2:25" ht="15.6" x14ac:dyDescent="0.3">
      <c r="B17" s="101">
        <v>15</v>
      </c>
      <c r="C17" s="102" t="s">
        <v>95</v>
      </c>
      <c r="D17" s="214"/>
      <c r="E17" s="138" t="s">
        <v>52</v>
      </c>
      <c r="F17" s="109"/>
      <c r="G17" s="104" t="s">
        <v>96</v>
      </c>
      <c r="H17" s="148"/>
      <c r="I17" s="149"/>
      <c r="J17" s="150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2:25" ht="15.6" x14ac:dyDescent="0.3">
      <c r="B18" s="101">
        <v>16</v>
      </c>
      <c r="C18" s="102" t="s">
        <v>97</v>
      </c>
      <c r="D18" s="214"/>
      <c r="E18" s="138" t="s">
        <v>71</v>
      </c>
      <c r="F18" s="109"/>
      <c r="G18" s="104" t="s">
        <v>98</v>
      </c>
      <c r="H18" s="68"/>
      <c r="I18" s="69"/>
      <c r="J18" s="7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2:25" ht="31.2" x14ac:dyDescent="0.3">
      <c r="B19" s="106">
        <v>17</v>
      </c>
      <c r="C19" s="107" t="s">
        <v>99</v>
      </c>
      <c r="D19" s="215"/>
      <c r="E19" s="108" t="s">
        <v>38</v>
      </c>
      <c r="F19" s="109"/>
      <c r="G19" s="104" t="s">
        <v>100</v>
      </c>
      <c r="H19" s="68"/>
      <c r="I19" s="69"/>
      <c r="J19" s="7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2:25" ht="31.2" x14ac:dyDescent="0.3">
      <c r="B20" s="106">
        <v>18</v>
      </c>
      <c r="C20" s="107" t="s">
        <v>101</v>
      </c>
      <c r="D20" s="215"/>
      <c r="E20" s="108" t="s">
        <v>45</v>
      </c>
      <c r="F20" s="109"/>
      <c r="G20" s="110" t="s">
        <v>102</v>
      </c>
      <c r="H20" s="154">
        <v>226</v>
      </c>
      <c r="I20" s="155">
        <v>228</v>
      </c>
      <c r="J20" s="156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2:25" ht="31.2" x14ac:dyDescent="0.3">
      <c r="B21" s="122">
        <v>19</v>
      </c>
      <c r="C21" s="123" t="s">
        <v>103</v>
      </c>
      <c r="D21" s="124" t="s">
        <v>104</v>
      </c>
      <c r="E21" s="117"/>
      <c r="F21" s="132"/>
      <c r="G21" s="157" t="s">
        <v>105</v>
      </c>
      <c r="H21" s="158">
        <v>225</v>
      </c>
      <c r="I21" s="139"/>
      <c r="J21" s="140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2:25" ht="30" x14ac:dyDescent="0.3">
      <c r="B22" s="126">
        <v>20</v>
      </c>
      <c r="C22" s="127" t="s">
        <v>106</v>
      </c>
      <c r="D22" s="159"/>
      <c r="E22" s="129" t="s">
        <v>107</v>
      </c>
      <c r="F22" s="129"/>
      <c r="G22" s="160" t="s">
        <v>108</v>
      </c>
      <c r="H22" s="161">
        <v>230</v>
      </c>
      <c r="I22" s="162"/>
      <c r="J22" s="163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2:25" ht="15.6" x14ac:dyDescent="0.3">
      <c r="B23" s="122">
        <v>21</v>
      </c>
      <c r="C23" s="123" t="s">
        <v>109</v>
      </c>
      <c r="D23" s="124"/>
      <c r="E23" s="117" t="s">
        <v>110</v>
      </c>
      <c r="F23" s="117"/>
      <c r="G23" s="157" t="s">
        <v>111</v>
      </c>
      <c r="H23" s="161"/>
      <c r="I23" s="162"/>
      <c r="J23" s="16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2:25" ht="46.8" x14ac:dyDescent="0.3">
      <c r="B24" s="126">
        <v>22</v>
      </c>
      <c r="C24" s="127" t="s">
        <v>112</v>
      </c>
      <c r="D24" s="128" t="s">
        <v>45</v>
      </c>
      <c r="E24" s="129"/>
      <c r="F24" s="164"/>
      <c r="G24" s="130" t="s">
        <v>113</v>
      </c>
      <c r="H24" s="158"/>
      <c r="I24" s="139"/>
      <c r="J24" s="140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2:25" ht="15.6" x14ac:dyDescent="0.3">
      <c r="B25" s="122">
        <v>23</v>
      </c>
      <c r="C25" s="123" t="s">
        <v>114</v>
      </c>
      <c r="D25" s="131" t="s">
        <v>115</v>
      </c>
      <c r="E25" s="132"/>
      <c r="F25" s="132"/>
      <c r="G25" s="125" t="s">
        <v>116</v>
      </c>
      <c r="H25" s="158"/>
      <c r="I25" s="139"/>
      <c r="J25" s="140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2:25" ht="15.6" x14ac:dyDescent="0.3">
      <c r="B26" s="126">
        <v>24</v>
      </c>
      <c r="C26" s="127" t="s">
        <v>117</v>
      </c>
      <c r="D26" s="128" t="s">
        <v>118</v>
      </c>
      <c r="E26" s="164"/>
      <c r="F26" s="164"/>
      <c r="G26" s="130"/>
      <c r="H26" s="158"/>
      <c r="I26" s="139"/>
      <c r="J26" s="140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2:25" x14ac:dyDescent="0.3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2:25" x14ac:dyDescent="0.3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2:25" x14ac:dyDescent="0.3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2:25" x14ac:dyDescent="0.3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2:25" x14ac:dyDescent="0.3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2:25" x14ac:dyDescent="0.3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2:25" x14ac:dyDescent="0.3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</sheetData>
  <mergeCells count="6">
    <mergeCell ref="D15:D20"/>
    <mergeCell ref="L1:N1"/>
    <mergeCell ref="D3:D7"/>
    <mergeCell ref="D8:D13"/>
    <mergeCell ref="E8:E10"/>
    <mergeCell ref="H1:J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>
    <row r="1" spans="1:1" x14ac:dyDescent="0.3">
      <c r="A1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defaultRowHeight="14.4" x14ac:dyDescent="0.3"/>
  <sheetData>
    <row r="1" spans="1:1" x14ac:dyDescent="0.3">
      <c r="A1" t="s">
        <v>135</v>
      </c>
    </row>
    <row r="2" spans="1:1" x14ac:dyDescent="0.3">
      <c r="A2" t="s">
        <v>364</v>
      </c>
    </row>
    <row r="3" spans="1:1" x14ac:dyDescent="0.3">
      <c r="A3" s="232" t="s">
        <v>365</v>
      </c>
    </row>
    <row r="4" spans="1:1" x14ac:dyDescent="0.3">
      <c r="A4" t="s">
        <v>135</v>
      </c>
    </row>
    <row r="5" spans="1:1" x14ac:dyDescent="0.3">
      <c r="A5" t="s">
        <v>135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F_SZV_1A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Szalamin Róbert</dc:creator>
  <cp:lastModifiedBy>Jegyző Akali</cp:lastModifiedBy>
  <dcterms:created xsi:type="dcterms:W3CDTF">2026-07-29T11:48:03Z</dcterms:created>
  <dcterms:modified xsi:type="dcterms:W3CDTF">2026-08-31T13:23:12Z</dcterms:modified>
</cp:coreProperties>
</file>