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\Zárszámadás\"/>
    </mc:Choice>
  </mc:AlternateContent>
  <xr:revisionPtr revIDLastSave="0" documentId="13_ncr:1_{235579C6-66B9-4925-8A44-EBDB9F618A6B}" xr6:coauthVersionLast="47" xr6:coauthVersionMax="47" xr10:uidLastSave="{00000000-0000-0000-0000-000000000000}"/>
  <bookViews>
    <workbookView xWindow="1350" yWindow="1290" windowWidth="20250" windowHeight="11610" xr2:uid="{9557D1AD-DFFF-4808-A795-40A072EEA838}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4" i="1" l="1"/>
  <c r="J94" i="1"/>
  <c r="I94" i="1"/>
  <c r="H94" i="1"/>
  <c r="G94" i="1"/>
  <c r="E94" i="1"/>
  <c r="K89" i="1"/>
  <c r="K88" i="1" s="1"/>
  <c r="J89" i="1"/>
  <c r="I89" i="1"/>
  <c r="H89" i="1"/>
  <c r="G89" i="1"/>
  <c r="G88" i="1" s="1"/>
  <c r="F89" i="1"/>
  <c r="F88" i="1" s="1"/>
  <c r="F94" i="1" s="1"/>
  <c r="E89" i="1"/>
  <c r="E88" i="1"/>
  <c r="K86" i="1"/>
  <c r="H86" i="1"/>
  <c r="G86" i="1"/>
  <c r="F86" i="1"/>
  <c r="E86" i="1"/>
  <c r="K77" i="1"/>
  <c r="I77" i="1"/>
  <c r="H77" i="1"/>
  <c r="G77" i="1"/>
  <c r="F77" i="1"/>
  <c r="E77" i="1"/>
  <c r="K75" i="1"/>
  <c r="F75" i="1"/>
  <c r="K73" i="1"/>
  <c r="F73" i="1"/>
  <c r="J72" i="1"/>
  <c r="I72" i="1"/>
  <c r="K72" i="1" s="1"/>
  <c r="H72" i="1"/>
  <c r="G72" i="1"/>
  <c r="E72" i="1"/>
  <c r="F71" i="1"/>
  <c r="F69" i="1" s="1"/>
  <c r="K70" i="1"/>
  <c r="F70" i="1"/>
  <c r="J69" i="1"/>
  <c r="I69" i="1"/>
  <c r="H69" i="1"/>
  <c r="G69" i="1"/>
  <c r="E69" i="1"/>
  <c r="E59" i="1" s="1"/>
  <c r="K68" i="1"/>
  <c r="F68" i="1"/>
  <c r="K67" i="1"/>
  <c r="F67" i="1"/>
  <c r="J62" i="1"/>
  <c r="I62" i="1"/>
  <c r="I59" i="1" s="1"/>
  <c r="H62" i="1"/>
  <c r="H59" i="1" s="1"/>
  <c r="G62" i="1"/>
  <c r="E62" i="1"/>
  <c r="K61" i="1"/>
  <c r="F61" i="1"/>
  <c r="K60" i="1"/>
  <c r="K58" i="1"/>
  <c r="F58" i="1"/>
  <c r="K57" i="1"/>
  <c r="F57" i="1"/>
  <c r="K56" i="1"/>
  <c r="F56" i="1"/>
  <c r="J54" i="1"/>
  <c r="K54" i="1" s="1"/>
  <c r="I54" i="1"/>
  <c r="H54" i="1"/>
  <c r="G54" i="1"/>
  <c r="F54" i="1"/>
  <c r="E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F44" i="1" s="1"/>
  <c r="F43" i="1" s="1"/>
  <c r="K45" i="1"/>
  <c r="F45" i="1"/>
  <c r="J44" i="1"/>
  <c r="I44" i="1"/>
  <c r="I43" i="1" s="1"/>
  <c r="H44" i="1"/>
  <c r="G44" i="1"/>
  <c r="E44" i="1"/>
  <c r="E43" i="1" s="1"/>
  <c r="H43" i="1"/>
  <c r="K40" i="1"/>
  <c r="J40" i="1"/>
  <c r="I40" i="1"/>
  <c r="H40" i="1"/>
  <c r="G40" i="1"/>
  <c r="E40" i="1"/>
  <c r="K39" i="1"/>
  <c r="F39" i="1"/>
  <c r="F37" i="1" s="1"/>
  <c r="F40" i="1" s="1"/>
  <c r="K38" i="1"/>
  <c r="J37" i="1"/>
  <c r="K37" i="1" s="1"/>
  <c r="I37" i="1"/>
  <c r="H37" i="1"/>
  <c r="G37" i="1"/>
  <c r="E37" i="1"/>
  <c r="H35" i="1"/>
  <c r="J32" i="1"/>
  <c r="I32" i="1"/>
  <c r="H32" i="1"/>
  <c r="G32" i="1"/>
  <c r="F32" i="1"/>
  <c r="E32" i="1"/>
  <c r="K30" i="1"/>
  <c r="K35" i="1" s="1"/>
  <c r="J30" i="1"/>
  <c r="J35" i="1" s="1"/>
  <c r="I30" i="1"/>
  <c r="I35" i="1" s="1"/>
  <c r="H30" i="1"/>
  <c r="G30" i="1"/>
  <c r="G35" i="1" s="1"/>
  <c r="F30" i="1"/>
  <c r="F35" i="1" s="1"/>
  <c r="E30" i="1"/>
  <c r="E35" i="1" s="1"/>
  <c r="K27" i="1"/>
  <c r="K26" i="1"/>
  <c r="J21" i="1"/>
  <c r="K21" i="1" s="1"/>
  <c r="I21" i="1"/>
  <c r="H21" i="1"/>
  <c r="G21" i="1"/>
  <c r="F21" i="1"/>
  <c r="E21" i="1"/>
  <c r="K16" i="1"/>
  <c r="J16" i="1"/>
  <c r="I16" i="1"/>
  <c r="H16" i="1"/>
  <c r="G16" i="1"/>
  <c r="F16" i="1"/>
  <c r="E16" i="1"/>
  <c r="K8" i="1"/>
  <c r="K7" i="1" s="1"/>
  <c r="K29" i="1" s="1"/>
  <c r="J8" i="1"/>
  <c r="J7" i="1" s="1"/>
  <c r="J29" i="1" s="1"/>
  <c r="J36" i="1" s="1"/>
  <c r="I8" i="1"/>
  <c r="H8" i="1"/>
  <c r="G8" i="1"/>
  <c r="G7" i="1" s="1"/>
  <c r="G29" i="1" s="1"/>
  <c r="F8" i="1"/>
  <c r="F7" i="1" s="1"/>
  <c r="F29" i="1" s="1"/>
  <c r="F36" i="1" s="1"/>
  <c r="F41" i="1" s="1"/>
  <c r="E8" i="1"/>
  <c r="I7" i="1"/>
  <c r="I29" i="1" s="1"/>
  <c r="I36" i="1" s="1"/>
  <c r="I41" i="1" s="1"/>
  <c r="H7" i="1"/>
  <c r="H29" i="1" s="1"/>
  <c r="H36" i="1" s="1"/>
  <c r="H41" i="1" s="1"/>
  <c r="E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G36" i="1" l="1"/>
  <c r="G41" i="1" s="1"/>
  <c r="I82" i="1"/>
  <c r="I87" i="1" s="1"/>
  <c r="I95" i="1" s="1"/>
  <c r="E82" i="1"/>
  <c r="E87" i="1" s="1"/>
  <c r="E95" i="1" s="1"/>
  <c r="F59" i="1"/>
  <c r="K69" i="1"/>
  <c r="E29" i="1"/>
  <c r="E36" i="1" s="1"/>
  <c r="E41" i="1" s="1"/>
  <c r="G43" i="1"/>
  <c r="J59" i="1"/>
  <c r="K59" i="1" s="1"/>
  <c r="F62" i="1"/>
  <c r="F72" i="1"/>
  <c r="K44" i="1"/>
  <c r="G59" i="1"/>
  <c r="K62" i="1"/>
  <c r="J41" i="1"/>
  <c r="K36" i="1"/>
  <c r="F82" i="1"/>
  <c r="F87" i="1" s="1"/>
  <c r="F95" i="1" s="1"/>
  <c r="H82" i="1"/>
  <c r="H87" i="1" s="1"/>
  <c r="H95" i="1" s="1"/>
  <c r="J43" i="1"/>
  <c r="G82" i="1" l="1"/>
  <c r="G87" i="1" s="1"/>
  <c r="G95" i="1" s="1"/>
  <c r="K43" i="1"/>
  <c r="J82" i="1"/>
  <c r="K41" i="1"/>
  <c r="J87" i="1" l="1"/>
  <c r="K82" i="1"/>
  <c r="J95" i="1" l="1"/>
  <c r="K87" i="1"/>
  <c r="K95" i="1" l="1"/>
</calcChain>
</file>

<file path=xl/sharedStrings.xml><?xml version="1.0" encoding="utf-8"?>
<sst xmlns="http://schemas.openxmlformats.org/spreadsheetml/2006/main" count="277" uniqueCount="259">
  <si>
    <t>Tihanyi Közös Önkormányzati Hivatal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</si>
  <si>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</si>
  <si>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</si>
  <si>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</si>
  <si>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</si>
  <si>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</si>
  <si>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</si>
  <si>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</si>
  <si>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</si>
  <si>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</si>
  <si>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Sor     szám</t>
  </si>
  <si>
    <t>Megnevezés</t>
  </si>
  <si>
    <t>Rovat</t>
  </si>
  <si>
    <t>száma</t>
  </si>
  <si>
    <t>eredeti előirányzat</t>
  </si>
  <si>
    <t>módosított ei.</t>
  </si>
  <si>
    <t>teljesítés</t>
  </si>
  <si>
    <t>BEVÉTELEK</t>
  </si>
  <si>
    <t>1.</t>
  </si>
  <si>
    <t>Működési célú támogatások ÁH-n belülről (1.1+1.2)</t>
  </si>
  <si>
    <t>B1</t>
  </si>
  <si>
    <t xml:space="preserve">  1.1.</t>
  </si>
  <si>
    <t>Önkormányzatok működési támogatása</t>
  </si>
  <si>
    <t>B11</t>
  </si>
  <si>
    <t xml:space="preserve">  1.1.1</t>
  </si>
  <si>
    <t>Helyi önkormányzatok működési általános támogatása</t>
  </si>
  <si>
    <t>B111</t>
  </si>
  <si>
    <t xml:space="preserve">  1.1.2</t>
  </si>
  <si>
    <t>Egyes köznevelési feladatok támogatása</t>
  </si>
  <si>
    <t>B112</t>
  </si>
  <si>
    <t xml:space="preserve">  1.1.3</t>
  </si>
  <si>
    <t>Települési önkormányzatok szociális és gyermekjóléti feladatainak támogatása</t>
  </si>
  <si>
    <t>B113</t>
  </si>
  <si>
    <t xml:space="preserve">  1.1.4</t>
  </si>
  <si>
    <t>Települési önkormányzatok gyermekétkeztetési feladatainak támogatása</t>
  </si>
  <si>
    <t xml:space="preserve">  1.1.5</t>
  </si>
  <si>
    <t>Kulturális feladatok támogatása</t>
  </si>
  <si>
    <t>B114</t>
  </si>
  <si>
    <t xml:space="preserve">  1.1.6</t>
  </si>
  <si>
    <t>Kiegészítő támogatás</t>
  </si>
  <si>
    <t>B115</t>
  </si>
  <si>
    <t xml:space="preserve">  1.2</t>
  </si>
  <si>
    <t>Egyéb működési célú támogatások bev-ei áh. belülről</t>
  </si>
  <si>
    <t>B16</t>
  </si>
  <si>
    <t xml:space="preserve">  2.</t>
  </si>
  <si>
    <t>Közhatalmi bevételek  (2.1+2.2+2.3+2.4)</t>
  </si>
  <si>
    <t>B3</t>
  </si>
  <si>
    <t xml:space="preserve">  2.1.</t>
  </si>
  <si>
    <t>Vagyoni típusú adók</t>
  </si>
  <si>
    <t>B34</t>
  </si>
  <si>
    <t xml:space="preserve">  2.2.</t>
  </si>
  <si>
    <t>B351</t>
  </si>
  <si>
    <t xml:space="preserve">  2.3.</t>
  </si>
  <si>
    <t>Egyéb áruhasználati és szolgáltatási adók</t>
  </si>
  <si>
    <t>B355</t>
  </si>
  <si>
    <t xml:space="preserve">  2.4.</t>
  </si>
  <si>
    <t>Egyéb közhatalmi bevételek</t>
  </si>
  <si>
    <t>B36</t>
  </si>
  <si>
    <t xml:space="preserve">  3.</t>
  </si>
  <si>
    <t>Működési bevételek</t>
  </si>
  <si>
    <t>B4</t>
  </si>
  <si>
    <t xml:space="preserve">  3.1.</t>
  </si>
  <si>
    <t>Szolgáltatások ellenértéke</t>
  </si>
  <si>
    <t>B402</t>
  </si>
  <si>
    <t xml:space="preserve">  3.2.</t>
  </si>
  <si>
    <t>Közvetített szolgáltatások ellenértéke</t>
  </si>
  <si>
    <t>B403</t>
  </si>
  <si>
    <t xml:space="preserve">  3.3.</t>
  </si>
  <si>
    <t>Ellátási díjak</t>
  </si>
  <si>
    <t>B405</t>
  </si>
  <si>
    <t xml:space="preserve">  3.4.</t>
  </si>
  <si>
    <t>Kiszámlázott ÁFA</t>
  </si>
  <si>
    <t>B406</t>
  </si>
  <si>
    <t xml:space="preserve">  3.5.</t>
  </si>
  <si>
    <t>Kamatbevételek</t>
  </si>
  <si>
    <t>B408</t>
  </si>
  <si>
    <t xml:space="preserve">  3.6.</t>
  </si>
  <si>
    <t>Egyéb működési bevételek</t>
  </si>
  <si>
    <t>B411</t>
  </si>
  <si>
    <t>4.</t>
  </si>
  <si>
    <t>Működési célú visszatérítendő támogatások, ÁH-n kívülről</t>
  </si>
  <si>
    <t>B64</t>
  </si>
  <si>
    <t>A.</t>
  </si>
  <si>
    <t>MŰKÖDÉSI CÉLÚ BEVÉTEL (1+2+3+4)</t>
  </si>
  <si>
    <t>5.</t>
  </si>
  <si>
    <t>Felhalmozási célú támogatások ÁH-n belülről</t>
  </si>
  <si>
    <t>B2</t>
  </si>
  <si>
    <t xml:space="preserve">  5.1.</t>
  </si>
  <si>
    <t>Egyéb felhalm. Célú tám. ÁH-n belülről</t>
  </si>
  <si>
    <t>B25</t>
  </si>
  <si>
    <t>6.</t>
  </si>
  <si>
    <t>Felhalmozási bevételek</t>
  </si>
  <si>
    <t>B5</t>
  </si>
  <si>
    <t xml:space="preserve">  6.1.</t>
  </si>
  <si>
    <t>Ingatlan értékesítés</t>
  </si>
  <si>
    <t>B52</t>
  </si>
  <si>
    <t>7.</t>
  </si>
  <si>
    <t>Egyéb felhalmozási célú támog. átvett pénzeszközök</t>
  </si>
  <si>
    <t>B74</t>
  </si>
  <si>
    <t>B.</t>
  </si>
  <si>
    <t>FELHALMOZÁSI CÉLÚ BEVÉTEL (5+6+7)</t>
  </si>
  <si>
    <t>KÖLTSÉGVETÉSI BEVÉTELEK ÖSSZESEN (A+B)</t>
  </si>
  <si>
    <t>8.</t>
  </si>
  <si>
    <t>Belföldi finanszírozási bevételek</t>
  </si>
  <si>
    <t>B81</t>
  </si>
  <si>
    <t xml:space="preserve">  8.1.</t>
  </si>
  <si>
    <t>Előző év költégvetési maradványának igénybevétele</t>
  </si>
  <si>
    <t>B813</t>
  </si>
  <si>
    <t xml:space="preserve">  8.2.</t>
  </si>
  <si>
    <t>Központi, irányító szervi támogatás</t>
  </si>
  <si>
    <t>B816</t>
  </si>
  <si>
    <t>C.</t>
  </si>
  <si>
    <t>FINANSZÍROZÁSI BEVÉTEL (8)</t>
  </si>
  <si>
    <t>BEVÉTELEK MINDÖSSZESEN</t>
  </si>
  <si>
    <t>KIADÁSOK</t>
  </si>
  <si>
    <t xml:space="preserve">  1.</t>
  </si>
  <si>
    <t>Személyi juttatások (1.1+1.2)</t>
  </si>
  <si>
    <t>K1</t>
  </si>
  <si>
    <t xml:space="preserve">Foglalkoztatottak személyi juttatásai </t>
  </si>
  <si>
    <t>K11</t>
  </si>
  <si>
    <t>1.1.1</t>
  </si>
  <si>
    <t>Törvény szerinti illetmények</t>
  </si>
  <si>
    <t>K1101</t>
  </si>
  <si>
    <t>1.1.2</t>
  </si>
  <si>
    <t>K1103</t>
  </si>
  <si>
    <t>1.1.3</t>
  </si>
  <si>
    <t>Készenléti, ügyeleti, helyettesítési díj, túlóra</t>
  </si>
  <si>
    <t>K1104</t>
  </si>
  <si>
    <t>1.1.4</t>
  </si>
  <si>
    <t>Végkielégítés</t>
  </si>
  <si>
    <t>K1105</t>
  </si>
  <si>
    <t>1.1.5</t>
  </si>
  <si>
    <t>Jubileumi jutalom</t>
  </si>
  <si>
    <t>K1106</t>
  </si>
  <si>
    <t>1.1.6</t>
  </si>
  <si>
    <t>Béren kívüli juttatás</t>
  </si>
  <si>
    <t>K1107</t>
  </si>
  <si>
    <t>1.1.7</t>
  </si>
  <si>
    <t>Közlekedési költségtérítés</t>
  </si>
  <si>
    <t>K1109</t>
  </si>
  <si>
    <t>1.1.8</t>
  </si>
  <si>
    <t>Egyéb költségtérítések</t>
  </si>
  <si>
    <t>K1110</t>
  </si>
  <si>
    <t>1.1.9</t>
  </si>
  <si>
    <t>Foglalkoztatottak egyéb személyi juttatásai</t>
  </si>
  <si>
    <t>K1113</t>
  </si>
  <si>
    <t>Külső személyi juttatás</t>
  </si>
  <si>
    <t>K12</t>
  </si>
  <si>
    <t>1.2.1</t>
  </si>
  <si>
    <t>Választott tisztségviselők juttatása</t>
  </si>
  <si>
    <t>K121</t>
  </si>
  <si>
    <t>1.2.2</t>
  </si>
  <si>
    <t>Munkavégzésre irányuló egyéb jogviszony</t>
  </si>
  <si>
    <t>K122</t>
  </si>
  <si>
    <t>1.2.3</t>
  </si>
  <si>
    <t>Egyéb külső személyi juttatás</t>
  </si>
  <si>
    <t>K123</t>
  </si>
  <si>
    <t>Munkaadót terhelő járulékok</t>
  </si>
  <si>
    <t>K2</t>
  </si>
  <si>
    <t>Dologi kiadások és különféle befizetések (3.1+3.2+3.3+3.4+3.5)</t>
  </si>
  <si>
    <t>K3</t>
  </si>
  <si>
    <t xml:space="preserve"> Készletbeszerzés</t>
  </si>
  <si>
    <t>K31</t>
  </si>
  <si>
    <t xml:space="preserve"> Kommunikációs szolgáltatás</t>
  </si>
  <si>
    <t>K32</t>
  </si>
  <si>
    <t xml:space="preserve"> Szolgáltatási kiadások</t>
  </si>
  <si>
    <t>K33</t>
  </si>
  <si>
    <t>3.3.1</t>
  </si>
  <si>
    <t xml:space="preserve"> Közüzemi díjak</t>
  </si>
  <si>
    <t>K331</t>
  </si>
  <si>
    <t>3.3.2</t>
  </si>
  <si>
    <t xml:space="preserve"> Bérleti és lízing díjak</t>
  </si>
  <si>
    <t>K333</t>
  </si>
  <si>
    <t>3.3.3</t>
  </si>
  <si>
    <t xml:space="preserve"> Karbantartás, kisjavítási szolgáltatások</t>
  </si>
  <si>
    <t>K334</t>
  </si>
  <si>
    <t>3.3.4</t>
  </si>
  <si>
    <t xml:space="preserve"> Közvetített szolgáltatások</t>
  </si>
  <si>
    <t>K335</t>
  </si>
  <si>
    <t>3.3.5</t>
  </si>
  <si>
    <t xml:space="preserve"> Szakmai tev.segítő szolgáltatás</t>
  </si>
  <si>
    <t>K336</t>
  </si>
  <si>
    <t>3.3.6</t>
  </si>
  <si>
    <t xml:space="preserve"> Egyéb szolgáltatás</t>
  </si>
  <si>
    <t>K337</t>
  </si>
  <si>
    <t>3.4</t>
  </si>
  <si>
    <t>Kiküldetés, reklám, propaganda</t>
  </si>
  <si>
    <t>K34</t>
  </si>
  <si>
    <t>3.4.1</t>
  </si>
  <si>
    <t xml:space="preserve"> Kiküldetés kiadásai</t>
  </si>
  <si>
    <t>K341</t>
  </si>
  <si>
    <t>3.4.2</t>
  </si>
  <si>
    <t xml:space="preserve"> Reklámkiadások</t>
  </si>
  <si>
    <t>K342</t>
  </si>
  <si>
    <t xml:space="preserve">  3.5</t>
  </si>
  <si>
    <t>Különféle befizetések és dologi kiadások</t>
  </si>
  <si>
    <t>K35</t>
  </si>
  <si>
    <t>3.5.1</t>
  </si>
  <si>
    <t xml:space="preserve"> Működési célú ÁFA</t>
  </si>
  <si>
    <t>K351</t>
  </si>
  <si>
    <t>3.5.2</t>
  </si>
  <si>
    <t xml:space="preserve"> Fizetendő ÁFA</t>
  </si>
  <si>
    <t>K352</t>
  </si>
  <si>
    <t>3.5.3</t>
  </si>
  <si>
    <t xml:space="preserve"> Egyéb dologi kiadás</t>
  </si>
  <si>
    <t>K355</t>
  </si>
  <si>
    <t>Ellátottak pénzbeli juttatása</t>
  </si>
  <si>
    <t>K48</t>
  </si>
  <si>
    <t>Egyéb működési célú kiadás</t>
  </si>
  <si>
    <t>K5</t>
  </si>
  <si>
    <t>5.1</t>
  </si>
  <si>
    <t>Helyi önkormányzatok törvényi előíráson alapuló befizetései</t>
  </si>
  <si>
    <t>K502</t>
  </si>
  <si>
    <t>5.2</t>
  </si>
  <si>
    <t>Egyéb működési célú támogatás áh. belülre</t>
  </si>
  <si>
    <t>K506</t>
  </si>
  <si>
    <t>5.3</t>
  </si>
  <si>
    <t>Egyéb működési célú támogatás áh. kívülre</t>
  </si>
  <si>
    <t>K512</t>
  </si>
  <si>
    <t>5.4</t>
  </si>
  <si>
    <t>Működési tartalék</t>
  </si>
  <si>
    <t>K513</t>
  </si>
  <si>
    <t>MŰKÖDÉSI CÉLÚ KIADÁSOK (1+2+3+4+5)</t>
  </si>
  <si>
    <t xml:space="preserve">  6.</t>
  </si>
  <si>
    <t>Beruházások</t>
  </si>
  <si>
    <t>K6</t>
  </si>
  <si>
    <t>Felújítások</t>
  </si>
  <si>
    <t>K7</t>
  </si>
  <si>
    <t>Egyéb felhalmozási célú kiadás</t>
  </si>
  <si>
    <t>K8</t>
  </si>
  <si>
    <t>FELHALMOZÁSI CÉLÚ KIADÁS (6+7+8)</t>
  </si>
  <si>
    <t>KÖLTSÉGVETÉSI KIADÁSOK ÖSSZESEN (A+B)</t>
  </si>
  <si>
    <t>9.</t>
  </si>
  <si>
    <t>Finanszírozási kiadások</t>
  </si>
  <si>
    <t>K91</t>
  </si>
  <si>
    <t>9.1</t>
  </si>
  <si>
    <t>Központi, irányítószervi támogatás folyósítása</t>
  </si>
  <si>
    <t>K915</t>
  </si>
  <si>
    <t xml:space="preserve">  9.1.1</t>
  </si>
  <si>
    <t>Központi, irányítószervi tám. Közös Hivatal</t>
  </si>
  <si>
    <t xml:space="preserve">  9.1.2</t>
  </si>
  <si>
    <t>Központi, irányítószervi tám. Intézmények</t>
  </si>
  <si>
    <t>9.2</t>
  </si>
  <si>
    <t>Államháztartáson belüli megelőleg. visszafizetése</t>
  </si>
  <si>
    <t>K914</t>
  </si>
  <si>
    <t>9.3</t>
  </si>
  <si>
    <t>Hosszúlejáratú hitelek visszafizetése</t>
  </si>
  <si>
    <t>K917</t>
  </si>
  <si>
    <t>FINANSZÍROZÁSI KIADÁS (9)</t>
  </si>
  <si>
    <t>KIADÁSOK MINDÖSSZESEN</t>
  </si>
  <si>
    <t>Céljuttatás, prémium</t>
  </si>
  <si>
    <t>J</t>
  </si>
  <si>
    <t xml:space="preserve">2024. évi </t>
  </si>
  <si>
    <t xml:space="preserve">2025. évi </t>
  </si>
  <si>
    <t>2025. évi</t>
  </si>
  <si>
    <t>Telj/Mód</t>
  </si>
  <si>
    <t>%</t>
  </si>
  <si>
    <t>Értékesítési és forhalmi adók</t>
  </si>
  <si>
    <t>2025. évi költségvetésének teljesülése (forintban)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</si>
</sst>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3" fontId="0" fillId="0" borderId="0" xfId="0" applyNumberFormat="1"/>
    <xf numFmtId="9" fontId="6" fillId="0" borderId="1" xfId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9" fontId="6" fillId="0" borderId="1" xfId="1" applyFont="1" applyBorder="1" applyAlignment="1">
      <alignment vertical="top" wrapText="1"/>
    </xf>
    <xf numFmtId="3" fontId="7" fillId="0" borderId="6" xfId="0" applyNumberFormat="1" applyFont="1" applyBorder="1"/>
    <xf numFmtId="3" fontId="2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/>
    <xf numFmtId="9" fontId="11" fillId="0" borderId="1" xfId="1" applyFont="1" applyBorder="1"/>
    <xf numFmtId="3" fontId="3" fillId="0" borderId="6" xfId="0" applyNumberFormat="1" applyFont="1" applyBorder="1"/>
    <xf numFmtId="3" fontId="10" fillId="0" borderId="1" xfId="0" applyNumberFormat="1" applyFont="1" applyBorder="1"/>
    <xf numFmtId="3" fontId="3" fillId="0" borderId="1" xfId="0" applyNumberFormat="1" applyFont="1" applyBorder="1"/>
    <xf numFmtId="9" fontId="10" fillId="0" borderId="1" xfId="1" applyFont="1" applyBorder="1"/>
    <xf numFmtId="3" fontId="11" fillId="0" borderId="1" xfId="0" applyNumberFormat="1" applyFont="1" applyBorder="1"/>
    <xf numFmtId="3" fontId="6" fillId="0" borderId="6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9" fontId="6" fillId="0" borderId="1" xfId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4" borderId="6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3" fontId="2" fillId="4" borderId="1" xfId="0" applyNumberFormat="1" applyFont="1" applyFill="1" applyBorder="1" applyAlignment="1">
      <alignment horizontal="right" vertical="top" wrapText="1"/>
    </xf>
    <xf numFmtId="9" fontId="2" fillId="3" borderId="1" xfId="1" applyFont="1" applyFill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9" fontId="6" fillId="0" borderId="3" xfId="1" applyFont="1" applyBorder="1" applyAlignment="1">
      <alignment horizontal="right" vertical="top" wrapText="1"/>
    </xf>
    <xf numFmtId="0" fontId="12" fillId="0" borderId="0" xfId="0" applyFont="1"/>
    <xf numFmtId="3" fontId="4" fillId="0" borderId="8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9" fontId="2" fillId="0" borderId="3" xfId="1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right" vertical="top" wrapText="1"/>
    </xf>
    <xf numFmtId="3" fontId="2" fillId="3" borderId="3" xfId="0" applyNumberFormat="1" applyFont="1" applyFill="1" applyBorder="1" applyAlignment="1">
      <alignment horizontal="right" vertical="top" wrapText="1"/>
    </xf>
    <xf numFmtId="3" fontId="2" fillId="4" borderId="3" xfId="0" applyNumberFormat="1" applyFont="1" applyFill="1" applyBorder="1" applyAlignment="1">
      <alignment horizontal="right" vertical="top" wrapText="1"/>
    </xf>
    <xf numFmtId="9" fontId="2" fillId="3" borderId="3" xfId="1" applyFont="1" applyFill="1" applyBorder="1" applyAlignment="1">
      <alignment horizontal="right" vertical="top" wrapText="1"/>
    </xf>
    <xf numFmtId="9" fontId="4" fillId="0" borderId="3" xfId="1" applyFont="1" applyBorder="1" applyAlignment="1">
      <alignment horizontal="right" vertical="top" wrapText="1"/>
    </xf>
    <xf numFmtId="9" fontId="4" fillId="0" borderId="1" xfId="1" applyFont="1" applyBorder="1" applyAlignment="1">
      <alignment horizontal="right" vertical="top" wrapText="1"/>
    </xf>
    <xf numFmtId="0" fontId="6" fillId="5" borderId="1" xfId="0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3" fontId="6" fillId="6" borderId="1" xfId="0" applyNumberFormat="1" applyFont="1" applyFill="1" applyBorder="1" applyAlignment="1">
      <alignment horizontal="right" vertical="top" wrapText="1"/>
    </xf>
    <xf numFmtId="9" fontId="6" fillId="5" borderId="1" xfId="1" applyFont="1" applyFill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9" fontId="2" fillId="0" borderId="1" xfId="1" applyFont="1" applyBorder="1" applyAlignment="1">
      <alignment horizontal="righ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3" fontId="2" fillId="6" borderId="6" xfId="0" applyNumberFormat="1" applyFont="1" applyFill="1" applyBorder="1" applyAlignment="1">
      <alignment horizontal="right" vertical="top" wrapText="1"/>
    </xf>
    <xf numFmtId="3" fontId="2" fillId="7" borderId="1" xfId="0" applyNumberFormat="1" applyFont="1" applyFill="1" applyBorder="1" applyAlignment="1">
      <alignment horizontal="right" vertical="top" wrapText="1"/>
    </xf>
    <xf numFmtId="3" fontId="2" fillId="6" borderId="1" xfId="0" applyNumberFormat="1" applyFont="1" applyFill="1" applyBorder="1" applyAlignment="1">
      <alignment horizontal="right" vertical="top" wrapText="1"/>
    </xf>
    <xf numFmtId="9" fontId="2" fillId="7" borderId="1" xfId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9" fontId="11" fillId="0" borderId="1" xfId="1" applyFont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right" vertical="top" wrapText="1"/>
    </xf>
    <xf numFmtId="3" fontId="6" fillId="8" borderId="1" xfId="0" applyNumberFormat="1" applyFont="1" applyFill="1" applyBorder="1" applyAlignment="1">
      <alignment horizontal="righ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9" fontId="6" fillId="8" borderId="1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hany\Desktop\TIHANY%20P&#201;NZ&#220;GYEK\El&#337;ir&#225;nyzat%20m&#243;dos&#237;t&#225;sok\2025.12.31\Tihany\K&#246;lts&#233;gvet&#233;s%20COFOG-os%202025.12.31.xlsx" TargetMode="External"/><Relationship Id="rId1" Type="http://schemas.openxmlformats.org/officeDocument/2006/relationships/externalLinkPath" Target="/Users/Tihany/Desktop/TIHANY%20P&#201;NZ&#220;GYEK/El&#337;ir&#225;nyzat%20m&#243;dos&#237;t&#225;sok/2025.12.31/Tihany/K&#246;lts&#233;gvet&#233;s%20COFOG-os%202025.12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NK"/>
      <sheetName val="Ovi"/>
      <sheetName val="MH"/>
      <sheetName val="FG"/>
      <sheetName val="TKÖH"/>
      <sheetName val="Munka4"/>
      <sheetName val="Fejl"/>
      <sheetName val="COFOG"/>
      <sheetName val="TDM"/>
      <sheetName val="ÁT"/>
      <sheetName val="ÁTR"/>
      <sheetName val="Segéd int"/>
      <sheetName val="Segéd önk"/>
      <sheetName val="Segéd mind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17"/>
      <sheetName val="R18"/>
      <sheetName val="R19"/>
      <sheetName val="R20"/>
    </sheetNames>
    <sheetDataSet>
      <sheetData sheetId="0">
        <row r="151">
          <cell r="C151">
            <v>27932000</v>
          </cell>
        </row>
      </sheetData>
      <sheetData sheetId="1">
        <row r="144">
          <cell r="C144">
            <v>146078602.68000001</v>
          </cell>
        </row>
      </sheetData>
      <sheetData sheetId="2">
        <row r="112">
          <cell r="C112">
            <v>1783803</v>
          </cell>
        </row>
      </sheetData>
      <sheetData sheetId="3">
        <row r="233">
          <cell r="C233">
            <v>232716756.04999998</v>
          </cell>
        </row>
      </sheetData>
      <sheetData sheetId="4">
        <row r="120">
          <cell r="C120">
            <v>338832707.51999998</v>
          </cell>
        </row>
      </sheetData>
      <sheetData sheetId="5"/>
      <sheetData sheetId="6">
        <row r="6">
          <cell r="C6">
            <v>1000000</v>
          </cell>
        </row>
      </sheetData>
      <sheetData sheetId="7"/>
      <sheetData sheetId="8"/>
      <sheetData sheetId="9">
        <row r="16">
          <cell r="E16">
            <v>4691560</v>
          </cell>
        </row>
      </sheetData>
      <sheetData sheetId="10">
        <row r="28">
          <cell r="E28">
            <v>37092896</v>
          </cell>
        </row>
      </sheetData>
      <sheetData sheetId="11">
        <row r="2">
          <cell r="D2">
            <v>19984400</v>
          </cell>
        </row>
      </sheetData>
      <sheetData sheetId="12">
        <row r="2">
          <cell r="X2">
            <v>19089900</v>
          </cell>
        </row>
      </sheetData>
      <sheetData sheetId="13">
        <row r="2">
          <cell r="G2">
            <v>235590926</v>
          </cell>
        </row>
        <row r="4">
          <cell r="G4">
            <v>23685681</v>
          </cell>
        </row>
        <row r="5">
          <cell r="G5">
            <v>1100000</v>
          </cell>
        </row>
        <row r="6">
          <cell r="G6">
            <v>4264800</v>
          </cell>
        </row>
        <row r="7">
          <cell r="G7">
            <v>2087550</v>
          </cell>
        </row>
        <row r="8">
          <cell r="G8">
            <v>10398460</v>
          </cell>
        </row>
        <row r="10">
          <cell r="G10">
            <v>4941200</v>
          </cell>
        </row>
        <row r="11">
          <cell r="G11">
            <v>900852</v>
          </cell>
        </row>
        <row r="12">
          <cell r="G12">
            <v>3374877</v>
          </cell>
        </row>
        <row r="14">
          <cell r="G14">
            <v>2400000</v>
          </cell>
        </row>
        <row r="15">
          <cell r="G15">
            <v>370000</v>
          </cell>
        </row>
        <row r="19">
          <cell r="G19">
            <v>37981480.519999996</v>
          </cell>
        </row>
        <row r="22">
          <cell r="G22">
            <v>225000</v>
          </cell>
        </row>
        <row r="28">
          <cell r="G28">
            <v>2695861</v>
          </cell>
        </row>
        <row r="29">
          <cell r="G29">
            <v>7105020</v>
          </cell>
        </row>
        <row r="30">
          <cell r="G30">
            <v>1130000</v>
          </cell>
        </row>
        <row r="31">
          <cell r="G31"/>
        </row>
        <row r="32">
          <cell r="G32">
            <v>576000</v>
          </cell>
        </row>
        <row r="35">
          <cell r="G35">
            <v>5000</v>
          </cell>
        </row>
        <row r="64">
          <cell r="G64">
            <v>338832707.51999998</v>
          </cell>
        </row>
      </sheetData>
      <sheetData sheetId="14">
        <row r="9">
          <cell r="F9">
            <v>387800264</v>
          </cell>
        </row>
      </sheetData>
      <sheetData sheetId="15">
        <row r="11">
          <cell r="F11">
            <v>108280424</v>
          </cell>
        </row>
      </sheetData>
      <sheetData sheetId="16"/>
      <sheetData sheetId="17">
        <row r="41">
          <cell r="F41">
            <v>338832707.51999998</v>
          </cell>
        </row>
      </sheetData>
      <sheetData sheetId="18">
        <row r="24">
          <cell r="F24">
            <v>378000</v>
          </cell>
        </row>
      </sheetData>
      <sheetData sheetId="19">
        <row r="24">
          <cell r="F24">
            <v>0</v>
          </cell>
        </row>
      </sheetData>
      <sheetData sheetId="20">
        <row r="24">
          <cell r="F24">
            <v>18800000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565D-233F-4945-B886-C20679D287F6}">
  <dimension ref="A1:M96"/>
  <sheetViews>
    <sheetView tabSelected="1" zoomScaleNormal="100" workbookViewId="0">
      <selection sqref="A1:K1"/>
    </sheetView>
  </sheetViews>
  <sheetFormatPr defaultColWidth="8.5703125" defaultRowHeight="15.75" x14ac:dyDescent="0.25"/>
  <cols>
    <col min="1" max="1" width="4.42578125" style="101" customWidth="1"/>
    <col min="2" max="2" width="6.28515625" style="27" customWidth="1"/>
    <col min="3" max="3" width="61.7109375" customWidth="1"/>
    <col min="4" max="4" width="10.5703125" customWidth="1"/>
    <col min="5" max="5" width="14.7109375" customWidth="1"/>
    <col min="6" max="6" width="16.5703125" customWidth="1"/>
    <col min="7" max="10" width="14" customWidth="1"/>
    <col min="11" max="11" width="15.140625" customWidth="1"/>
    <col min="12" max="12" width="8.85546875" bestFit="1" customWidth="1"/>
    <col min="14" max="14" width="10.85546875" customWidth="1"/>
  </cols>
  <sheetData>
    <row r="1" spans="1:1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1" customHeight="1" x14ac:dyDescent="0.25">
      <c r="A2" s="106" t="s">
        <v>258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27" customFormat="1" x14ac:dyDescent="0.25">
      <c r="A3" s="25"/>
      <c r="B3" s="1" t="s">
        <v>1</v>
      </c>
      <c r="C3" s="1" t="s">
        <v>2</v>
      </c>
      <c r="D3" s="1" t="s">
        <v>3</v>
      </c>
      <c r="E3" s="26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251</v>
      </c>
    </row>
    <row r="4" spans="1:11" ht="15.75" customHeight="1" x14ac:dyDescent="0.25">
      <c r="A4" s="107">
        <v>1</v>
      </c>
      <c r="B4" s="108" t="s">
        <v>10</v>
      </c>
      <c r="C4" s="109" t="s">
        <v>11</v>
      </c>
      <c r="D4" s="3" t="s">
        <v>12</v>
      </c>
      <c r="E4" s="29" t="s">
        <v>252</v>
      </c>
      <c r="F4" s="30" t="s">
        <v>253</v>
      </c>
      <c r="G4" s="31">
        <v>45838</v>
      </c>
      <c r="H4" s="31">
        <v>45930</v>
      </c>
      <c r="I4" s="31">
        <v>46022</v>
      </c>
      <c r="J4" s="31" t="s">
        <v>254</v>
      </c>
      <c r="K4" s="30" t="s">
        <v>255</v>
      </c>
    </row>
    <row r="5" spans="1:11" ht="16.5" customHeight="1" x14ac:dyDescent="0.25">
      <c r="A5" s="107"/>
      <c r="B5" s="108"/>
      <c r="C5" s="109"/>
      <c r="D5" s="4" t="s">
        <v>13</v>
      </c>
      <c r="E5" s="32" t="s">
        <v>16</v>
      </c>
      <c r="F5" s="33" t="s">
        <v>14</v>
      </c>
      <c r="G5" s="33" t="s">
        <v>15</v>
      </c>
      <c r="H5" s="33" t="s">
        <v>15</v>
      </c>
      <c r="I5" s="33" t="s">
        <v>15</v>
      </c>
      <c r="J5" s="33" t="s">
        <v>16</v>
      </c>
      <c r="K5" s="33" t="s">
        <v>256</v>
      </c>
    </row>
    <row r="6" spans="1:11" ht="15.75" customHeight="1" x14ac:dyDescent="0.25">
      <c r="A6" s="28">
        <f>A4+1</f>
        <v>2</v>
      </c>
      <c r="B6" s="110" t="s">
        <v>17</v>
      </c>
      <c r="C6" s="110"/>
      <c r="D6" s="110"/>
      <c r="E6" s="110"/>
      <c r="F6" s="110"/>
      <c r="G6" s="110"/>
      <c r="H6" s="110"/>
      <c r="I6" s="110"/>
      <c r="J6" s="110"/>
      <c r="K6" s="110"/>
    </row>
    <row r="7" spans="1:11" x14ac:dyDescent="0.25">
      <c r="A7" s="28">
        <f t="shared" ref="A7:A70" si="0">A6+1</f>
        <v>3</v>
      </c>
      <c r="B7" s="6" t="s">
        <v>18</v>
      </c>
      <c r="C7" s="7" t="s">
        <v>19</v>
      </c>
      <c r="D7" s="6" t="s">
        <v>20</v>
      </c>
      <c r="E7" s="34">
        <f t="shared" ref="E7" si="1">E8+E15</f>
        <v>6199667</v>
      </c>
      <c r="F7" s="35">
        <f>F8+F15</f>
        <v>0</v>
      </c>
      <c r="G7" s="35">
        <f t="shared" ref="G7:J7" si="2">G8+G15</f>
        <v>0</v>
      </c>
      <c r="H7" s="35">
        <f t="shared" si="2"/>
        <v>0</v>
      </c>
      <c r="I7" s="35">
        <f t="shared" si="2"/>
        <v>0</v>
      </c>
      <c r="J7" s="35">
        <f t="shared" si="2"/>
        <v>0</v>
      </c>
      <c r="K7" s="36">
        <f>K8+K15</f>
        <v>0</v>
      </c>
    </row>
    <row r="8" spans="1:11" x14ac:dyDescent="0.25">
      <c r="A8" s="28">
        <f t="shared" si="0"/>
        <v>4</v>
      </c>
      <c r="B8" s="8" t="s">
        <v>21</v>
      </c>
      <c r="C8" s="9" t="s">
        <v>22</v>
      </c>
      <c r="D8" s="8" t="s">
        <v>23</v>
      </c>
      <c r="E8" s="37">
        <f t="shared" ref="E8" si="3">SUM(E9:E14)</f>
        <v>0</v>
      </c>
      <c r="F8" s="38">
        <f>SUM(F9:F14)</f>
        <v>0</v>
      </c>
      <c r="G8" s="39">
        <f t="shared" ref="G8:J8" si="4">SUM(G9:G14)</f>
        <v>0</v>
      </c>
      <c r="H8" s="39">
        <f t="shared" si="4"/>
        <v>0</v>
      </c>
      <c r="I8" s="39">
        <f t="shared" si="4"/>
        <v>0</v>
      </c>
      <c r="J8" s="39">
        <f t="shared" si="4"/>
        <v>0</v>
      </c>
      <c r="K8" s="40">
        <f>SUM(K9:K14)</f>
        <v>0</v>
      </c>
    </row>
    <row r="9" spans="1:11" ht="18" customHeight="1" x14ac:dyDescent="0.25">
      <c r="A9" s="28">
        <f t="shared" si="0"/>
        <v>5</v>
      </c>
      <c r="B9" s="10" t="s">
        <v>24</v>
      </c>
      <c r="C9" s="11" t="s">
        <v>25</v>
      </c>
      <c r="D9" s="2" t="s">
        <v>26</v>
      </c>
      <c r="E9" s="41">
        <v>0</v>
      </c>
      <c r="F9" s="42">
        <v>0</v>
      </c>
      <c r="G9" s="43">
        <v>0</v>
      </c>
      <c r="H9" s="43">
        <v>0</v>
      </c>
      <c r="I9" s="43">
        <v>0</v>
      </c>
      <c r="J9" s="43">
        <v>0</v>
      </c>
      <c r="K9" s="44">
        <v>0</v>
      </c>
    </row>
    <row r="10" spans="1:11" ht="18" customHeight="1" x14ac:dyDescent="0.25">
      <c r="A10" s="28">
        <f t="shared" si="0"/>
        <v>6</v>
      </c>
      <c r="B10" s="10" t="s">
        <v>27</v>
      </c>
      <c r="C10" s="11" t="s">
        <v>28</v>
      </c>
      <c r="D10" s="2" t="s">
        <v>29</v>
      </c>
      <c r="E10" s="41">
        <v>0</v>
      </c>
      <c r="F10" s="42">
        <v>0</v>
      </c>
      <c r="G10" s="43">
        <v>0</v>
      </c>
      <c r="H10" s="43">
        <v>0</v>
      </c>
      <c r="I10" s="43">
        <v>0</v>
      </c>
      <c r="J10" s="43">
        <v>0</v>
      </c>
      <c r="K10" s="44">
        <v>0</v>
      </c>
    </row>
    <row r="11" spans="1:11" ht="27" customHeight="1" x14ac:dyDescent="0.25">
      <c r="A11" s="28">
        <f t="shared" si="0"/>
        <v>7</v>
      </c>
      <c r="B11" s="10" t="s">
        <v>30</v>
      </c>
      <c r="C11" s="12" t="s">
        <v>31</v>
      </c>
      <c r="D11" s="2" t="s">
        <v>32</v>
      </c>
      <c r="E11" s="41">
        <v>0</v>
      </c>
      <c r="F11" s="42">
        <v>0</v>
      </c>
      <c r="G11" s="43">
        <v>0</v>
      </c>
      <c r="H11" s="43">
        <v>0</v>
      </c>
      <c r="I11" s="43">
        <v>0</v>
      </c>
      <c r="J11" s="43">
        <v>0</v>
      </c>
      <c r="K11" s="44">
        <v>0</v>
      </c>
    </row>
    <row r="12" spans="1:11" ht="30.75" customHeight="1" x14ac:dyDescent="0.25">
      <c r="A12" s="28">
        <f t="shared" si="0"/>
        <v>8</v>
      </c>
      <c r="B12" s="10" t="s">
        <v>33</v>
      </c>
      <c r="C12" s="12" t="s">
        <v>34</v>
      </c>
      <c r="D12" s="2" t="s">
        <v>32</v>
      </c>
      <c r="E12" s="41">
        <v>0</v>
      </c>
      <c r="F12" s="42">
        <v>0</v>
      </c>
      <c r="G12" s="43">
        <v>0</v>
      </c>
      <c r="H12" s="43">
        <v>0</v>
      </c>
      <c r="I12" s="43">
        <v>0</v>
      </c>
      <c r="J12" s="43">
        <v>0</v>
      </c>
      <c r="K12" s="44">
        <v>0</v>
      </c>
    </row>
    <row r="13" spans="1:11" ht="21.75" customHeight="1" x14ac:dyDescent="0.25">
      <c r="A13" s="28">
        <f t="shared" si="0"/>
        <v>9</v>
      </c>
      <c r="B13" s="10" t="s">
        <v>35</v>
      </c>
      <c r="C13" s="11" t="s">
        <v>36</v>
      </c>
      <c r="D13" s="2" t="s">
        <v>37</v>
      </c>
      <c r="E13" s="41">
        <v>0</v>
      </c>
      <c r="F13" s="42">
        <v>0</v>
      </c>
      <c r="G13" s="43">
        <v>0</v>
      </c>
      <c r="H13" s="43">
        <v>0</v>
      </c>
      <c r="I13" s="43">
        <v>0</v>
      </c>
      <c r="J13" s="43">
        <v>0</v>
      </c>
      <c r="K13" s="44">
        <v>0</v>
      </c>
    </row>
    <row r="14" spans="1:11" ht="17.25" customHeight="1" x14ac:dyDescent="0.25">
      <c r="A14" s="28">
        <f t="shared" si="0"/>
        <v>10</v>
      </c>
      <c r="B14" s="10" t="s">
        <v>38</v>
      </c>
      <c r="C14" s="11" t="s">
        <v>39</v>
      </c>
      <c r="D14" s="2" t="s">
        <v>40</v>
      </c>
      <c r="E14" s="41">
        <v>0</v>
      </c>
      <c r="F14" s="42">
        <v>0</v>
      </c>
      <c r="G14" s="43">
        <v>0</v>
      </c>
      <c r="H14" s="43">
        <v>0</v>
      </c>
      <c r="I14" s="43">
        <v>0</v>
      </c>
      <c r="J14" s="43">
        <v>0</v>
      </c>
      <c r="K14" s="44">
        <v>0</v>
      </c>
    </row>
    <row r="15" spans="1:11" x14ac:dyDescent="0.25">
      <c r="A15" s="28">
        <f t="shared" si="0"/>
        <v>11</v>
      </c>
      <c r="B15" s="9" t="s">
        <v>41</v>
      </c>
      <c r="C15" s="7" t="s">
        <v>42</v>
      </c>
      <c r="D15" s="6" t="s">
        <v>43</v>
      </c>
      <c r="E15" s="37">
        <v>6199667</v>
      </c>
      <c r="F15" s="45">
        <v>0</v>
      </c>
      <c r="G15" s="39">
        <v>0</v>
      </c>
      <c r="H15" s="39">
        <v>0</v>
      </c>
      <c r="I15" s="39">
        <v>0</v>
      </c>
      <c r="J15" s="39">
        <v>0</v>
      </c>
      <c r="K15" s="40">
        <v>0</v>
      </c>
    </row>
    <row r="16" spans="1:11" x14ac:dyDescent="0.25">
      <c r="A16" s="28">
        <f t="shared" si="0"/>
        <v>12</v>
      </c>
      <c r="B16" s="6" t="s">
        <v>44</v>
      </c>
      <c r="C16" s="7" t="s">
        <v>45</v>
      </c>
      <c r="D16" s="6" t="s">
        <v>46</v>
      </c>
      <c r="E16" s="46">
        <f t="shared" ref="E16" si="5">E17+E18+E19+E20</f>
        <v>0</v>
      </c>
      <c r="F16" s="47">
        <f>F17+F18+F19+F20</f>
        <v>0</v>
      </c>
      <c r="G16" s="47">
        <f t="shared" ref="G16:J16" si="6">G17+G18+G19+G20</f>
        <v>0</v>
      </c>
      <c r="H16" s="47">
        <f t="shared" si="6"/>
        <v>0</v>
      </c>
      <c r="I16" s="47">
        <f t="shared" si="6"/>
        <v>0</v>
      </c>
      <c r="J16" s="47">
        <f t="shared" si="6"/>
        <v>0</v>
      </c>
      <c r="K16" s="48">
        <f>K17+K18+K19+K20</f>
        <v>0</v>
      </c>
    </row>
    <row r="17" spans="1:12" x14ac:dyDescent="0.25">
      <c r="A17" s="28">
        <f t="shared" si="0"/>
        <v>13</v>
      </c>
      <c r="B17" s="14" t="s">
        <v>47</v>
      </c>
      <c r="C17" s="49" t="s">
        <v>48</v>
      </c>
      <c r="D17" s="2" t="s">
        <v>49</v>
      </c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48">
        <v>0</v>
      </c>
    </row>
    <row r="18" spans="1:12" x14ac:dyDescent="0.25">
      <c r="A18" s="28">
        <f t="shared" si="0"/>
        <v>14</v>
      </c>
      <c r="B18" s="14" t="s">
        <v>50</v>
      </c>
      <c r="C18" s="49" t="s">
        <v>257</v>
      </c>
      <c r="D18" s="2" t="s">
        <v>51</v>
      </c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8">
        <v>0</v>
      </c>
    </row>
    <row r="19" spans="1:12" x14ac:dyDescent="0.25">
      <c r="A19" s="28">
        <f t="shared" si="0"/>
        <v>15</v>
      </c>
      <c r="B19" s="14" t="s">
        <v>52</v>
      </c>
      <c r="C19" s="14" t="s">
        <v>53</v>
      </c>
      <c r="D19" s="2" t="s">
        <v>54</v>
      </c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48">
        <v>0</v>
      </c>
    </row>
    <row r="20" spans="1:12" x14ac:dyDescent="0.25">
      <c r="A20" s="28">
        <f t="shared" si="0"/>
        <v>16</v>
      </c>
      <c r="B20" s="14" t="s">
        <v>55</v>
      </c>
      <c r="C20" s="14" t="s">
        <v>56</v>
      </c>
      <c r="D20" s="2" t="s">
        <v>57</v>
      </c>
      <c r="E20" s="41">
        <v>0</v>
      </c>
      <c r="F20" s="42">
        <v>0</v>
      </c>
      <c r="G20" s="43">
        <v>0</v>
      </c>
      <c r="H20" s="43">
        <v>0</v>
      </c>
      <c r="I20" s="43">
        <v>0</v>
      </c>
      <c r="J20" s="43">
        <v>0</v>
      </c>
      <c r="K20" s="40">
        <v>0</v>
      </c>
    </row>
    <row r="21" spans="1:12" x14ac:dyDescent="0.25">
      <c r="A21" s="28">
        <f t="shared" si="0"/>
        <v>17</v>
      </c>
      <c r="B21" s="7" t="s">
        <v>58</v>
      </c>
      <c r="C21" s="7" t="s">
        <v>59</v>
      </c>
      <c r="D21" s="6" t="s">
        <v>60</v>
      </c>
      <c r="E21" s="37">
        <f t="shared" ref="E21" si="7">SUM(E22:E27)</f>
        <v>106402</v>
      </c>
      <c r="F21" s="45">
        <f>SUM(F22:F27)</f>
        <v>0</v>
      </c>
      <c r="G21" s="39">
        <f t="shared" ref="G21:J21" si="8">SUM(G22:G27)</f>
        <v>0</v>
      </c>
      <c r="H21" s="39">
        <f t="shared" si="8"/>
        <v>0</v>
      </c>
      <c r="I21" s="39">
        <f t="shared" si="8"/>
        <v>96013</v>
      </c>
      <c r="J21" s="39">
        <f t="shared" si="8"/>
        <v>96013</v>
      </c>
      <c r="K21" s="40">
        <f>J21/I21</f>
        <v>1</v>
      </c>
    </row>
    <row r="22" spans="1:12" x14ac:dyDescent="0.25">
      <c r="A22" s="28">
        <f t="shared" si="0"/>
        <v>18</v>
      </c>
      <c r="B22" s="14" t="s">
        <v>61</v>
      </c>
      <c r="C22" s="14" t="s">
        <v>62</v>
      </c>
      <c r="D22" s="2" t="s">
        <v>63</v>
      </c>
      <c r="E22" s="41">
        <v>0</v>
      </c>
      <c r="F22" s="42">
        <v>0</v>
      </c>
      <c r="G22" s="43">
        <v>0</v>
      </c>
      <c r="H22" s="43">
        <v>0</v>
      </c>
      <c r="I22" s="43">
        <v>0</v>
      </c>
      <c r="J22" s="43"/>
      <c r="K22" s="44">
        <v>0</v>
      </c>
    </row>
    <row r="23" spans="1:12" x14ac:dyDescent="0.25">
      <c r="A23" s="28">
        <f t="shared" si="0"/>
        <v>19</v>
      </c>
      <c r="B23" s="14" t="s">
        <v>64</v>
      </c>
      <c r="C23" s="14" t="s">
        <v>65</v>
      </c>
      <c r="D23" s="2" t="s">
        <v>66</v>
      </c>
      <c r="E23" s="41">
        <v>0</v>
      </c>
      <c r="F23" s="42">
        <v>0</v>
      </c>
      <c r="G23" s="43">
        <v>0</v>
      </c>
      <c r="H23" s="43">
        <v>0</v>
      </c>
      <c r="I23" s="43">
        <v>0</v>
      </c>
      <c r="J23" s="43"/>
      <c r="K23" s="44">
        <v>0</v>
      </c>
    </row>
    <row r="24" spans="1:12" x14ac:dyDescent="0.25">
      <c r="A24" s="28">
        <f t="shared" si="0"/>
        <v>20</v>
      </c>
      <c r="B24" s="14" t="s">
        <v>67</v>
      </c>
      <c r="C24" s="14" t="s">
        <v>68</v>
      </c>
      <c r="D24" s="2" t="s">
        <v>69</v>
      </c>
      <c r="E24" s="41">
        <v>0</v>
      </c>
      <c r="F24" s="42">
        <v>0</v>
      </c>
      <c r="G24" s="43">
        <v>0</v>
      </c>
      <c r="H24" s="43">
        <v>0</v>
      </c>
      <c r="I24" s="43">
        <v>0</v>
      </c>
      <c r="J24" s="43"/>
      <c r="K24" s="44">
        <v>0</v>
      </c>
    </row>
    <row r="25" spans="1:12" x14ac:dyDescent="0.25">
      <c r="A25" s="28">
        <f t="shared" si="0"/>
        <v>21</v>
      </c>
      <c r="B25" s="14" t="s">
        <v>70</v>
      </c>
      <c r="C25" s="14" t="s">
        <v>71</v>
      </c>
      <c r="D25" s="2" t="s">
        <v>72</v>
      </c>
      <c r="E25" s="41">
        <v>0</v>
      </c>
      <c r="F25" s="42">
        <v>0</v>
      </c>
      <c r="G25" s="43">
        <v>0</v>
      </c>
      <c r="H25" s="43">
        <v>0</v>
      </c>
      <c r="I25" s="43">
        <v>0</v>
      </c>
      <c r="J25" s="43"/>
      <c r="K25" s="44">
        <v>0</v>
      </c>
    </row>
    <row r="26" spans="1:12" x14ac:dyDescent="0.25">
      <c r="A26" s="28">
        <f t="shared" si="0"/>
        <v>22</v>
      </c>
      <c r="B26" s="14" t="s">
        <v>73</v>
      </c>
      <c r="C26" s="14" t="s">
        <v>74</v>
      </c>
      <c r="D26" s="2" t="s">
        <v>75</v>
      </c>
      <c r="E26" s="41">
        <v>0</v>
      </c>
      <c r="F26" s="42">
        <v>0</v>
      </c>
      <c r="G26" s="43">
        <v>0</v>
      </c>
      <c r="H26" s="43">
        <v>0</v>
      </c>
      <c r="I26" s="43">
        <v>1</v>
      </c>
      <c r="J26" s="43">
        <v>1</v>
      </c>
      <c r="K26" s="44">
        <f>J26/I26</f>
        <v>1</v>
      </c>
    </row>
    <row r="27" spans="1:12" x14ac:dyDescent="0.25">
      <c r="A27" s="28">
        <f t="shared" si="0"/>
        <v>23</v>
      </c>
      <c r="B27" s="14" t="s">
        <v>76</v>
      </c>
      <c r="C27" s="14" t="s">
        <v>77</v>
      </c>
      <c r="D27" s="2" t="s">
        <v>78</v>
      </c>
      <c r="E27" s="41">
        <v>106402</v>
      </c>
      <c r="F27" s="42">
        <v>0</v>
      </c>
      <c r="G27" s="43">
        <v>0</v>
      </c>
      <c r="H27" s="43">
        <v>0</v>
      </c>
      <c r="I27" s="43">
        <v>96012</v>
      </c>
      <c r="J27" s="43">
        <v>96012</v>
      </c>
      <c r="K27" s="44">
        <f>J27/I27</f>
        <v>1</v>
      </c>
    </row>
    <row r="28" spans="1:12" x14ac:dyDescent="0.25">
      <c r="A28" s="28">
        <f t="shared" si="0"/>
        <v>24</v>
      </c>
      <c r="B28" s="15" t="s">
        <v>79</v>
      </c>
      <c r="C28" s="7" t="s">
        <v>80</v>
      </c>
      <c r="D28" s="6" t="s">
        <v>81</v>
      </c>
      <c r="E28" s="37">
        <v>0</v>
      </c>
      <c r="F28" s="45">
        <v>0</v>
      </c>
      <c r="G28" s="39">
        <v>0</v>
      </c>
      <c r="H28" s="39">
        <v>0</v>
      </c>
      <c r="I28" s="39">
        <v>0</v>
      </c>
      <c r="J28" s="39">
        <v>0</v>
      </c>
      <c r="K28" s="40">
        <v>0</v>
      </c>
    </row>
    <row r="29" spans="1:12" x14ac:dyDescent="0.25">
      <c r="A29" s="28">
        <f t="shared" si="0"/>
        <v>25</v>
      </c>
      <c r="B29" s="52" t="s">
        <v>82</v>
      </c>
      <c r="C29" s="53" t="s">
        <v>83</v>
      </c>
      <c r="D29" s="52"/>
      <c r="E29" s="54">
        <f t="shared" ref="E29" si="9">E7+E16+E21+E28</f>
        <v>6306069</v>
      </c>
      <c r="F29" s="55">
        <f>F7+F16+F21+F28</f>
        <v>0</v>
      </c>
      <c r="G29" s="56">
        <f t="shared" ref="G29:J29" si="10">G7+G16+G21+G28</f>
        <v>0</v>
      </c>
      <c r="H29" s="56">
        <f t="shared" si="10"/>
        <v>0</v>
      </c>
      <c r="I29" s="56">
        <f t="shared" si="10"/>
        <v>96013</v>
      </c>
      <c r="J29" s="56">
        <f t="shared" si="10"/>
        <v>96013</v>
      </c>
      <c r="K29" s="57">
        <f>K7+K16+K21+K28</f>
        <v>1</v>
      </c>
    </row>
    <row r="30" spans="1:12" s="27" customFormat="1" x14ac:dyDescent="0.25">
      <c r="A30" s="28">
        <f t="shared" si="0"/>
        <v>26</v>
      </c>
      <c r="B30" s="6" t="s">
        <v>84</v>
      </c>
      <c r="C30" s="7" t="s">
        <v>85</v>
      </c>
      <c r="D30" s="16" t="s">
        <v>86</v>
      </c>
      <c r="E30" s="58">
        <f t="shared" ref="E30" si="11">E33+E34</f>
        <v>0</v>
      </c>
      <c r="F30" s="59">
        <f>F31</f>
        <v>0</v>
      </c>
      <c r="G30" s="59">
        <f t="shared" ref="G30:J30" si="12">G33+G34</f>
        <v>0</v>
      </c>
      <c r="H30" s="59">
        <f t="shared" si="12"/>
        <v>0</v>
      </c>
      <c r="I30" s="59">
        <f t="shared" si="12"/>
        <v>0</v>
      </c>
      <c r="J30" s="59">
        <f t="shared" si="12"/>
        <v>0</v>
      </c>
      <c r="K30" s="60">
        <f>K33+K34</f>
        <v>0</v>
      </c>
      <c r="L30" s="61"/>
    </row>
    <row r="31" spans="1:12" s="27" customFormat="1" x14ac:dyDescent="0.25">
      <c r="A31" s="28">
        <f t="shared" si="0"/>
        <v>27</v>
      </c>
      <c r="B31" s="14" t="s">
        <v>87</v>
      </c>
      <c r="C31" s="14" t="s">
        <v>88</v>
      </c>
      <c r="D31" s="5" t="s">
        <v>89</v>
      </c>
      <c r="E31" s="62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4">
        <v>0</v>
      </c>
      <c r="L31" s="61"/>
    </row>
    <row r="32" spans="1:12" s="27" customFormat="1" x14ac:dyDescent="0.25">
      <c r="A32" s="28">
        <f t="shared" si="0"/>
        <v>28</v>
      </c>
      <c r="B32" s="6" t="s">
        <v>90</v>
      </c>
      <c r="C32" s="7" t="s">
        <v>91</v>
      </c>
      <c r="D32" s="16" t="s">
        <v>92</v>
      </c>
      <c r="E32" s="58">
        <f t="shared" ref="E32" si="13">E33</f>
        <v>0</v>
      </c>
      <c r="F32" s="59">
        <f>F33</f>
        <v>0</v>
      </c>
      <c r="G32" s="59">
        <f t="shared" ref="G32:J32" si="14">G33</f>
        <v>0</v>
      </c>
      <c r="H32" s="59">
        <f t="shared" si="14"/>
        <v>0</v>
      </c>
      <c r="I32" s="59">
        <f t="shared" si="14"/>
        <v>0</v>
      </c>
      <c r="J32" s="59">
        <f t="shared" si="14"/>
        <v>0</v>
      </c>
      <c r="K32" s="60">
        <v>0</v>
      </c>
      <c r="L32" s="61"/>
    </row>
    <row r="33" spans="1:12" x14ac:dyDescent="0.25">
      <c r="A33" s="28">
        <f t="shared" si="0"/>
        <v>29</v>
      </c>
      <c r="B33" s="14" t="s">
        <v>93</v>
      </c>
      <c r="C33" s="14" t="s">
        <v>94</v>
      </c>
      <c r="D33" s="5" t="s">
        <v>95</v>
      </c>
      <c r="E33" s="62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4">
        <v>0</v>
      </c>
    </row>
    <row r="34" spans="1:12" x14ac:dyDescent="0.25">
      <c r="A34" s="28">
        <f t="shared" si="0"/>
        <v>30</v>
      </c>
      <c r="B34" s="15" t="s">
        <v>96</v>
      </c>
      <c r="C34" s="7" t="s">
        <v>97</v>
      </c>
      <c r="D34" s="16" t="s">
        <v>98</v>
      </c>
      <c r="E34" s="58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64">
        <v>0</v>
      </c>
    </row>
    <row r="35" spans="1:12" x14ac:dyDescent="0.25">
      <c r="A35" s="28">
        <f t="shared" si="0"/>
        <v>31</v>
      </c>
      <c r="B35" s="52" t="s">
        <v>99</v>
      </c>
      <c r="C35" s="53" t="s">
        <v>100</v>
      </c>
      <c r="D35" s="65"/>
      <c r="E35" s="66">
        <f>E30</f>
        <v>0</v>
      </c>
      <c r="F35" s="67">
        <f>F30+F32+F34</f>
        <v>0</v>
      </c>
      <c r="G35" s="68">
        <f>G30</f>
        <v>0</v>
      </c>
      <c r="H35" s="68">
        <f>H30</f>
        <v>0</v>
      </c>
      <c r="I35" s="68">
        <f>I30</f>
        <v>0</v>
      </c>
      <c r="J35" s="68">
        <f>J30</f>
        <v>0</v>
      </c>
      <c r="K35" s="69">
        <f>K30</f>
        <v>0</v>
      </c>
    </row>
    <row r="36" spans="1:12" s="27" customFormat="1" x14ac:dyDescent="0.25">
      <c r="A36" s="28">
        <f t="shared" si="0"/>
        <v>32</v>
      </c>
      <c r="B36" s="53"/>
      <c r="C36" s="53" t="s">
        <v>101</v>
      </c>
      <c r="D36" s="65"/>
      <c r="E36" s="66">
        <f t="shared" ref="E36" si="15">E29+E35</f>
        <v>6306069</v>
      </c>
      <c r="F36" s="67">
        <f>F29+F35</f>
        <v>0</v>
      </c>
      <c r="G36" s="68">
        <f t="shared" ref="G36:J36" si="16">G29+G35</f>
        <v>0</v>
      </c>
      <c r="H36" s="68">
        <f t="shared" si="16"/>
        <v>0</v>
      </c>
      <c r="I36" s="68">
        <f t="shared" si="16"/>
        <v>96013</v>
      </c>
      <c r="J36" s="68">
        <f t="shared" si="16"/>
        <v>96013</v>
      </c>
      <c r="K36" s="69">
        <f t="shared" ref="K36:K41" si="17">J36/I36</f>
        <v>1</v>
      </c>
    </row>
    <row r="37" spans="1:12" s="27" customFormat="1" x14ac:dyDescent="0.25">
      <c r="A37" s="28">
        <f t="shared" si="0"/>
        <v>33</v>
      </c>
      <c r="B37" s="6" t="s">
        <v>102</v>
      </c>
      <c r="C37" s="7" t="s">
        <v>103</v>
      </c>
      <c r="D37" s="16" t="s">
        <v>104</v>
      </c>
      <c r="E37" s="58">
        <f t="shared" ref="E37" si="18">E38+E39</f>
        <v>278040911</v>
      </c>
      <c r="F37" s="59">
        <f>F38+F39</f>
        <v>338832707.51999998</v>
      </c>
      <c r="G37" s="59">
        <f t="shared" ref="G37:J37" si="19">G38+G39</f>
        <v>339085493</v>
      </c>
      <c r="H37" s="59">
        <f t="shared" si="19"/>
        <v>340385493</v>
      </c>
      <c r="I37" s="59">
        <f t="shared" si="19"/>
        <v>346332785</v>
      </c>
      <c r="J37" s="59">
        <f t="shared" si="19"/>
        <v>346332785</v>
      </c>
      <c r="K37" s="60">
        <f t="shared" si="17"/>
        <v>1</v>
      </c>
    </row>
    <row r="38" spans="1:12" s="27" customFormat="1" x14ac:dyDescent="0.25">
      <c r="A38" s="28">
        <f t="shared" si="0"/>
        <v>34</v>
      </c>
      <c r="B38" s="14" t="s">
        <v>105</v>
      </c>
      <c r="C38" s="14" t="s">
        <v>106</v>
      </c>
      <c r="D38" s="5" t="s">
        <v>107</v>
      </c>
      <c r="E38" s="62">
        <v>7083174</v>
      </c>
      <c r="F38" s="63">
        <v>0</v>
      </c>
      <c r="G38" s="63">
        <v>3376733</v>
      </c>
      <c r="H38" s="63">
        <v>3376733</v>
      </c>
      <c r="I38" s="63">
        <v>3376733</v>
      </c>
      <c r="J38" s="63">
        <v>3376733</v>
      </c>
      <c r="K38" s="70">
        <f t="shared" si="17"/>
        <v>1</v>
      </c>
    </row>
    <row r="39" spans="1:12" x14ac:dyDescent="0.25">
      <c r="A39" s="28">
        <f t="shared" si="0"/>
        <v>35</v>
      </c>
      <c r="B39" s="14" t="s">
        <v>108</v>
      </c>
      <c r="C39" s="14" t="s">
        <v>109</v>
      </c>
      <c r="D39" s="2" t="s">
        <v>110</v>
      </c>
      <c r="E39" s="50">
        <v>270957737</v>
      </c>
      <c r="F39" s="51">
        <f>'[1]Segéd mind'!G64</f>
        <v>338832707.51999998</v>
      </c>
      <c r="G39" s="51">
        <v>335708760</v>
      </c>
      <c r="H39" s="51">
        <v>337008760</v>
      </c>
      <c r="I39" s="51">
        <v>342956052</v>
      </c>
      <c r="J39" s="51">
        <v>342956052</v>
      </c>
      <c r="K39" s="71">
        <f t="shared" si="17"/>
        <v>1</v>
      </c>
    </row>
    <row r="40" spans="1:12" x14ac:dyDescent="0.25">
      <c r="A40" s="28">
        <f t="shared" si="0"/>
        <v>36</v>
      </c>
      <c r="B40" s="52" t="s">
        <v>111</v>
      </c>
      <c r="C40" s="53" t="s">
        <v>112</v>
      </c>
      <c r="D40" s="52"/>
      <c r="E40" s="54">
        <f>SUM(E38:E39)</f>
        <v>278040911</v>
      </c>
      <c r="F40" s="55">
        <f>F37</f>
        <v>338832707.51999998</v>
      </c>
      <c r="G40" s="56">
        <f>SUM(G38:G39)</f>
        <v>339085493</v>
      </c>
      <c r="H40" s="56">
        <f>SUM(H38:H39)</f>
        <v>340385493</v>
      </c>
      <c r="I40" s="56">
        <f>SUM(I38:I39)</f>
        <v>346332785</v>
      </c>
      <c r="J40" s="56">
        <f>SUM(J38:J39)</f>
        <v>346332785</v>
      </c>
      <c r="K40" s="57">
        <f t="shared" si="17"/>
        <v>1</v>
      </c>
    </row>
    <row r="41" spans="1:12" ht="15.75" customHeight="1" x14ac:dyDescent="0.25">
      <c r="A41" s="28">
        <f t="shared" si="0"/>
        <v>37</v>
      </c>
      <c r="B41" s="102" t="s">
        <v>113</v>
      </c>
      <c r="C41" s="102"/>
      <c r="D41" s="72"/>
      <c r="E41" s="73">
        <f>E36+E37</f>
        <v>284346980</v>
      </c>
      <c r="F41" s="74">
        <f>F36+F37</f>
        <v>338832707.51999998</v>
      </c>
      <c r="G41" s="75">
        <f t="shared" ref="G41:J41" si="20">G36+G37</f>
        <v>339085493</v>
      </c>
      <c r="H41" s="75">
        <f t="shared" si="20"/>
        <v>340385493</v>
      </c>
      <c r="I41" s="75">
        <f t="shared" si="20"/>
        <v>346428798</v>
      </c>
      <c r="J41" s="75">
        <f t="shared" si="20"/>
        <v>346428798</v>
      </c>
      <c r="K41" s="76">
        <f t="shared" si="17"/>
        <v>1</v>
      </c>
      <c r="L41" s="17"/>
    </row>
    <row r="42" spans="1:12" ht="15.75" customHeight="1" x14ac:dyDescent="0.25">
      <c r="A42" s="28">
        <f t="shared" si="0"/>
        <v>38</v>
      </c>
      <c r="B42" s="103" t="s">
        <v>114</v>
      </c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2" x14ac:dyDescent="0.25">
      <c r="A43" s="28">
        <f t="shared" si="0"/>
        <v>39</v>
      </c>
      <c r="B43" s="7" t="s">
        <v>115</v>
      </c>
      <c r="C43" s="7" t="s">
        <v>116</v>
      </c>
      <c r="D43" s="6" t="s">
        <v>117</v>
      </c>
      <c r="E43" s="46">
        <f t="shared" ref="E43" si="21">E44+E54</f>
        <v>237110767</v>
      </c>
      <c r="F43" s="47">
        <f>F44+F54</f>
        <v>289114346</v>
      </c>
      <c r="G43" s="47">
        <f t="shared" ref="G43:J43" si="22">G44+G54</f>
        <v>289114346</v>
      </c>
      <c r="H43" s="47">
        <f t="shared" si="22"/>
        <v>289114346</v>
      </c>
      <c r="I43" s="47">
        <f t="shared" si="22"/>
        <v>291179330</v>
      </c>
      <c r="J43" s="47">
        <f t="shared" si="22"/>
        <v>284902437</v>
      </c>
      <c r="K43" s="48">
        <f>J43/I43</f>
        <v>0.97844320542945129</v>
      </c>
    </row>
    <row r="44" spans="1:12" x14ac:dyDescent="0.25">
      <c r="A44" s="28">
        <f t="shared" si="0"/>
        <v>40</v>
      </c>
      <c r="B44" s="9" t="s">
        <v>21</v>
      </c>
      <c r="C44" s="9" t="s">
        <v>118</v>
      </c>
      <c r="D44" s="8" t="s">
        <v>119</v>
      </c>
      <c r="E44" s="77">
        <f t="shared" ref="E44" si="23">SUM(E45:E53)</f>
        <v>231962113</v>
      </c>
      <c r="F44" s="78">
        <f>SUM(F45:F53)</f>
        <v>286344346</v>
      </c>
      <c r="G44" s="78">
        <f t="shared" ref="G44:J44" si="24">SUM(G45:G53)</f>
        <v>286344346</v>
      </c>
      <c r="H44" s="78">
        <f t="shared" si="24"/>
        <v>286344346</v>
      </c>
      <c r="I44" s="78">
        <f t="shared" si="24"/>
        <v>288409330</v>
      </c>
      <c r="J44" s="78">
        <f t="shared" si="24"/>
        <v>283617582</v>
      </c>
      <c r="K44" s="79">
        <f>J44/I44</f>
        <v>0.98338559990413621</v>
      </c>
    </row>
    <row r="45" spans="1:12" x14ac:dyDescent="0.25">
      <c r="A45" s="28">
        <f t="shared" si="0"/>
        <v>41</v>
      </c>
      <c r="B45" s="19" t="s">
        <v>120</v>
      </c>
      <c r="C45" s="14" t="s">
        <v>121</v>
      </c>
      <c r="D45" s="2" t="s">
        <v>122</v>
      </c>
      <c r="E45" s="41">
        <v>185205089</v>
      </c>
      <c r="F45" s="42">
        <f>'[1]Segéd mind'!G2</f>
        <v>235590926</v>
      </c>
      <c r="G45" s="43">
        <v>235590926</v>
      </c>
      <c r="H45" s="43">
        <v>235590926</v>
      </c>
      <c r="I45" s="43">
        <v>229561280</v>
      </c>
      <c r="J45" s="43">
        <v>227149788</v>
      </c>
      <c r="K45" s="44">
        <f>J45/I45</f>
        <v>0.98949521452398248</v>
      </c>
    </row>
    <row r="46" spans="1:12" x14ac:dyDescent="0.25">
      <c r="A46" s="28">
        <f t="shared" si="0"/>
        <v>42</v>
      </c>
      <c r="B46" s="19" t="s">
        <v>123</v>
      </c>
      <c r="C46" s="80" t="s">
        <v>250</v>
      </c>
      <c r="D46" s="81" t="s">
        <v>124</v>
      </c>
      <c r="E46" s="41">
        <v>22321500</v>
      </c>
      <c r="F46" s="42">
        <f>'[1]Segéd mind'!G4</f>
        <v>23685681</v>
      </c>
      <c r="G46" s="43">
        <v>23685681</v>
      </c>
      <c r="H46" s="43">
        <v>23685681</v>
      </c>
      <c r="I46" s="43">
        <v>30650735</v>
      </c>
      <c r="J46" s="43">
        <v>30650735</v>
      </c>
      <c r="K46" s="44">
        <f t="shared" ref="K46:K53" si="25">J46/I46</f>
        <v>1</v>
      </c>
    </row>
    <row r="47" spans="1:12" x14ac:dyDescent="0.25">
      <c r="A47" s="28">
        <f t="shared" si="0"/>
        <v>43</v>
      </c>
      <c r="B47" s="19" t="s">
        <v>125</v>
      </c>
      <c r="C47" s="80" t="s">
        <v>126</v>
      </c>
      <c r="D47" s="81" t="s">
        <v>127</v>
      </c>
      <c r="E47" s="41">
        <v>280681</v>
      </c>
      <c r="F47" s="42">
        <f>'[1]Segéd mind'!G5</f>
        <v>1100000</v>
      </c>
      <c r="G47" s="43">
        <v>1100000</v>
      </c>
      <c r="H47" s="43">
        <v>1100000</v>
      </c>
      <c r="I47" s="43">
        <v>946601</v>
      </c>
      <c r="J47" s="43">
        <v>0</v>
      </c>
      <c r="K47" s="44">
        <f t="shared" si="25"/>
        <v>0</v>
      </c>
    </row>
    <row r="48" spans="1:12" x14ac:dyDescent="0.25">
      <c r="A48" s="28">
        <f t="shared" si="0"/>
        <v>44</v>
      </c>
      <c r="B48" s="19" t="s">
        <v>128</v>
      </c>
      <c r="C48" s="80" t="s">
        <v>129</v>
      </c>
      <c r="D48" s="81" t="s">
        <v>130</v>
      </c>
      <c r="E48" s="41">
        <v>0</v>
      </c>
      <c r="F48" s="42">
        <f>'[1]Segéd mind'!G6</f>
        <v>4264800</v>
      </c>
      <c r="G48" s="43">
        <v>4264800</v>
      </c>
      <c r="H48" s="43">
        <v>4264800</v>
      </c>
      <c r="I48" s="43">
        <v>4264800</v>
      </c>
      <c r="J48" s="43">
        <v>4264800</v>
      </c>
      <c r="K48" s="44">
        <f t="shared" si="25"/>
        <v>1</v>
      </c>
    </row>
    <row r="49" spans="1:11" x14ac:dyDescent="0.25">
      <c r="A49" s="28">
        <f t="shared" si="0"/>
        <v>45</v>
      </c>
      <c r="B49" s="19" t="s">
        <v>131</v>
      </c>
      <c r="C49" s="80" t="s">
        <v>132</v>
      </c>
      <c r="D49" s="81" t="s">
        <v>133</v>
      </c>
      <c r="E49" s="41">
        <v>5824400</v>
      </c>
      <c r="F49" s="42">
        <f>'[1]Segéd mind'!G7</f>
        <v>2087550</v>
      </c>
      <c r="G49" s="43">
        <v>2087550</v>
      </c>
      <c r="H49" s="43">
        <v>2087550</v>
      </c>
      <c r="I49" s="43">
        <v>2087550</v>
      </c>
      <c r="J49" s="43">
        <v>2087550</v>
      </c>
      <c r="K49" s="44">
        <f t="shared" si="25"/>
        <v>1</v>
      </c>
    </row>
    <row r="50" spans="1:11" x14ac:dyDescent="0.25">
      <c r="A50" s="28">
        <f t="shared" si="0"/>
        <v>46</v>
      </c>
      <c r="B50" s="19" t="s">
        <v>134</v>
      </c>
      <c r="C50" s="14" t="s">
        <v>135</v>
      </c>
      <c r="D50" s="2" t="s">
        <v>136</v>
      </c>
      <c r="E50" s="41">
        <v>8851050</v>
      </c>
      <c r="F50" s="42">
        <f>'[1]Segéd mind'!G8</f>
        <v>10398460</v>
      </c>
      <c r="G50" s="43">
        <v>10398460</v>
      </c>
      <c r="H50" s="43">
        <v>10398460</v>
      </c>
      <c r="I50" s="43">
        <v>10398460</v>
      </c>
      <c r="J50" s="43">
        <v>9685574</v>
      </c>
      <c r="K50" s="44">
        <f t="shared" si="25"/>
        <v>0.93144311753855857</v>
      </c>
    </row>
    <row r="51" spans="1:11" x14ac:dyDescent="0.25">
      <c r="A51" s="28">
        <f t="shared" si="0"/>
        <v>47</v>
      </c>
      <c r="B51" s="19" t="s">
        <v>137</v>
      </c>
      <c r="C51" s="82" t="s">
        <v>138</v>
      </c>
      <c r="D51" s="83" t="s">
        <v>139</v>
      </c>
      <c r="E51" s="41">
        <v>5018296</v>
      </c>
      <c r="F51" s="42">
        <f>'[1]Segéd mind'!G10</f>
        <v>4941200</v>
      </c>
      <c r="G51" s="43">
        <v>4941200</v>
      </c>
      <c r="H51" s="43">
        <v>4941200</v>
      </c>
      <c r="I51" s="43">
        <v>5073800</v>
      </c>
      <c r="J51" s="43">
        <v>5073800</v>
      </c>
      <c r="K51" s="44">
        <f t="shared" si="25"/>
        <v>1</v>
      </c>
    </row>
    <row r="52" spans="1:11" x14ac:dyDescent="0.25">
      <c r="A52" s="28">
        <f t="shared" si="0"/>
        <v>48</v>
      </c>
      <c r="B52" s="19" t="s">
        <v>140</v>
      </c>
      <c r="C52" s="82" t="s">
        <v>141</v>
      </c>
      <c r="D52" s="83" t="s">
        <v>142</v>
      </c>
      <c r="E52" s="41">
        <v>211023</v>
      </c>
      <c r="F52" s="42">
        <f>'[1]Segéd mind'!G11</f>
        <v>900852</v>
      </c>
      <c r="G52" s="43">
        <v>900852</v>
      </c>
      <c r="H52" s="43">
        <v>900852</v>
      </c>
      <c r="I52" s="43">
        <v>900852</v>
      </c>
      <c r="J52" s="43">
        <v>180083</v>
      </c>
      <c r="K52" s="44">
        <f t="shared" si="25"/>
        <v>0.19990298073379423</v>
      </c>
    </row>
    <row r="53" spans="1:11" x14ac:dyDescent="0.25">
      <c r="A53" s="28">
        <f t="shared" si="0"/>
        <v>49</v>
      </c>
      <c r="B53" s="19" t="s">
        <v>143</v>
      </c>
      <c r="C53" s="82" t="s">
        <v>144</v>
      </c>
      <c r="D53" s="83" t="s">
        <v>145</v>
      </c>
      <c r="E53" s="41">
        <v>4250074</v>
      </c>
      <c r="F53" s="42">
        <f>'[1]Segéd mind'!G12</f>
        <v>3374877</v>
      </c>
      <c r="G53" s="43">
        <v>3374877</v>
      </c>
      <c r="H53" s="43">
        <v>3374877</v>
      </c>
      <c r="I53" s="43">
        <v>4525252</v>
      </c>
      <c r="J53" s="43">
        <v>4525252</v>
      </c>
      <c r="K53" s="44">
        <f t="shared" si="25"/>
        <v>1</v>
      </c>
    </row>
    <row r="54" spans="1:11" x14ac:dyDescent="0.25">
      <c r="A54" s="28">
        <f t="shared" si="0"/>
        <v>50</v>
      </c>
      <c r="B54" s="9" t="s">
        <v>41</v>
      </c>
      <c r="C54" s="7" t="s">
        <v>146</v>
      </c>
      <c r="D54" s="6" t="s">
        <v>147</v>
      </c>
      <c r="E54" s="37">
        <f t="shared" ref="E54" si="26">SUM(E55:E57)</f>
        <v>5148654</v>
      </c>
      <c r="F54" s="45">
        <f>SUM(F55:F57)</f>
        <v>2770000</v>
      </c>
      <c r="G54" s="39">
        <f t="shared" ref="G54:J54" si="27">SUM(G55:G57)</f>
        <v>2770000</v>
      </c>
      <c r="H54" s="39">
        <f t="shared" si="27"/>
        <v>2770000</v>
      </c>
      <c r="I54" s="39">
        <f t="shared" si="27"/>
        <v>2770000</v>
      </c>
      <c r="J54" s="39">
        <f t="shared" si="27"/>
        <v>1284855</v>
      </c>
      <c r="K54" s="40">
        <f>J54/I54</f>
        <v>0.46384657039711191</v>
      </c>
    </row>
    <row r="55" spans="1:11" x14ac:dyDescent="0.25">
      <c r="A55" s="28">
        <f t="shared" si="0"/>
        <v>51</v>
      </c>
      <c r="B55" s="19" t="s">
        <v>148</v>
      </c>
      <c r="C55" s="14" t="s">
        <v>149</v>
      </c>
      <c r="D55" s="2" t="s">
        <v>150</v>
      </c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71">
        <v>0</v>
      </c>
    </row>
    <row r="56" spans="1:11" x14ac:dyDescent="0.25">
      <c r="A56" s="28">
        <f t="shared" si="0"/>
        <v>52</v>
      </c>
      <c r="B56" s="19" t="s">
        <v>151</v>
      </c>
      <c r="C56" s="14" t="s">
        <v>152</v>
      </c>
      <c r="D56" s="2" t="s">
        <v>153</v>
      </c>
      <c r="E56" s="50">
        <v>1346300</v>
      </c>
      <c r="F56" s="51">
        <f>'[1]Segéd mind'!G14</f>
        <v>2400000</v>
      </c>
      <c r="G56" s="51">
        <v>2400000</v>
      </c>
      <c r="H56" s="51">
        <v>2400000</v>
      </c>
      <c r="I56" s="51">
        <v>2400000</v>
      </c>
      <c r="J56" s="51">
        <v>1264500</v>
      </c>
      <c r="K56" s="71">
        <f t="shared" ref="K56:K62" si="28">J56/I56</f>
        <v>0.52687499999999998</v>
      </c>
    </row>
    <row r="57" spans="1:11" x14ac:dyDescent="0.25">
      <c r="A57" s="28">
        <f t="shared" si="0"/>
        <v>53</v>
      </c>
      <c r="B57" s="19" t="s">
        <v>154</v>
      </c>
      <c r="C57" s="14" t="s">
        <v>155</v>
      </c>
      <c r="D57" s="2" t="s">
        <v>156</v>
      </c>
      <c r="E57" s="50">
        <v>3802354</v>
      </c>
      <c r="F57" s="51">
        <f>'[1]Segéd mind'!G15</f>
        <v>370000</v>
      </c>
      <c r="G57" s="51">
        <v>370000</v>
      </c>
      <c r="H57" s="51">
        <v>370000</v>
      </c>
      <c r="I57" s="51">
        <v>370000</v>
      </c>
      <c r="J57" s="51">
        <v>20355</v>
      </c>
      <c r="K57" s="71">
        <f t="shared" si="28"/>
        <v>5.5013513513513516E-2</v>
      </c>
    </row>
    <row r="58" spans="1:11" x14ac:dyDescent="0.25">
      <c r="A58" s="28">
        <f t="shared" si="0"/>
        <v>54</v>
      </c>
      <c r="B58" s="7" t="s">
        <v>44</v>
      </c>
      <c r="C58" s="7" t="s">
        <v>157</v>
      </c>
      <c r="D58" s="6" t="s">
        <v>158</v>
      </c>
      <c r="E58" s="37">
        <v>35134385</v>
      </c>
      <c r="F58" s="45">
        <f>'[1]Segéd mind'!G19</f>
        <v>37981480.519999996</v>
      </c>
      <c r="G58" s="39">
        <v>37981481</v>
      </c>
      <c r="H58" s="39">
        <v>37981481</v>
      </c>
      <c r="I58" s="39">
        <v>41897501</v>
      </c>
      <c r="J58" s="39">
        <v>41897501</v>
      </c>
      <c r="K58" s="40">
        <f t="shared" si="28"/>
        <v>1</v>
      </c>
    </row>
    <row r="59" spans="1:11" ht="19.5" customHeight="1" x14ac:dyDescent="0.25">
      <c r="A59" s="28">
        <f t="shared" si="0"/>
        <v>55</v>
      </c>
      <c r="B59" s="7" t="s">
        <v>58</v>
      </c>
      <c r="C59" s="7" t="s">
        <v>159</v>
      </c>
      <c r="D59" s="6" t="s">
        <v>160</v>
      </c>
      <c r="E59" s="46">
        <f t="shared" ref="E59" si="29">E60+E61+E62+E69+E72</f>
        <v>8725095</v>
      </c>
      <c r="F59" s="47">
        <f>F60+F61+F62+F69+F72</f>
        <v>11736881</v>
      </c>
      <c r="G59" s="47">
        <f t="shared" ref="G59:J59" si="30">G60+G61+G62+G69+G72</f>
        <v>11989666</v>
      </c>
      <c r="H59" s="47">
        <f t="shared" si="30"/>
        <v>13289666</v>
      </c>
      <c r="I59" s="47">
        <f t="shared" si="30"/>
        <v>13351967</v>
      </c>
      <c r="J59" s="47">
        <f t="shared" si="30"/>
        <v>11358952</v>
      </c>
      <c r="K59" s="48">
        <f t="shared" si="28"/>
        <v>0.85073248009076119</v>
      </c>
    </row>
    <row r="60" spans="1:11" ht="15.75" customHeight="1" x14ac:dyDescent="0.25">
      <c r="A60" s="28">
        <f t="shared" si="0"/>
        <v>56</v>
      </c>
      <c r="B60" s="14" t="s">
        <v>61</v>
      </c>
      <c r="C60" s="14" t="s">
        <v>161</v>
      </c>
      <c r="D60" s="2" t="s">
        <v>162</v>
      </c>
      <c r="E60" s="41">
        <v>557328</v>
      </c>
      <c r="F60" s="42">
        <v>0</v>
      </c>
      <c r="G60" s="43">
        <v>124683</v>
      </c>
      <c r="H60" s="43">
        <v>124683</v>
      </c>
      <c r="I60" s="43">
        <v>124683</v>
      </c>
      <c r="J60" s="43">
        <v>124683</v>
      </c>
      <c r="K60" s="44">
        <f t="shared" si="28"/>
        <v>1</v>
      </c>
    </row>
    <row r="61" spans="1:11" ht="16.5" customHeight="1" x14ac:dyDescent="0.25">
      <c r="A61" s="28">
        <f t="shared" si="0"/>
        <v>57</v>
      </c>
      <c r="B61" s="14" t="s">
        <v>64</v>
      </c>
      <c r="C61" s="14" t="s">
        <v>163</v>
      </c>
      <c r="D61" s="2" t="s">
        <v>164</v>
      </c>
      <c r="E61" s="41">
        <v>155409</v>
      </c>
      <c r="F61" s="42">
        <f>'[1]Segéd mind'!G22</f>
        <v>225000</v>
      </c>
      <c r="G61" s="43">
        <v>225000</v>
      </c>
      <c r="H61" s="43">
        <v>225000</v>
      </c>
      <c r="I61" s="43">
        <v>203638</v>
      </c>
      <c r="J61" s="43">
        <v>134409</v>
      </c>
      <c r="K61" s="44">
        <f t="shared" si="28"/>
        <v>0.66003889254461345</v>
      </c>
    </row>
    <row r="62" spans="1:11" s="27" customFormat="1" ht="16.5" customHeight="1" x14ac:dyDescent="0.25">
      <c r="A62" s="28">
        <f t="shared" si="0"/>
        <v>58</v>
      </c>
      <c r="B62" s="9" t="s">
        <v>67</v>
      </c>
      <c r="C62" s="9" t="s">
        <v>165</v>
      </c>
      <c r="D62" s="8" t="s">
        <v>166</v>
      </c>
      <c r="E62" s="37">
        <f t="shared" ref="E62" si="31">SUM(E63:E68)</f>
        <v>6929139</v>
      </c>
      <c r="F62" s="84">
        <f>SUM(F63:F68)</f>
        <v>9800881</v>
      </c>
      <c r="G62" s="39">
        <f t="shared" ref="G62:J62" si="32">SUM(G63:G68)</f>
        <v>9927507</v>
      </c>
      <c r="H62" s="39">
        <f t="shared" si="32"/>
        <v>11225622</v>
      </c>
      <c r="I62" s="39">
        <f t="shared" si="32"/>
        <v>11307161</v>
      </c>
      <c r="J62" s="39">
        <f t="shared" si="32"/>
        <v>10282377</v>
      </c>
      <c r="K62" s="40">
        <f t="shared" si="28"/>
        <v>0.90936858509399487</v>
      </c>
    </row>
    <row r="63" spans="1:11" x14ac:dyDescent="0.25">
      <c r="A63" s="28">
        <f t="shared" si="0"/>
        <v>59</v>
      </c>
      <c r="B63" s="19" t="s">
        <v>167</v>
      </c>
      <c r="C63" s="14" t="s">
        <v>168</v>
      </c>
      <c r="D63" s="2" t="s">
        <v>169</v>
      </c>
      <c r="E63" s="41">
        <v>0</v>
      </c>
      <c r="F63" s="42">
        <v>0</v>
      </c>
      <c r="G63" s="43">
        <v>0</v>
      </c>
      <c r="H63" s="43">
        <v>0</v>
      </c>
      <c r="I63" s="43">
        <v>0</v>
      </c>
      <c r="J63" s="43">
        <v>0</v>
      </c>
      <c r="K63" s="44">
        <v>0</v>
      </c>
    </row>
    <row r="64" spans="1:11" x14ac:dyDescent="0.25">
      <c r="A64" s="28">
        <f t="shared" si="0"/>
        <v>60</v>
      </c>
      <c r="B64" s="19" t="s">
        <v>170</v>
      </c>
      <c r="C64" s="14" t="s">
        <v>171</v>
      </c>
      <c r="D64" s="2" t="s">
        <v>172</v>
      </c>
      <c r="E64" s="41">
        <v>0</v>
      </c>
      <c r="F64" s="42">
        <v>0</v>
      </c>
      <c r="G64" s="43">
        <v>0</v>
      </c>
      <c r="H64" s="43">
        <v>0</v>
      </c>
      <c r="I64" s="43">
        <v>0</v>
      </c>
      <c r="J64" s="43">
        <v>0</v>
      </c>
      <c r="K64" s="44">
        <v>0</v>
      </c>
    </row>
    <row r="65" spans="1:11" x14ac:dyDescent="0.25">
      <c r="A65" s="28">
        <f t="shared" si="0"/>
        <v>61</v>
      </c>
      <c r="B65" s="19" t="s">
        <v>173</v>
      </c>
      <c r="C65" s="14" t="s">
        <v>174</v>
      </c>
      <c r="D65" s="2" t="s">
        <v>175</v>
      </c>
      <c r="E65" s="41">
        <v>0</v>
      </c>
      <c r="F65" s="42">
        <v>0</v>
      </c>
      <c r="G65" s="43">
        <v>0</v>
      </c>
      <c r="H65" s="43">
        <v>0</v>
      </c>
      <c r="I65" s="43">
        <v>0</v>
      </c>
      <c r="J65" s="43">
        <v>0</v>
      </c>
      <c r="K65" s="44">
        <v>0</v>
      </c>
    </row>
    <row r="66" spans="1:11" x14ac:dyDescent="0.25">
      <c r="A66" s="28">
        <f t="shared" si="0"/>
        <v>62</v>
      </c>
      <c r="B66" s="19" t="s">
        <v>176</v>
      </c>
      <c r="C66" s="14" t="s">
        <v>177</v>
      </c>
      <c r="D66" s="2" t="s">
        <v>178</v>
      </c>
      <c r="E66" s="41">
        <v>0</v>
      </c>
      <c r="F66" s="42">
        <v>0</v>
      </c>
      <c r="G66" s="43">
        <v>0</v>
      </c>
      <c r="H66" s="43">
        <v>0</v>
      </c>
      <c r="I66" s="43">
        <v>0</v>
      </c>
      <c r="J66" s="43">
        <v>0</v>
      </c>
      <c r="K66" s="44">
        <v>0</v>
      </c>
    </row>
    <row r="67" spans="1:11" x14ac:dyDescent="0.25">
      <c r="A67" s="28">
        <f t="shared" si="0"/>
        <v>63</v>
      </c>
      <c r="B67" s="19" t="s">
        <v>179</v>
      </c>
      <c r="C67" s="14" t="s">
        <v>180</v>
      </c>
      <c r="D67" s="2" t="s">
        <v>181</v>
      </c>
      <c r="E67" s="41">
        <v>522270</v>
      </c>
      <c r="F67" s="42">
        <f>'[1]Segéd mind'!G28</f>
        <v>2695861</v>
      </c>
      <c r="G67" s="43">
        <v>2569702</v>
      </c>
      <c r="H67" s="43">
        <v>2567817</v>
      </c>
      <c r="I67" s="43">
        <v>1994584</v>
      </c>
      <c r="J67" s="43">
        <v>969800</v>
      </c>
      <c r="K67" s="44">
        <f>J67/I67</f>
        <v>0.48621667475523717</v>
      </c>
    </row>
    <row r="68" spans="1:11" x14ac:dyDescent="0.25">
      <c r="A68" s="28">
        <f t="shared" si="0"/>
        <v>64</v>
      </c>
      <c r="B68" s="19" t="s">
        <v>182</v>
      </c>
      <c r="C68" s="14" t="s">
        <v>183</v>
      </c>
      <c r="D68" s="2" t="s">
        <v>184</v>
      </c>
      <c r="E68" s="41">
        <v>6406869</v>
      </c>
      <c r="F68" s="42">
        <f>'[1]Segéd mind'!G29</f>
        <v>7105020</v>
      </c>
      <c r="G68" s="43">
        <v>7357805</v>
      </c>
      <c r="H68" s="43">
        <v>8657805</v>
      </c>
      <c r="I68" s="43">
        <v>9312577</v>
      </c>
      <c r="J68" s="43">
        <v>9312577</v>
      </c>
      <c r="K68" s="44">
        <f>J68/I68</f>
        <v>1</v>
      </c>
    </row>
    <row r="69" spans="1:11" s="27" customFormat="1" ht="16.5" customHeight="1" x14ac:dyDescent="0.25">
      <c r="A69" s="28">
        <f t="shared" si="0"/>
        <v>65</v>
      </c>
      <c r="B69" s="20" t="s">
        <v>185</v>
      </c>
      <c r="C69" s="21" t="s">
        <v>186</v>
      </c>
      <c r="D69" s="6" t="s">
        <v>187</v>
      </c>
      <c r="E69" s="46">
        <f t="shared" ref="E69" si="33">E70+E71</f>
        <v>467758</v>
      </c>
      <c r="F69" s="13">
        <f>F70+F71</f>
        <v>1130000</v>
      </c>
      <c r="G69" s="47">
        <f t="shared" ref="G69:J69" si="34">G70+G71</f>
        <v>1130000</v>
      </c>
      <c r="H69" s="47">
        <f t="shared" si="34"/>
        <v>1130000</v>
      </c>
      <c r="I69" s="47">
        <f t="shared" si="34"/>
        <v>1130000</v>
      </c>
      <c r="J69" s="47">
        <f t="shared" si="34"/>
        <v>380661</v>
      </c>
      <c r="K69" s="48">
        <f>J69/I69</f>
        <v>0.33686814159292033</v>
      </c>
    </row>
    <row r="70" spans="1:11" x14ac:dyDescent="0.25">
      <c r="A70" s="28">
        <f t="shared" si="0"/>
        <v>66</v>
      </c>
      <c r="B70" s="19" t="s">
        <v>188</v>
      </c>
      <c r="C70" s="14" t="s">
        <v>189</v>
      </c>
      <c r="D70" s="2" t="s">
        <v>190</v>
      </c>
      <c r="E70" s="50">
        <v>467758</v>
      </c>
      <c r="F70" s="51">
        <f>'[1]Segéd mind'!G30</f>
        <v>1130000</v>
      </c>
      <c r="G70" s="51">
        <v>1130000</v>
      </c>
      <c r="H70" s="51">
        <v>1130000</v>
      </c>
      <c r="I70" s="51">
        <v>1130000</v>
      </c>
      <c r="J70" s="51">
        <v>380661</v>
      </c>
      <c r="K70" s="71">
        <f>J70/I70</f>
        <v>0.33686814159292033</v>
      </c>
    </row>
    <row r="71" spans="1:11" x14ac:dyDescent="0.25">
      <c r="A71" s="28">
        <f t="shared" ref="A71:A95" si="35">A70+1</f>
        <v>67</v>
      </c>
      <c r="B71" s="19" t="s">
        <v>191</v>
      </c>
      <c r="C71" s="14" t="s">
        <v>192</v>
      </c>
      <c r="D71" s="2" t="s">
        <v>193</v>
      </c>
      <c r="E71" s="41">
        <v>0</v>
      </c>
      <c r="F71" s="42">
        <f>'[1]Segéd mind'!G31</f>
        <v>0</v>
      </c>
      <c r="G71" s="43">
        <v>0</v>
      </c>
      <c r="H71" s="43">
        <v>0</v>
      </c>
      <c r="I71" s="43">
        <v>0</v>
      </c>
      <c r="J71" s="43">
        <v>0</v>
      </c>
      <c r="K71" s="71">
        <v>0</v>
      </c>
    </row>
    <row r="72" spans="1:11" s="27" customFormat="1" ht="18" customHeight="1" x14ac:dyDescent="0.25">
      <c r="A72" s="28">
        <f t="shared" si="35"/>
        <v>68</v>
      </c>
      <c r="B72" s="7" t="s">
        <v>194</v>
      </c>
      <c r="C72" s="7" t="s">
        <v>195</v>
      </c>
      <c r="D72" s="6" t="s">
        <v>196</v>
      </c>
      <c r="E72" s="46">
        <f t="shared" ref="E72" si="36">E73+E74+E75</f>
        <v>615461</v>
      </c>
      <c r="F72" s="47">
        <f>F73+F74+F75</f>
        <v>581000</v>
      </c>
      <c r="G72" s="47">
        <f t="shared" ref="G72:J72" si="37">G73+G74+G75</f>
        <v>582476</v>
      </c>
      <c r="H72" s="47">
        <f t="shared" si="37"/>
        <v>584361</v>
      </c>
      <c r="I72" s="47">
        <f t="shared" si="37"/>
        <v>586485</v>
      </c>
      <c r="J72" s="47">
        <f t="shared" si="37"/>
        <v>436822</v>
      </c>
      <c r="K72" s="48">
        <f>J72/I72</f>
        <v>0.74481359284551185</v>
      </c>
    </row>
    <row r="73" spans="1:11" x14ac:dyDescent="0.25">
      <c r="A73" s="28">
        <f t="shared" si="35"/>
        <v>69</v>
      </c>
      <c r="B73" s="19" t="s">
        <v>197</v>
      </c>
      <c r="C73" s="14" t="s">
        <v>198</v>
      </c>
      <c r="D73" s="2" t="s">
        <v>199</v>
      </c>
      <c r="E73" s="50">
        <v>447820</v>
      </c>
      <c r="F73" s="51">
        <f>'[1]Segéd mind'!G32</f>
        <v>576000</v>
      </c>
      <c r="G73" s="51">
        <v>576000</v>
      </c>
      <c r="H73" s="51">
        <v>576000</v>
      </c>
      <c r="I73" s="51">
        <v>573275</v>
      </c>
      <c r="J73" s="51">
        <v>423612</v>
      </c>
      <c r="K73" s="71">
        <f>J73/I73</f>
        <v>0.7389333217042432</v>
      </c>
    </row>
    <row r="74" spans="1:11" x14ac:dyDescent="0.25">
      <c r="A74" s="28">
        <f t="shared" si="35"/>
        <v>70</v>
      </c>
      <c r="B74" s="19" t="s">
        <v>200</v>
      </c>
      <c r="C74" s="14" t="s">
        <v>201</v>
      </c>
      <c r="D74" s="2" t="s">
        <v>202</v>
      </c>
      <c r="E74" s="50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71">
        <v>0</v>
      </c>
    </row>
    <row r="75" spans="1:11" x14ac:dyDescent="0.25">
      <c r="A75" s="28">
        <f t="shared" si="35"/>
        <v>71</v>
      </c>
      <c r="B75" s="19" t="s">
        <v>203</v>
      </c>
      <c r="C75" s="14" t="s">
        <v>204</v>
      </c>
      <c r="D75" s="2" t="s">
        <v>205</v>
      </c>
      <c r="E75" s="50">
        <v>167641</v>
      </c>
      <c r="F75" s="51">
        <f>'[1]Segéd mind'!G35</f>
        <v>5000</v>
      </c>
      <c r="G75" s="51">
        <v>6476</v>
      </c>
      <c r="H75" s="51">
        <v>8361</v>
      </c>
      <c r="I75" s="51">
        <v>13210</v>
      </c>
      <c r="J75" s="51">
        <v>13210</v>
      </c>
      <c r="K75" s="71">
        <f>J75/I75</f>
        <v>1</v>
      </c>
    </row>
    <row r="76" spans="1:11" x14ac:dyDescent="0.25">
      <c r="A76" s="28">
        <f t="shared" si="35"/>
        <v>72</v>
      </c>
      <c r="B76" s="6" t="s">
        <v>79</v>
      </c>
      <c r="C76" s="7" t="s">
        <v>206</v>
      </c>
      <c r="D76" s="6" t="s">
        <v>207</v>
      </c>
      <c r="E76" s="37">
        <v>0</v>
      </c>
      <c r="F76" s="45">
        <v>0</v>
      </c>
      <c r="G76" s="39">
        <v>0</v>
      </c>
      <c r="H76" s="39">
        <v>0</v>
      </c>
      <c r="I76" s="39">
        <v>0</v>
      </c>
      <c r="J76" s="39">
        <v>0</v>
      </c>
      <c r="K76" s="40">
        <v>0</v>
      </c>
    </row>
    <row r="77" spans="1:11" x14ac:dyDescent="0.25">
      <c r="A77" s="28">
        <f t="shared" si="35"/>
        <v>73</v>
      </c>
      <c r="B77" s="6" t="s">
        <v>84</v>
      </c>
      <c r="C77" s="7" t="s">
        <v>208</v>
      </c>
      <c r="D77" s="6" t="s">
        <v>209</v>
      </c>
      <c r="E77" s="37">
        <f>SUM(E79:E81)</f>
        <v>0</v>
      </c>
      <c r="F77" s="45">
        <f>SUM(F78:F81)</f>
        <v>0</v>
      </c>
      <c r="G77" s="39">
        <f>SUM(G79:G81)</f>
        <v>0</v>
      </c>
      <c r="H77" s="39">
        <f>SUM(H79:H81)</f>
        <v>0</v>
      </c>
      <c r="I77" s="39">
        <f>SUM(I79:I81)</f>
        <v>0</v>
      </c>
      <c r="J77" s="39">
        <v>0</v>
      </c>
      <c r="K77" s="40">
        <f>SUM(K79:K81)</f>
        <v>0</v>
      </c>
    </row>
    <row r="78" spans="1:11" x14ac:dyDescent="0.25">
      <c r="A78" s="28">
        <f t="shared" si="35"/>
        <v>74</v>
      </c>
      <c r="B78" s="19" t="s">
        <v>210</v>
      </c>
      <c r="C78" s="14" t="s">
        <v>211</v>
      </c>
      <c r="D78" s="2" t="s">
        <v>212</v>
      </c>
      <c r="E78" s="41">
        <v>0</v>
      </c>
      <c r="F78" s="42">
        <v>0</v>
      </c>
      <c r="G78" s="43">
        <v>0</v>
      </c>
      <c r="H78" s="43">
        <v>0</v>
      </c>
      <c r="I78" s="43">
        <v>0</v>
      </c>
      <c r="J78" s="43">
        <v>0</v>
      </c>
      <c r="K78" s="44">
        <v>0</v>
      </c>
    </row>
    <row r="79" spans="1:11" x14ac:dyDescent="0.25">
      <c r="A79" s="28">
        <f t="shared" si="35"/>
        <v>75</v>
      </c>
      <c r="B79" s="19" t="s">
        <v>213</v>
      </c>
      <c r="C79" s="14" t="s">
        <v>214</v>
      </c>
      <c r="D79" s="2" t="s">
        <v>215</v>
      </c>
      <c r="E79" s="41">
        <v>0</v>
      </c>
      <c r="F79" s="42">
        <v>0</v>
      </c>
      <c r="G79" s="43">
        <v>0</v>
      </c>
      <c r="H79" s="43">
        <v>0</v>
      </c>
      <c r="I79" s="43">
        <v>0</v>
      </c>
      <c r="J79" s="43">
        <v>0</v>
      </c>
      <c r="K79" s="44">
        <v>0</v>
      </c>
    </row>
    <row r="80" spans="1:11" x14ac:dyDescent="0.25">
      <c r="A80" s="28">
        <f t="shared" si="35"/>
        <v>76</v>
      </c>
      <c r="B80" s="19" t="s">
        <v>216</v>
      </c>
      <c r="C80" s="14" t="s">
        <v>217</v>
      </c>
      <c r="D80" s="2" t="s">
        <v>218</v>
      </c>
      <c r="E80" s="41">
        <v>0</v>
      </c>
      <c r="F80" s="42">
        <v>0</v>
      </c>
      <c r="G80" s="43">
        <v>0</v>
      </c>
      <c r="H80" s="43">
        <v>0</v>
      </c>
      <c r="I80" s="43">
        <v>0</v>
      </c>
      <c r="J80" s="43">
        <v>0</v>
      </c>
      <c r="K80" s="44">
        <v>0</v>
      </c>
    </row>
    <row r="81" spans="1:13" x14ac:dyDescent="0.25">
      <c r="A81" s="28">
        <f t="shared" si="35"/>
        <v>77</v>
      </c>
      <c r="B81" s="19" t="s">
        <v>219</v>
      </c>
      <c r="C81" s="14" t="s">
        <v>220</v>
      </c>
      <c r="D81" s="2" t="s">
        <v>221</v>
      </c>
      <c r="E81" s="41">
        <v>0</v>
      </c>
      <c r="F81" s="42">
        <v>0</v>
      </c>
      <c r="G81" s="43">
        <v>0</v>
      </c>
      <c r="H81" s="43">
        <v>0</v>
      </c>
      <c r="I81" s="43">
        <v>0</v>
      </c>
      <c r="J81" s="43">
        <v>0</v>
      </c>
      <c r="K81" s="44">
        <v>0</v>
      </c>
    </row>
    <row r="82" spans="1:13" x14ac:dyDescent="0.25">
      <c r="A82" s="28">
        <f t="shared" si="35"/>
        <v>78</v>
      </c>
      <c r="B82" s="85" t="s">
        <v>82</v>
      </c>
      <c r="C82" s="86" t="s">
        <v>222</v>
      </c>
      <c r="D82" s="85"/>
      <c r="E82" s="87">
        <f>E43+E58+E59+E76+E77</f>
        <v>280970247</v>
      </c>
      <c r="F82" s="88">
        <f>F43+F58+F59+F76+F77</f>
        <v>338832707.51999998</v>
      </c>
      <c r="G82" s="89">
        <f t="shared" ref="G82:J82" si="38">G43+G58+G59+G76+G77</f>
        <v>339085493</v>
      </c>
      <c r="H82" s="89">
        <f t="shared" si="38"/>
        <v>340385493</v>
      </c>
      <c r="I82" s="89">
        <f t="shared" si="38"/>
        <v>346428798</v>
      </c>
      <c r="J82" s="89">
        <f t="shared" si="38"/>
        <v>338158890</v>
      </c>
      <c r="K82" s="90">
        <f>J82/I82</f>
        <v>0.97612811623126094</v>
      </c>
    </row>
    <row r="83" spans="1:13" x14ac:dyDescent="0.25">
      <c r="A83" s="28">
        <f t="shared" si="35"/>
        <v>79</v>
      </c>
      <c r="B83" s="6" t="s">
        <v>223</v>
      </c>
      <c r="C83" s="91" t="s">
        <v>224</v>
      </c>
      <c r="D83" s="8" t="s">
        <v>225</v>
      </c>
      <c r="E83" s="92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8">
        <v>0</v>
      </c>
    </row>
    <row r="84" spans="1:13" x14ac:dyDescent="0.25">
      <c r="A84" s="28">
        <f t="shared" si="35"/>
        <v>80</v>
      </c>
      <c r="B84" s="6" t="s">
        <v>96</v>
      </c>
      <c r="C84" s="21" t="s">
        <v>226</v>
      </c>
      <c r="D84" s="6" t="s">
        <v>227</v>
      </c>
      <c r="E84" s="93">
        <v>0</v>
      </c>
      <c r="F84" s="94">
        <v>0</v>
      </c>
      <c r="G84" s="22">
        <v>0</v>
      </c>
      <c r="H84" s="22">
        <v>0</v>
      </c>
      <c r="I84" s="22">
        <v>0</v>
      </c>
      <c r="J84" s="22">
        <v>0</v>
      </c>
      <c r="K84" s="95">
        <v>0</v>
      </c>
    </row>
    <row r="85" spans="1:13" x14ac:dyDescent="0.25">
      <c r="A85" s="28">
        <f t="shared" si="35"/>
        <v>81</v>
      </c>
      <c r="B85" s="6" t="s">
        <v>102</v>
      </c>
      <c r="C85" s="21" t="s">
        <v>228</v>
      </c>
      <c r="D85" s="6" t="s">
        <v>229</v>
      </c>
      <c r="E85" s="93">
        <v>0</v>
      </c>
      <c r="F85" s="94">
        <v>0</v>
      </c>
      <c r="G85" s="22">
        <v>0</v>
      </c>
      <c r="H85" s="22">
        <v>0</v>
      </c>
      <c r="I85" s="22">
        <v>0</v>
      </c>
      <c r="J85" s="22">
        <v>0</v>
      </c>
      <c r="K85" s="95">
        <v>0</v>
      </c>
    </row>
    <row r="86" spans="1:13" x14ac:dyDescent="0.25">
      <c r="A86" s="28">
        <f t="shared" si="35"/>
        <v>82</v>
      </c>
      <c r="B86" s="52" t="s">
        <v>99</v>
      </c>
      <c r="C86" s="53" t="s">
        <v>230</v>
      </c>
      <c r="D86" s="52"/>
      <c r="E86" s="54">
        <f>SUM(E84:E85)</f>
        <v>0</v>
      </c>
      <c r="F86" s="55">
        <f>SUM(F83:F85)</f>
        <v>0</v>
      </c>
      <c r="G86" s="56">
        <f>SUM(G84:G85)</f>
        <v>0</v>
      </c>
      <c r="H86" s="56">
        <f>SUM(H84:H85)</f>
        <v>0</v>
      </c>
      <c r="I86" s="56">
        <v>0</v>
      </c>
      <c r="J86" s="56">
        <v>0</v>
      </c>
      <c r="K86" s="57">
        <f>SUM(K84:K85)</f>
        <v>0</v>
      </c>
    </row>
    <row r="87" spans="1:13" x14ac:dyDescent="0.25">
      <c r="A87" s="28">
        <f t="shared" si="35"/>
        <v>83</v>
      </c>
      <c r="B87" s="53"/>
      <c r="C87" s="53" t="s">
        <v>231</v>
      </c>
      <c r="D87" s="52"/>
      <c r="E87" s="54">
        <f t="shared" ref="E87" si="39">E82+E86</f>
        <v>280970247</v>
      </c>
      <c r="F87" s="55">
        <f>F82+F86</f>
        <v>338832707.51999998</v>
      </c>
      <c r="G87" s="56">
        <f t="shared" ref="G87:J87" si="40">G82+G86</f>
        <v>339085493</v>
      </c>
      <c r="H87" s="56">
        <f t="shared" si="40"/>
        <v>340385493</v>
      </c>
      <c r="I87" s="56">
        <f t="shared" si="40"/>
        <v>346428798</v>
      </c>
      <c r="J87" s="56">
        <f t="shared" si="40"/>
        <v>338158890</v>
      </c>
      <c r="K87" s="57">
        <f>J87/I87</f>
        <v>0.97612811623126094</v>
      </c>
    </row>
    <row r="88" spans="1:13" x14ac:dyDescent="0.25">
      <c r="A88" s="28">
        <f t="shared" si="35"/>
        <v>84</v>
      </c>
      <c r="B88" s="6" t="s">
        <v>232</v>
      </c>
      <c r="C88" s="7" t="s">
        <v>233</v>
      </c>
      <c r="D88" s="6" t="s">
        <v>234</v>
      </c>
      <c r="E88" s="46">
        <f t="shared" ref="E88" si="41">E89+E92+E93</f>
        <v>0</v>
      </c>
      <c r="F88" s="47">
        <f>F89+F92+F93</f>
        <v>0</v>
      </c>
      <c r="G88" s="47">
        <f t="shared" ref="G88" si="42">G89+G92+G93</f>
        <v>0</v>
      </c>
      <c r="H88" s="47">
        <v>0</v>
      </c>
      <c r="I88" s="47">
        <v>0</v>
      </c>
      <c r="J88" s="47">
        <v>0</v>
      </c>
      <c r="K88" s="48">
        <f>K89+K92+K93</f>
        <v>0</v>
      </c>
    </row>
    <row r="89" spans="1:13" x14ac:dyDescent="0.25">
      <c r="A89" s="28">
        <f t="shared" si="35"/>
        <v>85</v>
      </c>
      <c r="B89" s="20" t="s">
        <v>235</v>
      </c>
      <c r="C89" s="7" t="s">
        <v>236</v>
      </c>
      <c r="D89" s="6" t="s">
        <v>237</v>
      </c>
      <c r="E89" s="46">
        <f t="shared" ref="E89" si="43">E90+E91</f>
        <v>0</v>
      </c>
      <c r="F89" s="47">
        <f>F90+F91</f>
        <v>0</v>
      </c>
      <c r="G89" s="47">
        <f t="shared" ref="G89:J89" si="44">G90+G91</f>
        <v>0</v>
      </c>
      <c r="H89" s="47">
        <f t="shared" si="44"/>
        <v>0</v>
      </c>
      <c r="I89" s="47">
        <f t="shared" si="44"/>
        <v>0</v>
      </c>
      <c r="J89" s="47">
        <f t="shared" si="44"/>
        <v>0</v>
      </c>
      <c r="K89" s="79">
        <f>K90+K91</f>
        <v>0</v>
      </c>
    </row>
    <row r="90" spans="1:13" ht="18" customHeight="1" x14ac:dyDescent="0.25">
      <c r="A90" s="28">
        <f t="shared" si="35"/>
        <v>86</v>
      </c>
      <c r="B90" s="23" t="s">
        <v>238</v>
      </c>
      <c r="C90" s="14" t="s">
        <v>239</v>
      </c>
      <c r="D90" s="2"/>
      <c r="E90" s="50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71">
        <v>0</v>
      </c>
    </row>
    <row r="91" spans="1:13" ht="18" customHeight="1" x14ac:dyDescent="0.25">
      <c r="A91" s="28">
        <f t="shared" si="35"/>
        <v>87</v>
      </c>
      <c r="B91" s="23" t="s">
        <v>240</v>
      </c>
      <c r="C91" s="14" t="s">
        <v>241</v>
      </c>
      <c r="D91" s="2"/>
      <c r="E91" s="50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71">
        <v>0</v>
      </c>
    </row>
    <row r="92" spans="1:13" ht="18" customHeight="1" x14ac:dyDescent="0.25">
      <c r="A92" s="28">
        <f t="shared" si="35"/>
        <v>88</v>
      </c>
      <c r="B92" s="24" t="s">
        <v>242</v>
      </c>
      <c r="C92" s="7" t="s">
        <v>243</v>
      </c>
      <c r="D92" s="6" t="s">
        <v>244</v>
      </c>
      <c r="E92" s="46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79">
        <v>0</v>
      </c>
    </row>
    <row r="93" spans="1:13" ht="18" customHeight="1" x14ac:dyDescent="0.25">
      <c r="A93" s="28">
        <f t="shared" si="35"/>
        <v>89</v>
      </c>
      <c r="B93" s="20" t="s">
        <v>245</v>
      </c>
      <c r="C93" s="7" t="s">
        <v>246</v>
      </c>
      <c r="D93" s="6" t="s">
        <v>247</v>
      </c>
      <c r="E93" s="46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79">
        <v>0</v>
      </c>
    </row>
    <row r="94" spans="1:13" x14ac:dyDescent="0.25">
      <c r="A94" s="28">
        <f t="shared" si="35"/>
        <v>90</v>
      </c>
      <c r="B94" s="52" t="s">
        <v>111</v>
      </c>
      <c r="C94" s="53" t="s">
        <v>248</v>
      </c>
      <c r="D94" s="52"/>
      <c r="E94" s="54">
        <f>SUM(E92:E93)</f>
        <v>0</v>
      </c>
      <c r="F94" s="55">
        <f>F88</f>
        <v>0</v>
      </c>
      <c r="G94" s="56">
        <f>SUM(G92:G93)</f>
        <v>0</v>
      </c>
      <c r="H94" s="56">
        <f>SUM(H92:H93)</f>
        <v>0</v>
      </c>
      <c r="I94" s="56">
        <f>SUM(I92:I93)</f>
        <v>0</v>
      </c>
      <c r="J94" s="56">
        <f>SUM(J92:J93)</f>
        <v>0</v>
      </c>
      <c r="K94" s="57">
        <f>SUM(K92:K93)</f>
        <v>0</v>
      </c>
    </row>
    <row r="95" spans="1:13" ht="15" customHeight="1" x14ac:dyDescent="0.25">
      <c r="A95" s="28">
        <f t="shared" si="35"/>
        <v>91</v>
      </c>
      <c r="B95" s="104" t="s">
        <v>249</v>
      </c>
      <c r="C95" s="104"/>
      <c r="D95" s="96"/>
      <c r="E95" s="97">
        <f t="shared" ref="E95" si="45">E87+E88</f>
        <v>280970247</v>
      </c>
      <c r="F95" s="98">
        <f>F87+F88</f>
        <v>338832707.51999998</v>
      </c>
      <c r="G95" s="99">
        <f t="shared" ref="G95:J95" si="46">G87+G88</f>
        <v>339085493</v>
      </c>
      <c r="H95" s="99">
        <f t="shared" si="46"/>
        <v>340385493</v>
      </c>
      <c r="I95" s="99">
        <f t="shared" si="46"/>
        <v>346428798</v>
      </c>
      <c r="J95" s="99">
        <f t="shared" si="46"/>
        <v>338158890</v>
      </c>
      <c r="K95" s="100">
        <f>J95/I95</f>
        <v>0.97612811623126094</v>
      </c>
      <c r="M95" s="17"/>
    </row>
    <row r="96" spans="1:13" x14ac:dyDescent="0.25">
      <c r="J96" s="17"/>
    </row>
  </sheetData>
  <mergeCells count="9">
    <mergeCell ref="B41:C41"/>
    <mergeCell ref="B42:K42"/>
    <mergeCell ref="B95:C95"/>
    <mergeCell ref="A1:K1"/>
    <mergeCell ref="A2:K2"/>
    <mergeCell ref="A4:A5"/>
    <mergeCell ref="B4:B5"/>
    <mergeCell ref="C4:C5"/>
    <mergeCell ref="B6:K6"/>
  </mergeCells>
  <pageMargins left="0.7" right="0.7" top="0.75" bottom="0.75" header="0.3" footer="0.3"/>
  <pageSetup paperSize="9" scale="47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Tihany</dc:creator>
  <cp:lastModifiedBy>User</cp:lastModifiedBy>
  <dcterms:created xsi:type="dcterms:W3CDTF">2024-04-26T09:39:24Z</dcterms:created>
  <dcterms:modified xsi:type="dcterms:W3CDTF">2026-05-15T10:33:22Z</dcterms:modified>
</cp:coreProperties>
</file>