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ő\Documents\mentés\2026. előterjesztések\szeptember\"/>
    </mc:Choice>
  </mc:AlternateContent>
  <xr:revisionPtr revIDLastSave="0" documentId="8_{B596E1FF-86EE-4E5F-9B7D-E0C538C32026}" xr6:coauthVersionLast="47" xr6:coauthVersionMax="47" xr10:uidLastSave="{00000000-0000-0000-0000-000000000000}"/>
  <bookViews>
    <workbookView xWindow="3240" yWindow="3240" windowWidth="17280" windowHeight="8880" activeTab="2" xr2:uid="{00000000-000D-0000-FFFF-FFFF00000000}"/>
  </bookViews>
  <sheets>
    <sheet name="Előlap" sheetId="1" r:id="rId1"/>
    <sheet name="Összesítő" sheetId="2" r:id="rId2"/>
    <sheet name="B_SZV_1A" sheetId="3" r:id="rId3"/>
    <sheet name="adat" sheetId="7" r:id="rId4"/>
    <sheet name="Kitöltési útmutató" sheetId="4" r:id="rId5"/>
    <sheet name="Megjegyzés" sheetId="5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4" i="3" l="1"/>
  <c r="CD4" i="3"/>
  <c r="CC4" i="3"/>
  <c r="CB4" i="3"/>
  <c r="CA4" i="3"/>
  <c r="BZ4" i="3"/>
  <c r="BY4" i="3"/>
  <c r="BX4" i="3"/>
  <c r="BW4" i="3"/>
  <c r="BV4" i="3"/>
  <c r="BO4" i="3"/>
  <c r="BS4" i="3" s="1"/>
  <c r="BN4" i="3"/>
  <c r="BP4" i="3" s="1"/>
  <c r="BM4" i="3"/>
  <c r="BK4" i="3"/>
  <c r="BL4" i="3" s="1"/>
  <c r="BJ4" i="3"/>
  <c r="BH4" i="3"/>
  <c r="BA4" i="3"/>
  <c r="AZ4" i="3"/>
  <c r="H4" i="3" s="1"/>
  <c r="AX4" i="3"/>
  <c r="AR4" i="3"/>
  <c r="AD4" i="3"/>
  <c r="BF4" i="3" s="1"/>
  <c r="BG4" i="3" s="1"/>
  <c r="K4" i="3"/>
  <c r="J4" i="3"/>
  <c r="I4" i="3"/>
  <c r="F4" i="3"/>
  <c r="AC6" i="7"/>
  <c r="AC5" i="7"/>
  <c r="AC4" i="7"/>
  <c r="AC3" i="7"/>
  <c r="AC2" i="7"/>
  <c r="CE3" i="3"/>
  <c r="CD3" i="3"/>
  <c r="CC3" i="3"/>
  <c r="CB3" i="3"/>
  <c r="CA3" i="3"/>
  <c r="BZ3" i="3"/>
  <c r="BY3" i="3"/>
  <c r="BX3" i="3"/>
  <c r="BW3" i="3"/>
  <c r="BV3" i="3"/>
  <c r="BO3" i="3"/>
  <c r="BN3" i="3"/>
  <c r="BP3" i="3" s="1"/>
  <c r="BK3" i="3"/>
  <c r="BJ3" i="3"/>
  <c r="BM3" i="3" s="1"/>
  <c r="BH3" i="3"/>
  <c r="BI3" i="3" s="1"/>
  <c r="BG3" i="3"/>
  <c r="BA3" i="3"/>
  <c r="AZ3" i="3"/>
  <c r="AS45" i="2" s="1"/>
  <c r="AX3" i="3"/>
  <c r="AR3" i="3"/>
  <c r="AD3" i="3"/>
  <c r="BF3" i="3" s="1"/>
  <c r="K3" i="3"/>
  <c r="J3" i="3"/>
  <c r="I3" i="3"/>
  <c r="F3" i="3"/>
  <c r="AC40" i="2" s="1"/>
  <c r="AV9" i="2"/>
  <c r="B8" i="1"/>
  <c r="B7" i="1"/>
  <c r="AR32" i="2" l="1"/>
  <c r="G32" i="2" s="1"/>
  <c r="AE25" i="2"/>
  <c r="AV26" i="2"/>
  <c r="AV34" i="2"/>
  <c r="AK4" i="2"/>
  <c r="U8" i="2"/>
  <c r="AV10" i="2"/>
  <c r="AT13" i="2"/>
  <c r="W18" i="2"/>
  <c r="X22" i="2"/>
  <c r="T28" i="2"/>
  <c r="AU35" i="2"/>
  <c r="AS44" i="2"/>
  <c r="P25" i="2"/>
  <c r="AU12" i="2"/>
  <c r="AU17" i="2"/>
  <c r="K8" i="2"/>
  <c r="S8" i="2"/>
  <c r="AS21" i="2"/>
  <c r="AS4" i="2"/>
  <c r="AT18" i="2"/>
  <c r="AK36" i="2"/>
  <c r="AT45" i="2"/>
  <c r="AU6" i="2"/>
  <c r="O28" i="2"/>
  <c r="AR20" i="2"/>
  <c r="G20" i="2" s="1"/>
  <c r="AS40" i="2"/>
  <c r="T17" i="2"/>
  <c r="V10" i="2"/>
  <c r="AT17" i="2"/>
  <c r="AV6" i="2"/>
  <c r="AU34" i="2"/>
  <c r="T18" i="2"/>
  <c r="AT43" i="2"/>
  <c r="AS13" i="2"/>
  <c r="AU43" i="2"/>
  <c r="AA22" i="2"/>
  <c r="AT4" i="2"/>
  <c r="AG11" i="2"/>
  <c r="AU18" i="2"/>
  <c r="AB22" i="2"/>
  <c r="AV28" i="2"/>
  <c r="AS36" i="2"/>
  <c r="AI46" i="2"/>
  <c r="AU8" i="2"/>
  <c r="AT14" i="2"/>
  <c r="AT29" i="2"/>
  <c r="U9" i="2"/>
  <c r="AI23" i="2"/>
  <c r="T10" i="2"/>
  <c r="AS20" i="2"/>
  <c r="J43" i="2"/>
  <c r="AV12" i="2"/>
  <c r="AR13" i="2"/>
  <c r="G13" i="2" s="1"/>
  <c r="AS27" i="2"/>
  <c r="V18" i="2"/>
  <c r="AT35" i="2"/>
  <c r="AS8" i="2"/>
  <c r="AU13" i="2"/>
  <c r="AV13" i="2"/>
  <c r="V9" i="2"/>
  <c r="AV14" i="2"/>
  <c r="W19" i="2"/>
  <c r="AV36" i="2"/>
  <c r="AS5" i="2"/>
  <c r="W9" i="2"/>
  <c r="AV11" i="2"/>
  <c r="AV15" i="2"/>
  <c r="AA19" i="2"/>
  <c r="AK23" i="2"/>
  <c r="U31" i="2"/>
  <c r="AB38" i="2"/>
  <c r="V19" i="2"/>
  <c r="AU36" i="2"/>
  <c r="AI5" i="2"/>
  <c r="AT11" i="2"/>
  <c r="AV29" i="2"/>
  <c r="AT5" i="2"/>
  <c r="AS9" i="2"/>
  <c r="AJ12" i="2"/>
  <c r="P16" i="2"/>
  <c r="AS19" i="2"/>
  <c r="AS23" i="2"/>
  <c r="W31" i="2"/>
  <c r="AG38" i="2"/>
  <c r="S17" i="2"/>
  <c r="K41" i="2"/>
  <c r="AT20" i="2"/>
  <c r="AU20" i="2"/>
  <c r="AT10" i="2"/>
  <c r="V11" i="2"/>
  <c r="AS28" i="2"/>
  <c r="AT8" i="2"/>
  <c r="AU4" i="2"/>
  <c r="AS6" i="2"/>
  <c r="AS12" i="2"/>
  <c r="O25" i="2"/>
  <c r="AT6" i="2"/>
  <c r="AT12" i="2"/>
  <c r="AS32" i="2"/>
  <c r="AT34" i="2"/>
  <c r="AG10" i="2"/>
  <c r="K43" i="2"/>
  <c r="AV20" i="2"/>
  <c r="AU10" i="2"/>
  <c r="AI11" i="2"/>
  <c r="AV18" i="2"/>
  <c r="AS22" i="2"/>
  <c r="AT36" i="2"/>
  <c r="AV4" i="2"/>
  <c r="AS11" i="2"/>
  <c r="AU14" i="2"/>
  <c r="AV22" i="2"/>
  <c r="AU29" i="2"/>
  <c r="AU5" i="2"/>
  <c r="AT9" i="2"/>
  <c r="AK12" i="2"/>
  <c r="R16" i="2"/>
  <c r="AV19" i="2"/>
  <c r="AT23" i="2"/>
  <c r="AS31" i="2"/>
  <c r="AU38" i="2"/>
  <c r="AV5" i="2"/>
  <c r="AU9" i="2"/>
  <c r="AR12" i="2"/>
  <c r="G12" i="2" s="1"/>
  <c r="R17" i="2"/>
  <c r="AI20" i="2"/>
  <c r="AU23" i="2"/>
  <c r="AT31" i="2"/>
  <c r="AU39" i="2"/>
  <c r="AA18" i="2"/>
  <c r="V28" i="2"/>
  <c r="X8" i="2"/>
  <c r="S15" i="2"/>
  <c r="AR19" i="2"/>
  <c r="G19" i="2" s="1"/>
  <c r="AI25" i="2"/>
  <c r="Q30" i="2"/>
  <c r="AC33" i="2"/>
  <c r="AC35" i="2"/>
  <c r="T37" i="2"/>
  <c r="T39" i="2"/>
  <c r="U41" i="2"/>
  <c r="O4" i="2"/>
  <c r="J6" i="2"/>
  <c r="AC8" i="2"/>
  <c r="AR10" i="2"/>
  <c r="G10" i="2" s="1"/>
  <c r="R14" i="2"/>
  <c r="V16" i="2"/>
  <c r="AK18" i="2"/>
  <c r="T21" i="2"/>
  <c r="T24" i="2"/>
  <c r="AJ25" i="2"/>
  <c r="AD27" i="2"/>
  <c r="R30" i="2"/>
  <c r="AD33" i="2"/>
  <c r="AH35" i="2"/>
  <c r="W37" i="2"/>
  <c r="W39" i="2"/>
  <c r="AA41" i="2"/>
  <c r="P4" i="2"/>
  <c r="L5" i="2"/>
  <c r="K6" i="2"/>
  <c r="W7" i="2"/>
  <c r="AJ8" i="2"/>
  <c r="AR9" i="2"/>
  <c r="G9" i="2" s="1"/>
  <c r="AS10" i="2"/>
  <c r="AU11" i="2"/>
  <c r="P13" i="2"/>
  <c r="S14" i="2"/>
  <c r="U15" i="2"/>
  <c r="AA16" i="2"/>
  <c r="AJ17" i="2"/>
  <c r="AR18" i="2"/>
  <c r="G18" i="2" s="1"/>
  <c r="AT19" i="2"/>
  <c r="V21" i="2"/>
  <c r="AT22" i="2"/>
  <c r="V24" i="2"/>
  <c r="AK25" i="2"/>
  <c r="AE27" i="2"/>
  <c r="AT28" i="2"/>
  <c r="AG30" i="2"/>
  <c r="AU31" i="2"/>
  <c r="AE33" i="2"/>
  <c r="AR35" i="2"/>
  <c r="G35" i="2" s="1"/>
  <c r="X37" i="2"/>
  <c r="AE39" i="2"/>
  <c r="AV41" i="2"/>
  <c r="V8" i="2"/>
  <c r="K27" i="2"/>
  <c r="J7" i="2"/>
  <c r="AH31" i="2"/>
  <c r="S41" i="2"/>
  <c r="AK10" i="2"/>
  <c r="K5" i="2"/>
  <c r="U7" i="2"/>
  <c r="AK9" i="2"/>
  <c r="T15" i="2"/>
  <c r="AH17" i="2"/>
  <c r="Q4" i="2"/>
  <c r="N5" i="2"/>
  <c r="L6" i="2"/>
  <c r="X7" i="2"/>
  <c r="AR8" i="2"/>
  <c r="G8" i="2" s="1"/>
  <c r="R13" i="2"/>
  <c r="T14" i="2"/>
  <c r="V15" i="2"/>
  <c r="AH16" i="2"/>
  <c r="AK17" i="2"/>
  <c r="AS18" i="2"/>
  <c r="AU19" i="2"/>
  <c r="W21" i="2"/>
  <c r="AU22" i="2"/>
  <c r="W24" i="2"/>
  <c r="AV25" i="2"/>
  <c r="AF27" i="2"/>
  <c r="AU28" i="2"/>
  <c r="AI30" i="2"/>
  <c r="L32" i="2"/>
  <c r="AV33" i="2"/>
  <c r="AS35" i="2"/>
  <c r="AB37" i="2"/>
  <c r="AS39" i="2"/>
  <c r="L42" i="2"/>
  <c r="L44" i="2"/>
  <c r="AR46" i="2"/>
  <c r="AI10" i="2"/>
  <c r="P41" i="2"/>
  <c r="J5" i="2"/>
  <c r="U28" i="2"/>
  <c r="S16" i="2"/>
  <c r="AG22" i="2"/>
  <c r="AA33" i="2"/>
  <c r="P39" i="2"/>
  <c r="W8" i="2"/>
  <c r="V17" i="2"/>
  <c r="AH25" i="2"/>
  <c r="AB33" i="2"/>
  <c r="S39" i="2"/>
  <c r="AA17" i="2"/>
  <c r="AI22" i="2"/>
  <c r="O5" i="2"/>
  <c r="AH15" i="2"/>
  <c r="AB7" i="2"/>
  <c r="T13" i="2"/>
  <c r="AD24" i="2"/>
  <c r="V29" i="2"/>
  <c r="AI37" i="2"/>
  <c r="AB5" i="2"/>
  <c r="U13" i="2"/>
  <c r="S20" i="2"/>
  <c r="P23" i="2"/>
  <c r="S26" i="2"/>
  <c r="AT27" i="2"/>
  <c r="X29" i="2"/>
  <c r="AR30" i="2"/>
  <c r="G30" i="2" s="1"/>
  <c r="P32" i="2"/>
  <c r="N34" i="2"/>
  <c r="AV35" i="2"/>
  <c r="AS37" i="2"/>
  <c r="Q40" i="2"/>
  <c r="S42" i="2"/>
  <c r="AU44" i="2"/>
  <c r="AE4" i="2"/>
  <c r="AC5" i="2"/>
  <c r="AB6" i="2"/>
  <c r="AS7" i="2"/>
  <c r="AV8" i="2"/>
  <c r="O10" i="2"/>
  <c r="Q11" i="2"/>
  <c r="T12" i="2"/>
  <c r="V13" i="2"/>
  <c r="AJ14" i="2"/>
  <c r="AR15" i="2"/>
  <c r="G15" i="2" s="1"/>
  <c r="AS16" i="2"/>
  <c r="AV17" i="2"/>
  <c r="P19" i="2"/>
  <c r="T20" i="2"/>
  <c r="AT21" i="2"/>
  <c r="Q23" i="2"/>
  <c r="AS24" i="2"/>
  <c r="X26" i="2"/>
  <c r="AU27" i="2"/>
  <c r="AA29" i="2"/>
  <c r="AS30" i="2"/>
  <c r="Q32" i="2"/>
  <c r="Q34" i="2"/>
  <c r="X36" i="2"/>
  <c r="AT37" i="2"/>
  <c r="R40" i="2"/>
  <c r="X42" i="2"/>
  <c r="AV44" i="2"/>
  <c r="AR23" i="2"/>
  <c r="G23" i="2" s="1"/>
  <c r="X31" i="2"/>
  <c r="O41" i="2"/>
  <c r="AK11" i="2"/>
  <c r="U17" i="2"/>
  <c r="J30" i="2"/>
  <c r="AJ10" i="2"/>
  <c r="T16" i="2"/>
  <c r="AH22" i="2"/>
  <c r="AA27" i="2"/>
  <c r="J35" i="2"/>
  <c r="AJ9" i="2"/>
  <c r="U16" i="2"/>
  <c r="AR28" i="2"/>
  <c r="G28" i="2" s="1"/>
  <c r="AA7" i="2"/>
  <c r="O12" i="2"/>
  <c r="AR17" i="2"/>
  <c r="G17" i="2" s="1"/>
  <c r="X21" i="2"/>
  <c r="AG27" i="2"/>
  <c r="N32" i="2"/>
  <c r="AD37" i="2"/>
  <c r="N42" i="2"/>
  <c r="W6" i="2"/>
  <c r="V14" i="2"/>
  <c r="AA21" i="2"/>
  <c r="O32" i="2"/>
  <c r="Q42" i="2"/>
  <c r="AH14" i="2"/>
  <c r="AF4" i="2"/>
  <c r="AD5" i="2"/>
  <c r="AC6" i="2"/>
  <c r="AT7" i="2"/>
  <c r="Q9" i="2"/>
  <c r="Q10" i="2"/>
  <c r="R11" i="2"/>
  <c r="U12" i="2"/>
  <c r="AH13" i="2"/>
  <c r="AK14" i="2"/>
  <c r="AS15" i="2"/>
  <c r="AT16" i="2"/>
  <c r="P18" i="2"/>
  <c r="R19" i="2"/>
  <c r="U20" i="2"/>
  <c r="AU21" i="2"/>
  <c r="R23" i="2"/>
  <c r="K25" i="2"/>
  <c r="AA26" i="2"/>
  <c r="AV27" i="2"/>
  <c r="AB29" i="2"/>
  <c r="AU30" i="2"/>
  <c r="AG32" i="2"/>
  <c r="R34" i="2"/>
  <c r="AA36" i="2"/>
  <c r="R38" i="2"/>
  <c r="U40" i="2"/>
  <c r="AT42" i="2"/>
  <c r="J45" i="2"/>
  <c r="BB3" i="3"/>
  <c r="AE3" i="3" s="1"/>
  <c r="AR11" i="2"/>
  <c r="G11" i="2" s="1"/>
  <c r="AK19" i="2"/>
  <c r="AK28" i="2"/>
  <c r="V43" i="2"/>
  <c r="N4" i="2"/>
  <c r="P14" i="2"/>
  <c r="P6" i="2"/>
  <c r="U14" i="2"/>
  <c r="P26" i="2"/>
  <c r="J34" i="2"/>
  <c r="R5" i="2"/>
  <c r="AJ15" i="2"/>
  <c r="N23" i="2"/>
  <c r="L34" i="2"/>
  <c r="AA6" i="2"/>
  <c r="S12" i="2"/>
  <c r="AE5" i="2"/>
  <c r="S9" i="2"/>
  <c r="T11" i="2"/>
  <c r="V12" i="2"/>
  <c r="AJ13" i="2"/>
  <c r="AV16" i="2"/>
  <c r="V20" i="2"/>
  <c r="L25" i="2"/>
  <c r="K28" i="2"/>
  <c r="AC29" i="2"/>
  <c r="AI32" i="2"/>
  <c r="S34" i="2"/>
  <c r="AD36" i="2"/>
  <c r="U38" i="2"/>
  <c r="W40" i="2"/>
  <c r="AU42" i="2"/>
  <c r="AK45" i="2"/>
  <c r="BC3" i="3"/>
  <c r="BE3" i="3" s="1"/>
  <c r="J27" i="2"/>
  <c r="I27" i="2" s="1"/>
  <c r="T33" i="2"/>
  <c r="O43" i="2"/>
  <c r="J4" i="2"/>
  <c r="AA9" i="2"/>
  <c r="P15" i="2"/>
  <c r="AH19" i="2"/>
  <c r="AG25" i="2"/>
  <c r="AE31" i="2"/>
  <c r="Q43" i="2"/>
  <c r="L4" i="2"/>
  <c r="AH9" i="2"/>
  <c r="R15" i="2"/>
  <c r="AH18" i="2"/>
  <c r="P30" i="2"/>
  <c r="N7" i="2"/>
  <c r="AJ18" i="2"/>
  <c r="AC27" i="2"/>
  <c r="T4" i="2"/>
  <c r="S13" i="2"/>
  <c r="AJ16" i="2"/>
  <c r="AC24" i="2"/>
  <c r="AJ30" i="2"/>
  <c r="AR44" i="2"/>
  <c r="G44" i="2" s="1"/>
  <c r="AB4" i="2"/>
  <c r="R12" i="2"/>
  <c r="AK16" i="2"/>
  <c r="P20" i="2"/>
  <c r="R26" i="2"/>
  <c r="AK30" i="2"/>
  <c r="N40" i="2"/>
  <c r="AD4" i="2"/>
  <c r="AE7" i="2"/>
  <c r="O11" i="2"/>
  <c r="AK15" i="2"/>
  <c r="AR16" i="2"/>
  <c r="G16" i="2" s="1"/>
  <c r="AE24" i="2"/>
  <c r="AG4" i="2"/>
  <c r="AD6" i="2"/>
  <c r="AU7" i="2"/>
  <c r="R10" i="2"/>
  <c r="AR14" i="2"/>
  <c r="G14" i="2" s="1"/>
  <c r="AT15" i="2"/>
  <c r="R18" i="2"/>
  <c r="T19" i="2"/>
  <c r="AV21" i="2"/>
  <c r="S23" i="2"/>
  <c r="AT26" i="2"/>
  <c r="AV30" i="2"/>
  <c r="AH4" i="2"/>
  <c r="AF5" i="2"/>
  <c r="AG6" i="2"/>
  <c r="AV7" i="2"/>
  <c r="T9" i="2"/>
  <c r="S10" i="2"/>
  <c r="U11" i="2"/>
  <c r="AG12" i="2"/>
  <c r="AK13" i="2"/>
  <c r="AS14" i="2"/>
  <c r="AU15" i="2"/>
  <c r="P17" i="2"/>
  <c r="S18" i="2"/>
  <c r="U19" i="2"/>
  <c r="W20" i="2"/>
  <c r="J22" i="2"/>
  <c r="T23" i="2"/>
  <c r="N25" i="2"/>
  <c r="AU26" i="2"/>
  <c r="N28" i="2"/>
  <c r="AS29" i="2"/>
  <c r="S31" i="2"/>
  <c r="AJ32" i="2"/>
  <c r="AJ34" i="2"/>
  <c r="AF36" i="2"/>
  <c r="V38" i="2"/>
  <c r="AV42" i="2"/>
  <c r="I43" i="2"/>
  <c r="AF46" i="2"/>
  <c r="O46" i="2"/>
  <c r="AH45" i="2"/>
  <c r="Q45" i="2"/>
  <c r="AJ44" i="2"/>
  <c r="S44" i="2"/>
  <c r="U43" i="2"/>
  <c r="W42" i="2"/>
  <c r="AB40" i="2"/>
  <c r="J40" i="2"/>
  <c r="AD39" i="2"/>
  <c r="L39" i="2"/>
  <c r="AF38" i="2"/>
  <c r="O38" i="2"/>
  <c r="AH37" i="2"/>
  <c r="Q37" i="2"/>
  <c r="AJ36" i="2"/>
  <c r="S36" i="2"/>
  <c r="U35" i="2"/>
  <c r="W34" i="2"/>
  <c r="AB32" i="2"/>
  <c r="J32" i="2"/>
  <c r="AD31" i="2"/>
  <c r="L31" i="2"/>
  <c r="AF30" i="2"/>
  <c r="O30" i="2"/>
  <c r="AH29" i="2"/>
  <c r="Q29" i="2"/>
  <c r="AJ28" i="2"/>
  <c r="S28" i="2"/>
  <c r="U27" i="2"/>
  <c r="W26" i="2"/>
  <c r="AB24" i="2"/>
  <c r="J24" i="2"/>
  <c r="I24" i="2" s="1"/>
  <c r="AD23" i="2"/>
  <c r="L23" i="2"/>
  <c r="AF22" i="2"/>
  <c r="O22" i="2"/>
  <c r="AH21" i="2"/>
  <c r="Q21" i="2"/>
  <c r="AJ20" i="2"/>
  <c r="BC4" i="3"/>
  <c r="AE46" i="2"/>
  <c r="N46" i="2"/>
  <c r="AG45" i="2"/>
  <c r="P45" i="2"/>
  <c r="AI44" i="2"/>
  <c r="R44" i="2"/>
  <c r="AK43" i="2"/>
  <c r="T43" i="2"/>
  <c r="AR42" i="2"/>
  <c r="G42" i="2" s="1"/>
  <c r="V42" i="2"/>
  <c r="X41" i="2"/>
  <c r="AA40" i="2"/>
  <c r="AC39" i="2"/>
  <c r="K39" i="2"/>
  <c r="AE38" i="2"/>
  <c r="N38" i="2"/>
  <c r="AG37" i="2"/>
  <c r="P37" i="2"/>
  <c r="AI36" i="2"/>
  <c r="R36" i="2"/>
  <c r="AK35" i="2"/>
  <c r="T35" i="2"/>
  <c r="AR34" i="2"/>
  <c r="G34" i="2" s="1"/>
  <c r="V34" i="2"/>
  <c r="X33" i="2"/>
  <c r="AA32" i="2"/>
  <c r="AC31" i="2"/>
  <c r="K31" i="2"/>
  <c r="AE30" i="2"/>
  <c r="N30" i="2"/>
  <c r="AG29" i="2"/>
  <c r="P29" i="2"/>
  <c r="AI28" i="2"/>
  <c r="R28" i="2"/>
  <c r="AK27" i="2"/>
  <c r="T27" i="2"/>
  <c r="AR26" i="2"/>
  <c r="G26" i="2" s="1"/>
  <c r="V26" i="2"/>
  <c r="X25" i="2"/>
  <c r="AA24" i="2"/>
  <c r="AC23" i="2"/>
  <c r="K23" i="2"/>
  <c r="AE22" i="2"/>
  <c r="N22" i="2"/>
  <c r="AG21" i="2"/>
  <c r="P21" i="2"/>
  <c r="BB4" i="3"/>
  <c r="AD46" i="2"/>
  <c r="L46" i="2"/>
  <c r="AF45" i="2"/>
  <c r="O45" i="2"/>
  <c r="AH44" i="2"/>
  <c r="Q44" i="2"/>
  <c r="AJ43" i="2"/>
  <c r="S43" i="2"/>
  <c r="U42" i="2"/>
  <c r="W41" i="2"/>
  <c r="AB39" i="2"/>
  <c r="J39" i="2"/>
  <c r="AD38" i="2"/>
  <c r="L38" i="2"/>
  <c r="AF37" i="2"/>
  <c r="O37" i="2"/>
  <c r="AH36" i="2"/>
  <c r="Q36" i="2"/>
  <c r="AJ35" i="2"/>
  <c r="S35" i="2"/>
  <c r="U34" i="2"/>
  <c r="W33" i="2"/>
  <c r="AB31" i="2"/>
  <c r="J31" i="2"/>
  <c r="AD30" i="2"/>
  <c r="L30" i="2"/>
  <c r="AF29" i="2"/>
  <c r="O29" i="2"/>
  <c r="AH28" i="2"/>
  <c r="Q28" i="2"/>
  <c r="AJ27" i="2"/>
  <c r="S27" i="2"/>
  <c r="U26" i="2"/>
  <c r="W25" i="2"/>
  <c r="AB23" i="2"/>
  <c r="J23" i="2"/>
  <c r="AD22" i="2"/>
  <c r="L22" i="2"/>
  <c r="AF21" i="2"/>
  <c r="O21" i="2"/>
  <c r="AH20" i="2"/>
  <c r="Q20" i="2"/>
  <c r="AJ19" i="2"/>
  <c r="S19" i="2"/>
  <c r="U18" i="2"/>
  <c r="W17" i="2"/>
  <c r="AB15" i="2"/>
  <c r="J15" i="2"/>
  <c r="AD14" i="2"/>
  <c r="L14" i="2"/>
  <c r="AF13" i="2"/>
  <c r="O13" i="2"/>
  <c r="AH12" i="2"/>
  <c r="Q12" i="2"/>
  <c r="AJ11" i="2"/>
  <c r="S11" i="2"/>
  <c r="U10" i="2"/>
  <c r="AC46" i="2"/>
  <c r="K46" i="2"/>
  <c r="AE45" i="2"/>
  <c r="N45" i="2"/>
  <c r="AG44" i="2"/>
  <c r="P44" i="2"/>
  <c r="AI43" i="2"/>
  <c r="R43" i="2"/>
  <c r="AK42" i="2"/>
  <c r="T42" i="2"/>
  <c r="AR41" i="2"/>
  <c r="G41" i="2" s="1"/>
  <c r="V41" i="2"/>
  <c r="X40" i="2"/>
  <c r="AA39" i="2"/>
  <c r="AC38" i="2"/>
  <c r="K38" i="2"/>
  <c r="AE37" i="2"/>
  <c r="N37" i="2"/>
  <c r="AG36" i="2"/>
  <c r="P36" i="2"/>
  <c r="AI35" i="2"/>
  <c r="R35" i="2"/>
  <c r="AK34" i="2"/>
  <c r="T34" i="2"/>
  <c r="AR33" i="2"/>
  <c r="G33" i="2" s="1"/>
  <c r="V33" i="2"/>
  <c r="X32" i="2"/>
  <c r="AA31" i="2"/>
  <c r="AC30" i="2"/>
  <c r="K30" i="2"/>
  <c r="I30" i="2" s="1"/>
  <c r="AE29" i="2"/>
  <c r="N29" i="2"/>
  <c r="AG28" i="2"/>
  <c r="P28" i="2"/>
  <c r="AI27" i="2"/>
  <c r="R27" i="2"/>
  <c r="AK26" i="2"/>
  <c r="T26" i="2"/>
  <c r="AR25" i="2"/>
  <c r="G25" i="2" s="1"/>
  <c r="V25" i="2"/>
  <c r="X24" i="2"/>
  <c r="AA23" i="2"/>
  <c r="AC22" i="2"/>
  <c r="AA46" i="2"/>
  <c r="AC45" i="2"/>
  <c r="K45" i="2"/>
  <c r="I45" i="2" s="1"/>
  <c r="AE44" i="2"/>
  <c r="N44" i="2"/>
  <c r="AG43" i="2"/>
  <c r="P43" i="2"/>
  <c r="AI42" i="2"/>
  <c r="R42" i="2"/>
  <c r="AK41" i="2"/>
  <c r="T41" i="2"/>
  <c r="AR40" i="2"/>
  <c r="G40" i="2" s="1"/>
  <c r="V40" i="2"/>
  <c r="X39" i="2"/>
  <c r="AA38" i="2"/>
  <c r="AC37" i="2"/>
  <c r="K37" i="2"/>
  <c r="AE36" i="2"/>
  <c r="N36" i="2"/>
  <c r="AG35" i="2"/>
  <c r="P35" i="2"/>
  <c r="X46" i="2"/>
  <c r="AA45" i="2"/>
  <c r="AC44" i="2"/>
  <c r="K44" i="2"/>
  <c r="AE43" i="2"/>
  <c r="N43" i="2"/>
  <c r="AG42" i="2"/>
  <c r="P42" i="2"/>
  <c r="AI41" i="2"/>
  <c r="R41" i="2"/>
  <c r="AK40" i="2"/>
  <c r="T40" i="2"/>
  <c r="AR39" i="2"/>
  <c r="G39" i="2" s="1"/>
  <c r="V39" i="2"/>
  <c r="X38" i="2"/>
  <c r="AA37" i="2"/>
  <c r="AC36" i="2"/>
  <c r="K36" i="2"/>
  <c r="AE35" i="2"/>
  <c r="N35" i="2"/>
  <c r="AG34" i="2"/>
  <c r="P34" i="2"/>
  <c r="AI33" i="2"/>
  <c r="R33" i="2"/>
  <c r="AK32" i="2"/>
  <c r="T32" i="2"/>
  <c r="AR31" i="2"/>
  <c r="G31" i="2" s="1"/>
  <c r="V31" i="2"/>
  <c r="W46" i="2"/>
  <c r="AB44" i="2"/>
  <c r="J44" i="2"/>
  <c r="AD43" i="2"/>
  <c r="L43" i="2"/>
  <c r="AF42" i="2"/>
  <c r="O42" i="2"/>
  <c r="AH41" i="2"/>
  <c r="Q41" i="2"/>
  <c r="AJ40" i="2"/>
  <c r="S40" i="2"/>
  <c r="U39" i="2"/>
  <c r="W38" i="2"/>
  <c r="AB36" i="2"/>
  <c r="J36" i="2"/>
  <c r="AD35" i="2"/>
  <c r="L35" i="2"/>
  <c r="AF34" i="2"/>
  <c r="O34" i="2"/>
  <c r="AK46" i="2"/>
  <c r="T46" i="2"/>
  <c r="AR45" i="2"/>
  <c r="G45" i="2" s="1"/>
  <c r="V45" i="2"/>
  <c r="X44" i="2"/>
  <c r="AA43" i="2"/>
  <c r="AC42" i="2"/>
  <c r="K42" i="2"/>
  <c r="AE41" i="2"/>
  <c r="N41" i="2"/>
  <c r="AG40" i="2"/>
  <c r="P40" i="2"/>
  <c r="AI39" i="2"/>
  <c r="R39" i="2"/>
  <c r="AK38" i="2"/>
  <c r="T38" i="2"/>
  <c r="AR37" i="2"/>
  <c r="G37" i="2" s="1"/>
  <c r="V37" i="2"/>
  <c r="K4" i="2"/>
  <c r="AC4" i="2"/>
  <c r="AA5" i="2"/>
  <c r="X6" i="2"/>
  <c r="V7" i="2"/>
  <c r="AR7" i="2"/>
  <c r="G7" i="2" s="1"/>
  <c r="T8" i="2"/>
  <c r="AK8" i="2"/>
  <c r="R9" i="2"/>
  <c r="AI9" i="2"/>
  <c r="P10" i="2"/>
  <c r="AH10" i="2"/>
  <c r="P11" i="2"/>
  <c r="AH11" i="2"/>
  <c r="P12" i="2"/>
  <c r="AI12" i="2"/>
  <c r="Q13" i="2"/>
  <c r="AI13" i="2"/>
  <c r="Q14" i="2"/>
  <c r="AI14" i="2"/>
  <c r="Q15" i="2"/>
  <c r="AI15" i="2"/>
  <c r="Q16" i="2"/>
  <c r="AI16" i="2"/>
  <c r="Q17" i="2"/>
  <c r="AI17" i="2"/>
  <c r="Q18" i="2"/>
  <c r="AI18" i="2"/>
  <c r="Q19" i="2"/>
  <c r="AI19" i="2"/>
  <c r="R20" i="2"/>
  <c r="AK20" i="2"/>
  <c r="U21" i="2"/>
  <c r="O23" i="2"/>
  <c r="AJ23" i="2"/>
  <c r="U24" i="2"/>
  <c r="J25" i="2"/>
  <c r="AF25" i="2"/>
  <c r="Q26" i="2"/>
  <c r="AB27" i="2"/>
  <c r="L28" i="2"/>
  <c r="W29" i="2"/>
  <c r="AH30" i="2"/>
  <c r="T31" i="2"/>
  <c r="K32" i="2"/>
  <c r="AH32" i="2"/>
  <c r="U33" i="2"/>
  <c r="K34" i="2"/>
  <c r="AF35" i="2"/>
  <c r="U37" i="2"/>
  <c r="S38" i="2"/>
  <c r="Q39" i="2"/>
  <c r="O40" i="2"/>
  <c r="L41" i="2"/>
  <c r="J42" i="2"/>
  <c r="I42" i="2" s="1"/>
  <c r="AJ46" i="2"/>
  <c r="O44" i="2"/>
  <c r="L45" i="2"/>
  <c r="J46" i="2"/>
  <c r="I46" i="2" s="1"/>
  <c r="R45" i="2"/>
  <c r="P46" i="2"/>
  <c r="AI4" i="2"/>
  <c r="AG5" i="2"/>
  <c r="N6" i="2"/>
  <c r="AE6" i="2"/>
  <c r="K7" i="2"/>
  <c r="AC7" i="2"/>
  <c r="AA8" i="2"/>
  <c r="X9" i="2"/>
  <c r="W10" i="2"/>
  <c r="W11" i="2"/>
  <c r="W12" i="2"/>
  <c r="W13" i="2"/>
  <c r="W14" i="2"/>
  <c r="W15" i="2"/>
  <c r="W16" i="2"/>
  <c r="X17" i="2"/>
  <c r="X18" i="2"/>
  <c r="X19" i="2"/>
  <c r="X20" i="2"/>
  <c r="AB21" i="2"/>
  <c r="K22" i="2"/>
  <c r="AJ22" i="2"/>
  <c r="U23" i="2"/>
  <c r="AF24" i="2"/>
  <c r="Q25" i="2"/>
  <c r="AB26" i="2"/>
  <c r="L27" i="2"/>
  <c r="AH27" i="2"/>
  <c r="W28" i="2"/>
  <c r="AD29" i="2"/>
  <c r="S30" i="2"/>
  <c r="AF31" i="2"/>
  <c r="R32" i="2"/>
  <c r="AF33" i="2"/>
  <c r="X34" i="2"/>
  <c r="K35" i="2"/>
  <c r="AR36" i="2"/>
  <c r="G36" i="2" s="1"/>
  <c r="AJ37" i="2"/>
  <c r="AH38" i="2"/>
  <c r="AF39" i="2"/>
  <c r="AD40" i="2"/>
  <c r="AB41" i="2"/>
  <c r="W43" i="2"/>
  <c r="U44" i="2"/>
  <c r="S45" i="2"/>
  <c r="Q46" i="2"/>
  <c r="BL3" i="3"/>
  <c r="T44" i="2"/>
  <c r="R4" i="2"/>
  <c r="P5" i="2"/>
  <c r="S4" i="2"/>
  <c r="AJ4" i="2"/>
  <c r="Q5" i="2"/>
  <c r="AH5" i="2"/>
  <c r="O6" i="2"/>
  <c r="AF6" i="2"/>
  <c r="L7" i="2"/>
  <c r="AD7" i="2"/>
  <c r="J8" i="2"/>
  <c r="I8" i="2" s="1"/>
  <c r="AB8" i="2"/>
  <c r="X10" i="2"/>
  <c r="X11" i="2"/>
  <c r="X12" i="2"/>
  <c r="X13" i="2"/>
  <c r="X14" i="2"/>
  <c r="X15" i="2"/>
  <c r="X16" i="2"/>
  <c r="AC21" i="2"/>
  <c r="P22" i="2"/>
  <c r="AK22" i="2"/>
  <c r="V23" i="2"/>
  <c r="K24" i="2"/>
  <c r="AG24" i="2"/>
  <c r="R25" i="2"/>
  <c r="AC26" i="2"/>
  <c r="N27" i="2"/>
  <c r="AR27" i="2"/>
  <c r="G27" i="2" s="1"/>
  <c r="X28" i="2"/>
  <c r="AI29" i="2"/>
  <c r="T30" i="2"/>
  <c r="AG31" i="2"/>
  <c r="S32" i="2"/>
  <c r="J33" i="2"/>
  <c r="AG33" i="2"/>
  <c r="O35" i="2"/>
  <c r="AK37" i="2"/>
  <c r="AI38" i="2"/>
  <c r="AG39" i="2"/>
  <c r="AE40" i="2"/>
  <c r="AC41" i="2"/>
  <c r="AA42" i="2"/>
  <c r="X43" i="2"/>
  <c r="V44" i="2"/>
  <c r="T45" i="2"/>
  <c r="R46" i="2"/>
  <c r="S46" i="2"/>
  <c r="AH24" i="2"/>
  <c r="U32" i="2"/>
  <c r="AJ38" i="2"/>
  <c r="AD41" i="2"/>
  <c r="S5" i="2"/>
  <c r="AF7" i="2"/>
  <c r="L8" i="2"/>
  <c r="AD8" i="2"/>
  <c r="J9" i="2"/>
  <c r="AB9" i="2"/>
  <c r="AA10" i="2"/>
  <c r="AA11" i="2"/>
  <c r="AA12" i="2"/>
  <c r="AA13" i="2"/>
  <c r="AA14" i="2"/>
  <c r="AA15" i="2"/>
  <c r="AB16" i="2"/>
  <c r="AB17" i="2"/>
  <c r="AB18" i="2"/>
  <c r="AB19" i="2"/>
  <c r="AB20" i="2"/>
  <c r="J21" i="2"/>
  <c r="AE21" i="2"/>
  <c r="R22" i="2"/>
  <c r="AR22" i="2"/>
  <c r="G22" i="2" s="1"/>
  <c r="X23" i="2"/>
  <c r="N24" i="2"/>
  <c r="AI24" i="2"/>
  <c r="T25" i="2"/>
  <c r="AE26" i="2"/>
  <c r="P27" i="2"/>
  <c r="AA28" i="2"/>
  <c r="K29" i="2"/>
  <c r="AK29" i="2"/>
  <c r="V30" i="2"/>
  <c r="AI31" i="2"/>
  <c r="V32" i="2"/>
  <c r="L33" i="2"/>
  <c r="AJ33" i="2"/>
  <c r="AB34" i="2"/>
  <c r="V35" i="2"/>
  <c r="L36" i="2"/>
  <c r="AJ39" i="2"/>
  <c r="AH40" i="2"/>
  <c r="AF41" i="2"/>
  <c r="AD42" i="2"/>
  <c r="AB43" i="2"/>
  <c r="W45" i="2"/>
  <c r="U46" i="2"/>
  <c r="BQ3" i="3"/>
  <c r="AA20" i="2"/>
  <c r="W23" i="2"/>
  <c r="J29" i="2"/>
  <c r="AH33" i="2"/>
  <c r="U45" i="2"/>
  <c r="O7" i="2"/>
  <c r="T5" i="2"/>
  <c r="P7" i="2"/>
  <c r="K9" i="2"/>
  <c r="AB11" i="2"/>
  <c r="AB13" i="2"/>
  <c r="J17" i="2"/>
  <c r="AC18" i="2"/>
  <c r="AC20" i="2"/>
  <c r="K21" i="2"/>
  <c r="J26" i="2"/>
  <c r="Q27" i="2"/>
  <c r="AB28" i="2"/>
  <c r="L29" i="2"/>
  <c r="N31" i="2"/>
  <c r="W32" i="2"/>
  <c r="N33" i="2"/>
  <c r="AK33" i="2"/>
  <c r="AC34" i="2"/>
  <c r="W35" i="2"/>
  <c r="O36" i="2"/>
  <c r="AR38" i="2"/>
  <c r="G38" i="2" s="1"/>
  <c r="AK39" i="2"/>
  <c r="AI40" i="2"/>
  <c r="AG41" i="2"/>
  <c r="AE42" i="2"/>
  <c r="AC43" i="2"/>
  <c r="AA44" i="2"/>
  <c r="X45" i="2"/>
  <c r="V46" i="2"/>
  <c r="S25" i="2"/>
  <c r="U30" i="2"/>
  <c r="Q35" i="2"/>
  <c r="AH39" i="2"/>
  <c r="Q6" i="2"/>
  <c r="V4" i="2"/>
  <c r="AI6" i="2"/>
  <c r="AE8" i="2"/>
  <c r="AB12" i="2"/>
  <c r="AC16" i="2"/>
  <c r="J19" i="2"/>
  <c r="S22" i="2"/>
  <c r="AJ24" i="2"/>
  <c r="W30" i="2"/>
  <c r="W4" i="2"/>
  <c r="U5" i="2"/>
  <c r="S6" i="2"/>
  <c r="AJ6" i="2"/>
  <c r="Q7" i="2"/>
  <c r="AH7" i="2"/>
  <c r="O8" i="2"/>
  <c r="AF8" i="2"/>
  <c r="L9" i="2"/>
  <c r="AD9" i="2"/>
  <c r="J10" i="2"/>
  <c r="I10" i="2" s="1"/>
  <c r="AC10" i="2"/>
  <c r="J11" i="2"/>
  <c r="AC11" i="2"/>
  <c r="J12" i="2"/>
  <c r="AC12" i="2"/>
  <c r="J13" i="2"/>
  <c r="AC13" i="2"/>
  <c r="J14" i="2"/>
  <c r="AC14" i="2"/>
  <c r="K15" i="2"/>
  <c r="AD15" i="2"/>
  <c r="K16" i="2"/>
  <c r="AD16" i="2"/>
  <c r="K17" i="2"/>
  <c r="AD17" i="2"/>
  <c r="K18" i="2"/>
  <c r="AD18" i="2"/>
  <c r="K19" i="2"/>
  <c r="AD19" i="2"/>
  <c r="K20" i="2"/>
  <c r="AD20" i="2"/>
  <c r="L21" i="2"/>
  <c r="AJ21" i="2"/>
  <c r="T22" i="2"/>
  <c r="AE23" i="2"/>
  <c r="P24" i="2"/>
  <c r="AK24" i="2"/>
  <c r="AA25" i="2"/>
  <c r="K26" i="2"/>
  <c r="AG26" i="2"/>
  <c r="V27" i="2"/>
  <c r="AC28" i="2"/>
  <c r="R29" i="2"/>
  <c r="AR29" i="2"/>
  <c r="G29" i="2" s="1"/>
  <c r="X30" i="2"/>
  <c r="O31" i="2"/>
  <c r="AK31" i="2"/>
  <c r="AC32" i="2"/>
  <c r="O33" i="2"/>
  <c r="AD34" i="2"/>
  <c r="X35" i="2"/>
  <c r="T36" i="2"/>
  <c r="J37" i="2"/>
  <c r="AJ41" i="2"/>
  <c r="AH42" i="2"/>
  <c r="AF43" i="2"/>
  <c r="AD44" i="2"/>
  <c r="AB45" i="2"/>
  <c r="Q22" i="2"/>
  <c r="O27" i="2"/>
  <c r="W44" i="2"/>
  <c r="AH6" i="2"/>
  <c r="AR4" i="2"/>
  <c r="G4" i="2" s="1"/>
  <c r="AG7" i="2"/>
  <c r="AB10" i="2"/>
  <c r="AB14" i="2"/>
  <c r="AC17" i="2"/>
  <c r="J20" i="2"/>
  <c r="AI21" i="2"/>
  <c r="U25" i="2"/>
  <c r="AJ31" i="2"/>
  <c r="X4" i="2"/>
  <c r="V5" i="2"/>
  <c r="AR5" i="2"/>
  <c r="G5" i="2" s="1"/>
  <c r="T6" i="2"/>
  <c r="AK6" i="2"/>
  <c r="R7" i="2"/>
  <c r="AI7" i="2"/>
  <c r="P8" i="2"/>
  <c r="AG8" i="2"/>
  <c r="N9" i="2"/>
  <c r="AE9" i="2"/>
  <c r="K10" i="2"/>
  <c r="AD10" i="2"/>
  <c r="K11" i="2"/>
  <c r="AD11" i="2"/>
  <c r="K12" i="2"/>
  <c r="AD12" i="2"/>
  <c r="K13" i="2"/>
  <c r="AD13" i="2"/>
  <c r="K14" i="2"/>
  <c r="AE14" i="2"/>
  <c r="L15" i="2"/>
  <c r="AE15" i="2"/>
  <c r="L16" i="2"/>
  <c r="AE16" i="2"/>
  <c r="L17" i="2"/>
  <c r="AE17" i="2"/>
  <c r="L18" i="2"/>
  <c r="AE18" i="2"/>
  <c r="L19" i="2"/>
  <c r="AE19" i="2"/>
  <c r="L20" i="2"/>
  <c r="AE20" i="2"/>
  <c r="N21" i="2"/>
  <c r="AK21" i="2"/>
  <c r="U22" i="2"/>
  <c r="AF23" i="2"/>
  <c r="Q24" i="2"/>
  <c r="AB25" i="2"/>
  <c r="L26" i="2"/>
  <c r="AH26" i="2"/>
  <c r="W27" i="2"/>
  <c r="AD28" i="2"/>
  <c r="S29" i="2"/>
  <c r="P31" i="2"/>
  <c r="AD32" i="2"/>
  <c r="P33" i="2"/>
  <c r="AE34" i="2"/>
  <c r="U36" i="2"/>
  <c r="L37" i="2"/>
  <c r="J38" i="2"/>
  <c r="AJ42" i="2"/>
  <c r="AH43" i="2"/>
  <c r="AF44" i="2"/>
  <c r="AD45" i="2"/>
  <c r="AB46" i="2"/>
  <c r="L24" i="2"/>
  <c r="AJ29" i="2"/>
  <c r="AA34" i="2"/>
  <c r="AF40" i="2"/>
  <c r="AJ5" i="2"/>
  <c r="R6" i="2"/>
  <c r="N8" i="2"/>
  <c r="AC9" i="2"/>
  <c r="J16" i="2"/>
  <c r="AC19" i="2"/>
  <c r="AF26" i="2"/>
  <c r="W5" i="2"/>
  <c r="U6" i="2"/>
  <c r="S7" i="2"/>
  <c r="AJ7" i="2"/>
  <c r="Q8" i="2"/>
  <c r="AH8" i="2"/>
  <c r="O9" i="2"/>
  <c r="AF9" i="2"/>
  <c r="L10" i="2"/>
  <c r="AE10" i="2"/>
  <c r="L11" i="2"/>
  <c r="AE11" i="2"/>
  <c r="L12" i="2"/>
  <c r="AE12" i="2"/>
  <c r="L13" i="2"/>
  <c r="AE13" i="2"/>
  <c r="N14" i="2"/>
  <c r="AF14" i="2"/>
  <c r="N15" i="2"/>
  <c r="AF15" i="2"/>
  <c r="N16" i="2"/>
  <c r="AF16" i="2"/>
  <c r="N17" i="2"/>
  <c r="AF17" i="2"/>
  <c r="N18" i="2"/>
  <c r="AF18" i="2"/>
  <c r="N19" i="2"/>
  <c r="AF19" i="2"/>
  <c r="N20" i="2"/>
  <c r="AF20" i="2"/>
  <c r="R21" i="2"/>
  <c r="V22" i="2"/>
  <c r="AG23" i="2"/>
  <c r="R24" i="2"/>
  <c r="AR24" i="2"/>
  <c r="G24" i="2" s="1"/>
  <c r="AC25" i="2"/>
  <c r="N26" i="2"/>
  <c r="AI26" i="2"/>
  <c r="X27" i="2"/>
  <c r="AE28" i="2"/>
  <c r="T29" i="2"/>
  <c r="AA30" i="2"/>
  <c r="Q31" i="2"/>
  <c r="AE32" i="2"/>
  <c r="Q33" i="2"/>
  <c r="AH34" i="2"/>
  <c r="AA35" i="2"/>
  <c r="V36" i="2"/>
  <c r="R37" i="2"/>
  <c r="P38" i="2"/>
  <c r="N39" i="2"/>
  <c r="Y39" i="2" s="1"/>
  <c r="K40" i="2"/>
  <c r="AR43" i="2"/>
  <c r="G43" i="2" s="1"/>
  <c r="AK44" i="2"/>
  <c r="AI45" i="2"/>
  <c r="AG46" i="2"/>
  <c r="AS42" i="2"/>
  <c r="AU41" i="2"/>
  <c r="AS34" i="2"/>
  <c r="AU33" i="2"/>
  <c r="AS26" i="2"/>
  <c r="AU25" i="2"/>
  <c r="AT41" i="2"/>
  <c r="AV40" i="2"/>
  <c r="AT33" i="2"/>
  <c r="AV32" i="2"/>
  <c r="AT25" i="2"/>
  <c r="AV24" i="2"/>
  <c r="H3" i="3"/>
  <c r="AS41" i="2"/>
  <c r="AU40" i="2"/>
  <c r="AS33" i="2"/>
  <c r="AU32" i="2"/>
  <c r="AS25" i="2"/>
  <c r="AU24" i="2"/>
  <c r="AS17" i="2"/>
  <c r="AU16" i="2"/>
  <c r="AT40" i="2"/>
  <c r="AV39" i="2"/>
  <c r="AT32" i="2"/>
  <c r="AV31" i="2"/>
  <c r="AT24" i="2"/>
  <c r="AV23" i="2"/>
  <c r="AT39" i="2"/>
  <c r="AV38" i="2"/>
  <c r="AV45" i="2"/>
  <c r="AT38" i="2"/>
  <c r="AV37" i="2"/>
  <c r="AT30" i="2"/>
  <c r="AS46" i="2"/>
  <c r="AU45" i="2"/>
  <c r="AS38" i="2"/>
  <c r="AU37" i="2"/>
  <c r="AT44" i="2"/>
  <c r="AV43" i="2"/>
  <c r="BI4" i="3"/>
  <c r="AD21" i="2"/>
  <c r="AD26" i="2"/>
  <c r="K33" i="2"/>
  <c r="AB42" i="2"/>
  <c r="U4" i="2"/>
  <c r="AK5" i="2"/>
  <c r="AC15" i="2"/>
  <c r="J18" i="2"/>
  <c r="O24" i="2"/>
  <c r="AA4" i="2"/>
  <c r="X5" i="2"/>
  <c r="V6" i="2"/>
  <c r="AR6" i="2"/>
  <c r="G6" i="2" s="1"/>
  <c r="T7" i="2"/>
  <c r="AK7" i="2"/>
  <c r="R8" i="2"/>
  <c r="AI8" i="2"/>
  <c r="P9" i="2"/>
  <c r="AG9" i="2"/>
  <c r="N10" i="2"/>
  <c r="AF10" i="2"/>
  <c r="N11" i="2"/>
  <c r="AF11" i="2"/>
  <c r="N12" i="2"/>
  <c r="AF12" i="2"/>
  <c r="N13" i="2"/>
  <c r="AG13" i="2"/>
  <c r="O14" i="2"/>
  <c r="AG14" i="2"/>
  <c r="O15" i="2"/>
  <c r="AG15" i="2"/>
  <c r="O16" i="2"/>
  <c r="AG16" i="2"/>
  <c r="O17" i="2"/>
  <c r="AG17" i="2"/>
  <c r="O18" i="2"/>
  <c r="AG18" i="2"/>
  <c r="O19" i="2"/>
  <c r="AG19" i="2"/>
  <c r="O20" i="2"/>
  <c r="AG20" i="2"/>
  <c r="S21" i="2"/>
  <c r="AR21" i="2"/>
  <c r="G21" i="2" s="1"/>
  <c r="W22" i="2"/>
  <c r="AH23" i="2"/>
  <c r="S24" i="2"/>
  <c r="AD25" i="2"/>
  <c r="O26" i="2"/>
  <c r="AJ26" i="2"/>
  <c r="J28" i="2"/>
  <c r="I28" i="2" s="1"/>
  <c r="AF28" i="2"/>
  <c r="U29" i="2"/>
  <c r="AB30" i="2"/>
  <c r="R31" i="2"/>
  <c r="AF32" i="2"/>
  <c r="S33" i="2"/>
  <c r="AI34" i="2"/>
  <c r="AB35" i="2"/>
  <c r="W36" i="2"/>
  <c r="S37" i="2"/>
  <c r="Q38" i="2"/>
  <c r="O39" i="2"/>
  <c r="L40" i="2"/>
  <c r="J41" i="2"/>
  <c r="I41" i="2" s="1"/>
  <c r="AS43" i="2"/>
  <c r="AJ45" i="2"/>
  <c r="AH46" i="2"/>
  <c r="BQ4" i="3"/>
  <c r="I16" i="2" l="1"/>
  <c r="Y4" i="2"/>
  <c r="AL26" i="2"/>
  <c r="BD3" i="3"/>
  <c r="BR3" i="3"/>
  <c r="I35" i="2"/>
  <c r="Y34" i="2"/>
  <c r="Y20" i="2"/>
  <c r="AL29" i="2"/>
  <c r="AS3" i="2"/>
  <c r="CF3" i="3"/>
  <c r="I6" i="2"/>
  <c r="Y13" i="2"/>
  <c r="AB3" i="2"/>
  <c r="AL27" i="2"/>
  <c r="I37" i="2"/>
  <c r="Y25" i="2"/>
  <c r="AD3" i="2"/>
  <c r="AL41" i="2"/>
  <c r="AL22" i="2"/>
  <c r="I9" i="2"/>
  <c r="L3" i="2"/>
  <c r="BT3" i="3"/>
  <c r="AL36" i="2"/>
  <c r="AL38" i="2"/>
  <c r="AL23" i="2"/>
  <c r="Y28" i="2"/>
  <c r="Y46" i="2"/>
  <c r="AK3" i="2"/>
  <c r="AF3" i="2"/>
  <c r="O3" i="2"/>
  <c r="I40" i="2"/>
  <c r="BU3" i="3"/>
  <c r="I15" i="2"/>
  <c r="Q3" i="2"/>
  <c r="I22" i="2"/>
  <c r="I7" i="2"/>
  <c r="Y40" i="2"/>
  <c r="I25" i="2"/>
  <c r="Y43" i="2"/>
  <c r="Y15" i="2"/>
  <c r="AH3" i="2"/>
  <c r="AL44" i="2"/>
  <c r="AL19" i="2"/>
  <c r="AL21" i="2"/>
  <c r="AE3" i="2"/>
  <c r="I12" i="2"/>
  <c r="I26" i="2"/>
  <c r="AT3" i="3"/>
  <c r="AL18" i="2"/>
  <c r="I33" i="2"/>
  <c r="I32" i="2"/>
  <c r="CG3" i="3"/>
  <c r="A3" i="3" s="1"/>
  <c r="CH3" i="3" s="1"/>
  <c r="CJ3" i="3" s="1"/>
  <c r="Y5" i="2"/>
  <c r="AL33" i="2"/>
  <c r="Y23" i="2"/>
  <c r="Y42" i="2"/>
  <c r="T3" i="2"/>
  <c r="I11" i="2"/>
  <c r="I19" i="2"/>
  <c r="AL16" i="2"/>
  <c r="Y32" i="2"/>
  <c r="I5" i="2"/>
  <c r="I38" i="2"/>
  <c r="BS3" i="3"/>
  <c r="AL28" i="2"/>
  <c r="I34" i="2"/>
  <c r="AL20" i="2"/>
  <c r="AL6" i="2"/>
  <c r="AJ3" i="2"/>
  <c r="Y41" i="2"/>
  <c r="Y14" i="2"/>
  <c r="AL17" i="2"/>
  <c r="S3" i="2"/>
  <c r="Y6" i="2"/>
  <c r="Y38" i="2"/>
  <c r="BT4" i="3"/>
  <c r="BD4" i="3"/>
  <c r="BR4" i="3"/>
  <c r="BE4" i="3"/>
  <c r="CG4" i="3" s="1"/>
  <c r="A4" i="3" s="1"/>
  <c r="CH4" i="3" s="1"/>
  <c r="CI4" i="3" s="1"/>
  <c r="BU4" i="3"/>
  <c r="CF4" i="3"/>
  <c r="AE4" i="3"/>
  <c r="AT4" i="3"/>
  <c r="AL35" i="2"/>
  <c r="R3" i="2"/>
  <c r="Y21" i="2"/>
  <c r="I17" i="2"/>
  <c r="AL14" i="2"/>
  <c r="AC3" i="2"/>
  <c r="AL43" i="2"/>
  <c r="AL15" i="2"/>
  <c r="AI3" i="2"/>
  <c r="AL5" i="2"/>
  <c r="Y30" i="2"/>
  <c r="AL4" i="2"/>
  <c r="AA3" i="2"/>
  <c r="X3" i="2"/>
  <c r="AL13" i="2"/>
  <c r="K3" i="2"/>
  <c r="Y35" i="2"/>
  <c r="Y45" i="2"/>
  <c r="Y22" i="2"/>
  <c r="AL40" i="2"/>
  <c r="N3" i="2"/>
  <c r="J3" i="2"/>
  <c r="Y12" i="2"/>
  <c r="I18" i="2"/>
  <c r="Y19" i="2"/>
  <c r="V3" i="2"/>
  <c r="AL11" i="2"/>
  <c r="AL45" i="2"/>
  <c r="Y37" i="2"/>
  <c r="AL32" i="2"/>
  <c r="I4" i="2"/>
  <c r="AL30" i="2"/>
  <c r="AL25" i="2"/>
  <c r="Y24" i="2"/>
  <c r="AL10" i="2"/>
  <c r="Y27" i="2"/>
  <c r="Y11" i="2"/>
  <c r="Y18" i="2"/>
  <c r="I20" i="2"/>
  <c r="AL9" i="2"/>
  <c r="AL42" i="2"/>
  <c r="AL37" i="2"/>
  <c r="Y44" i="2"/>
  <c r="Y29" i="2"/>
  <c r="AL24" i="2"/>
  <c r="AG3" i="2"/>
  <c r="AL12" i="2"/>
  <c r="I39" i="2"/>
  <c r="U3" i="2"/>
  <c r="AL34" i="2"/>
  <c r="Y33" i="2"/>
  <c r="Y7" i="2"/>
  <c r="I44" i="2"/>
  <c r="I31" i="2"/>
  <c r="P3" i="2"/>
  <c r="Y10" i="2"/>
  <c r="Y17" i="2"/>
  <c r="Y36" i="2"/>
  <c r="AL39" i="2"/>
  <c r="Y8" i="2"/>
  <c r="Y9" i="2"/>
  <c r="I14" i="2"/>
  <c r="Y31" i="2"/>
  <c r="Y26" i="2"/>
  <c r="Y16" i="2"/>
  <c r="I29" i="2"/>
  <c r="I21" i="2"/>
  <c r="AL8" i="2"/>
  <c r="AL46" i="2"/>
  <c r="AL31" i="2"/>
  <c r="I13" i="2"/>
  <c r="W3" i="2"/>
  <c r="AL7" i="2"/>
  <c r="I36" i="2"/>
  <c r="I23" i="2"/>
  <c r="CI3" i="3" l="1"/>
  <c r="CJ4" i="3"/>
  <c r="Y3" i="2"/>
  <c r="AL3" i="2"/>
  <c r="AT46" i="2"/>
  <c r="AT3" i="2" s="1"/>
  <c r="AU46" i="2"/>
  <c r="AV46" i="2"/>
  <c r="I3" i="2"/>
  <c r="G4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8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C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4" authorId="0" shapeId="0" xr:uid="{8E37D888-5596-42EB-8D31-AEBC508ECC8F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6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7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8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9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0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1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2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3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4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5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6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7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7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7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7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7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7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8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8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8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8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8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8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9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9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9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9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9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9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0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0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0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0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0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0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1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1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1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1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1" authorId="0" shapeId="0" xr:uid="{00000000-0006-0000-0100-00006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1" authorId="0" shapeId="0" xr:uid="{00000000-0006-0000-0100-00006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2" authorId="0" shapeId="0" xr:uid="{00000000-0006-0000-0100-00006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2" authorId="0" shapeId="0" xr:uid="{00000000-0006-0000-0100-00006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2" authorId="0" shapeId="0" xr:uid="{00000000-0006-0000-0100-00006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2" authorId="0" shapeId="0" xr:uid="{00000000-0006-0000-0100-00007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2" authorId="0" shapeId="0" xr:uid="{00000000-0006-0000-0100-00007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2" authorId="0" shapeId="0" xr:uid="{00000000-0006-0000-0100-00007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3" authorId="0" shapeId="0" xr:uid="{00000000-0006-0000-0100-00007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3" authorId="0" shapeId="0" xr:uid="{00000000-0006-0000-0100-00007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3" authorId="0" shapeId="0" xr:uid="{00000000-0006-0000-0100-00007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3" authorId="0" shapeId="0" xr:uid="{00000000-0006-0000-0100-00007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3" authorId="0" shapeId="0" xr:uid="{00000000-0006-0000-0100-00007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3" authorId="0" shapeId="0" xr:uid="{00000000-0006-0000-0100-00007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4" authorId="0" shapeId="0" xr:uid="{00000000-0006-0000-0100-00007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4" authorId="0" shapeId="0" xr:uid="{00000000-0006-0000-0100-00007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4" authorId="0" shapeId="0" xr:uid="{00000000-0006-0000-0100-00007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4" authorId="0" shapeId="0" xr:uid="{00000000-0006-0000-0100-00007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4" authorId="0" shapeId="0" xr:uid="{00000000-0006-0000-0100-00007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4" authorId="0" shapeId="0" xr:uid="{00000000-0006-0000-0100-00007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5" authorId="0" shapeId="0" xr:uid="{00000000-0006-0000-0100-00007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5" authorId="0" shapeId="0" xr:uid="{00000000-0006-0000-0100-00008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5" authorId="0" shapeId="0" xr:uid="{00000000-0006-0000-0100-00008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5" authorId="0" shapeId="0" xr:uid="{00000000-0006-0000-0100-00008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5" authorId="0" shapeId="0" xr:uid="{00000000-0006-0000-0100-00008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5" authorId="0" shapeId="0" xr:uid="{00000000-0006-0000-0100-00008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6" authorId="0" shapeId="0" xr:uid="{00000000-0006-0000-0100-00008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6" authorId="0" shapeId="0" xr:uid="{00000000-0006-0000-0100-00008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6" authorId="0" shapeId="0" xr:uid="{00000000-0006-0000-0100-00008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6" authorId="0" shapeId="0" xr:uid="{00000000-0006-0000-0100-00008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6" authorId="0" shapeId="0" xr:uid="{00000000-0006-0000-0100-00008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6" authorId="0" shapeId="0" xr:uid="{00000000-0006-0000-0100-00008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7" authorId="0" shapeId="0" xr:uid="{00000000-0006-0000-0100-00008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7" authorId="0" shapeId="0" xr:uid="{00000000-0006-0000-0100-00008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7" authorId="0" shapeId="0" xr:uid="{00000000-0006-0000-0100-00008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7" authorId="0" shapeId="0" xr:uid="{00000000-0006-0000-0100-00008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7" authorId="0" shapeId="0" xr:uid="{00000000-0006-0000-0100-00008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7" authorId="0" shapeId="0" xr:uid="{00000000-0006-0000-0100-00009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8" authorId="0" shapeId="0" xr:uid="{00000000-0006-0000-0100-00009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8" authorId="0" shapeId="0" xr:uid="{00000000-0006-0000-0100-00009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8" authorId="0" shapeId="0" xr:uid="{00000000-0006-0000-0100-00009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8" authorId="0" shapeId="0" xr:uid="{00000000-0006-0000-0100-00009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8" authorId="0" shapeId="0" xr:uid="{00000000-0006-0000-0100-00009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8" authorId="0" shapeId="0" xr:uid="{00000000-0006-0000-0100-00009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9" authorId="0" shapeId="0" xr:uid="{00000000-0006-0000-0100-00009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9" authorId="0" shapeId="0" xr:uid="{00000000-0006-0000-0100-00009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9" authorId="0" shapeId="0" xr:uid="{00000000-0006-0000-0100-00009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9" authorId="0" shapeId="0" xr:uid="{00000000-0006-0000-0100-00009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9" authorId="0" shapeId="0" xr:uid="{00000000-0006-0000-0100-00009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9" authorId="0" shapeId="0" xr:uid="{00000000-0006-0000-0100-00009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0" authorId="0" shapeId="0" xr:uid="{00000000-0006-0000-0100-00009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0" authorId="0" shapeId="0" xr:uid="{00000000-0006-0000-0100-00009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0" authorId="0" shapeId="0" xr:uid="{00000000-0006-0000-0100-00009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0" authorId="0" shapeId="0" xr:uid="{00000000-0006-0000-0100-0000A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0" authorId="0" shapeId="0" xr:uid="{00000000-0006-0000-0100-0000A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0" authorId="0" shapeId="0" xr:uid="{00000000-0006-0000-0100-0000A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1" authorId="0" shapeId="0" xr:uid="{00000000-0006-0000-0100-0000A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1" authorId="0" shapeId="0" xr:uid="{00000000-0006-0000-0100-0000A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1" authorId="0" shapeId="0" xr:uid="{00000000-0006-0000-0100-0000A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1" authorId="0" shapeId="0" xr:uid="{00000000-0006-0000-0100-0000A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1" authorId="0" shapeId="0" xr:uid="{00000000-0006-0000-0100-0000A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1" authorId="0" shapeId="0" xr:uid="{00000000-0006-0000-0100-0000A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2" authorId="0" shapeId="0" xr:uid="{00000000-0006-0000-0100-0000A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2" authorId="0" shapeId="0" xr:uid="{00000000-0006-0000-0100-0000A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2" authorId="0" shapeId="0" xr:uid="{00000000-0006-0000-0100-0000A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2" authorId="0" shapeId="0" xr:uid="{00000000-0006-0000-0100-0000A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2" authorId="0" shapeId="0" xr:uid="{00000000-0006-0000-0100-0000A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2" authorId="0" shapeId="0" xr:uid="{00000000-0006-0000-0100-0000A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3" authorId="0" shapeId="0" xr:uid="{00000000-0006-0000-0100-0000A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3" authorId="0" shapeId="0" xr:uid="{00000000-0006-0000-0100-0000B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3" authorId="0" shapeId="0" xr:uid="{00000000-0006-0000-0100-0000B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3" authorId="0" shapeId="0" xr:uid="{00000000-0006-0000-0100-0000B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3" authorId="0" shapeId="0" xr:uid="{00000000-0006-0000-0100-0000B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3" authorId="0" shapeId="0" xr:uid="{00000000-0006-0000-0100-0000B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4" authorId="0" shapeId="0" xr:uid="{00000000-0006-0000-0100-0000B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4" authorId="0" shapeId="0" xr:uid="{00000000-0006-0000-0100-0000B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4" authorId="0" shapeId="0" xr:uid="{00000000-0006-0000-0100-0000B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4" authorId="0" shapeId="0" xr:uid="{00000000-0006-0000-0100-0000B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4" authorId="0" shapeId="0" xr:uid="{00000000-0006-0000-0100-0000B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4" authorId="0" shapeId="0" xr:uid="{00000000-0006-0000-0100-0000B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5" authorId="0" shapeId="0" xr:uid="{00000000-0006-0000-0100-0000B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5" authorId="0" shapeId="0" xr:uid="{00000000-0006-0000-0100-0000B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5" authorId="0" shapeId="0" xr:uid="{00000000-0006-0000-0100-0000B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5" authorId="0" shapeId="0" xr:uid="{00000000-0006-0000-0100-0000B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5" authorId="0" shapeId="0" xr:uid="{00000000-0006-0000-0100-0000B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5" authorId="0" shapeId="0" xr:uid="{00000000-0006-0000-0100-0000C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6" authorId="0" shapeId="0" xr:uid="{00000000-0006-0000-0100-0000C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6" authorId="0" shapeId="0" xr:uid="{00000000-0006-0000-0100-0000C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6" authorId="0" shapeId="0" xr:uid="{00000000-0006-0000-0100-0000C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6" authorId="0" shapeId="0" xr:uid="{00000000-0006-0000-0100-0000C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6" authorId="0" shapeId="0" xr:uid="{00000000-0006-0000-0100-0000C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6" authorId="0" shapeId="0" xr:uid="{00000000-0006-0000-0100-0000C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7" authorId="0" shapeId="0" xr:uid="{00000000-0006-0000-0100-0000C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7" authorId="0" shapeId="0" xr:uid="{00000000-0006-0000-0100-0000C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7" authorId="0" shapeId="0" xr:uid="{00000000-0006-0000-0100-0000C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7" authorId="0" shapeId="0" xr:uid="{00000000-0006-0000-0100-0000C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7" authorId="0" shapeId="0" xr:uid="{00000000-0006-0000-0100-0000C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7" authorId="0" shapeId="0" xr:uid="{00000000-0006-0000-0100-0000C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8" authorId="0" shapeId="0" xr:uid="{00000000-0006-0000-0100-0000C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8" authorId="0" shapeId="0" xr:uid="{00000000-0006-0000-0100-0000C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8" authorId="0" shapeId="0" xr:uid="{00000000-0006-0000-0100-0000C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8" authorId="0" shapeId="0" xr:uid="{00000000-0006-0000-0100-0000D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8" authorId="0" shapeId="0" xr:uid="{00000000-0006-0000-0100-0000D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8" authorId="0" shapeId="0" xr:uid="{00000000-0006-0000-0100-0000D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9" authorId="0" shapeId="0" xr:uid="{00000000-0006-0000-0100-0000D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9" authorId="0" shapeId="0" xr:uid="{00000000-0006-0000-0100-0000D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9" authorId="0" shapeId="0" xr:uid="{00000000-0006-0000-0100-0000D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9" authorId="0" shapeId="0" xr:uid="{00000000-0006-0000-0100-0000D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9" authorId="0" shapeId="0" xr:uid="{00000000-0006-0000-0100-0000D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9" authorId="0" shapeId="0" xr:uid="{00000000-0006-0000-0100-0000D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0" authorId="0" shapeId="0" xr:uid="{00000000-0006-0000-0100-0000D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0" authorId="0" shapeId="0" xr:uid="{00000000-0006-0000-0100-0000D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0" authorId="0" shapeId="0" xr:uid="{00000000-0006-0000-0100-0000D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0" authorId="0" shapeId="0" xr:uid="{00000000-0006-0000-0100-0000D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0" authorId="0" shapeId="0" xr:uid="{00000000-0006-0000-0100-0000D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0" authorId="0" shapeId="0" xr:uid="{00000000-0006-0000-0100-0000D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1" authorId="0" shapeId="0" xr:uid="{00000000-0006-0000-0100-0000D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1" authorId="0" shapeId="0" xr:uid="{00000000-0006-0000-0100-0000E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1" authorId="0" shapeId="0" xr:uid="{00000000-0006-0000-0100-0000E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1" authorId="0" shapeId="0" xr:uid="{00000000-0006-0000-0100-0000E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1" authorId="0" shapeId="0" xr:uid="{00000000-0006-0000-0100-0000E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1" authorId="0" shapeId="0" xr:uid="{00000000-0006-0000-0100-0000E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2" authorId="0" shapeId="0" xr:uid="{00000000-0006-0000-0100-0000E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2" authorId="0" shapeId="0" xr:uid="{00000000-0006-0000-0100-0000E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2" authorId="0" shapeId="0" xr:uid="{00000000-0006-0000-0100-0000E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2" authorId="0" shapeId="0" xr:uid="{00000000-0006-0000-0100-0000E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2" authorId="0" shapeId="0" xr:uid="{00000000-0006-0000-0100-0000E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2" authorId="0" shapeId="0" xr:uid="{00000000-0006-0000-0100-0000E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3" authorId="0" shapeId="0" xr:uid="{00000000-0006-0000-0100-0000E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3" authorId="0" shapeId="0" xr:uid="{00000000-0006-0000-0100-0000E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3" authorId="0" shapeId="0" xr:uid="{00000000-0006-0000-0100-0000E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3" authorId="0" shapeId="0" xr:uid="{00000000-0006-0000-0100-0000E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3" authorId="0" shapeId="0" xr:uid="{00000000-0006-0000-0100-0000E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3" authorId="0" shapeId="0" xr:uid="{00000000-0006-0000-0100-0000F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4" authorId="0" shapeId="0" xr:uid="{00000000-0006-0000-0100-0000F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4" authorId="0" shapeId="0" xr:uid="{00000000-0006-0000-0100-0000F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4" authorId="0" shapeId="0" xr:uid="{00000000-0006-0000-0100-0000F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4" authorId="0" shapeId="0" xr:uid="{00000000-0006-0000-0100-0000F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4" authorId="0" shapeId="0" xr:uid="{00000000-0006-0000-0100-0000F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4" authorId="0" shapeId="0" xr:uid="{00000000-0006-0000-0100-0000F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5" authorId="0" shapeId="0" xr:uid="{00000000-0006-0000-0100-0000F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5" authorId="0" shapeId="0" xr:uid="{00000000-0006-0000-0100-0000F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5" authorId="0" shapeId="0" xr:uid="{00000000-0006-0000-0100-0000F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5" authorId="0" shapeId="0" xr:uid="{00000000-0006-0000-0100-0000F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5" authorId="0" shapeId="0" xr:uid="{00000000-0006-0000-0100-0000F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5" authorId="0" shapeId="0" xr:uid="{00000000-0006-0000-0100-0000F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6" authorId="0" shapeId="0" xr:uid="{00000000-0006-0000-0100-0000F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6" authorId="0" shapeId="0" xr:uid="{00000000-0006-0000-0100-0000F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6" authorId="0" shapeId="0" xr:uid="{00000000-0006-0000-0100-0000F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6" authorId="0" shapeId="0" xr:uid="{00000000-0006-0000-0100-000000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6" authorId="0" shapeId="0" xr:uid="{00000000-0006-0000-0100-000001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6" authorId="0" shapeId="0" xr:uid="{00000000-0006-0000-0100-000002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  <author>Szalamin Róbert</author>
  </authors>
  <commentList>
    <comment ref="B3" authorId="0" shapeId="0" xr:uid="{922F17CE-CE67-4341-89C1-B03E7191BA78}">
      <text>
        <r>
          <rPr>
            <sz val="11"/>
            <rFont val="Calibri"/>
          </rPr>
          <t>SZV_B:FontossagiSorrent</t>
        </r>
      </text>
    </comment>
    <comment ref="C3" authorId="0" shapeId="0" xr:uid="{2F2C6E9F-EC70-4B12-BFED-538A60150914}">
      <text>
        <r>
          <rPr>
            <sz val="11"/>
            <rFont val="Calibri"/>
          </rPr>
          <t>SZV_B:FeladatKategoria</t>
        </r>
      </text>
    </comment>
    <comment ref="D3" authorId="0" shapeId="0" xr:uid="{A6A774B6-A747-42F8-8A35-FEFB05B96B13}">
      <text>
        <r>
          <rPr>
            <sz val="11"/>
            <rFont val="Calibri"/>
          </rPr>
          <t>SZV_B:FeladatMegnevezes</t>
        </r>
      </text>
    </comment>
    <comment ref="E3" authorId="0" shapeId="0" xr:uid="{C96DAD0A-A5E7-4EE8-9314-F474704A3E8B}">
      <text>
        <r>
          <rPr>
            <sz val="11"/>
            <rFont val="Calibri"/>
          </rPr>
          <t>SZV_B:ElviEngedelySzam</t>
        </r>
      </text>
    </comment>
    <comment ref="F3" authorId="0" shapeId="0" xr:uid="{DA40E7C3-0E81-45AF-9194-AB3AA93CAC68}">
      <text>
        <r>
          <rPr>
            <sz val="11"/>
            <rFont val="Calibri"/>
          </rPr>
          <t>SZV_B:VKR_Kod</t>
        </r>
      </text>
    </comment>
    <comment ref="G3" authorId="0" shapeId="0" xr:uid="{4A605925-680D-41D9-9656-9B6565433F10}">
      <text>
        <r>
          <rPr>
            <sz val="11"/>
            <rFont val="Calibri"/>
          </rPr>
          <t>SZV_B:VKR_Nev</t>
        </r>
      </text>
    </comment>
    <comment ref="H3" authorId="0" shapeId="0" xr:uid="{26BB4C7A-EE97-40C5-9E54-673AF501CD53}">
      <text>
        <r>
          <rPr>
            <sz val="11"/>
            <rFont val="Calibri"/>
          </rPr>
          <t>SZV_B:FeladatAzonosito</t>
        </r>
      </text>
    </comment>
    <comment ref="I3" authorId="0" shapeId="0" xr:uid="{A98D68DE-D709-4271-8BB9-AA32025A7CBC}">
      <text>
        <r>
          <rPr>
            <sz val="11"/>
            <rFont val="Calibri"/>
          </rPr>
          <t>SZV_B:EllatasiTerulet</t>
        </r>
      </text>
    </comment>
    <comment ref="J3" authorId="0" shapeId="0" xr:uid="{55BDF4DF-CC1C-4CE5-9AE3-11F5FDE8F462}">
      <text>
        <r>
          <rPr>
            <sz val="11"/>
            <rFont val="Calibri"/>
          </rPr>
          <t>SZV_B:EllatasertFelelos</t>
        </r>
      </text>
    </comment>
    <comment ref="K3" authorId="0" shapeId="0" xr:uid="{E058B9AA-9E23-4C77-9053-3226AA52C915}">
      <text>
        <r>
          <rPr>
            <sz val="11"/>
            <rFont val="Calibri"/>
          </rPr>
          <t>SZV_B:TervezettNettoKoltseg</t>
        </r>
      </text>
    </comment>
    <comment ref="L3" authorId="0" shapeId="0" xr:uid="{440D784A-179E-454F-8183-CF088083C65C}">
      <text>
        <r>
          <rPr>
            <sz val="11"/>
            <rFont val="Calibri"/>
          </rPr>
          <t>SZV_B:IdotartamKezdes</t>
        </r>
      </text>
    </comment>
    <comment ref="M3" authorId="0" shapeId="0" xr:uid="{7C975ADB-44DA-4022-B3D4-68E1D54D52A7}">
      <text>
        <r>
          <rPr>
            <sz val="11"/>
            <rFont val="Calibri"/>
          </rPr>
          <t>SZV_B:IdotartamBefejezes</t>
        </r>
      </text>
    </comment>
    <comment ref="N3" authorId="0" shapeId="0" xr:uid="{F8FF0FFD-2176-46C9-A3F2-DE46384BBF9F}">
      <text>
        <r>
          <rPr>
            <sz val="11"/>
            <rFont val="Calibri"/>
          </rPr>
          <t>SZV_B:NettoKoltsegUtem1</t>
        </r>
      </text>
    </comment>
    <comment ref="O3" authorId="0" shapeId="0" xr:uid="{7C275B3C-A27F-4306-BA03-6B6423998673}">
      <text>
        <r>
          <rPr>
            <sz val="11"/>
            <rFont val="Calibri"/>
          </rPr>
          <t>SZV_B:NettoKoltsegUtem2</t>
        </r>
      </text>
    </comment>
    <comment ref="P3" authorId="0" shapeId="0" xr:uid="{F9F197DE-DFB1-43AA-BE48-FF769722002D}">
      <text>
        <r>
          <rPr>
            <sz val="11"/>
            <rFont val="Calibri"/>
          </rPr>
          <t>SZV_B:EM_Melleklet2_KTG</t>
        </r>
      </text>
    </comment>
    <comment ref="Q3" authorId="1" shapeId="0" xr:uid="{3B6F77AF-104B-4655-BF77-9A9FD999A9E9}">
      <text>
        <r>
          <rPr>
            <sz val="9"/>
            <color indexed="81"/>
            <rFont val="Tahoma"/>
            <family val="2"/>
            <charset val="238"/>
          </rPr>
          <t>SZV_B:Elokeszitettseg</t>
        </r>
      </text>
    </comment>
    <comment ref="S3" authorId="0" shapeId="0" xr:uid="{1B619E87-1BA1-41C3-A855-DBB831C1CAA7}">
      <text>
        <r>
          <rPr>
            <sz val="11"/>
            <rFont val="Calibri"/>
          </rPr>
          <t>SZV_B:HDUtem1</t>
        </r>
      </text>
    </comment>
    <comment ref="T3" authorId="0" shapeId="0" xr:uid="{1BAF7068-8DE4-42AD-B7CE-D026B8A463D8}">
      <text>
        <r>
          <rPr>
            <sz val="11"/>
            <rFont val="Calibri"/>
          </rPr>
          <t>SZV_B:ECSUtem1</t>
        </r>
      </text>
    </comment>
    <comment ref="U3" authorId="0" shapeId="0" xr:uid="{6BA51B79-B66D-4A4D-A796-134ACEBC6B62}">
      <text>
        <r>
          <rPr>
            <sz val="11"/>
            <rFont val="Calibri"/>
          </rPr>
          <t>SZV_B:KFHUtem1</t>
        </r>
      </text>
    </comment>
    <comment ref="V3" authorId="0" shapeId="0" xr:uid="{DCC10314-4EEE-4E96-A221-3A6DAB40C0DA}">
      <text>
        <r>
          <rPr>
            <sz val="11"/>
            <rFont val="Calibri"/>
          </rPr>
          <t>SZV_B:Egyeb_SajatUtem1</t>
        </r>
      </text>
    </comment>
    <comment ref="W3" authorId="0" shapeId="0" xr:uid="{A37A6D44-B9B1-4B2A-BAD2-84BF08837F3E}">
      <text>
        <r>
          <rPr>
            <sz val="11"/>
            <rFont val="Calibri"/>
          </rPr>
          <t>SZV_B:DijUtem1</t>
        </r>
      </text>
    </comment>
    <comment ref="X3" authorId="0" shapeId="0" xr:uid="{23AB9049-4AFD-48EB-A8F9-8F221E457281}">
      <text>
        <r>
          <rPr>
            <sz val="11"/>
            <rFont val="Calibri"/>
          </rPr>
          <t>SZV_B:EM_Melleklet1_Utem1</t>
        </r>
      </text>
    </comment>
    <comment ref="Y3" authorId="0" shapeId="0" xr:uid="{4B08C814-80CE-480F-AB0E-601466CF9B38}">
      <text>
        <r>
          <rPr>
            <sz val="11"/>
            <rFont val="Calibri"/>
          </rPr>
          <t>SZV_B:EgyebAllamiUtem1</t>
        </r>
      </text>
    </comment>
    <comment ref="Z3" authorId="0" shapeId="0" xr:uid="{643466B2-6F20-4A60-925A-3C2EFD01F7F7}">
      <text>
        <r>
          <rPr>
            <sz val="11"/>
            <rFont val="Calibri"/>
          </rPr>
          <t>SZV_B:OnkormanyzatiUtem1</t>
        </r>
      </text>
    </comment>
    <comment ref="AA3" authorId="0" shapeId="0" xr:uid="{F6ECB8D5-C29C-4E48-A215-783A68EBEE8A}">
      <text>
        <r>
          <rPr>
            <sz val="11"/>
            <rFont val="Calibri"/>
          </rPr>
          <t>SZV_B:EUUtem1</t>
        </r>
      </text>
    </comment>
    <comment ref="AB3" authorId="0" shapeId="0" xr:uid="{5DE42EE5-DE57-43FD-BF3B-58B5388052EA}">
      <text>
        <r>
          <rPr>
            <sz val="11"/>
            <rFont val="Calibri"/>
          </rPr>
          <t>SZV_B:EgyebUtem1</t>
        </r>
      </text>
    </comment>
    <comment ref="AC3" authorId="0" shapeId="0" xr:uid="{C229BF00-2206-4900-9F75-1071314154A3}">
      <text>
        <r>
          <rPr>
            <sz val="11"/>
            <rFont val="Calibri"/>
          </rPr>
          <t>SZV_B:HitelKotvenyUtem1</t>
        </r>
      </text>
    </comment>
    <comment ref="AD3" authorId="0" shapeId="0" xr:uid="{829D9FBA-83DE-4712-BB7F-B60E8822B8CC}">
      <text>
        <r>
          <rPr>
            <sz val="11"/>
            <rFont val="Calibri"/>
          </rPr>
          <t>SZV_B:OsszesenUtem1</t>
        </r>
      </text>
    </comment>
    <comment ref="AG3" authorId="0" shapeId="0" xr:uid="{6ACDEEBD-E347-406E-A532-E6119D0075F2}">
      <text>
        <r>
          <rPr>
            <sz val="11"/>
            <rFont val="Calibri"/>
          </rPr>
          <t>SZV_B:HDUtem2</t>
        </r>
      </text>
    </comment>
    <comment ref="AH3" authorId="0" shapeId="0" xr:uid="{34979D04-09C1-438B-AC49-2923C5DEEB7A}">
      <text>
        <r>
          <rPr>
            <sz val="11"/>
            <rFont val="Calibri"/>
          </rPr>
          <t>SZV_B:ECSUtem2</t>
        </r>
      </text>
    </comment>
    <comment ref="AI3" authorId="0" shapeId="0" xr:uid="{0E8EC460-9EB9-4030-B9DE-40CA6AF34439}">
      <text>
        <r>
          <rPr>
            <sz val="11"/>
            <rFont val="Calibri"/>
          </rPr>
          <t>SZV_B:KFHUtem2</t>
        </r>
      </text>
    </comment>
    <comment ref="AJ3" authorId="0" shapeId="0" xr:uid="{8BED8EAA-9003-416D-96B7-F8D6886DE229}">
      <text>
        <r>
          <rPr>
            <sz val="11"/>
            <rFont val="Calibri"/>
          </rPr>
          <t>SZV_B:Egyeb_SajatUtem2</t>
        </r>
      </text>
    </comment>
    <comment ref="AK3" authorId="0" shapeId="0" xr:uid="{77635110-3B82-4AA6-915F-5067A1AA1241}">
      <text>
        <r>
          <rPr>
            <sz val="11"/>
            <rFont val="Calibri"/>
          </rPr>
          <t>SZV_B:DijUtem2</t>
        </r>
      </text>
    </comment>
    <comment ref="AL3" authorId="0" shapeId="0" xr:uid="{01B98699-A2DC-49D0-98D5-11F6CDA71C01}">
      <text>
        <r>
          <rPr>
            <sz val="11"/>
            <rFont val="Calibri"/>
          </rPr>
          <t>SZV_B:EM_Melleklet1_Utem2</t>
        </r>
      </text>
    </comment>
    <comment ref="AM3" authorId="0" shapeId="0" xr:uid="{5675E1C1-5408-4123-A248-14015DB8696B}">
      <text>
        <r>
          <rPr>
            <sz val="11"/>
            <rFont val="Calibri"/>
          </rPr>
          <t>SZV_B:EgyebAllamiUtem2</t>
        </r>
      </text>
    </comment>
    <comment ref="AN3" authorId="0" shapeId="0" xr:uid="{1AECE912-91AE-43E8-A603-2871B0D5793B}">
      <text>
        <r>
          <rPr>
            <sz val="11"/>
            <rFont val="Calibri"/>
          </rPr>
          <t>SZV_B:OnkormanyzatiUtem2</t>
        </r>
      </text>
    </comment>
    <comment ref="AO3" authorId="0" shapeId="0" xr:uid="{3794513A-2F93-4E74-8FE3-EA2CEEA2C59B}">
      <text>
        <r>
          <rPr>
            <sz val="11"/>
            <rFont val="Calibri"/>
          </rPr>
          <t>SZV_B:EUUtem2</t>
        </r>
      </text>
    </comment>
    <comment ref="AP3" authorId="0" shapeId="0" xr:uid="{CD124872-5273-4D64-9292-0E8C7ED7E1EA}">
      <text>
        <r>
          <rPr>
            <sz val="11"/>
            <rFont val="Calibri"/>
          </rPr>
          <t>SZV_B:EgyebUtem2</t>
        </r>
      </text>
    </comment>
    <comment ref="AQ3" authorId="0" shapeId="0" xr:uid="{9DD1A7B8-98AC-4E97-9B20-0396B2DFBB4F}">
      <text>
        <r>
          <rPr>
            <sz val="11"/>
            <rFont val="Calibri"/>
          </rPr>
          <t>SZV_B:HitelKotvenyUtem2</t>
        </r>
      </text>
    </comment>
    <comment ref="AR3" authorId="0" shapeId="0" xr:uid="{8D5DC05C-DCB1-4335-8AB5-DE151A58B589}">
      <text>
        <r>
          <rPr>
            <sz val="11"/>
            <rFont val="Calibri"/>
          </rPr>
          <t>SZV_B:OsszesenUtem2</t>
        </r>
      </text>
    </comment>
    <comment ref="AS3" authorId="0" shapeId="0" xr:uid="{7B8DA541-8C32-42C2-ABDB-6021CBE467E2}">
      <text>
        <r>
          <rPr>
            <sz val="11"/>
            <rFont val="Calibri"/>
          </rPr>
          <t>SZV_B:ForrashianyUtem2</t>
        </r>
      </text>
    </comment>
    <comment ref="AV3" authorId="0" shapeId="0" xr:uid="{3E997C66-A055-4687-89B4-743BE8626A3D}">
      <text>
        <r>
          <rPr>
            <sz val="11"/>
            <rFont val="Calibri"/>
          </rPr>
          <t>SZV_B:Indokolas</t>
        </r>
      </text>
    </comment>
    <comment ref="AW3" authorId="0" shapeId="0" xr:uid="{F6A2F101-39CC-4954-9085-6DB5ED21821F}">
      <text>
        <r>
          <rPr>
            <sz val="11"/>
            <rFont val="Calibri"/>
          </rPr>
          <t>SZV_B:Megjegyzes</t>
        </r>
      </text>
    </comment>
    <comment ref="AX3" authorId="0" shapeId="0" xr:uid="{5CAF70FC-5778-4311-AFD4-7D5747432F6A}">
      <text>
        <r>
          <rPr>
            <sz val="11"/>
            <rFont val="Calibri"/>
          </rPr>
          <t>SZV_B:FeladatSorszam</t>
        </r>
      </text>
    </comment>
    <comment ref="AZ3" authorId="0" shapeId="0" xr:uid="{698802E0-4763-4DAD-B4F1-E74D7B179513}">
      <text>
        <r>
          <rPr>
            <sz val="11"/>
            <rFont val="Calibri"/>
          </rPr>
          <t>SZV_B:ISA</t>
        </r>
      </text>
    </comment>
    <comment ref="B4" authorId="0" shapeId="0" xr:uid="{73399113-B1BD-4309-8BEC-6A3DB5943265}">
      <text>
        <r>
          <rPr>
            <sz val="11"/>
            <rFont val="Calibri"/>
          </rPr>
          <t>SZV_B:FontossagiSorrent</t>
        </r>
      </text>
    </comment>
    <comment ref="C4" authorId="0" shapeId="0" xr:uid="{C6F24464-F50A-4D25-81D8-5C7ECB6545AC}">
      <text>
        <r>
          <rPr>
            <sz val="11"/>
            <rFont val="Calibri"/>
          </rPr>
          <t>SZV_B:FeladatKategoria</t>
        </r>
      </text>
    </comment>
    <comment ref="D4" authorId="0" shapeId="0" xr:uid="{4B5AE07E-2849-4410-990A-B9A41B3030E4}">
      <text>
        <r>
          <rPr>
            <sz val="11"/>
            <rFont val="Calibri"/>
          </rPr>
          <t>SZV_B:FeladatMegnevezes</t>
        </r>
      </text>
    </comment>
    <comment ref="E4" authorId="0" shapeId="0" xr:uid="{18F76A54-9C58-4879-8CDD-16F1199E7F2C}">
      <text>
        <r>
          <rPr>
            <sz val="11"/>
            <rFont val="Calibri"/>
          </rPr>
          <t>SZV_B:ElviEngedelySzam</t>
        </r>
      </text>
    </comment>
    <comment ref="F4" authorId="0" shapeId="0" xr:uid="{5B2F6625-C3FE-4787-95F0-D2E0CC929C4E}">
      <text>
        <r>
          <rPr>
            <sz val="11"/>
            <rFont val="Calibri"/>
          </rPr>
          <t>SZV_B:VKR_Kod</t>
        </r>
      </text>
    </comment>
    <comment ref="G4" authorId="0" shapeId="0" xr:uid="{62BC991D-B1C7-4CC2-9DC1-9029E54642CA}">
      <text>
        <r>
          <rPr>
            <sz val="11"/>
            <rFont val="Calibri"/>
          </rPr>
          <t>SZV_B:VKR_Nev</t>
        </r>
      </text>
    </comment>
    <comment ref="H4" authorId="0" shapeId="0" xr:uid="{A6B2EE7A-16C5-4522-B12D-95FB0A9B9835}">
      <text>
        <r>
          <rPr>
            <sz val="11"/>
            <rFont val="Calibri"/>
          </rPr>
          <t>SZV_B:FeladatAzonosito</t>
        </r>
      </text>
    </comment>
    <comment ref="I4" authorId="0" shapeId="0" xr:uid="{A0571081-A957-45DD-B7CD-C652B61A7C38}">
      <text>
        <r>
          <rPr>
            <sz val="11"/>
            <rFont val="Calibri"/>
          </rPr>
          <t>SZV_B:EllatasiTerulet</t>
        </r>
      </text>
    </comment>
    <comment ref="J4" authorId="0" shapeId="0" xr:uid="{40A3C07D-E35F-4312-BB16-DEA6424A28E9}">
      <text>
        <r>
          <rPr>
            <sz val="11"/>
            <rFont val="Calibri"/>
          </rPr>
          <t>SZV_B:EllatasertFelelos</t>
        </r>
      </text>
    </comment>
    <comment ref="K4" authorId="0" shapeId="0" xr:uid="{3BA25D8F-3DF8-4183-B96C-66003FD4DDAF}">
      <text>
        <r>
          <rPr>
            <sz val="11"/>
            <rFont val="Calibri"/>
          </rPr>
          <t>SZV_B:TervezettNettoKoltseg</t>
        </r>
      </text>
    </comment>
    <comment ref="L4" authorId="0" shapeId="0" xr:uid="{15AD5EFE-6106-4A0D-AC35-98D647898EED}">
      <text>
        <r>
          <rPr>
            <sz val="11"/>
            <rFont val="Calibri"/>
          </rPr>
          <t>SZV_B:IdotartamKezdes</t>
        </r>
      </text>
    </comment>
    <comment ref="M4" authorId="0" shapeId="0" xr:uid="{AFCC46E3-E48F-4F51-8715-57E5EDFC076F}">
      <text>
        <r>
          <rPr>
            <sz val="11"/>
            <rFont val="Calibri"/>
          </rPr>
          <t>SZV_B:IdotartamBefejezes</t>
        </r>
      </text>
    </comment>
    <comment ref="N4" authorId="0" shapeId="0" xr:uid="{83BCEFDA-776A-4599-9296-5D0994C80A70}">
      <text>
        <r>
          <rPr>
            <sz val="11"/>
            <rFont val="Calibri"/>
          </rPr>
          <t>SZV_B:NettoKoltsegUtem1</t>
        </r>
      </text>
    </comment>
    <comment ref="O4" authorId="0" shapeId="0" xr:uid="{9DF1CDD3-1EDF-4588-B402-95FE69735DE5}">
      <text>
        <r>
          <rPr>
            <sz val="11"/>
            <rFont val="Calibri"/>
          </rPr>
          <t>SZV_B:NettoKoltsegUtem2</t>
        </r>
      </text>
    </comment>
    <comment ref="P4" authorId="0" shapeId="0" xr:uid="{FDCCD20F-9794-4812-9851-70E877E61C8E}">
      <text>
        <r>
          <rPr>
            <sz val="11"/>
            <rFont val="Calibri"/>
          </rPr>
          <t>SZV_B:EM_Melleklet2_KTG</t>
        </r>
      </text>
    </comment>
    <comment ref="Q4" authorId="1" shapeId="0" xr:uid="{9C6195AA-640E-4FBA-9900-227DE3C7493D}">
      <text>
        <r>
          <rPr>
            <sz val="9"/>
            <color indexed="81"/>
            <rFont val="Tahoma"/>
            <family val="2"/>
            <charset val="238"/>
          </rPr>
          <t>SZV_B:Elokeszitettseg</t>
        </r>
      </text>
    </comment>
    <comment ref="S4" authorId="0" shapeId="0" xr:uid="{1F5293DC-DD1B-48C2-BBEA-10D514F14960}">
      <text>
        <r>
          <rPr>
            <sz val="11"/>
            <rFont val="Calibri"/>
          </rPr>
          <t>SZV_B:HDUtem1</t>
        </r>
      </text>
    </comment>
    <comment ref="T4" authorId="0" shapeId="0" xr:uid="{DE24908A-6DAB-4465-8214-D0B38D3E5D3E}">
      <text>
        <r>
          <rPr>
            <sz val="11"/>
            <rFont val="Calibri"/>
          </rPr>
          <t>SZV_B:ECSUtem1</t>
        </r>
      </text>
    </comment>
    <comment ref="U4" authorId="0" shapeId="0" xr:uid="{51BCE916-FB37-41F3-A0B3-0D05F21EF4BD}">
      <text>
        <r>
          <rPr>
            <sz val="11"/>
            <rFont val="Calibri"/>
          </rPr>
          <t>SZV_B:KFHUtem1</t>
        </r>
      </text>
    </comment>
    <comment ref="V4" authorId="0" shapeId="0" xr:uid="{D3748379-3D22-4E7E-BDBD-70BB12B624FC}">
      <text>
        <r>
          <rPr>
            <sz val="11"/>
            <rFont val="Calibri"/>
          </rPr>
          <t>SZV_B:Egyeb_SajatUtem1</t>
        </r>
      </text>
    </comment>
    <comment ref="W4" authorId="0" shapeId="0" xr:uid="{2438D8E7-C837-42A2-BBD1-5066D0B233AE}">
      <text>
        <r>
          <rPr>
            <sz val="11"/>
            <rFont val="Calibri"/>
          </rPr>
          <t>SZV_B:DijUtem1</t>
        </r>
      </text>
    </comment>
    <comment ref="X4" authorId="0" shapeId="0" xr:uid="{8DFEEFC7-98BF-48BE-B5A4-B8FB90294026}">
      <text>
        <r>
          <rPr>
            <sz val="11"/>
            <rFont val="Calibri"/>
          </rPr>
          <t>SZV_B:EM_Melleklet1_Utem1</t>
        </r>
      </text>
    </comment>
    <comment ref="Y4" authorId="0" shapeId="0" xr:uid="{DEE0C2DE-0CAA-43A7-853D-B628193A3445}">
      <text>
        <r>
          <rPr>
            <sz val="11"/>
            <rFont val="Calibri"/>
          </rPr>
          <t>SZV_B:EgyebAllamiUtem1</t>
        </r>
      </text>
    </comment>
    <comment ref="Z4" authorId="0" shapeId="0" xr:uid="{817F46C5-C148-4EF3-B5E9-AC08A3BC06B0}">
      <text>
        <r>
          <rPr>
            <sz val="11"/>
            <rFont val="Calibri"/>
          </rPr>
          <t>SZV_B:OnkormanyzatiUtem1</t>
        </r>
      </text>
    </comment>
    <comment ref="AA4" authorId="0" shapeId="0" xr:uid="{801C28DF-1A50-4234-9AD3-FF5B1EE147A4}">
      <text>
        <r>
          <rPr>
            <sz val="11"/>
            <rFont val="Calibri"/>
          </rPr>
          <t>SZV_B:EUUtem1</t>
        </r>
      </text>
    </comment>
    <comment ref="AB4" authorId="0" shapeId="0" xr:uid="{A4A17FE8-0A2B-491C-99E6-4B1B2DDBB0DB}">
      <text>
        <r>
          <rPr>
            <sz val="11"/>
            <rFont val="Calibri"/>
          </rPr>
          <t>SZV_B:EgyebUtem1</t>
        </r>
      </text>
    </comment>
    <comment ref="AC4" authorId="0" shapeId="0" xr:uid="{E4EDAEDA-0171-4127-B4C0-CEEFFCA1D81C}">
      <text>
        <r>
          <rPr>
            <sz val="11"/>
            <rFont val="Calibri"/>
          </rPr>
          <t>SZV_B:HitelKotvenyUtem1</t>
        </r>
      </text>
    </comment>
    <comment ref="AD4" authorId="0" shapeId="0" xr:uid="{D861DA5A-DE16-43E6-B32A-5590BBF4A7A5}">
      <text>
        <r>
          <rPr>
            <sz val="11"/>
            <rFont val="Calibri"/>
          </rPr>
          <t>SZV_B:OsszesenUtem1</t>
        </r>
      </text>
    </comment>
    <comment ref="AG4" authorId="0" shapeId="0" xr:uid="{2483016C-C915-4C7D-A554-BF4FC9431A31}">
      <text>
        <r>
          <rPr>
            <sz val="11"/>
            <rFont val="Calibri"/>
          </rPr>
          <t>SZV_B:HDUtem2</t>
        </r>
      </text>
    </comment>
    <comment ref="AH4" authorId="0" shapeId="0" xr:uid="{E08FC1CB-091A-49A6-B4C4-24C5017940FA}">
      <text>
        <r>
          <rPr>
            <sz val="11"/>
            <rFont val="Calibri"/>
          </rPr>
          <t>SZV_B:ECSUtem2</t>
        </r>
      </text>
    </comment>
    <comment ref="AI4" authorId="0" shapeId="0" xr:uid="{488293BC-8AFB-4EF4-BE57-8704D858E9AD}">
      <text>
        <r>
          <rPr>
            <sz val="11"/>
            <rFont val="Calibri"/>
          </rPr>
          <t>SZV_B:KFHUtem2</t>
        </r>
      </text>
    </comment>
    <comment ref="AJ4" authorId="0" shapeId="0" xr:uid="{141CB6F5-A793-4125-B77A-443573EC20E4}">
      <text>
        <r>
          <rPr>
            <sz val="11"/>
            <rFont val="Calibri"/>
          </rPr>
          <t>SZV_B:Egyeb_SajatUtem2</t>
        </r>
      </text>
    </comment>
    <comment ref="AK4" authorId="0" shapeId="0" xr:uid="{70E7B347-C34E-4902-A791-8A6E9EF4178E}">
      <text>
        <r>
          <rPr>
            <sz val="11"/>
            <rFont val="Calibri"/>
          </rPr>
          <t>SZV_B:DijUtem2</t>
        </r>
      </text>
    </comment>
    <comment ref="AL4" authorId="0" shapeId="0" xr:uid="{4D1DD4BF-0632-4BFD-9D38-DFD16517089E}">
      <text>
        <r>
          <rPr>
            <sz val="11"/>
            <rFont val="Calibri"/>
          </rPr>
          <t>SZV_B:EM_Melleklet1_Utem2</t>
        </r>
      </text>
    </comment>
    <comment ref="AM4" authorId="0" shapeId="0" xr:uid="{2C03EFCD-1BCD-435E-949E-053211F7F4B3}">
      <text>
        <r>
          <rPr>
            <sz val="11"/>
            <rFont val="Calibri"/>
          </rPr>
          <t>SZV_B:EgyebAllamiUtem2</t>
        </r>
      </text>
    </comment>
    <comment ref="AN4" authorId="0" shapeId="0" xr:uid="{EA3AF598-075E-44F8-A2AF-B8659176DD18}">
      <text>
        <r>
          <rPr>
            <sz val="11"/>
            <rFont val="Calibri"/>
          </rPr>
          <t>SZV_B:OnkormanyzatiUtem2</t>
        </r>
      </text>
    </comment>
    <comment ref="AO4" authorId="0" shapeId="0" xr:uid="{9E8BF862-B67F-4754-863F-BF53E213BEF2}">
      <text>
        <r>
          <rPr>
            <sz val="11"/>
            <rFont val="Calibri"/>
          </rPr>
          <t>SZV_B:EUUtem2</t>
        </r>
      </text>
    </comment>
    <comment ref="AP4" authorId="0" shapeId="0" xr:uid="{715AA3F0-912B-4ADE-9F93-8966E1ABFD4F}">
      <text>
        <r>
          <rPr>
            <sz val="11"/>
            <rFont val="Calibri"/>
          </rPr>
          <t>SZV_B:EgyebUtem2</t>
        </r>
      </text>
    </comment>
    <comment ref="AQ4" authorId="0" shapeId="0" xr:uid="{7407C88F-B174-4831-B38A-4CF9FB68939C}">
      <text>
        <r>
          <rPr>
            <sz val="11"/>
            <rFont val="Calibri"/>
          </rPr>
          <t>SZV_B:HitelKotvenyUtem2</t>
        </r>
      </text>
    </comment>
    <comment ref="AR4" authorId="0" shapeId="0" xr:uid="{8A8E6351-8A98-4202-B0D4-1837EDA21329}">
      <text>
        <r>
          <rPr>
            <sz val="11"/>
            <rFont val="Calibri"/>
          </rPr>
          <t>SZV_B:OsszesenUtem2</t>
        </r>
      </text>
    </comment>
    <comment ref="AS4" authorId="0" shapeId="0" xr:uid="{0D21332D-78B4-4B86-A359-6A8EFD0B08E8}">
      <text>
        <r>
          <rPr>
            <sz val="11"/>
            <rFont val="Calibri"/>
          </rPr>
          <t>SZV_B:ForrashianyUtem2</t>
        </r>
      </text>
    </comment>
    <comment ref="AV4" authorId="0" shapeId="0" xr:uid="{8C979BF0-447E-413D-86C5-7A4D5E134B15}">
      <text>
        <r>
          <rPr>
            <sz val="11"/>
            <rFont val="Calibri"/>
          </rPr>
          <t>SZV_B:Indokolas</t>
        </r>
      </text>
    </comment>
    <comment ref="AW4" authorId="0" shapeId="0" xr:uid="{E8DBE7BE-8323-4F82-AAB3-7B911CF20D9F}">
      <text>
        <r>
          <rPr>
            <sz val="11"/>
            <rFont val="Calibri"/>
          </rPr>
          <t>SZV_B:Megjegyzes</t>
        </r>
      </text>
    </comment>
    <comment ref="AX4" authorId="0" shapeId="0" xr:uid="{FAE80063-3014-46A7-864E-8000A88A1268}">
      <text>
        <r>
          <rPr>
            <sz val="11"/>
            <rFont val="Calibri"/>
          </rPr>
          <t>SZV_B:FeladatSorszam</t>
        </r>
      </text>
    </comment>
    <comment ref="AZ4" authorId="0" shapeId="0" xr:uid="{8A45A763-8417-4A28-B8E3-220FD0C54986}">
      <text>
        <r>
          <rPr>
            <sz val="11"/>
            <rFont val="Calibri"/>
          </rPr>
          <t>SZV_B:ISA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4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<sst xmlns="http://schemas.openxmlformats.org/spreadsheetml/2006/main" count="554" uniqueCount="385">
  <si>
    <t>Előkészítettsége</t>
  </si>
  <si>
    <t>MAGYARÁZAT</t>
  </si>
  <si>
    <t>A beruházási feladat kategóriája - SZENNYVÍZ</t>
  </si>
  <si>
    <t>A Nemzeti Vízművek Zrt. által javasolt főcsoport</t>
  </si>
  <si>
    <t>FORRÁS MEGNEVEZÉSE</t>
  </si>
  <si>
    <t>A kitöltés lehetséges eredménye, az "ELLENÖRZÉS" oszlopban jelenik meg</t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</si>
  <si>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</si>
  <si>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</si>
  <si>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a)</t>
  </si>
  <si>
    <t>Megvalósíthatósági Tanulmánnyal rendelkezik</t>
  </si>
  <si>
    <t>Jogszabály által meghatározott kategória.</t>
  </si>
  <si>
    <t>Sorszám</t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</si>
  <si>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</si>
  <si>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</si>
  <si>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</si>
  <si>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</si>
  <si>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</si>
  <si>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</si>
  <si>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</si>
  <si>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</si>
  <si>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</si>
  <si>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b)</t>
  </si>
  <si>
    <t>Kiviteli tervvel, engedélyes tervvel vagy ezeknek megfeleltethető tervvel rendelkezik</t>
  </si>
  <si>
    <t>2111_VEZETÉK_TÁV</t>
  </si>
  <si>
    <t>vezeték</t>
  </si>
  <si>
    <t>távvezeték</t>
  </si>
  <si>
    <t>regionális vezetékkel, távvezetékkel kapcsolatos beruházási feladatok (pl.: távvezeték kapacitásbővítése)</t>
  </si>
  <si>
    <t>Használati díj</t>
  </si>
  <si>
    <t>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</si>
  <si>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Hiányos kitöltés! („?”-oszlop üres)</t>
  </si>
  <si>
    <t>Kitöltési hiba!</t>
  </si>
  <si>
    <t>c)</t>
  </si>
  <si>
    <t>Nincs előkészítve</t>
  </si>
  <si>
    <t>2121_VEZETÉK_GERINC</t>
  </si>
  <si>
    <t>gerinc vezeték</t>
  </si>
  <si>
    <t>gerincvezetékkel kapcsolatos beruházási feladatok (pl.: új gerincvezeték létesítése, hálózatbővítés)</t>
  </si>
  <si>
    <t>ÉCS</t>
  </si>
  <si>
    <t>- értékcsökkenési leírás</t>
  </si>
  <si>
    <t xml:space="preserve">I. ütem forrása nincs kitöltve! </t>
  </si>
  <si>
    <t>Hiányzik a rövidtávú terv!</t>
  </si>
  <si>
    <t>d)</t>
  </si>
  <si>
    <t>Nem szükséges</t>
  </si>
  <si>
    <t>Nem a jogszabály által meghatározott kategória.</t>
  </si>
  <si>
    <t>2131_VEZETÉK_BEKÖTŐ</t>
  </si>
  <si>
    <t>bekötővezeték</t>
  </si>
  <si>
    <t>bekötővezetékkel kapcsolatos beruházási feladatok (pl.: új bekötővezetékek létesítése)</t>
  </si>
  <si>
    <t>Közműfejlesztési hozzájárulás</t>
  </si>
  <si>
    <t xml:space="preserve">II. ütem forrása nincs kitöltve! </t>
  </si>
  <si>
    <t>Hiányzik a hosszútávú terv!</t>
  </si>
  <si>
    <t>2100_VEZETÉK_KOMPLEX</t>
  </si>
  <si>
    <t>komplex</t>
  </si>
  <si>
    <t>a vezetékekhez kapcsolódó komplex beruházási feladatok (pl.: egy adott utcára vonatkozó új  szennyvízelvezetési rendszer teljeskörű kivitelezése)</t>
  </si>
  <si>
    <t>Egyéb saját forrás</t>
  </si>
  <si>
    <t>- társasági eszköz hasznosításból/értékesítésből származó bevétel/vissznyeremény</t>
  </si>
  <si>
    <t xml:space="preserve">Költségek üteme nem megfelelő (az időtartam és a költség üteme eltér)! </t>
  </si>
  <si>
    <t>Kitöltés rendben!</t>
  </si>
  <si>
    <t>2110_VEZETÉK_EGYÉB</t>
  </si>
  <si>
    <t>egyéb</t>
  </si>
  <si>
    <t>a vezetékrendszerhez kapcsolódó, egyéb, a fenti kategóriákba nem besorolható beruházási feladatok</t>
  </si>
  <si>
    <t>Díj</t>
  </si>
  <si>
    <t>- víziközmű-szolgáltatási díj (lakossági/nem lakossági)</t>
  </si>
  <si>
    <t xml:space="preserve">Kötelező cellák kitöltve, de az I. ütem forrása hibás! </t>
  </si>
  <si>
    <t>2211_AKNA_SZIVATTYÚ_HÁLÓZATI</t>
  </si>
  <si>
    <t>átemelőakna, tisztítóakna, szerelvényakna</t>
  </si>
  <si>
    <t>szivattyú</t>
  </si>
  <si>
    <t>hálózati</t>
  </si>
  <si>
    <t>az elvezetőhálózaton található szivattyúhoz, végátemelő szivattyúhoz kapcsolódó beruházási feladatok (pl.: új átemelőszivattyú beszerzése)</t>
  </si>
  <si>
    <t>VFEA - EM rendelet 1. melléklet</t>
  </si>
  <si>
    <t>- Víziközmű-fejlesztési és Ellentételezési Alap - 24/2023. (XII. 13.) EM rendelet 1. melléklet</t>
  </si>
  <si>
    <t xml:space="preserve">Kötelező cellák kitöltve, de a II. ütem forrása hibás! </t>
  </si>
  <si>
    <t>2212_AKNA_SZIVATTYÚ_HÁZI</t>
  </si>
  <si>
    <t>házi beemelő</t>
  </si>
  <si>
    <t>házi beemelő szivattyúhoz kapcsolódó beruházási feladatok (pl.: új szivattyú beszerzése)</t>
  </si>
  <si>
    <t>Egyéb állami támogatás</t>
  </si>
  <si>
    <t>- központi kezelésű előirányzat
- egyéb állami támogatás
- egyéb központi költségvetés</t>
  </si>
  <si>
    <t xml:space="preserve">Nullás a rövidtávú feladat és rövid (hiányzik) a hozzá tartozó indoklás! </t>
  </si>
  <si>
    <t>2231_AKNA_GÉPÉSZET</t>
  </si>
  <si>
    <t>gépészet</t>
  </si>
  <si>
    <t>átemelő</t>
  </si>
  <si>
    <t>átemelők aknákban tervezett gépészeti beruházások (szivattyúbeszerzésen túl tervezett feladatok)</t>
  </si>
  <si>
    <t>Önkormányzati támogatás</t>
  </si>
  <si>
    <t>- bármilyen önkormányzati forrás</t>
  </si>
  <si>
    <t xml:space="preserve">Nullás a hosszútávú feladat és rövid (hiányzik) a hozzá tartozó indoklás! </t>
  </si>
  <si>
    <t>2221_AKNA_ÉPÍTÉSZET</t>
  </si>
  <si>
    <t>építészet</t>
  </si>
  <si>
    <t>a gyűjtőhálózaton található aknákhoz kapcsolódó építészeti beruházás (pl.: korábban nem vízzáró akna vízzáróvá tétele)</t>
  </si>
  <si>
    <t>EU-s támogatás</t>
  </si>
  <si>
    <t xml:space="preserve">EM rendelet 2. melléklet terhére elszámolt költség nem lehet nagyobb az I. ütemre tervezett tényleges költségnél! </t>
  </si>
  <si>
    <t>2200_AKNA_KOMPLEX</t>
  </si>
  <si>
    <t>a gyűjtőhálózaton található aknákhoz kapcsolódó komplex beruházási feladatok (pl.: szennyvízátemelő teljeskörű kivitelezése)</t>
  </si>
  <si>
    <t>Egyéb támogatás</t>
  </si>
  <si>
    <t>- egyéb külső forrás
- egyéb nemzetközi hátterű támogatás
- egyéb/Fejlesztési célú pénzeszköz átadás
- állami/önkormányzati eszköz hasznosításból/értékesítésből származó bevétel/vissznyeremény
- ESCO típusú finanszírozás</t>
  </si>
  <si>
    <t xml:space="preserve">Többlet forrást jelölt meg az I. ütemnél! A forrás ne legyen több a költségnél. </t>
  </si>
  <si>
    <t>2210_AKNA_EGYÉB</t>
  </si>
  <si>
    <t>az aknákhoz kapcsolódó, egyéb, a fenti kategóriákba nem besorolható beruházási feladatok (pl.: biofilter beépítése)</t>
  </si>
  <si>
    <t>Banki hitel, kötvénykibocsátás</t>
  </si>
  <si>
    <t>Többlet forrást jelölt meg a II. ütemnél! A forrás ne legyen több a költségnél.</t>
  </si>
  <si>
    <t>2311_GÉPHÁZ</t>
  </si>
  <si>
    <t>gépház</t>
  </si>
  <si>
    <t>gépházhoz kapcsolódó beruházási feladatok (pl.: vákuumgépház, szivattyúgépház építése, bővítése)</t>
  </si>
  <si>
    <t>2411_TELEP_SZV KEZELÉS</t>
  </si>
  <si>
    <t>szennyvíztisztító telep</t>
  </si>
  <si>
    <t>szennyvízkezelés</t>
  </si>
  <si>
    <t>a szennyvízkezelés műtárgyaihoz kapcsolódó beruházási feladatok (pl.: rács, homokfogó, zsír és olajfogó, biológiai műtárgyak létesítése, bővítése, új recirkulációs szivattyú, vegyszerszivattyú beszerzése, NV Zrt. által javasolt 221., 222. és 223. főcsoport)</t>
  </si>
  <si>
    <t>2412_TELEP_ISZAP KEZELÉS</t>
  </si>
  <si>
    <t>iszapkezelés</t>
  </si>
  <si>
    <t>az iszapkezelés műtárgyaihoz kapcsolódó beruházási feladatok (pl.: víztelenítéshez, iszapsűrítéshez kapcsolódó műtárgyak, berendezések létesítése, bővítése, NV Zrt. által javasolt 224. főcsoport)</t>
  </si>
  <si>
    <t>2413_TELEP_SZIVATTYÚ</t>
  </si>
  <si>
    <t>a szennyvíztisztító telephez kapcsolódó új szivattyúk beszerzése</t>
  </si>
  <si>
    <t>2414_TELEP_ÉPÍTÉSZET</t>
  </si>
  <si>
    <t>szennyvíztisztító telephez kapcsolódó építészeti beruházási feladatok (pl.: új épület létesítése, meglévő épület bővítése)</t>
  </si>
  <si>
    <t>2400_TELEP_KOMPLEX</t>
  </si>
  <si>
    <t>szennyvíztisztító telephez kapcsolódó komplex beruházási feladatok (pl.: a szennyvíztisztító telepen a szennyvízkezelés, az iszapkezelés, építészet, energetika, irányítástechnikai munkákból többféle feladatot együttesen tartalmazó beruházás)</t>
  </si>
  <si>
    <t>2410_TELEP_EGYÉB</t>
  </si>
  <si>
    <t>a szennyvíztisztító telephez kapcsolódó, egyéb, a fenti kategóriákba nem besorolható beruházási feladatok (pl.: új hőszivattyú beépítése, NV Zrt. által javasolt 226. és 228. főcsoport)</t>
  </si>
  <si>
    <t>2511_VILL_IRÁNYTECH</t>
  </si>
  <si>
    <t>villamos- és irányítástechnika</t>
  </si>
  <si>
    <t>villamos- és irányítástechnikai beruházási feladatok, folyamatirányító rendszer kialakítása (pl.: új vezérlőszekrény létesítése, NV Zrt. által javasolt 225. főcsoport)</t>
  </si>
  <si>
    <t>2611_BIOGÁZ</t>
  </si>
  <si>
    <t>biogáz</t>
  </si>
  <si>
    <t>a biogáz hasznosításához szükséges rendszerhez kapcsolódó beruházási feladatok (pl.: új gázmotor beszerzése, NV Zrt. által javasolt 230. főcsoport)</t>
  </si>
  <si>
    <t>2711_NAPELEM</t>
  </si>
  <si>
    <t>napelem</t>
  </si>
  <si>
    <t>a napelemrendszer egységeihez kapcsolódó beruházási feladatok (pl.: új napelemes rendszer létesítése)</t>
  </si>
  <si>
    <t>2811_EGYÉB</t>
  </si>
  <si>
    <t>a szennyvízelvezetéshez és -tisztításhoz kapcsolódó, egyéb, a fenti kategóriákba nem besorolható beruházási feladatok (pl.: biztonságtechnika, vagyonvédelem, ingatlan-nyilvántartás, tervezés, engedélyeztetés)</t>
  </si>
  <si>
    <t>2911_NINCS FELADAT</t>
  </si>
  <si>
    <t>nincs feladat</t>
  </si>
  <si>
    <t>Az adott ütemben nem kerül feladat betervezésre, melynek indokolása a "MEGJEGYZÉS" című mezőben szükséges.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</si>
  <si>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</si>
  <si>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</si>
  <si>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</si>
  <si>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</si>
  <si>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</si>
  <si>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</si>
  <si>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</si>
  <si>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</si>
  <si>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</si>
  <si>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</si>
  <si>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</si>
  <si>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</si>
  <si>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</si>
  <si>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</si>
  <si>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H/1 -- Forrás megnevezése (I. ütem)</t>
  </si>
  <si>
    <t>H/2 -- Forrás megnevezése (II. ütem)</t>
  </si>
  <si>
    <t/>
  </si>
  <si>
    <t>Ellenőrzés</t>
  </si>
  <si>
    <t>Fontossági sorrend</t>
  </si>
  <si>
    <t>A beruházási feladat kategóriája</t>
  </si>
  <si>
    <t>Beruházás megnevezése</t>
  </si>
  <si>
    <t>Vízjogi létesítési/ elvi engedély száma (amennyiben rendelkezésre áll)</t>
  </si>
  <si>
    <t>Víziközmű-rendszer hivatali kódja</t>
  </si>
  <si>
    <t>Víziközmű-rendszer megnevezése</t>
  </si>
  <si>
    <t>FELADAT-AZONOSITO</t>
  </si>
  <si>
    <t>Ellátási terület</t>
  </si>
  <si>
    <t>Az érintett ellátásért felelős(ök) megnevezése</t>
  </si>
  <si>
    <t>Tervezett nettó költség [eFt]</t>
  </si>
  <si>
    <t>Megvalósítás várható időtartama - KEZDÉS</t>
  </si>
  <si>
    <t>Megvalósítás várható időtartama - BEFEJEZÉS</t>
  </si>
  <si>
    <t>A Felújítás tervezett nettó költsége a tervezési időszak ütemezése szerint [eFt] - I. ütem</t>
  </si>
  <si>
    <t>A Felújítás tervezett nettó költsége a tervezési időszak ütemezése szerint [eFt] - II. ütem</t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</si>
  <si>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</si>
  <si>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</si>
  <si>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</si>
  <si>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</si>
  <si>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</si>
  <si>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</si>
  <si>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</si>
  <si>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</si>
  <si>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</si>
  <si>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</si>
  <si>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</si>
  <si>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</si>
  <si>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</si>
  <si>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</si>
  <si>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</si>
  <si>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</si>
  <si>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</si>
  <si>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</si>
  <si>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ISA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</si>
  <si>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</si>
  <si>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</si>
  <si>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</si>
  <si>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</si>
  <si>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</si>
  <si>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</si>
  <si>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</si>
  <si>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</si>
  <si>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</si>
  <si>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</si>
  <si>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</si>
  <si>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</si>
  <si>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</si>
  <si>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</si>
  <si>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</si>
  <si>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</si>
  <si>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</si>
  <si>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</si>
  <si>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</si>
  <si>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</si>
  <si>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</si>
  <si>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t>A felújítási feladat kategóriája</t>
  </si>
  <si>
    <t>Felújítás megnevezése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</si>
  <si>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</si>
  <si>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</si>
  <si>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</si>
  <si>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</si>
  <si>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</si>
  <si>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</si>
  <si>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</si>
  <si>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</si>
  <si>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t>nem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</si>
  <si>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</si>
  <si>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</si>
  <si>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</si>
  <si>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</si>
  <si>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</si>
  <si>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</si>
  <si>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</si>
  <si>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</si>
  <si>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Hegyesd szennyvízelvezető és – tisztító víziközmű- rendszer</t>
  </si>
  <si>
    <t>21-02422-1-005-00-00</t>
  </si>
  <si>
    <t>Magyar Állam</t>
  </si>
  <si>
    <t>Hegyesd, Kapolcs, Monostorapáti, Taliándörögd, Vigántpetend</t>
  </si>
  <si>
    <t>Dudar szennyvízelvezető és – tisztító víziközmű- rendszer</t>
  </si>
  <si>
    <t>21-02936-1-007-00-05</t>
  </si>
  <si>
    <t>Bakonynána, Bakonyoszlop, Bakonyszentkirály, Csesznek, Dudar, Nagyesztergár, Olaszfalu</t>
  </si>
  <si>
    <t>Litér szennyvízelvezető és – tisztító víziközmű- rendszer</t>
  </si>
  <si>
    <t>21-04552-1-004-01-04</t>
  </si>
  <si>
    <t>Királyszentistván, Litér, Sóly, Vilonya</t>
  </si>
  <si>
    <t>Borszörcsök szennyvízelvezető és – tisztító víziközmű- rendszer</t>
  </si>
  <si>
    <t>21-04765-1-001-00-12</t>
  </si>
  <si>
    <t>Borszörcsök</t>
  </si>
  <si>
    <t>Bodorfa szennyvízelvezető és – tisztító víziközmű- rendszer</t>
  </si>
  <si>
    <t>21-05555-1-004-00-02</t>
  </si>
  <si>
    <t>Bodorfa, Gyepükaján, Káptalanfa, Nemeshany</t>
  </si>
  <si>
    <t>Ajka szennyvízelvezető és – tisztító víziközmű- rendszer</t>
  </si>
  <si>
    <t>21-06673-1-007-01-00</t>
  </si>
  <si>
    <t>Ajka, Csehbánya, Farkasgyepű, Halimba, Kislőd, Magyarpolány, Városlőd</t>
  </si>
  <si>
    <t>Doba szennyvízelvezető és – tisztító víziközmű- rendszer</t>
  </si>
  <si>
    <t>21-10870-1-001-00-13</t>
  </si>
  <si>
    <t>Doba</t>
  </si>
  <si>
    <t>Várpalota szennyvízelvezető és – tisztító víziközmű- rendszer</t>
  </si>
  <si>
    <t>21-11439-1-002-01-03</t>
  </si>
  <si>
    <t>Csór, Várpalota</t>
  </si>
  <si>
    <t xml:space="preserve">Veszprém szennyvízelvezető és – tisztító víziközmű- rendszer </t>
  </si>
  <si>
    <t>21-11767-1-005-00-00</t>
  </si>
  <si>
    <t>Nemesvámos, Hajmáskér, Szentkirályszabadja, Veszprém, Veszprémfajsz</t>
  </si>
  <si>
    <t>Noszlop szennyvízelvezető és – tisztító víziközmű- rendszer</t>
  </si>
  <si>
    <t>21-14757-1-001-00-13</t>
  </si>
  <si>
    <t>Noszlop</t>
  </si>
  <si>
    <t>Nagyvázsony szennyvízelvezető és – tisztító víziközmű- rendszer</t>
  </si>
  <si>
    <t>21-19196-1-008-01-03</t>
  </si>
  <si>
    <t>Barnag, Hidegkút, Mencshely, Nagyvázsony, Öcs, Pula, Tótvázsony, Vöröstó</t>
  </si>
  <si>
    <t>Tés szennyvízelvezető és -tisztító víziközmű-rendszer</t>
  </si>
  <si>
    <t>21-20570-1-001-00-13</t>
  </si>
  <si>
    <t>Tés</t>
  </si>
  <si>
    <t>Nemesszalók szennyvízelvezető és -tisztító víziközmű-rendszer</t>
  </si>
  <si>
    <t>21-21759-1-003-00-12</t>
  </si>
  <si>
    <t>Dabrony Község Önkormányzata, Nagyalásony Község Önkormányzata, Nemesszalók Község Önkormányzata</t>
  </si>
  <si>
    <t>Dabrony, Nagyalásony, Nemesszalók</t>
  </si>
  <si>
    <t>Nagyacsád szennyvízelvezető és  -tisztító víziközmű-rendszer</t>
  </si>
  <si>
    <t>21-23551-1-001-00-02</t>
  </si>
  <si>
    <t>Nagyacsád</t>
  </si>
  <si>
    <t>Herend szennyvízelvezető víziközmű. rendszer</t>
  </si>
  <si>
    <t>21-23658-1-003-01-01</t>
  </si>
  <si>
    <t>Bánd, Herend, Szentgál</t>
  </si>
  <si>
    <t>Bakonybél szennyvízelvezető és – tisztító víziközmű- rendszer</t>
  </si>
  <si>
    <t>21-23746-1-001-00-15</t>
  </si>
  <si>
    <t>Bakonybél</t>
  </si>
  <si>
    <t>Ősi szennyvízelvezető és  -tisztító víziközmű-rendszer</t>
  </si>
  <si>
    <t>21-24068-1-001-00-06</t>
  </si>
  <si>
    <t>Ősi</t>
  </si>
  <si>
    <t>Öskü szennyvízelvezető és -tisztító víziközmű-rendszer</t>
  </si>
  <si>
    <t>21-25450-1-001-00-06</t>
  </si>
  <si>
    <t>Öskü</t>
  </si>
  <si>
    <t>Hárskút szennyvízelvezető és -tisztító víziközmű-rendszer</t>
  </si>
  <si>
    <t>21-25566-1-001-00-01</t>
  </si>
  <si>
    <t>Hárskút</t>
  </si>
  <si>
    <t>Köveskál szennyvízelvezető és – tisztító víziközmű- rendszer</t>
  </si>
  <si>
    <t>21-25858-1-005-00-12</t>
  </si>
  <si>
    <t>Balatonhenye, Köveskál, Mindszentkálla, Monoszló, Szentbékkálla</t>
  </si>
  <si>
    <t>Zirc szennyvízelvezető és – tisztító víziközmű- rendszer</t>
  </si>
  <si>
    <t>21-26499-1-001-00-15</t>
  </si>
  <si>
    <t>Zirc</t>
  </si>
  <si>
    <t>Kolontár szennyvízelvezető és – tisztító víziközmű- rendszer</t>
  </si>
  <si>
    <t>21-30182-1-001-00-10</t>
  </si>
  <si>
    <t>Kolontár</t>
  </si>
  <si>
    <t>Borzavár-Porva szennyvízelvezető és -tisztító víziközmű-rendszer</t>
  </si>
  <si>
    <t>21-30252-1-002-00-13</t>
  </si>
  <si>
    <t>Borzavár, Porva</t>
  </si>
  <si>
    <t>Csetény- Szápár szennyvízelvezető és – tisztító víziközmű- rendszer</t>
  </si>
  <si>
    <t>21-31699-1-002-00-12</t>
  </si>
  <si>
    <t>Csetény, Szápár</t>
  </si>
  <si>
    <t>Márkó szennyvízelvezető és – tisztító - rendszer</t>
  </si>
  <si>
    <t>21-32212-1-001-00-15</t>
  </si>
  <si>
    <t>Márkó</t>
  </si>
  <si>
    <t>Devecser szennyvízelvezető és – tisztító víziközmű- rendszer</t>
  </si>
  <si>
    <t>21-32276-1-001-00-11</t>
  </si>
  <si>
    <t>Devecser</t>
  </si>
  <si>
    <t>Berhida szennyvízelvezető és – tisztító víziközmű- rendszer</t>
  </si>
  <si>
    <t>21-33127-1-004-01-02</t>
  </si>
  <si>
    <t>Berhida Város Önkormányzata, Csajág Községi Önkormányzat, Küngös Község Önkormányzata, Papkeszi Községi Önkormányzat</t>
  </si>
  <si>
    <t>Berhida, Csajág, Küngös, Papkeszi</t>
  </si>
  <si>
    <t>Eplény szennyvízelvezető és – tisztító víziközmű- rendszer</t>
  </si>
  <si>
    <t>21-33941-1-001-00-11</t>
  </si>
  <si>
    <t>Eplény Községi Önkormányzat</t>
  </si>
  <si>
    <t>Eplény</t>
  </si>
  <si>
    <t>Pétfürdő szennyvízelvezető víziközmű- rendszer</t>
  </si>
  <si>
    <t>21-34254-1-001-00-01</t>
  </si>
  <si>
    <t>Pétfürdő</t>
  </si>
  <si>
    <t>Dörgicse, Vászoly szennyvízelvezető víziközmű- rendszer</t>
  </si>
  <si>
    <t>22-06363-1-002-00-13</t>
  </si>
  <si>
    <t>Dörgicse, Vászoly</t>
  </si>
  <si>
    <t>Pécsely- Balatonszőlős szennyvízelvezető víziközmű- rendszer</t>
  </si>
  <si>
    <t>22-22451-1-002-00-14</t>
  </si>
  <si>
    <t>Balatonszőlős, Pécsely</t>
  </si>
  <si>
    <t>DRV_S_227</t>
  </si>
  <si>
    <t>21-05625-1-003-01-02</t>
  </si>
  <si>
    <t xml:space="preserve">DRV_S_206 </t>
  </si>
  <si>
    <t>21-20853-1-001-00-13</t>
  </si>
  <si>
    <t>Úrkút Község Önkormányzata</t>
  </si>
  <si>
    <t>Úrkút</t>
  </si>
  <si>
    <t>DRV_S_229</t>
  </si>
  <si>
    <t>21-21175-1-002-01-07</t>
  </si>
  <si>
    <t>DRV_S_234</t>
  </si>
  <si>
    <t>21-30526-1-005-01-03</t>
  </si>
  <si>
    <t>DRV_S_236</t>
  </si>
  <si>
    <t>22-05564-1-001-01-11</t>
  </si>
  <si>
    <t>Lovas Község Önkormányzata</t>
  </si>
  <si>
    <t>Lovas</t>
  </si>
  <si>
    <t>DRV_S_231</t>
  </si>
  <si>
    <t>22-07339-1-001-01-06</t>
  </si>
  <si>
    <t>Aszófő Község Önkormányzata</t>
  </si>
  <si>
    <t>Aszófő</t>
  </si>
  <si>
    <t>DRV_S_233</t>
  </si>
  <si>
    <t>22-10092-1-001-01-15</t>
  </si>
  <si>
    <t>Örvényes Község Önkormányzata</t>
  </si>
  <si>
    <t>Örvényes</t>
  </si>
  <si>
    <t>DRV_S_232</t>
  </si>
  <si>
    <t>22-15565-1-001-01-13</t>
  </si>
  <si>
    <t>Balatonudvari Község Önkormányzata</t>
  </si>
  <si>
    <t>Balatonudvari</t>
  </si>
  <si>
    <t>Paloznak szennyvízelvezető víziközmű-rendszer</t>
  </si>
  <si>
    <t>22-17011-1-001-02-01</t>
  </si>
  <si>
    <t>Paloznak Község Önkormányzata</t>
  </si>
  <si>
    <t>Paloznak</t>
  </si>
  <si>
    <t>DRV_S_228</t>
  </si>
  <si>
    <t>22-23454-1-001-01-12</t>
  </si>
  <si>
    <t>Kővágóörs Község Önkormányzata</t>
  </si>
  <si>
    <t>Kővágóörs</t>
  </si>
  <si>
    <t>DRV_S_237</t>
  </si>
  <si>
    <t>22-24369-1-001-01-06</t>
  </si>
  <si>
    <t>Felsőörs Község Önkormányzata</t>
  </si>
  <si>
    <t>Felsőörs</t>
  </si>
  <si>
    <t>DRV_S_230</t>
  </si>
  <si>
    <t>22-25308-1-001-01-11</t>
  </si>
  <si>
    <t>Balatonakali Község Önkormányzata</t>
  </si>
  <si>
    <t>Balatonakali</t>
  </si>
  <si>
    <t>Az adatszolgáltatás</t>
  </si>
  <si>
    <t>MEKH azonosítószáma:</t>
  </si>
  <si>
    <t>VK_GFT-JH_B-SZV</t>
  </si>
  <si>
    <t>címe:</t>
  </si>
  <si>
    <t>GFT-Jóváhagyás_Beruházás-Szennyvíz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</si>
  <si>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</si>
  <si>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</si>
  <si>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</si>
  <si>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</si>
  <si>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</si>
  <si>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</si>
  <si>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</si>
  <si>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2026-10-01</t>
  </si>
  <si>
    <t>Az adatszolgáltató</t>
  </si>
  <si>
    <t>neve:</t>
  </si>
  <si>
    <t>BAKONYKARSZT Zrt.</t>
  </si>
  <si>
    <t>8200 Veszprém, Pápai út 41.</t>
  </si>
  <si>
    <t>MEKH nyilvántartási kódja:</t>
  </si>
  <si>
    <t>Megjegyzés</t>
  </si>
  <si>
    <t>.</t>
  </si>
  <si>
    <t>FI-5041-2026 Balatonakali Hajóállomás szennyvízátemelő tartalék szivattyú beszerzése</t>
  </si>
  <si>
    <t>II-1</t>
  </si>
  <si>
    <t>nincs</t>
  </si>
  <si>
    <t>igen</t>
  </si>
  <si>
    <t>2711_NINCS FELADAT</t>
  </si>
  <si>
    <t>Az I.ütemben nem terveztünk fejlesztési feladatot, mert ezen rendszeren nem ismertek olyan bővítési, átalakítási igények, amit rövid távon kellene megoldani.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</si>
</sst>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9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u/>
      <sz val="14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sz val="11"/>
      <name val="Calibri"/>
    </font>
    <font>
      <sz val="9"/>
      <color indexed="81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7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2" borderId="0"/>
    <xf numFmtId="0" fontId="1" fillId="0" borderId="0"/>
  </cellStyleXfs>
  <cellXfs count="244">
    <xf numFmtId="0" fontId="0" fillId="2" borderId="0" xfId="0"/>
    <xf numFmtId="0" fontId="8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8" fillId="7" borderId="5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9" fillId="11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2" borderId="0" xfId="0" applyFont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3" fillId="13" borderId="3" xfId="0" applyNumberFormat="1" applyFont="1" applyFill="1" applyBorder="1" applyAlignment="1">
      <alignment wrapText="1"/>
    </xf>
    <xf numFmtId="49" fontId="3" fillId="13" borderId="3" xfId="0" applyNumberFormat="1" applyFont="1" applyFill="1" applyBorder="1" applyAlignment="1">
      <alignment wrapText="1"/>
    </xf>
    <xf numFmtId="0" fontId="10" fillId="12" borderId="3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/>
    </xf>
    <xf numFmtId="0" fontId="8" fillId="14" borderId="10" xfId="0" applyFont="1" applyFill="1" applyBorder="1" applyAlignment="1">
      <alignment horizontal="center" vertical="center" wrapText="1"/>
    </xf>
    <xf numFmtId="0" fontId="10" fillId="2" borderId="0" xfId="0" applyFont="1"/>
    <xf numFmtId="0" fontId="10" fillId="16" borderId="3" xfId="0" applyFont="1" applyFill="1" applyBorder="1" applyAlignment="1">
      <alignment vertical="center"/>
    </xf>
    <xf numFmtId="0" fontId="14" fillId="2" borderId="14" xfId="0" applyFont="1" applyBorder="1" applyAlignment="1">
      <alignment horizontal="center" vertical="center" wrapText="1"/>
    </xf>
    <xf numFmtId="0" fontId="14" fillId="2" borderId="15" xfId="0" applyFont="1" applyBorder="1" applyAlignment="1">
      <alignment horizontal="center" vertical="center" wrapText="1"/>
    </xf>
    <xf numFmtId="0" fontId="14" fillId="2" borderId="16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2" borderId="19" xfId="0" applyFont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2" borderId="22" xfId="0" applyFont="1" applyBorder="1" applyAlignment="1">
      <alignment horizontal="center" vertical="center" wrapText="1"/>
    </xf>
    <xf numFmtId="0" fontId="4" fillId="16" borderId="3" xfId="0" applyFont="1" applyFill="1" applyBorder="1" applyAlignment="1">
      <alignment vertical="center"/>
    </xf>
    <xf numFmtId="0" fontId="4" fillId="16" borderId="3" xfId="0" applyFont="1" applyFill="1" applyBorder="1" applyAlignment="1">
      <alignment horizontal="center" vertical="center" wrapText="1"/>
    </xf>
    <xf numFmtId="3" fontId="14" fillId="17" borderId="14" xfId="0" applyNumberFormat="1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 wrapText="1"/>
    </xf>
    <xf numFmtId="3" fontId="14" fillId="17" borderId="5" xfId="0" applyNumberFormat="1" applyFont="1" applyFill="1" applyBorder="1" applyAlignment="1">
      <alignment horizontal="right" vertical="center"/>
    </xf>
    <xf numFmtId="0" fontId="3" fillId="18" borderId="3" xfId="0" applyFont="1" applyFill="1" applyBorder="1" applyAlignment="1">
      <alignment vertical="center" wrapText="1"/>
    </xf>
    <xf numFmtId="0" fontId="8" fillId="19" borderId="14" xfId="1" applyFont="1" applyFill="1" applyBorder="1" applyAlignment="1">
      <alignment horizontal="center" vertical="center"/>
    </xf>
    <xf numFmtId="0" fontId="1" fillId="0" borderId="0" xfId="1"/>
    <xf numFmtId="0" fontId="10" fillId="15" borderId="3" xfId="0" applyFont="1" applyFill="1" applyBorder="1"/>
    <xf numFmtId="0" fontId="15" fillId="2" borderId="11" xfId="0" applyFont="1" applyBorder="1" applyAlignment="1">
      <alignment horizontal="centerContinuous" vertical="center"/>
    </xf>
    <xf numFmtId="0" fontId="15" fillId="2" borderId="12" xfId="0" applyFont="1" applyBorder="1" applyAlignment="1">
      <alignment horizontal="centerContinuous" vertical="center"/>
    </xf>
    <xf numFmtId="0" fontId="17" fillId="2" borderId="16" xfId="0" applyFont="1" applyBorder="1" applyAlignment="1">
      <alignment horizontal="center" vertical="center"/>
    </xf>
    <xf numFmtId="0" fontId="12" fillId="2" borderId="14" xfId="0" applyFont="1" applyBorder="1" applyAlignment="1">
      <alignment horizontal="centerContinuous" vertical="center"/>
    </xf>
    <xf numFmtId="0" fontId="6" fillId="2" borderId="26" xfId="0" applyFont="1" applyBorder="1" applyAlignment="1">
      <alignment horizontal="center" vertical="center"/>
    </xf>
    <xf numFmtId="0" fontId="6" fillId="0" borderId="29" xfId="0" applyFont="1" applyFill="1" applyBorder="1" applyAlignment="1">
      <alignment vertical="center"/>
    </xf>
    <xf numFmtId="0" fontId="8" fillId="7" borderId="26" xfId="0" applyFont="1" applyFill="1" applyBorder="1" applyAlignment="1">
      <alignment vertical="center"/>
    </xf>
    <xf numFmtId="0" fontId="6" fillId="2" borderId="28" xfId="0" applyFont="1" applyBorder="1" applyAlignment="1">
      <alignment horizontal="center" vertical="center"/>
    </xf>
    <xf numFmtId="0" fontId="6" fillId="0" borderId="27" xfId="0" applyFont="1" applyFill="1" applyBorder="1" applyAlignment="1">
      <alignment vertical="center"/>
    </xf>
    <xf numFmtId="0" fontId="8" fillId="9" borderId="35" xfId="0" applyFont="1" applyFill="1" applyBorder="1" applyAlignment="1">
      <alignment vertical="center"/>
    </xf>
    <xf numFmtId="0" fontId="8" fillId="20" borderId="32" xfId="0" quotePrefix="1" applyFont="1" applyFill="1" applyBorder="1" applyAlignment="1">
      <alignment horizontal="left" vertical="center" wrapText="1"/>
    </xf>
    <xf numFmtId="0" fontId="8" fillId="20" borderId="32" xfId="0" applyFont="1" applyFill="1" applyBorder="1" applyAlignment="1">
      <alignment horizontal="left" vertical="center" wrapText="1"/>
    </xf>
    <xf numFmtId="0" fontId="6" fillId="2" borderId="37" xfId="0" applyFont="1" applyBorder="1" applyAlignment="1">
      <alignment horizontal="center" vertical="center"/>
    </xf>
    <xf numFmtId="0" fontId="6" fillId="0" borderId="38" xfId="0" applyFont="1" applyFill="1" applyBorder="1" applyAlignment="1">
      <alignment vertical="center"/>
    </xf>
    <xf numFmtId="0" fontId="8" fillId="10" borderId="39" xfId="0" applyFont="1" applyFill="1" applyBorder="1" applyAlignment="1">
      <alignment vertical="center"/>
    </xf>
    <xf numFmtId="0" fontId="8" fillId="21" borderId="32" xfId="0" quotePrefix="1" applyFont="1" applyFill="1" applyBorder="1" applyAlignment="1">
      <alignment horizontal="left" vertical="center" wrapText="1"/>
    </xf>
    <xf numFmtId="0" fontId="8" fillId="21" borderId="10" xfId="0" applyFont="1" applyFill="1" applyBorder="1" applyAlignment="1">
      <alignment horizontal="left" vertical="center" wrapText="1"/>
    </xf>
    <xf numFmtId="0" fontId="17" fillId="2" borderId="44" xfId="0" applyFont="1" applyBorder="1" applyAlignment="1">
      <alignment horizontal="center" vertical="center"/>
    </xf>
    <xf numFmtId="0" fontId="17" fillId="2" borderId="45" xfId="0" applyFont="1" applyBorder="1" applyAlignment="1">
      <alignment horizontal="center" vertical="center"/>
    </xf>
    <xf numFmtId="0" fontId="17" fillId="2" borderId="7" xfId="0" applyFont="1" applyBorder="1" applyAlignment="1">
      <alignment horizontal="center" vertical="center"/>
    </xf>
    <xf numFmtId="0" fontId="17" fillId="2" borderId="41" xfId="0" applyFont="1" applyBorder="1" applyAlignment="1">
      <alignment horizontal="center" vertical="center"/>
    </xf>
    <xf numFmtId="0" fontId="17" fillId="2" borderId="17" xfId="0" applyFont="1" applyBorder="1" applyAlignment="1">
      <alignment horizontal="center" vertical="center"/>
    </xf>
    <xf numFmtId="0" fontId="7" fillId="22" borderId="44" xfId="0" applyFont="1" applyFill="1" applyBorder="1" applyAlignment="1">
      <alignment horizontal="left" vertical="center" wrapText="1"/>
    </xf>
    <xf numFmtId="0" fontId="5" fillId="22" borderId="7" xfId="0" applyFont="1" applyFill="1" applyBorder="1" applyAlignment="1">
      <alignment horizontal="left" vertical="center" wrapText="1"/>
    </xf>
    <xf numFmtId="0" fontId="5" fillId="22" borderId="46" xfId="0" applyFont="1" applyFill="1" applyBorder="1" applyAlignment="1">
      <alignment horizontal="left" vertical="center" wrapText="1"/>
    </xf>
    <xf numFmtId="0" fontId="19" fillId="22" borderId="30" xfId="0" applyFont="1" applyFill="1" applyBorder="1" applyAlignment="1">
      <alignment horizontal="left" vertical="center" wrapText="1"/>
    </xf>
    <xf numFmtId="0" fontId="8" fillId="2" borderId="31" xfId="0" applyFont="1" applyBorder="1" applyAlignment="1">
      <alignment horizontal="center" vertical="center"/>
    </xf>
    <xf numFmtId="0" fontId="8" fillId="2" borderId="3" xfId="0" applyFont="1" applyBorder="1" applyAlignment="1">
      <alignment horizontal="center" vertical="center"/>
    </xf>
    <xf numFmtId="0" fontId="8" fillId="2" borderId="32" xfId="0" applyFont="1" applyBorder="1" applyAlignment="1">
      <alignment horizontal="center" vertical="center"/>
    </xf>
    <xf numFmtId="0" fontId="7" fillId="22" borderId="47" xfId="0" applyFont="1" applyFill="1" applyBorder="1" applyAlignment="1">
      <alignment horizontal="left" vertical="center" wrapText="1"/>
    </xf>
    <xf numFmtId="0" fontId="5" fillId="22" borderId="3" xfId="0" applyFont="1" applyFill="1" applyBorder="1" applyAlignment="1">
      <alignment horizontal="left" vertical="center" wrapText="1"/>
    </xf>
    <xf numFmtId="0" fontId="5" fillId="22" borderId="48" xfId="0" applyFont="1" applyFill="1" applyBorder="1" applyAlignment="1">
      <alignment horizontal="left" vertical="center" wrapText="1"/>
    </xf>
    <xf numFmtId="0" fontId="19" fillId="22" borderId="36" xfId="0" applyFont="1" applyFill="1" applyBorder="1" applyAlignment="1">
      <alignment horizontal="left" vertical="center" wrapText="1"/>
    </xf>
    <xf numFmtId="0" fontId="5" fillId="22" borderId="4" xfId="0" applyFont="1" applyFill="1" applyBorder="1" applyAlignment="1">
      <alignment horizontal="left" vertical="center" wrapText="1"/>
    </xf>
    <xf numFmtId="0" fontId="7" fillId="22" borderId="52" xfId="0" applyFont="1" applyFill="1" applyBorder="1" applyAlignment="1">
      <alignment horizontal="left" vertical="center" wrapText="1"/>
    </xf>
    <xf numFmtId="0" fontId="5" fillId="22" borderId="9" xfId="0" applyFont="1" applyFill="1" applyBorder="1" applyAlignment="1">
      <alignment horizontal="left" vertical="center" wrapText="1"/>
    </xf>
    <xf numFmtId="0" fontId="5" fillId="22" borderId="54" xfId="0" applyFont="1" applyFill="1" applyBorder="1" applyAlignment="1">
      <alignment horizontal="left" vertical="center" wrapText="1"/>
    </xf>
    <xf numFmtId="0" fontId="7" fillId="23" borderId="44" xfId="0" applyFont="1" applyFill="1" applyBorder="1" applyAlignment="1">
      <alignment horizontal="left" vertical="center" wrapText="1"/>
    </xf>
    <xf numFmtId="0" fontId="5" fillId="23" borderId="41" xfId="0" applyFont="1" applyFill="1" applyBorder="1" applyAlignment="1">
      <alignment horizontal="left" vertical="center" wrapText="1"/>
    </xf>
    <xf numFmtId="0" fontId="19" fillId="23" borderId="30" xfId="0" applyFont="1" applyFill="1" applyBorder="1" applyAlignment="1">
      <alignment horizontal="left" vertical="center" wrapText="1"/>
    </xf>
    <xf numFmtId="0" fontId="7" fillId="23" borderId="47" xfId="0" applyFont="1" applyFill="1" applyBorder="1" applyAlignment="1">
      <alignment horizontal="left" vertical="center" wrapText="1"/>
    </xf>
    <xf numFmtId="0" fontId="5" fillId="23" borderId="2" xfId="0" applyFont="1" applyFill="1" applyBorder="1" applyAlignment="1">
      <alignment horizontal="left" vertical="center" wrapText="1"/>
    </xf>
    <xf numFmtId="0" fontId="19" fillId="23" borderId="36" xfId="0" applyFont="1" applyFill="1" applyBorder="1" applyAlignment="1">
      <alignment horizontal="left" vertical="center" wrapText="1"/>
    </xf>
    <xf numFmtId="0" fontId="5" fillId="23" borderId="55" xfId="0" applyFont="1" applyFill="1" applyBorder="1" applyAlignment="1">
      <alignment horizontal="left" vertical="center" wrapText="1"/>
    </xf>
    <xf numFmtId="0" fontId="7" fillId="23" borderId="56" xfId="0" applyFont="1" applyFill="1" applyBorder="1" applyAlignment="1">
      <alignment horizontal="left" vertical="center" wrapText="1"/>
    </xf>
    <xf numFmtId="0" fontId="5" fillId="23" borderId="4" xfId="0" applyFont="1" applyFill="1" applyBorder="1" applyAlignment="1">
      <alignment horizontal="left" vertical="center" wrapText="1"/>
    </xf>
    <xf numFmtId="0" fontId="5" fillId="23" borderId="48" xfId="0" applyFont="1" applyFill="1" applyBorder="1" applyAlignment="1">
      <alignment horizontal="left" vertical="center" wrapText="1"/>
    </xf>
    <xf numFmtId="0" fontId="7" fillId="23" borderId="52" xfId="0" applyFont="1" applyFill="1" applyBorder="1" applyAlignment="1">
      <alignment horizontal="left" vertical="center" wrapText="1"/>
    </xf>
    <xf numFmtId="0" fontId="5" fillId="23" borderId="9" xfId="0" applyFont="1" applyFill="1" applyBorder="1" applyAlignment="1">
      <alignment horizontal="left" vertical="center" wrapText="1"/>
    </xf>
    <xf numFmtId="0" fontId="5" fillId="23" borderId="54" xfId="0" applyFont="1" applyFill="1" applyBorder="1" applyAlignment="1">
      <alignment horizontal="left" vertical="center" wrapText="1"/>
    </xf>
    <xf numFmtId="0" fontId="5" fillId="22" borderId="23" xfId="0" applyFont="1" applyFill="1" applyBorder="1" applyAlignment="1">
      <alignment horizontal="left" vertical="center" wrapText="1"/>
    </xf>
    <xf numFmtId="0" fontId="5" fillId="22" borderId="13" xfId="0" applyFont="1" applyFill="1" applyBorder="1" applyAlignment="1">
      <alignment horizontal="left" vertical="center" wrapText="1"/>
    </xf>
    <xf numFmtId="0" fontId="5" fillId="23" borderId="46" xfId="0" applyFont="1" applyFill="1" applyBorder="1" applyAlignment="1">
      <alignment horizontal="left" vertical="center" wrapText="1"/>
    </xf>
    <xf numFmtId="0" fontId="19" fillId="23" borderId="40" xfId="0" applyFont="1" applyFill="1" applyBorder="1" applyAlignment="1">
      <alignment horizontal="left" vertical="center" wrapText="1"/>
    </xf>
    <xf numFmtId="0" fontId="7" fillId="22" borderId="25" xfId="0" applyFont="1" applyFill="1" applyBorder="1" applyAlignment="1">
      <alignment horizontal="left" vertical="center" wrapText="1"/>
    </xf>
    <xf numFmtId="0" fontId="7" fillId="22" borderId="15" xfId="0" applyFont="1" applyFill="1" applyBorder="1" applyAlignment="1">
      <alignment vertical="center" wrapText="1"/>
    </xf>
    <xf numFmtId="0" fontId="19" fillId="22" borderId="11" xfId="0" applyFont="1" applyFill="1" applyBorder="1" applyAlignment="1">
      <alignment horizontal="left" vertical="center" wrapText="1"/>
    </xf>
    <xf numFmtId="0" fontId="7" fillId="22" borderId="45" xfId="0" applyFont="1" applyFill="1" applyBorder="1" applyAlignment="1">
      <alignment horizontal="left" vertical="center" wrapText="1"/>
    </xf>
    <xf numFmtId="0" fontId="5" fillId="23" borderId="7" xfId="0" applyFont="1" applyFill="1" applyBorder="1" applyAlignment="1">
      <alignment horizontal="left" vertical="center" wrapText="1"/>
    </xf>
    <xf numFmtId="0" fontId="5" fillId="23" borderId="3" xfId="0" applyFont="1" applyFill="1" applyBorder="1" applyAlignment="1">
      <alignment horizontal="left" vertical="center" wrapText="1"/>
    </xf>
    <xf numFmtId="0" fontId="7" fillId="24" borderId="25" xfId="0" applyFont="1" applyFill="1" applyBorder="1" applyAlignment="1">
      <alignment horizontal="left" vertical="center" wrapText="1"/>
    </xf>
    <xf numFmtId="0" fontId="7" fillId="24" borderId="15" xfId="0" applyFont="1" applyFill="1" applyBorder="1" applyAlignment="1">
      <alignment horizontal="left" vertical="center" wrapText="1"/>
    </xf>
    <xf numFmtId="0" fontId="5" fillId="24" borderId="23" xfId="0" applyFont="1" applyFill="1" applyBorder="1" applyAlignment="1">
      <alignment horizontal="left" vertical="center" wrapText="1"/>
    </xf>
    <xf numFmtId="0" fontId="5" fillId="24" borderId="13" xfId="0" applyFont="1" applyFill="1" applyBorder="1" applyAlignment="1">
      <alignment horizontal="left" vertical="center" wrapText="1"/>
    </xf>
    <xf numFmtId="0" fontId="19" fillId="24" borderId="11" xfId="0" applyFont="1" applyFill="1" applyBorder="1" applyAlignment="1">
      <alignment horizontal="left" vertical="center" wrapText="1"/>
    </xf>
    <xf numFmtId="0" fontId="7" fillId="22" borderId="15" xfId="0" applyFont="1" applyFill="1" applyBorder="1" applyAlignment="1">
      <alignment horizontal="left" vertical="center" wrapText="1"/>
    </xf>
    <xf numFmtId="0" fontId="5" fillId="22" borderId="12" xfId="0" applyFont="1" applyFill="1" applyBorder="1" applyAlignment="1">
      <alignment horizontal="left" vertical="center" wrapText="1"/>
    </xf>
    <xf numFmtId="0" fontId="8" fillId="2" borderId="18" xfId="0" applyFont="1" applyBorder="1" applyAlignment="1">
      <alignment horizontal="center" vertical="center"/>
    </xf>
    <xf numFmtId="0" fontId="8" fillId="2" borderId="16" xfId="0" applyFont="1" applyBorder="1" applyAlignment="1">
      <alignment horizontal="center" vertical="center"/>
    </xf>
    <xf numFmtId="0" fontId="15" fillId="2" borderId="13" xfId="0" applyFont="1" applyBorder="1" applyAlignment="1">
      <alignment horizontal="centerContinuous" vertical="center"/>
    </xf>
    <xf numFmtId="0" fontId="17" fillId="2" borderId="43" xfId="0" applyFont="1" applyBorder="1" applyAlignment="1">
      <alignment horizontal="center" vertical="center" textRotation="90"/>
    </xf>
    <xf numFmtId="0" fontId="18" fillId="2" borderId="26" xfId="0" applyFont="1" applyBorder="1" applyAlignment="1">
      <alignment horizontal="center" vertical="center"/>
    </xf>
    <xf numFmtId="0" fontId="5" fillId="22" borderId="43" xfId="0" applyFont="1" applyFill="1" applyBorder="1" applyAlignment="1">
      <alignment vertical="center" wrapText="1"/>
    </xf>
    <xf numFmtId="0" fontId="8" fillId="2" borderId="64" xfId="0" applyFont="1" applyBorder="1" applyAlignment="1">
      <alignment horizontal="center" vertical="center"/>
    </xf>
    <xf numFmtId="0" fontId="8" fillId="2" borderId="7" xfId="0" applyFont="1" applyBorder="1" applyAlignment="1">
      <alignment horizontal="center" vertical="center"/>
    </xf>
    <xf numFmtId="0" fontId="8" fillId="2" borderId="8" xfId="0" applyFont="1" applyBorder="1" applyAlignment="1">
      <alignment horizontal="center" vertical="center"/>
    </xf>
    <xf numFmtId="0" fontId="5" fillId="22" borderId="42" xfId="0" applyFont="1" applyFill="1" applyBorder="1" applyAlignment="1">
      <alignment vertical="center" wrapText="1"/>
    </xf>
    <xf numFmtId="0" fontId="5" fillId="22" borderId="49" xfId="0" applyFont="1" applyFill="1" applyBorder="1" applyAlignment="1">
      <alignment vertical="center" wrapText="1"/>
    </xf>
    <xf numFmtId="0" fontId="19" fillId="22" borderId="40" xfId="0" applyFont="1" applyFill="1" applyBorder="1" applyAlignment="1">
      <alignment horizontal="left" vertical="center" wrapText="1"/>
    </xf>
    <xf numFmtId="0" fontId="5" fillId="22" borderId="51" xfId="0" applyFont="1" applyFill="1" applyBorder="1" applyAlignment="1">
      <alignment vertical="center" wrapText="1"/>
    </xf>
    <xf numFmtId="0" fontId="19" fillId="22" borderId="65" xfId="0" applyFont="1" applyFill="1" applyBorder="1" applyAlignment="1">
      <alignment horizontal="left" vertical="center" wrapText="1"/>
    </xf>
    <xf numFmtId="0" fontId="8" fillId="2" borderId="57" xfId="0" applyFont="1" applyBorder="1" applyAlignment="1">
      <alignment horizontal="center" vertical="center"/>
    </xf>
    <xf numFmtId="0" fontId="8" fillId="2" borderId="9" xfId="0" applyFont="1" applyBorder="1" applyAlignment="1">
      <alignment horizontal="center" vertical="center"/>
    </xf>
    <xf numFmtId="0" fontId="8" fillId="2" borderId="10" xfId="0" applyFont="1" applyBorder="1" applyAlignment="1">
      <alignment horizontal="center" vertical="center"/>
    </xf>
    <xf numFmtId="0" fontId="5" fillId="23" borderId="43" xfId="0" applyFont="1" applyFill="1" applyBorder="1" applyAlignment="1">
      <alignment vertical="center" wrapText="1"/>
    </xf>
    <xf numFmtId="0" fontId="5" fillId="2" borderId="64" xfId="0" applyFont="1" applyBorder="1" applyAlignment="1">
      <alignment horizontal="center" vertical="center"/>
    </xf>
    <xf numFmtId="0" fontId="5" fillId="2" borderId="7" xfId="0" applyFont="1" applyBorder="1" applyAlignment="1">
      <alignment horizontal="center" vertical="center"/>
    </xf>
    <xf numFmtId="0" fontId="5" fillId="2" borderId="8" xfId="0" applyFont="1" applyBorder="1" applyAlignment="1">
      <alignment horizontal="center" vertical="center"/>
    </xf>
    <xf numFmtId="0" fontId="5" fillId="23" borderId="42" xfId="0" applyFont="1" applyFill="1" applyBorder="1" applyAlignment="1">
      <alignment vertical="center" wrapText="1"/>
    </xf>
    <xf numFmtId="0" fontId="5" fillId="23" borderId="3" xfId="0" applyFont="1" applyFill="1" applyBorder="1" applyAlignment="1">
      <alignment vertical="center" wrapText="1"/>
    </xf>
    <xf numFmtId="0" fontId="5" fillId="2" borderId="31" xfId="0" applyFont="1" applyBorder="1" applyAlignment="1">
      <alignment horizontal="center" vertical="center"/>
    </xf>
    <xf numFmtId="0" fontId="5" fillId="2" borderId="3" xfId="0" applyFont="1" applyBorder="1" applyAlignment="1">
      <alignment horizontal="center" vertical="center"/>
    </xf>
    <xf numFmtId="0" fontId="5" fillId="2" borderId="32" xfId="0" applyFont="1" applyBorder="1" applyAlignment="1">
      <alignment horizontal="center" vertical="center"/>
    </xf>
    <xf numFmtId="0" fontId="5" fillId="23" borderId="49" xfId="0" applyFont="1" applyFill="1" applyBorder="1" applyAlignment="1">
      <alignment vertical="center" wrapText="1"/>
    </xf>
    <xf numFmtId="0" fontId="5" fillId="23" borderId="51" xfId="0" applyFont="1" applyFill="1" applyBorder="1" applyAlignment="1">
      <alignment vertical="center" wrapText="1"/>
    </xf>
    <xf numFmtId="0" fontId="19" fillId="23" borderId="65" xfId="0" applyFont="1" applyFill="1" applyBorder="1" applyAlignment="1">
      <alignment horizontal="left" vertical="center" wrapText="1"/>
    </xf>
    <xf numFmtId="0" fontId="8" fillId="2" borderId="20" xfId="0" applyFont="1" applyBorder="1" applyAlignment="1">
      <alignment horizontal="center" vertical="center"/>
    </xf>
    <xf numFmtId="0" fontId="8" fillId="2" borderId="21" xfId="0" applyFont="1" applyBorder="1" applyAlignment="1">
      <alignment horizontal="center" vertical="center"/>
    </xf>
    <xf numFmtId="0" fontId="8" fillId="2" borderId="22" xfId="0" applyFont="1" applyBorder="1" applyAlignment="1">
      <alignment horizontal="center" vertical="center"/>
    </xf>
    <xf numFmtId="0" fontId="8" fillId="2" borderId="33" xfId="0" applyFont="1" applyBorder="1" applyAlignment="1">
      <alignment horizontal="center" vertical="center"/>
    </xf>
    <xf numFmtId="0" fontId="8" fillId="2" borderId="5" xfId="0" applyFont="1" applyBorder="1" applyAlignment="1">
      <alignment horizontal="center" vertical="center"/>
    </xf>
    <xf numFmtId="0" fontId="8" fillId="2" borderId="34" xfId="0" applyFont="1" applyBorder="1" applyAlignment="1">
      <alignment horizontal="center" vertical="center"/>
    </xf>
    <xf numFmtId="0" fontId="8" fillId="2" borderId="67" xfId="0" applyFont="1" applyBorder="1" applyAlignment="1">
      <alignment horizontal="center" vertical="center"/>
    </xf>
    <xf numFmtId="0" fontId="8" fillId="2" borderId="4" xfId="0" applyFont="1" applyBorder="1" applyAlignment="1">
      <alignment horizontal="center" vertical="center"/>
    </xf>
    <xf numFmtId="0" fontId="8" fillId="2" borderId="68" xfId="0" applyFont="1" applyBorder="1" applyAlignment="1">
      <alignment horizontal="center" vertical="center"/>
    </xf>
    <xf numFmtId="0" fontId="5" fillId="22" borderId="58" xfId="0" applyFont="1" applyFill="1" applyBorder="1" applyAlignment="1">
      <alignment vertical="center" wrapText="1"/>
    </xf>
    <xf numFmtId="0" fontId="8" fillId="2" borderId="17" xfId="0" applyFont="1" applyBorder="1" applyAlignment="1">
      <alignment horizontal="center" vertical="center"/>
    </xf>
    <xf numFmtId="0" fontId="5" fillId="24" borderId="58" xfId="0" applyFont="1" applyFill="1" applyBorder="1" applyAlignment="1">
      <alignment vertical="center" wrapText="1"/>
    </xf>
    <xf numFmtId="0" fontId="7" fillId="24" borderId="15" xfId="0" applyFont="1" applyFill="1" applyBorder="1" applyAlignment="1">
      <alignment vertical="center" wrapText="1"/>
    </xf>
    <xf numFmtId="0" fontId="5" fillId="2" borderId="17" xfId="0" applyFont="1" applyBorder="1" applyAlignment="1">
      <alignment horizontal="center" vertical="center"/>
    </xf>
    <xf numFmtId="0" fontId="5" fillId="2" borderId="18" xfId="0" applyFont="1" applyBorder="1" applyAlignment="1">
      <alignment horizontal="center" vertical="center"/>
    </xf>
    <xf numFmtId="0" fontId="5" fillId="2" borderId="16" xfId="0" applyFont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 wrapText="1"/>
    </xf>
    <xf numFmtId="3" fontId="14" fillId="11" borderId="14" xfId="0" applyNumberFormat="1" applyFont="1" applyFill="1" applyBorder="1" applyAlignment="1">
      <alignment horizontal="center" vertical="center"/>
    </xf>
    <xf numFmtId="3" fontId="14" fillId="11" borderId="15" xfId="0" applyNumberFormat="1" applyFont="1" applyFill="1" applyBorder="1" applyAlignment="1">
      <alignment horizontal="center" vertical="center"/>
    </xf>
    <xf numFmtId="3" fontId="14" fillId="11" borderId="16" xfId="0" applyNumberFormat="1" applyFont="1" applyFill="1" applyBorder="1" applyAlignment="1">
      <alignment horizontal="center" vertical="center"/>
    </xf>
    <xf numFmtId="3" fontId="14" fillId="11" borderId="5" xfId="0" applyNumberFormat="1" applyFont="1" applyFill="1" applyBorder="1" applyAlignment="1">
      <alignment horizontal="center" vertical="center"/>
    </xf>
    <xf numFmtId="3" fontId="4" fillId="11" borderId="5" xfId="0" applyNumberFormat="1" applyFont="1" applyFill="1" applyBorder="1" applyAlignment="1">
      <alignment horizontal="right" vertical="center"/>
    </xf>
    <xf numFmtId="3" fontId="14" fillId="11" borderId="17" xfId="0" applyNumberFormat="1" applyFont="1" applyFill="1" applyBorder="1" applyAlignment="1">
      <alignment horizontal="center" vertical="center"/>
    </xf>
    <xf numFmtId="3" fontId="14" fillId="11" borderId="18" xfId="0" applyNumberFormat="1" applyFont="1" applyFill="1" applyBorder="1" applyAlignment="1">
      <alignment horizontal="center" vertical="center"/>
    </xf>
    <xf numFmtId="3" fontId="14" fillId="11" borderId="23" xfId="0" applyNumberFormat="1" applyFont="1" applyFill="1" applyBorder="1" applyAlignment="1">
      <alignment horizontal="center" vertical="center"/>
    </xf>
    <xf numFmtId="3" fontId="4" fillId="11" borderId="24" xfId="0" applyNumberFormat="1" applyFont="1" applyFill="1" applyBorder="1" applyAlignment="1">
      <alignment horizontal="right" vertical="center"/>
    </xf>
    <xf numFmtId="0" fontId="13" fillId="11" borderId="11" xfId="0" applyFont="1" applyFill="1" applyBorder="1" applyAlignment="1">
      <alignment horizontal="centerContinuous" vertical="center"/>
    </xf>
    <xf numFmtId="0" fontId="14" fillId="11" borderId="12" xfId="0" applyFont="1" applyFill="1" applyBorder="1" applyAlignment="1">
      <alignment horizontal="centerContinuous"/>
    </xf>
    <xf numFmtId="0" fontId="14" fillId="11" borderId="13" xfId="0" applyFont="1" applyFill="1" applyBorder="1" applyAlignment="1">
      <alignment horizontal="centerContinuous"/>
    </xf>
    <xf numFmtId="0" fontId="13" fillId="25" borderId="14" xfId="0" applyFont="1" applyFill="1" applyBorder="1" applyAlignment="1">
      <alignment horizontal="centerContinuous" vertical="center" wrapText="1"/>
    </xf>
    <xf numFmtId="0" fontId="10" fillId="25" borderId="12" xfId="0" applyFont="1" applyFill="1" applyBorder="1" applyAlignment="1">
      <alignment horizontal="centerContinuous"/>
    </xf>
    <xf numFmtId="0" fontId="10" fillId="25" borderId="13" xfId="0" applyFont="1" applyFill="1" applyBorder="1" applyAlignment="1">
      <alignment horizontal="centerContinuous"/>
    </xf>
    <xf numFmtId="3" fontId="14" fillId="25" borderId="17" xfId="0" applyNumberFormat="1" applyFont="1" applyFill="1" applyBorder="1" applyAlignment="1">
      <alignment horizontal="center" vertical="center"/>
    </xf>
    <xf numFmtId="3" fontId="14" fillId="25" borderId="18" xfId="0" applyNumberFormat="1" applyFont="1" applyFill="1" applyBorder="1" applyAlignment="1">
      <alignment horizontal="center" vertical="center"/>
    </xf>
    <xf numFmtId="3" fontId="14" fillId="25" borderId="23" xfId="0" applyNumberFormat="1" applyFont="1" applyFill="1" applyBorder="1" applyAlignment="1">
      <alignment horizontal="center" vertical="center"/>
    </xf>
    <xf numFmtId="3" fontId="4" fillId="25" borderId="5" xfId="0" applyNumberFormat="1" applyFont="1" applyFill="1" applyBorder="1" applyAlignment="1">
      <alignment horizontal="right" vertical="center"/>
    </xf>
    <xf numFmtId="0" fontId="23" fillId="2" borderId="17" xfId="0" applyFont="1" applyBorder="1" applyAlignment="1">
      <alignment horizontal="centerContinuous" vertical="center"/>
    </xf>
    <xf numFmtId="0" fontId="16" fillId="2" borderId="16" xfId="0" applyFont="1" applyBorder="1" applyAlignment="1">
      <alignment horizontal="centerContinuous" vertical="center"/>
    </xf>
    <xf numFmtId="0" fontId="23" fillId="2" borderId="13" xfId="0" applyFont="1" applyBorder="1" applyAlignment="1">
      <alignment horizontal="center" vertical="center"/>
    </xf>
    <xf numFmtId="0" fontId="8" fillId="2" borderId="34" xfId="0" applyFont="1" applyBorder="1" applyAlignment="1">
      <alignment horizontal="left" vertical="center" wrapText="1"/>
    </xf>
    <xf numFmtId="0" fontId="8" fillId="2" borderId="69" xfId="0" applyFont="1" applyBorder="1" applyAlignment="1">
      <alignment horizontal="left" vertical="center" wrapText="1"/>
    </xf>
    <xf numFmtId="0" fontId="8" fillId="2" borderId="32" xfId="0" applyFont="1" applyBorder="1" applyAlignment="1">
      <alignment horizontal="left" vertical="center" wrapText="1"/>
    </xf>
    <xf numFmtId="0" fontId="8" fillId="2" borderId="70" xfId="0" applyFont="1" applyBorder="1" applyAlignment="1">
      <alignment horizontal="left" vertical="center" wrapText="1"/>
    </xf>
    <xf numFmtId="0" fontId="8" fillId="2" borderId="10" xfId="0" applyFont="1" applyBorder="1" applyAlignment="1">
      <alignment horizontal="left" vertical="center" wrapText="1"/>
    </xf>
    <xf numFmtId="0" fontId="8" fillId="2" borderId="71" xfId="0" applyFont="1" applyBorder="1" applyAlignment="1">
      <alignment horizontal="left" vertical="center" wrapText="1"/>
    </xf>
    <xf numFmtId="0" fontId="12" fillId="2" borderId="72" xfId="0" applyFont="1" applyBorder="1" applyAlignment="1">
      <alignment horizontal="centerContinuous" vertical="center"/>
    </xf>
    <xf numFmtId="0" fontId="17" fillId="2" borderId="11" xfId="0" applyFont="1" applyBorder="1" applyAlignment="1">
      <alignment horizontal="center" vertical="center" textRotation="90"/>
    </xf>
    <xf numFmtId="0" fontId="6" fillId="2" borderId="64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7" borderId="8" xfId="0" applyFont="1" applyFill="1" applyBorder="1" applyAlignment="1">
      <alignment horizontal="left" vertical="center" wrapText="1"/>
    </xf>
    <xf numFmtId="0" fontId="8" fillId="20" borderId="26" xfId="0" applyFont="1" applyFill="1" applyBorder="1" applyAlignment="1">
      <alignment horizontal="right" vertical="center" wrapText="1"/>
    </xf>
    <xf numFmtId="0" fontId="20" fillId="20" borderId="64" xfId="0" applyFont="1" applyFill="1" applyBorder="1" applyAlignment="1">
      <alignment vertical="center" wrapText="1"/>
    </xf>
    <xf numFmtId="0" fontId="8" fillId="20" borderId="8" xfId="0" quotePrefix="1" applyFont="1" applyFill="1" applyBorder="1" applyAlignment="1">
      <alignment horizontal="left" vertical="center" wrapText="1"/>
    </xf>
    <xf numFmtId="0" fontId="6" fillId="2" borderId="31" xfId="0" applyFont="1" applyBorder="1" applyAlignment="1">
      <alignment horizontal="center" vertical="center" wrapText="1"/>
    </xf>
    <xf numFmtId="0" fontId="8" fillId="2" borderId="3" xfId="0" applyFont="1" applyBorder="1" applyAlignment="1">
      <alignment horizontal="left" vertical="center" wrapText="1"/>
    </xf>
    <xf numFmtId="0" fontId="8" fillId="9" borderId="32" xfId="0" applyFont="1" applyFill="1" applyBorder="1" applyAlignment="1">
      <alignment horizontal="left" vertical="center" wrapText="1"/>
    </xf>
    <xf numFmtId="0" fontId="8" fillId="20" borderId="35" xfId="0" applyFont="1" applyFill="1" applyBorder="1" applyAlignment="1">
      <alignment horizontal="right" vertical="center" wrapText="1"/>
    </xf>
    <xf numFmtId="0" fontId="20" fillId="20" borderId="31" xfId="0" applyFont="1" applyFill="1" applyBorder="1" applyAlignment="1">
      <alignment vertical="center" wrapText="1"/>
    </xf>
    <xf numFmtId="0" fontId="21" fillId="2" borderId="3" xfId="0" applyFont="1" applyBorder="1" applyAlignment="1">
      <alignment horizontal="left" vertical="center" wrapText="1"/>
    </xf>
    <xf numFmtId="0" fontId="8" fillId="20" borderId="28" xfId="0" applyFont="1" applyFill="1" applyBorder="1" applyAlignment="1">
      <alignment horizontal="right" vertical="center" wrapText="1"/>
    </xf>
    <xf numFmtId="0" fontId="8" fillId="26" borderId="35" xfId="0" quotePrefix="1" applyFont="1" applyFill="1" applyBorder="1" applyAlignment="1">
      <alignment horizontal="right" vertical="center" wrapText="1"/>
    </xf>
    <xf numFmtId="0" fontId="20" fillId="26" borderId="31" xfId="0" applyFont="1" applyFill="1" applyBorder="1" applyAlignment="1">
      <alignment vertical="center" wrapText="1"/>
    </xf>
    <xf numFmtId="0" fontId="8" fillId="26" borderId="32" xfId="0" quotePrefix="1" applyFont="1" applyFill="1" applyBorder="1" applyAlignment="1">
      <alignment horizontal="left" vertical="center" wrapText="1"/>
    </xf>
    <xf numFmtId="0" fontId="8" fillId="21" borderId="35" xfId="0" quotePrefix="1" applyFont="1" applyFill="1" applyBorder="1" applyAlignment="1">
      <alignment horizontal="right" vertical="center" wrapText="1"/>
    </xf>
    <xf numFmtId="0" fontId="20" fillId="21" borderId="31" xfId="0" applyFont="1" applyFill="1" applyBorder="1" applyAlignment="1">
      <alignment vertical="center" wrapText="1"/>
    </xf>
    <xf numFmtId="0" fontId="8" fillId="21" borderId="39" xfId="0" quotePrefix="1" applyFont="1" applyFill="1" applyBorder="1" applyAlignment="1">
      <alignment horizontal="right" vertical="center" wrapText="1"/>
    </xf>
    <xf numFmtId="0" fontId="20" fillId="21" borderId="57" xfId="0" applyFont="1" applyFill="1" applyBorder="1" applyAlignment="1">
      <alignment vertical="center" wrapText="1"/>
    </xf>
    <xf numFmtId="0" fontId="6" fillId="2" borderId="57" xfId="0" applyFont="1" applyBorder="1" applyAlignment="1">
      <alignment horizontal="center" vertical="center" wrapText="1"/>
    </xf>
    <xf numFmtId="0" fontId="8" fillId="2" borderId="9" xfId="0" applyFont="1" applyBorder="1" applyAlignment="1">
      <alignment horizontal="left" vertical="center" wrapText="1"/>
    </xf>
    <xf numFmtId="0" fontId="8" fillId="10" borderId="10" xfId="0" applyFont="1" applyFill="1" applyBorder="1" applyAlignment="1">
      <alignment horizontal="left" vertical="center" wrapText="1"/>
    </xf>
    <xf numFmtId="0" fontId="12" fillId="2" borderId="62" xfId="0" applyFont="1" applyBorder="1" applyAlignment="1">
      <alignment vertical="center" wrapText="1"/>
    </xf>
    <xf numFmtId="0" fontId="12" fillId="2" borderId="0" xfId="0" applyFont="1" applyAlignment="1">
      <alignment vertical="center" wrapText="1"/>
    </xf>
    <xf numFmtId="0" fontId="12" fillId="2" borderId="63" xfId="0" applyFont="1" applyBorder="1" applyAlignment="1">
      <alignment vertical="center" wrapText="1"/>
    </xf>
    <xf numFmtId="0" fontId="10" fillId="12" borderId="2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vertical="center" wrapText="1"/>
    </xf>
    <xf numFmtId="0" fontId="2" fillId="12" borderId="3" xfId="0" applyFont="1" applyFill="1" applyBorder="1" applyAlignment="1">
      <alignment horizontal="center" vertical="center" wrapText="1"/>
    </xf>
    <xf numFmtId="1" fontId="3" fillId="13" borderId="3" xfId="0" applyNumberFormat="1" applyFont="1" applyFill="1" applyBorder="1" applyAlignment="1">
      <alignment wrapText="1"/>
    </xf>
    <xf numFmtId="49" fontId="3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3" borderId="3" xfId="0" applyFill="1" applyBorder="1"/>
    <xf numFmtId="0" fontId="0" fillId="4" borderId="3" xfId="0" applyFill="1" applyBorder="1"/>
    <xf numFmtId="49" fontId="10" fillId="15" borderId="3" xfId="0" applyNumberFormat="1" applyFont="1" applyFill="1" applyBorder="1"/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23" borderId="45" xfId="0" applyFont="1" applyFill="1" applyBorder="1" applyAlignment="1">
      <alignment horizontal="left" vertical="center" wrapText="1"/>
    </xf>
    <xf numFmtId="0" fontId="7" fillId="23" borderId="6" xfId="0" applyFont="1" applyFill="1" applyBorder="1" applyAlignment="1">
      <alignment horizontal="left" vertical="center" wrapText="1"/>
    </xf>
    <xf numFmtId="0" fontId="7" fillId="23" borderId="50" xfId="0" applyFont="1" applyFill="1" applyBorder="1" applyAlignment="1">
      <alignment horizontal="left" vertical="center" wrapText="1"/>
    </xf>
    <xf numFmtId="0" fontId="22" fillId="2" borderId="11" xfId="0" applyFont="1" applyBorder="1" applyAlignment="1">
      <alignment horizontal="center" vertical="center"/>
    </xf>
    <xf numFmtId="0" fontId="22" fillId="2" borderId="12" xfId="0" applyFont="1" applyBorder="1" applyAlignment="1">
      <alignment horizontal="center" vertical="center"/>
    </xf>
    <xf numFmtId="0" fontId="22" fillId="2" borderId="13" xfId="0" applyFont="1" applyBorder="1" applyAlignment="1">
      <alignment horizontal="center" vertical="center"/>
    </xf>
    <xf numFmtId="0" fontId="12" fillId="2" borderId="11" xfId="0" applyFont="1" applyBorder="1" applyAlignment="1">
      <alignment horizontal="center" vertical="center" wrapText="1"/>
    </xf>
    <xf numFmtId="0" fontId="12" fillId="2" borderId="13" xfId="0" applyFont="1" applyBorder="1" applyAlignment="1">
      <alignment horizontal="center" vertical="center" wrapText="1"/>
    </xf>
    <xf numFmtId="0" fontId="12" fillId="2" borderId="59" xfId="0" applyFont="1" applyBorder="1" applyAlignment="1">
      <alignment horizontal="center" vertical="center" wrapText="1"/>
    </xf>
    <xf numFmtId="0" fontId="12" fillId="2" borderId="60" xfId="0" applyFont="1" applyBorder="1" applyAlignment="1">
      <alignment horizontal="center" vertical="center" wrapText="1"/>
    </xf>
    <xf numFmtId="0" fontId="12" fillId="2" borderId="61" xfId="0" applyFont="1" applyBorder="1" applyAlignment="1">
      <alignment horizontal="center" vertical="center" wrapText="1"/>
    </xf>
    <xf numFmtId="0" fontId="7" fillId="22" borderId="45" xfId="0" applyFont="1" applyFill="1" applyBorder="1" applyAlignment="1">
      <alignment horizontal="left" vertical="center" wrapText="1"/>
    </xf>
    <xf numFmtId="0" fontId="7" fillId="22" borderId="6" xfId="0" applyFont="1" applyFill="1" applyBorder="1" applyAlignment="1">
      <alignment horizontal="left" vertical="center" wrapText="1"/>
    </xf>
    <xf numFmtId="0" fontId="7" fillId="22" borderId="50" xfId="0" applyFont="1" applyFill="1" applyBorder="1" applyAlignment="1">
      <alignment horizontal="left" vertical="center" wrapText="1"/>
    </xf>
    <xf numFmtId="0" fontId="7" fillId="22" borderId="53" xfId="0" applyFont="1" applyFill="1" applyBorder="1" applyAlignment="1">
      <alignment horizontal="left" vertical="center" wrapText="1"/>
    </xf>
    <xf numFmtId="0" fontId="7" fillId="23" borderId="53" xfId="0" applyFont="1" applyFill="1" applyBorder="1" applyAlignment="1">
      <alignment horizontal="left" vertical="center" wrapText="1"/>
    </xf>
    <xf numFmtId="0" fontId="5" fillId="23" borderId="66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49" fontId="3" fillId="5" borderId="3" xfId="0" applyNumberFormat="1" applyFont="1" applyFill="1" applyBorder="1"/>
  </cellXfs>
  <cellStyles count="2">
    <cellStyle name="Normál" xfId="0" builtinId="0"/>
    <cellStyle name="Normál 2" xfId="1" xr:uid="{CA8D08C3-A311-4752-9F5E-B6C9A37B6381}"/>
  </cellStyles>
  <dxfs count="7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activeCell="A2" sqref="A2"/>
    </sheetView>
  </sheetViews>
  <sheetFormatPr defaultRowHeight="14.4" x14ac:dyDescent="0.3"/>
  <cols>
    <col min="1" max="1" width="24.88671875" bestFit="1" customWidth="1"/>
    <col min="2" max="2" width="22.44140625" customWidth="1"/>
  </cols>
  <sheetData>
    <row r="1" spans="1:2" x14ac:dyDescent="0.3">
      <c r="A1" t="s">
        <v>145</v>
      </c>
    </row>
    <row r="2" spans="1:2" x14ac:dyDescent="0.3">
      <c r="A2" t="s">
        <v>359</v>
      </c>
    </row>
    <row r="3" spans="1:2" x14ac:dyDescent="0.3">
      <c r="A3" s="220" t="s">
        <v>360</v>
      </c>
      <c r="B3" s="220" t="s">
        <v>361</v>
      </c>
    </row>
    <row r="4" spans="1:2" x14ac:dyDescent="0.3">
      <c r="A4" s="220" t="s">
        <v>362</v>
      </c>
      <c r="B4" s="220" t="s">
        <v>363</v>
      </c>
    </row>
    <row r="5" spans="1:2" x14ac:dyDescent="0.3">
      <c r="A5" s="220" t="s">
        <v>364</v>
      </c>
      <c r="B5" s="220" t="s">
        <v>365</v>
      </c>
    </row>
    <row r="6" spans="1:2" x14ac:dyDescent="0.3">
      <c r="A6" s="220" t="s">
        <v>366</v>
      </c>
      <c r="B6" s="220" t="s">
        <v>367</v>
      </c>
    </row>
    <row r="7" spans="1:2" x14ac:dyDescent="0.3">
      <c r="A7" s="220" t="s">
        <v>368</v>
      </c>
      <c r="B7" s="221">
        <f>LEFT(B6,4)+1</f>
        <v>2027</v>
      </c>
    </row>
    <row r="8" spans="1:2" x14ac:dyDescent="0.3">
      <c r="A8" s="220" t="s">
        <v>369</v>
      </c>
      <c r="B8" s="221">
        <f>LEFT(B6,4)+10</f>
        <v>2036</v>
      </c>
    </row>
    <row r="9" spans="1:2" x14ac:dyDescent="0.3">
      <c r="A9" s="220" t="s">
        <v>370</v>
      </c>
      <c r="B9" s="220" t="s">
        <v>371</v>
      </c>
    </row>
    <row r="10" spans="1:2" x14ac:dyDescent="0.3">
      <c r="A10" t="s">
        <v>145</v>
      </c>
    </row>
    <row r="11" spans="1:2" x14ac:dyDescent="0.3">
      <c r="A11" t="s">
        <v>145</v>
      </c>
    </row>
    <row r="12" spans="1:2" x14ac:dyDescent="0.3">
      <c r="A12" t="s">
        <v>372</v>
      </c>
    </row>
    <row r="13" spans="1:2" x14ac:dyDescent="0.3">
      <c r="A13" s="220" t="s">
        <v>373</v>
      </c>
      <c r="B13" s="220" t="s">
        <v>374</v>
      </c>
    </row>
    <row r="14" spans="1:2" x14ac:dyDescent="0.3">
      <c r="A14" s="220" t="s">
        <v>362</v>
      </c>
      <c r="B14" s="220" t="s">
        <v>375</v>
      </c>
    </row>
    <row r="15" spans="1:2" x14ac:dyDescent="0.3">
      <c r="A15" s="220" t="s">
        <v>376</v>
      </c>
      <c r="B15" s="220">
        <v>11338024</v>
      </c>
    </row>
    <row r="16" spans="1:2" x14ac:dyDescent="0.3">
      <c r="A16" t="s">
        <v>145</v>
      </c>
    </row>
    <row r="17" spans="1:1" x14ac:dyDescent="0.3">
      <c r="A17" t="s">
        <v>145</v>
      </c>
    </row>
  </sheetData>
  <mergeCells count="20">
    <mergeCell ref="A14"/>
    <mergeCell ref="B14"/>
    <mergeCell ref="A15"/>
    <mergeCell ref="B15"/>
    <mergeCell ref="A9"/>
    <mergeCell ref="B9"/>
    <mergeCell ref="A13"/>
    <mergeCell ref="B13"/>
    <mergeCell ref="A6"/>
    <mergeCell ref="B6"/>
    <mergeCell ref="A7"/>
    <mergeCell ref="B7"/>
    <mergeCell ref="A8"/>
    <mergeCell ref="B8"/>
    <mergeCell ref="A3"/>
    <mergeCell ref="B3"/>
    <mergeCell ref="A4"/>
    <mergeCell ref="B4"/>
    <mergeCell ref="A5"/>
    <mergeCell ref="B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6"/>
  <sheetViews>
    <sheetView zoomScale="70" zoomScaleNormal="70" workbookViewId="0">
      <selection activeCell="E53" sqref="E53"/>
    </sheetView>
  </sheetViews>
  <sheetFormatPr defaultColWidth="20.6640625" defaultRowHeight="14.4" x14ac:dyDescent="0.3"/>
  <cols>
    <col min="1" max="1" width="20.6640625" style="20" customWidth="1"/>
    <col min="2" max="16384" width="20.6640625" style="20"/>
  </cols>
  <sheetData>
    <row r="1" spans="1:48" x14ac:dyDescent="0.3">
      <c r="B1" s="20" t="s">
        <v>145</v>
      </c>
      <c r="N1" s="163" t="s">
        <v>143</v>
      </c>
      <c r="O1" s="164"/>
      <c r="P1" s="164"/>
      <c r="Q1" s="164"/>
      <c r="R1" s="164"/>
      <c r="S1" s="164"/>
      <c r="T1" s="164"/>
      <c r="U1" s="164"/>
      <c r="V1" s="164"/>
      <c r="W1" s="164"/>
      <c r="X1" s="165"/>
      <c r="Y1" s="165"/>
      <c r="AA1" s="166" t="s">
        <v>144</v>
      </c>
      <c r="AB1" s="167"/>
      <c r="AC1" s="167"/>
      <c r="AD1" s="167"/>
      <c r="AE1" s="167"/>
      <c r="AF1" s="167"/>
      <c r="AG1" s="167"/>
      <c r="AH1" s="167"/>
      <c r="AI1" s="167"/>
      <c r="AJ1" s="167"/>
      <c r="AK1" s="168"/>
      <c r="AL1" s="168"/>
    </row>
    <row r="2" spans="1:48" ht="72" x14ac:dyDescent="0.3">
      <c r="A2" s="223" t="s">
        <v>11</v>
      </c>
      <c r="B2" s="223" t="s">
        <v>152</v>
      </c>
      <c r="C2" s="223" t="s">
        <v>151</v>
      </c>
      <c r="D2" s="223" t="s">
        <v>179</v>
      </c>
      <c r="E2" s="223" t="s">
        <v>155</v>
      </c>
      <c r="F2" s="223" t="s">
        <v>154</v>
      </c>
      <c r="G2" s="223" t="s">
        <v>146</v>
      </c>
      <c r="I2" s="22" t="s">
        <v>156</v>
      </c>
      <c r="J2" s="23" t="s">
        <v>212</v>
      </c>
      <c r="K2" s="24" t="s">
        <v>213</v>
      </c>
      <c r="L2" s="22" t="s">
        <v>161</v>
      </c>
      <c r="N2" s="25" t="s">
        <v>162</v>
      </c>
      <c r="O2" s="26" t="s">
        <v>163</v>
      </c>
      <c r="P2" s="26" t="s">
        <v>164</v>
      </c>
      <c r="Q2" s="26" t="s">
        <v>165</v>
      </c>
      <c r="R2" s="26" t="s">
        <v>166</v>
      </c>
      <c r="S2" s="26" t="s">
        <v>67</v>
      </c>
      <c r="T2" s="26" t="s">
        <v>167</v>
      </c>
      <c r="U2" s="26" t="s">
        <v>168</v>
      </c>
      <c r="V2" s="26" t="s">
        <v>169</v>
      </c>
      <c r="W2" s="26" t="s">
        <v>170</v>
      </c>
      <c r="X2" s="24" t="s">
        <v>171</v>
      </c>
      <c r="Y2" s="27" t="s">
        <v>172</v>
      </c>
      <c r="AA2" s="28" t="s">
        <v>162</v>
      </c>
      <c r="AB2" s="29" t="s">
        <v>163</v>
      </c>
      <c r="AC2" s="29" t="s">
        <v>164</v>
      </c>
      <c r="AD2" s="29" t="s">
        <v>165</v>
      </c>
      <c r="AE2" s="29" t="s">
        <v>166</v>
      </c>
      <c r="AF2" s="29" t="s">
        <v>67</v>
      </c>
      <c r="AG2" s="29" t="s">
        <v>167</v>
      </c>
      <c r="AH2" s="29" t="s">
        <v>168</v>
      </c>
      <c r="AI2" s="29" t="s">
        <v>169</v>
      </c>
      <c r="AJ2" s="29" t="s">
        <v>170</v>
      </c>
      <c r="AK2" s="30" t="s">
        <v>171</v>
      </c>
      <c r="AL2" s="27" t="s">
        <v>172</v>
      </c>
      <c r="AR2" s="31"/>
      <c r="AS2" s="32" t="s">
        <v>214</v>
      </c>
      <c r="AT2" s="32" t="s">
        <v>215</v>
      </c>
      <c r="AU2" s="32" t="s">
        <v>216</v>
      </c>
      <c r="AV2" s="32" t="s">
        <v>217</v>
      </c>
    </row>
    <row r="3" spans="1:48" x14ac:dyDescent="0.3">
      <c r="A3" s="224"/>
      <c r="B3" s="224" t="s">
        <v>152</v>
      </c>
      <c r="C3" s="224" t="s">
        <v>151</v>
      </c>
      <c r="D3" s="224" t="s">
        <v>179</v>
      </c>
      <c r="E3" s="224" t="s">
        <v>155</v>
      </c>
      <c r="F3" s="224" t="s">
        <v>154</v>
      </c>
      <c r="G3" s="224"/>
      <c r="I3" s="154">
        <f t="shared" ref="I3:L3" si="0">SUM(I$4:I$13042)</f>
        <v>1500</v>
      </c>
      <c r="J3" s="155">
        <f t="shared" si="0"/>
        <v>0</v>
      </c>
      <c r="K3" s="156">
        <f t="shared" si="0"/>
        <v>1500</v>
      </c>
      <c r="L3" s="154">
        <f t="shared" si="0"/>
        <v>0</v>
      </c>
      <c r="N3" s="159">
        <f>SUM(N$4:N$3042)</f>
        <v>0</v>
      </c>
      <c r="O3" s="160">
        <f t="shared" ref="O3:Y3" si="1">SUM(O$4:O$3042)</f>
        <v>0</v>
      </c>
      <c r="P3" s="160">
        <f t="shared" si="1"/>
        <v>0</v>
      </c>
      <c r="Q3" s="160">
        <f t="shared" si="1"/>
        <v>0</v>
      </c>
      <c r="R3" s="160">
        <f t="shared" si="1"/>
        <v>0</v>
      </c>
      <c r="S3" s="160">
        <f t="shared" si="1"/>
        <v>0</v>
      </c>
      <c r="T3" s="160">
        <f t="shared" si="1"/>
        <v>0</v>
      </c>
      <c r="U3" s="160">
        <f t="shared" si="1"/>
        <v>0</v>
      </c>
      <c r="V3" s="160">
        <f t="shared" si="1"/>
        <v>0</v>
      </c>
      <c r="W3" s="160">
        <f t="shared" si="1"/>
        <v>0</v>
      </c>
      <c r="X3" s="161">
        <f t="shared" si="1"/>
        <v>0</v>
      </c>
      <c r="Y3" s="33">
        <f t="shared" si="1"/>
        <v>0</v>
      </c>
      <c r="AA3" s="169">
        <f t="shared" ref="AA3:AL3" si="2">SUM(AA$4:AA$3042)</f>
        <v>0</v>
      </c>
      <c r="AB3" s="170">
        <f t="shared" si="2"/>
        <v>0</v>
      </c>
      <c r="AC3" s="170">
        <f t="shared" si="2"/>
        <v>0</v>
      </c>
      <c r="AD3" s="170">
        <f t="shared" si="2"/>
        <v>0</v>
      </c>
      <c r="AE3" s="170">
        <f t="shared" si="2"/>
        <v>0</v>
      </c>
      <c r="AF3" s="170">
        <f t="shared" si="2"/>
        <v>0</v>
      </c>
      <c r="AG3" s="170">
        <f t="shared" si="2"/>
        <v>0</v>
      </c>
      <c r="AH3" s="170">
        <f t="shared" si="2"/>
        <v>0</v>
      </c>
      <c r="AI3" s="170">
        <f t="shared" si="2"/>
        <v>0</v>
      </c>
      <c r="AJ3" s="170">
        <f t="shared" si="2"/>
        <v>0</v>
      </c>
      <c r="AK3" s="171">
        <f t="shared" si="2"/>
        <v>0</v>
      </c>
      <c r="AL3" s="33">
        <f t="shared" si="2"/>
        <v>0</v>
      </c>
      <c r="AR3" s="34" t="s">
        <v>218</v>
      </c>
      <c r="AS3" s="34">
        <f t="shared" ref="AS3:AT3" si="3">SUM(AS$4:AS$3042)</f>
        <v>2</v>
      </c>
      <c r="AT3" s="34">
        <f t="shared" si="3"/>
        <v>2</v>
      </c>
      <c r="AU3" s="34" t="s">
        <v>219</v>
      </c>
      <c r="AV3" s="34" t="s">
        <v>219</v>
      </c>
    </row>
    <row r="4" spans="1:48" hidden="1" x14ac:dyDescent="0.3">
      <c r="A4" s="40">
        <v>404</v>
      </c>
      <c r="B4" s="222" t="s">
        <v>220</v>
      </c>
      <c r="C4" s="222" t="s">
        <v>221</v>
      </c>
      <c r="D4" s="222">
        <v>1895</v>
      </c>
      <c r="E4" s="222" t="s">
        <v>222</v>
      </c>
      <c r="F4" s="222" t="s">
        <v>223</v>
      </c>
      <c r="G4" s="35" t="str">
        <f t="shared" ref="G4:G46" si="4">IF(ISNA($AR4),"Nincs rögzítve!",IF(AU4=0,"Hiányzik a rövidtávú terv!",IF(AV4=0,"Hiányzik a hosszútávú terv!",IF(AS4=AT4,"Kitöltés rendben!",IF(AS4&lt;&gt;AT4,"Kitöltési hiba!","Kitöltési hiba!")))))</f>
        <v>Nincs rögzítve!</v>
      </c>
      <c r="I4" s="157">
        <f t="shared" ref="I4:I46" si="5">J4+K4</f>
        <v>0</v>
      </c>
      <c r="J4" s="158">
        <f>SUMIF(B_SZV_1A!$F:$F,$C4,B_SZV_1A!$N:$N)</f>
        <v>0</v>
      </c>
      <c r="K4" s="158">
        <f>SUMIF(B_SZV_1A!$F:$F,$C4,B_SZV_1A!$O:$O)</f>
        <v>0</v>
      </c>
      <c r="L4" s="158">
        <f>SUMIF(B_SZV_1A!$F:$F,$C4,B_SZV_1A!$P:$P)</f>
        <v>0</v>
      </c>
      <c r="N4" s="158">
        <f>SUMIF(B_SZV_1A!$F:$F,$C4,B_SZV_1A!S:S)</f>
        <v>0</v>
      </c>
      <c r="O4" s="158">
        <f>SUMIF(B_SZV_1A!$F:$F,$C4,B_SZV_1A!T:T)</f>
        <v>0</v>
      </c>
      <c r="P4" s="158">
        <f>SUMIF(B_SZV_1A!$F:$F,$C4,B_SZV_1A!U:U)</f>
        <v>0</v>
      </c>
      <c r="Q4" s="158">
        <f>SUMIF(B_SZV_1A!$F:$F,$C4,B_SZV_1A!V:V)</f>
        <v>0</v>
      </c>
      <c r="R4" s="158">
        <f>SUMIF(B_SZV_1A!$F:$F,$C4,B_SZV_1A!W:W)</f>
        <v>0</v>
      </c>
      <c r="S4" s="158">
        <f>SUMIF(B_SZV_1A!$F:$F,$C4,B_SZV_1A!X:X)</f>
        <v>0</v>
      </c>
      <c r="T4" s="158">
        <f>SUMIF(B_SZV_1A!$F:$F,$C4,B_SZV_1A!Y:Y)</f>
        <v>0</v>
      </c>
      <c r="U4" s="158">
        <f>SUMIF(B_SZV_1A!$F:$F,$C4,B_SZV_1A!Z:Z)</f>
        <v>0</v>
      </c>
      <c r="V4" s="158">
        <f>SUMIF(B_SZV_1A!$F:$F,$C4,B_SZV_1A!AA:AA)</f>
        <v>0</v>
      </c>
      <c r="W4" s="158">
        <f>SUMIF(B_SZV_1A!$F:$F,$C4,B_SZV_1A!AB:AB)</f>
        <v>0</v>
      </c>
      <c r="X4" s="162">
        <f>SUMIF(B_SZV_1A!$F:$F,$C4,B_SZV_1A!AC:AC)</f>
        <v>0</v>
      </c>
      <c r="Y4" s="36">
        <f t="shared" ref="Y4:Y46" si="6">SUM(N4:X4)</f>
        <v>0</v>
      </c>
      <c r="AA4" s="172">
        <f>SUMIF(B_SZV_1A!$F:$F,$C4,B_SZV_1A!AG:AG)</f>
        <v>0</v>
      </c>
      <c r="AB4" s="172">
        <f>SUMIF(B_SZV_1A!$F:$F,$C4,B_SZV_1A!AH:AH)</f>
        <v>0</v>
      </c>
      <c r="AC4" s="172">
        <f>SUMIF(B_SZV_1A!$F:$F,$C4,B_SZV_1A!AI:AI)</f>
        <v>0</v>
      </c>
      <c r="AD4" s="172">
        <f>SUMIF(B_SZV_1A!$F:$F,$C4,B_SZV_1A!AJ:AJ)</f>
        <v>0</v>
      </c>
      <c r="AE4" s="172">
        <f>SUMIF(B_SZV_1A!$F:$F,$C4,B_SZV_1A!AK:AK)</f>
        <v>0</v>
      </c>
      <c r="AF4" s="172">
        <f>SUMIF(B_SZV_1A!$F:$F,$C4,B_SZV_1A!AL:AL)</f>
        <v>0</v>
      </c>
      <c r="AG4" s="172">
        <f>SUMIF(B_SZV_1A!$F:$F,$C4,B_SZV_1A!AM:AM)</f>
        <v>0</v>
      </c>
      <c r="AH4" s="172">
        <f>SUMIF(B_SZV_1A!$F:$F,$C4,B_SZV_1A!AN:AN)</f>
        <v>0</v>
      </c>
      <c r="AI4" s="172">
        <f>SUMIF(B_SZV_1A!$F:$F,$C4,B_SZV_1A!AO:AO)</f>
        <v>0</v>
      </c>
      <c r="AJ4" s="172">
        <f>SUMIF(B_SZV_1A!$F:$F,$C4,B_SZV_1A!AP:AP)</f>
        <v>0</v>
      </c>
      <c r="AK4" s="172">
        <f>SUMIF(B_SZV_1A!$F:$F,$C4,B_SZV_1A!AQ:AQ)</f>
        <v>0</v>
      </c>
      <c r="AL4" s="36">
        <f t="shared" ref="AL4:AL46" si="7">SUM(AA4:AK4)</f>
        <v>0</v>
      </c>
      <c r="AR4" s="21" t="e">
        <f>INDEX(B_SZV_1A!$G:$G,MATCH($C4,B_SZV_1A!$F:$F,0))</f>
        <v>#N/A</v>
      </c>
      <c r="AS4" s="21">
        <f>COUNTIF(B_SZV_1A!$AZ$3:$AZ$1499,$D4)</f>
        <v>0</v>
      </c>
      <c r="AT4" s="21">
        <f>SUMIF(B_SZV_1A!$AZ$3:$AZ$1499,$D4,B_SZV_1A!$CH$3:$CH$1499)</f>
        <v>0</v>
      </c>
      <c r="AU4" s="21">
        <f>SUMIF(B_SZV_1A!$AZ:$AZ,$D4,B_SZV_1A!$CI:$CI)</f>
        <v>0</v>
      </c>
      <c r="AV4" s="21">
        <f>SUMIF(B_SZV_1A!$AZ:$AZ,$D4,B_SZV_1A!$CI:$CI)</f>
        <v>0</v>
      </c>
    </row>
    <row r="5" spans="1:48" hidden="1" x14ac:dyDescent="0.3">
      <c r="A5" s="40">
        <v>405</v>
      </c>
      <c r="B5" s="222" t="s">
        <v>224</v>
      </c>
      <c r="C5" s="222" t="s">
        <v>225</v>
      </c>
      <c r="D5" s="222">
        <v>1896</v>
      </c>
      <c r="E5" s="222" t="s">
        <v>222</v>
      </c>
      <c r="F5" s="222" t="s">
        <v>226</v>
      </c>
      <c r="G5" s="35" t="str">
        <f t="shared" si="4"/>
        <v>Nincs rögzítve!</v>
      </c>
      <c r="I5" s="157">
        <f t="shared" si="5"/>
        <v>0</v>
      </c>
      <c r="J5" s="158">
        <f>SUMIF(B_SZV_1A!$F:$F,$C5,B_SZV_1A!$N:$N)</f>
        <v>0</v>
      </c>
      <c r="K5" s="158">
        <f>SUMIF(B_SZV_1A!$F:$F,$C5,B_SZV_1A!$O:$O)</f>
        <v>0</v>
      </c>
      <c r="L5" s="158">
        <f>SUMIF(B_SZV_1A!$F:$F,$C5,B_SZV_1A!$P:$P)</f>
        <v>0</v>
      </c>
      <c r="N5" s="158">
        <f>SUMIF(B_SZV_1A!$F:$F,$C5,B_SZV_1A!S:S)</f>
        <v>0</v>
      </c>
      <c r="O5" s="158">
        <f>SUMIF(B_SZV_1A!$F:$F,$C5,B_SZV_1A!T:T)</f>
        <v>0</v>
      </c>
      <c r="P5" s="158">
        <f>SUMIF(B_SZV_1A!$F:$F,$C5,B_SZV_1A!U:U)</f>
        <v>0</v>
      </c>
      <c r="Q5" s="158">
        <f>SUMIF(B_SZV_1A!$F:$F,$C5,B_SZV_1A!V:V)</f>
        <v>0</v>
      </c>
      <c r="R5" s="158">
        <f>SUMIF(B_SZV_1A!$F:$F,$C5,B_SZV_1A!W:W)</f>
        <v>0</v>
      </c>
      <c r="S5" s="158">
        <f>SUMIF(B_SZV_1A!$F:$F,$C5,B_SZV_1A!X:X)</f>
        <v>0</v>
      </c>
      <c r="T5" s="158">
        <f>SUMIF(B_SZV_1A!$F:$F,$C5,B_SZV_1A!Y:Y)</f>
        <v>0</v>
      </c>
      <c r="U5" s="158">
        <f>SUMIF(B_SZV_1A!$F:$F,$C5,B_SZV_1A!Z:Z)</f>
        <v>0</v>
      </c>
      <c r="V5" s="158">
        <f>SUMIF(B_SZV_1A!$F:$F,$C5,B_SZV_1A!AA:AA)</f>
        <v>0</v>
      </c>
      <c r="W5" s="158">
        <f>SUMIF(B_SZV_1A!$F:$F,$C5,B_SZV_1A!AB:AB)</f>
        <v>0</v>
      </c>
      <c r="X5" s="162">
        <f>SUMIF(B_SZV_1A!$F:$F,$C5,B_SZV_1A!AC:AC)</f>
        <v>0</v>
      </c>
      <c r="Y5" s="36">
        <f t="shared" si="6"/>
        <v>0</v>
      </c>
      <c r="AA5" s="172">
        <f>SUMIF(B_SZV_1A!$F:$F,$C5,B_SZV_1A!AG:AG)</f>
        <v>0</v>
      </c>
      <c r="AB5" s="172">
        <f>SUMIF(B_SZV_1A!$F:$F,$C5,B_SZV_1A!AH:AH)</f>
        <v>0</v>
      </c>
      <c r="AC5" s="172">
        <f>SUMIF(B_SZV_1A!$F:$F,$C5,B_SZV_1A!AI:AI)</f>
        <v>0</v>
      </c>
      <c r="AD5" s="172">
        <f>SUMIF(B_SZV_1A!$F:$F,$C5,B_SZV_1A!AJ:AJ)</f>
        <v>0</v>
      </c>
      <c r="AE5" s="172">
        <f>SUMIF(B_SZV_1A!$F:$F,$C5,B_SZV_1A!AK:AK)</f>
        <v>0</v>
      </c>
      <c r="AF5" s="172">
        <f>SUMIF(B_SZV_1A!$F:$F,$C5,B_SZV_1A!AL:AL)</f>
        <v>0</v>
      </c>
      <c r="AG5" s="172">
        <f>SUMIF(B_SZV_1A!$F:$F,$C5,B_SZV_1A!AM:AM)</f>
        <v>0</v>
      </c>
      <c r="AH5" s="172">
        <f>SUMIF(B_SZV_1A!$F:$F,$C5,B_SZV_1A!AN:AN)</f>
        <v>0</v>
      </c>
      <c r="AI5" s="172">
        <f>SUMIF(B_SZV_1A!$F:$F,$C5,B_SZV_1A!AO:AO)</f>
        <v>0</v>
      </c>
      <c r="AJ5" s="172">
        <f>SUMIF(B_SZV_1A!$F:$F,$C5,B_SZV_1A!AP:AP)</f>
        <v>0</v>
      </c>
      <c r="AK5" s="172">
        <f>SUMIF(B_SZV_1A!$F:$F,$C5,B_SZV_1A!AQ:AQ)</f>
        <v>0</v>
      </c>
      <c r="AL5" s="36">
        <f t="shared" si="7"/>
        <v>0</v>
      </c>
      <c r="AR5" s="21" t="e">
        <f>INDEX(B_SZV_1A!$G:$G,MATCH($C5,B_SZV_1A!$F:$F,0))</f>
        <v>#N/A</v>
      </c>
      <c r="AS5" s="21">
        <f>COUNTIF(B_SZV_1A!$AZ$3:$AZ$1499,$D5)</f>
        <v>0</v>
      </c>
      <c r="AT5" s="21">
        <f>SUMIF(B_SZV_1A!$AZ$3:$AZ$1499,$D5,B_SZV_1A!$CH$3:$CH$1499)</f>
        <v>0</v>
      </c>
      <c r="AU5" s="21">
        <f>SUMIF(B_SZV_1A!$AZ:$AZ,$D5,B_SZV_1A!$CI:$CI)</f>
        <v>0</v>
      </c>
      <c r="AV5" s="21">
        <f>SUMIF(B_SZV_1A!$AZ:$AZ,$D5,B_SZV_1A!$CI:$CI)</f>
        <v>0</v>
      </c>
    </row>
    <row r="6" spans="1:48" hidden="1" x14ac:dyDescent="0.3">
      <c r="A6" s="40">
        <v>406</v>
      </c>
      <c r="B6" s="222" t="s">
        <v>227</v>
      </c>
      <c r="C6" s="222" t="s">
        <v>228</v>
      </c>
      <c r="D6" s="222">
        <v>1897</v>
      </c>
      <c r="E6" s="222" t="s">
        <v>222</v>
      </c>
      <c r="F6" s="222" t="s">
        <v>229</v>
      </c>
      <c r="G6" s="35" t="str">
        <f t="shared" si="4"/>
        <v>Nincs rögzítve!</v>
      </c>
      <c r="I6" s="157">
        <f t="shared" si="5"/>
        <v>0</v>
      </c>
      <c r="J6" s="158">
        <f>SUMIF(B_SZV_1A!$F:$F,$C6,B_SZV_1A!$N:$N)</f>
        <v>0</v>
      </c>
      <c r="K6" s="158">
        <f>SUMIF(B_SZV_1A!$F:$F,$C6,B_SZV_1A!$O:$O)</f>
        <v>0</v>
      </c>
      <c r="L6" s="158">
        <f>SUMIF(B_SZV_1A!$F:$F,$C6,B_SZV_1A!$P:$P)</f>
        <v>0</v>
      </c>
      <c r="N6" s="158">
        <f>SUMIF(B_SZV_1A!$F:$F,$C6,B_SZV_1A!S:S)</f>
        <v>0</v>
      </c>
      <c r="O6" s="158">
        <f>SUMIF(B_SZV_1A!$F:$F,$C6,B_SZV_1A!T:T)</f>
        <v>0</v>
      </c>
      <c r="P6" s="158">
        <f>SUMIF(B_SZV_1A!$F:$F,$C6,B_SZV_1A!U:U)</f>
        <v>0</v>
      </c>
      <c r="Q6" s="158">
        <f>SUMIF(B_SZV_1A!$F:$F,$C6,B_SZV_1A!V:V)</f>
        <v>0</v>
      </c>
      <c r="R6" s="158">
        <f>SUMIF(B_SZV_1A!$F:$F,$C6,B_SZV_1A!W:W)</f>
        <v>0</v>
      </c>
      <c r="S6" s="158">
        <f>SUMIF(B_SZV_1A!$F:$F,$C6,B_SZV_1A!X:X)</f>
        <v>0</v>
      </c>
      <c r="T6" s="158">
        <f>SUMIF(B_SZV_1A!$F:$F,$C6,B_SZV_1A!Y:Y)</f>
        <v>0</v>
      </c>
      <c r="U6" s="158">
        <f>SUMIF(B_SZV_1A!$F:$F,$C6,B_SZV_1A!Z:Z)</f>
        <v>0</v>
      </c>
      <c r="V6" s="158">
        <f>SUMIF(B_SZV_1A!$F:$F,$C6,B_SZV_1A!AA:AA)</f>
        <v>0</v>
      </c>
      <c r="W6" s="158">
        <f>SUMIF(B_SZV_1A!$F:$F,$C6,B_SZV_1A!AB:AB)</f>
        <v>0</v>
      </c>
      <c r="X6" s="162">
        <f>SUMIF(B_SZV_1A!$F:$F,$C6,B_SZV_1A!AC:AC)</f>
        <v>0</v>
      </c>
      <c r="Y6" s="36">
        <f t="shared" si="6"/>
        <v>0</v>
      </c>
      <c r="AA6" s="172">
        <f>SUMIF(B_SZV_1A!$F:$F,$C6,B_SZV_1A!AG:AG)</f>
        <v>0</v>
      </c>
      <c r="AB6" s="172">
        <f>SUMIF(B_SZV_1A!$F:$F,$C6,B_SZV_1A!AH:AH)</f>
        <v>0</v>
      </c>
      <c r="AC6" s="172">
        <f>SUMIF(B_SZV_1A!$F:$F,$C6,B_SZV_1A!AI:AI)</f>
        <v>0</v>
      </c>
      <c r="AD6" s="172">
        <f>SUMIF(B_SZV_1A!$F:$F,$C6,B_SZV_1A!AJ:AJ)</f>
        <v>0</v>
      </c>
      <c r="AE6" s="172">
        <f>SUMIF(B_SZV_1A!$F:$F,$C6,B_SZV_1A!AK:AK)</f>
        <v>0</v>
      </c>
      <c r="AF6" s="172">
        <f>SUMIF(B_SZV_1A!$F:$F,$C6,B_SZV_1A!AL:AL)</f>
        <v>0</v>
      </c>
      <c r="AG6" s="172">
        <f>SUMIF(B_SZV_1A!$F:$F,$C6,B_SZV_1A!AM:AM)</f>
        <v>0</v>
      </c>
      <c r="AH6" s="172">
        <f>SUMIF(B_SZV_1A!$F:$F,$C6,B_SZV_1A!AN:AN)</f>
        <v>0</v>
      </c>
      <c r="AI6" s="172">
        <f>SUMIF(B_SZV_1A!$F:$F,$C6,B_SZV_1A!AO:AO)</f>
        <v>0</v>
      </c>
      <c r="AJ6" s="172">
        <f>SUMIF(B_SZV_1A!$F:$F,$C6,B_SZV_1A!AP:AP)</f>
        <v>0</v>
      </c>
      <c r="AK6" s="172">
        <f>SUMIF(B_SZV_1A!$F:$F,$C6,B_SZV_1A!AQ:AQ)</f>
        <v>0</v>
      </c>
      <c r="AL6" s="36">
        <f t="shared" si="7"/>
        <v>0</v>
      </c>
      <c r="AR6" s="21" t="e">
        <f>INDEX(B_SZV_1A!$G:$G,MATCH($C6,B_SZV_1A!$F:$F,0))</f>
        <v>#N/A</v>
      </c>
      <c r="AS6" s="21">
        <f>COUNTIF(B_SZV_1A!$AZ$3:$AZ$1499,$D6)</f>
        <v>0</v>
      </c>
      <c r="AT6" s="21">
        <f>SUMIF(B_SZV_1A!$AZ$3:$AZ$1499,$D6,B_SZV_1A!$CH$3:$CH$1499)</f>
        <v>0</v>
      </c>
      <c r="AU6" s="21">
        <f>SUMIF(B_SZV_1A!$AZ:$AZ,$D6,B_SZV_1A!$CI:$CI)</f>
        <v>0</v>
      </c>
      <c r="AV6" s="21">
        <f>SUMIF(B_SZV_1A!$AZ:$AZ,$D6,B_SZV_1A!$CI:$CI)</f>
        <v>0</v>
      </c>
    </row>
    <row r="7" spans="1:48" hidden="1" x14ac:dyDescent="0.3">
      <c r="A7" s="40">
        <v>407</v>
      </c>
      <c r="B7" s="222" t="s">
        <v>230</v>
      </c>
      <c r="C7" s="222" t="s">
        <v>231</v>
      </c>
      <c r="D7" s="222">
        <v>1898</v>
      </c>
      <c r="E7" s="222" t="s">
        <v>222</v>
      </c>
      <c r="F7" s="222" t="s">
        <v>232</v>
      </c>
      <c r="G7" s="35" t="str">
        <f t="shared" si="4"/>
        <v>Nincs rögzítve!</v>
      </c>
      <c r="I7" s="157">
        <f t="shared" si="5"/>
        <v>0</v>
      </c>
      <c r="J7" s="158">
        <f>SUMIF(B_SZV_1A!$F:$F,$C7,B_SZV_1A!$N:$N)</f>
        <v>0</v>
      </c>
      <c r="K7" s="158">
        <f>SUMIF(B_SZV_1A!$F:$F,$C7,B_SZV_1A!$O:$O)</f>
        <v>0</v>
      </c>
      <c r="L7" s="158">
        <f>SUMIF(B_SZV_1A!$F:$F,$C7,B_SZV_1A!$P:$P)</f>
        <v>0</v>
      </c>
      <c r="N7" s="158">
        <f>SUMIF(B_SZV_1A!$F:$F,$C7,B_SZV_1A!S:S)</f>
        <v>0</v>
      </c>
      <c r="O7" s="158">
        <f>SUMIF(B_SZV_1A!$F:$F,$C7,B_SZV_1A!T:T)</f>
        <v>0</v>
      </c>
      <c r="P7" s="158">
        <f>SUMIF(B_SZV_1A!$F:$F,$C7,B_SZV_1A!U:U)</f>
        <v>0</v>
      </c>
      <c r="Q7" s="158">
        <f>SUMIF(B_SZV_1A!$F:$F,$C7,B_SZV_1A!V:V)</f>
        <v>0</v>
      </c>
      <c r="R7" s="158">
        <f>SUMIF(B_SZV_1A!$F:$F,$C7,B_SZV_1A!W:W)</f>
        <v>0</v>
      </c>
      <c r="S7" s="158">
        <f>SUMIF(B_SZV_1A!$F:$F,$C7,B_SZV_1A!X:X)</f>
        <v>0</v>
      </c>
      <c r="T7" s="158">
        <f>SUMIF(B_SZV_1A!$F:$F,$C7,B_SZV_1A!Y:Y)</f>
        <v>0</v>
      </c>
      <c r="U7" s="158">
        <f>SUMIF(B_SZV_1A!$F:$F,$C7,B_SZV_1A!Z:Z)</f>
        <v>0</v>
      </c>
      <c r="V7" s="158">
        <f>SUMIF(B_SZV_1A!$F:$F,$C7,B_SZV_1A!AA:AA)</f>
        <v>0</v>
      </c>
      <c r="W7" s="158">
        <f>SUMIF(B_SZV_1A!$F:$F,$C7,B_SZV_1A!AB:AB)</f>
        <v>0</v>
      </c>
      <c r="X7" s="162">
        <f>SUMIF(B_SZV_1A!$F:$F,$C7,B_SZV_1A!AC:AC)</f>
        <v>0</v>
      </c>
      <c r="Y7" s="36">
        <f t="shared" si="6"/>
        <v>0</v>
      </c>
      <c r="AA7" s="172">
        <f>SUMIF(B_SZV_1A!$F:$F,$C7,B_SZV_1A!AG:AG)</f>
        <v>0</v>
      </c>
      <c r="AB7" s="172">
        <f>SUMIF(B_SZV_1A!$F:$F,$C7,B_SZV_1A!AH:AH)</f>
        <v>0</v>
      </c>
      <c r="AC7" s="172">
        <f>SUMIF(B_SZV_1A!$F:$F,$C7,B_SZV_1A!AI:AI)</f>
        <v>0</v>
      </c>
      <c r="AD7" s="172">
        <f>SUMIF(B_SZV_1A!$F:$F,$C7,B_SZV_1A!AJ:AJ)</f>
        <v>0</v>
      </c>
      <c r="AE7" s="172">
        <f>SUMIF(B_SZV_1A!$F:$F,$C7,B_SZV_1A!AK:AK)</f>
        <v>0</v>
      </c>
      <c r="AF7" s="172">
        <f>SUMIF(B_SZV_1A!$F:$F,$C7,B_SZV_1A!AL:AL)</f>
        <v>0</v>
      </c>
      <c r="AG7" s="172">
        <f>SUMIF(B_SZV_1A!$F:$F,$C7,B_SZV_1A!AM:AM)</f>
        <v>0</v>
      </c>
      <c r="AH7" s="172">
        <f>SUMIF(B_SZV_1A!$F:$F,$C7,B_SZV_1A!AN:AN)</f>
        <v>0</v>
      </c>
      <c r="AI7" s="172">
        <f>SUMIF(B_SZV_1A!$F:$F,$C7,B_SZV_1A!AO:AO)</f>
        <v>0</v>
      </c>
      <c r="AJ7" s="172">
        <f>SUMIF(B_SZV_1A!$F:$F,$C7,B_SZV_1A!AP:AP)</f>
        <v>0</v>
      </c>
      <c r="AK7" s="172">
        <f>SUMIF(B_SZV_1A!$F:$F,$C7,B_SZV_1A!AQ:AQ)</f>
        <v>0</v>
      </c>
      <c r="AL7" s="36">
        <f t="shared" si="7"/>
        <v>0</v>
      </c>
      <c r="AR7" s="21" t="e">
        <f>INDEX(B_SZV_1A!$G:$G,MATCH($C7,B_SZV_1A!$F:$F,0))</f>
        <v>#N/A</v>
      </c>
      <c r="AS7" s="21">
        <f>COUNTIF(B_SZV_1A!$AZ$3:$AZ$1499,$D7)</f>
        <v>0</v>
      </c>
      <c r="AT7" s="21">
        <f>SUMIF(B_SZV_1A!$AZ$3:$AZ$1499,$D7,B_SZV_1A!$CH$3:$CH$1499)</f>
        <v>0</v>
      </c>
      <c r="AU7" s="21">
        <f>SUMIF(B_SZV_1A!$AZ:$AZ,$D7,B_SZV_1A!$CI:$CI)</f>
        <v>0</v>
      </c>
      <c r="AV7" s="21">
        <f>SUMIF(B_SZV_1A!$AZ:$AZ,$D7,B_SZV_1A!$CI:$CI)</f>
        <v>0</v>
      </c>
    </row>
    <row r="8" spans="1:48" hidden="1" x14ac:dyDescent="0.3">
      <c r="A8" s="40">
        <v>408</v>
      </c>
      <c r="B8" s="222" t="s">
        <v>233</v>
      </c>
      <c r="C8" s="222" t="s">
        <v>234</v>
      </c>
      <c r="D8" s="222">
        <v>1899</v>
      </c>
      <c r="E8" s="222" t="s">
        <v>222</v>
      </c>
      <c r="F8" s="222" t="s">
        <v>235</v>
      </c>
      <c r="G8" s="35" t="str">
        <f t="shared" si="4"/>
        <v>Nincs rögzítve!</v>
      </c>
      <c r="I8" s="157">
        <f t="shared" si="5"/>
        <v>0</v>
      </c>
      <c r="J8" s="158">
        <f>SUMIF(B_SZV_1A!$F:$F,$C8,B_SZV_1A!$N:$N)</f>
        <v>0</v>
      </c>
      <c r="K8" s="158">
        <f>SUMIF(B_SZV_1A!$F:$F,$C8,B_SZV_1A!$O:$O)</f>
        <v>0</v>
      </c>
      <c r="L8" s="158">
        <f>SUMIF(B_SZV_1A!$F:$F,$C8,B_SZV_1A!$P:$P)</f>
        <v>0</v>
      </c>
      <c r="N8" s="158">
        <f>SUMIF(B_SZV_1A!$F:$F,$C8,B_SZV_1A!S:S)</f>
        <v>0</v>
      </c>
      <c r="O8" s="158">
        <f>SUMIF(B_SZV_1A!$F:$F,$C8,B_SZV_1A!T:T)</f>
        <v>0</v>
      </c>
      <c r="P8" s="158">
        <f>SUMIF(B_SZV_1A!$F:$F,$C8,B_SZV_1A!U:U)</f>
        <v>0</v>
      </c>
      <c r="Q8" s="158">
        <f>SUMIF(B_SZV_1A!$F:$F,$C8,B_SZV_1A!V:V)</f>
        <v>0</v>
      </c>
      <c r="R8" s="158">
        <f>SUMIF(B_SZV_1A!$F:$F,$C8,B_SZV_1A!W:W)</f>
        <v>0</v>
      </c>
      <c r="S8" s="158">
        <f>SUMIF(B_SZV_1A!$F:$F,$C8,B_SZV_1A!X:X)</f>
        <v>0</v>
      </c>
      <c r="T8" s="158">
        <f>SUMIF(B_SZV_1A!$F:$F,$C8,B_SZV_1A!Y:Y)</f>
        <v>0</v>
      </c>
      <c r="U8" s="158">
        <f>SUMIF(B_SZV_1A!$F:$F,$C8,B_SZV_1A!Z:Z)</f>
        <v>0</v>
      </c>
      <c r="V8" s="158">
        <f>SUMIF(B_SZV_1A!$F:$F,$C8,B_SZV_1A!AA:AA)</f>
        <v>0</v>
      </c>
      <c r="W8" s="158">
        <f>SUMIF(B_SZV_1A!$F:$F,$C8,B_SZV_1A!AB:AB)</f>
        <v>0</v>
      </c>
      <c r="X8" s="162">
        <f>SUMIF(B_SZV_1A!$F:$F,$C8,B_SZV_1A!AC:AC)</f>
        <v>0</v>
      </c>
      <c r="Y8" s="36">
        <f t="shared" si="6"/>
        <v>0</v>
      </c>
      <c r="AA8" s="172">
        <f>SUMIF(B_SZV_1A!$F:$F,$C8,B_SZV_1A!AG:AG)</f>
        <v>0</v>
      </c>
      <c r="AB8" s="172">
        <f>SUMIF(B_SZV_1A!$F:$F,$C8,B_SZV_1A!AH:AH)</f>
        <v>0</v>
      </c>
      <c r="AC8" s="172">
        <f>SUMIF(B_SZV_1A!$F:$F,$C8,B_SZV_1A!AI:AI)</f>
        <v>0</v>
      </c>
      <c r="AD8" s="172">
        <f>SUMIF(B_SZV_1A!$F:$F,$C8,B_SZV_1A!AJ:AJ)</f>
        <v>0</v>
      </c>
      <c r="AE8" s="172">
        <f>SUMIF(B_SZV_1A!$F:$F,$C8,B_SZV_1A!AK:AK)</f>
        <v>0</v>
      </c>
      <c r="AF8" s="172">
        <f>SUMIF(B_SZV_1A!$F:$F,$C8,B_SZV_1A!AL:AL)</f>
        <v>0</v>
      </c>
      <c r="AG8" s="172">
        <f>SUMIF(B_SZV_1A!$F:$F,$C8,B_SZV_1A!AM:AM)</f>
        <v>0</v>
      </c>
      <c r="AH8" s="172">
        <f>SUMIF(B_SZV_1A!$F:$F,$C8,B_SZV_1A!AN:AN)</f>
        <v>0</v>
      </c>
      <c r="AI8" s="172">
        <f>SUMIF(B_SZV_1A!$F:$F,$C8,B_SZV_1A!AO:AO)</f>
        <v>0</v>
      </c>
      <c r="AJ8" s="172">
        <f>SUMIF(B_SZV_1A!$F:$F,$C8,B_SZV_1A!AP:AP)</f>
        <v>0</v>
      </c>
      <c r="AK8" s="172">
        <f>SUMIF(B_SZV_1A!$F:$F,$C8,B_SZV_1A!AQ:AQ)</f>
        <v>0</v>
      </c>
      <c r="AL8" s="36">
        <f t="shared" si="7"/>
        <v>0</v>
      </c>
      <c r="AR8" s="21" t="e">
        <f>INDEX(B_SZV_1A!$G:$G,MATCH($C8,B_SZV_1A!$F:$F,0))</f>
        <v>#N/A</v>
      </c>
      <c r="AS8" s="21">
        <f>COUNTIF(B_SZV_1A!$AZ$3:$AZ$1499,$D8)</f>
        <v>0</v>
      </c>
      <c r="AT8" s="21">
        <f>SUMIF(B_SZV_1A!$AZ$3:$AZ$1499,$D8,B_SZV_1A!$CH$3:$CH$1499)</f>
        <v>0</v>
      </c>
      <c r="AU8" s="21">
        <f>SUMIF(B_SZV_1A!$AZ:$AZ,$D8,B_SZV_1A!$CI:$CI)</f>
        <v>0</v>
      </c>
      <c r="AV8" s="21">
        <f>SUMIF(B_SZV_1A!$AZ:$AZ,$D8,B_SZV_1A!$CI:$CI)</f>
        <v>0</v>
      </c>
    </row>
    <row r="9" spans="1:48" hidden="1" x14ac:dyDescent="0.3">
      <c r="A9" s="40">
        <v>409</v>
      </c>
      <c r="B9" s="222" t="s">
        <v>236</v>
      </c>
      <c r="C9" s="222" t="s">
        <v>237</v>
      </c>
      <c r="D9" s="222">
        <v>1900</v>
      </c>
      <c r="E9" s="222" t="s">
        <v>222</v>
      </c>
      <c r="F9" s="222" t="s">
        <v>238</v>
      </c>
      <c r="G9" s="35" t="str">
        <f t="shared" si="4"/>
        <v>Nincs rögzítve!</v>
      </c>
      <c r="I9" s="157">
        <f t="shared" si="5"/>
        <v>0</v>
      </c>
      <c r="J9" s="158">
        <f>SUMIF(B_SZV_1A!$F:$F,$C9,B_SZV_1A!$N:$N)</f>
        <v>0</v>
      </c>
      <c r="K9" s="158">
        <f>SUMIF(B_SZV_1A!$F:$F,$C9,B_SZV_1A!$O:$O)</f>
        <v>0</v>
      </c>
      <c r="L9" s="158">
        <f>SUMIF(B_SZV_1A!$F:$F,$C9,B_SZV_1A!$P:$P)</f>
        <v>0</v>
      </c>
      <c r="N9" s="158">
        <f>SUMIF(B_SZV_1A!$F:$F,$C9,B_SZV_1A!S:S)</f>
        <v>0</v>
      </c>
      <c r="O9" s="158">
        <f>SUMIF(B_SZV_1A!$F:$F,$C9,B_SZV_1A!T:T)</f>
        <v>0</v>
      </c>
      <c r="P9" s="158">
        <f>SUMIF(B_SZV_1A!$F:$F,$C9,B_SZV_1A!U:U)</f>
        <v>0</v>
      </c>
      <c r="Q9" s="158">
        <f>SUMIF(B_SZV_1A!$F:$F,$C9,B_SZV_1A!V:V)</f>
        <v>0</v>
      </c>
      <c r="R9" s="158">
        <f>SUMIF(B_SZV_1A!$F:$F,$C9,B_SZV_1A!W:W)</f>
        <v>0</v>
      </c>
      <c r="S9" s="158">
        <f>SUMIF(B_SZV_1A!$F:$F,$C9,B_SZV_1A!X:X)</f>
        <v>0</v>
      </c>
      <c r="T9" s="158">
        <f>SUMIF(B_SZV_1A!$F:$F,$C9,B_SZV_1A!Y:Y)</f>
        <v>0</v>
      </c>
      <c r="U9" s="158">
        <f>SUMIF(B_SZV_1A!$F:$F,$C9,B_SZV_1A!Z:Z)</f>
        <v>0</v>
      </c>
      <c r="V9" s="158">
        <f>SUMIF(B_SZV_1A!$F:$F,$C9,B_SZV_1A!AA:AA)</f>
        <v>0</v>
      </c>
      <c r="W9" s="158">
        <f>SUMIF(B_SZV_1A!$F:$F,$C9,B_SZV_1A!AB:AB)</f>
        <v>0</v>
      </c>
      <c r="X9" s="162">
        <f>SUMIF(B_SZV_1A!$F:$F,$C9,B_SZV_1A!AC:AC)</f>
        <v>0</v>
      </c>
      <c r="Y9" s="36">
        <f t="shared" si="6"/>
        <v>0</v>
      </c>
      <c r="AA9" s="172">
        <f>SUMIF(B_SZV_1A!$F:$F,$C9,B_SZV_1A!AG:AG)</f>
        <v>0</v>
      </c>
      <c r="AB9" s="172">
        <f>SUMIF(B_SZV_1A!$F:$F,$C9,B_SZV_1A!AH:AH)</f>
        <v>0</v>
      </c>
      <c r="AC9" s="172">
        <f>SUMIF(B_SZV_1A!$F:$F,$C9,B_SZV_1A!AI:AI)</f>
        <v>0</v>
      </c>
      <c r="AD9" s="172">
        <f>SUMIF(B_SZV_1A!$F:$F,$C9,B_SZV_1A!AJ:AJ)</f>
        <v>0</v>
      </c>
      <c r="AE9" s="172">
        <f>SUMIF(B_SZV_1A!$F:$F,$C9,B_SZV_1A!AK:AK)</f>
        <v>0</v>
      </c>
      <c r="AF9" s="172">
        <f>SUMIF(B_SZV_1A!$F:$F,$C9,B_SZV_1A!AL:AL)</f>
        <v>0</v>
      </c>
      <c r="AG9" s="172">
        <f>SUMIF(B_SZV_1A!$F:$F,$C9,B_SZV_1A!AM:AM)</f>
        <v>0</v>
      </c>
      <c r="AH9" s="172">
        <f>SUMIF(B_SZV_1A!$F:$F,$C9,B_SZV_1A!AN:AN)</f>
        <v>0</v>
      </c>
      <c r="AI9" s="172">
        <f>SUMIF(B_SZV_1A!$F:$F,$C9,B_SZV_1A!AO:AO)</f>
        <v>0</v>
      </c>
      <c r="AJ9" s="172">
        <f>SUMIF(B_SZV_1A!$F:$F,$C9,B_SZV_1A!AP:AP)</f>
        <v>0</v>
      </c>
      <c r="AK9" s="172">
        <f>SUMIF(B_SZV_1A!$F:$F,$C9,B_SZV_1A!AQ:AQ)</f>
        <v>0</v>
      </c>
      <c r="AL9" s="36">
        <f t="shared" si="7"/>
        <v>0</v>
      </c>
      <c r="AR9" s="21" t="e">
        <f>INDEX(B_SZV_1A!$G:$G,MATCH($C9,B_SZV_1A!$F:$F,0))</f>
        <v>#N/A</v>
      </c>
      <c r="AS9" s="21">
        <f>COUNTIF(B_SZV_1A!$AZ$3:$AZ$1499,$D9)</f>
        <v>0</v>
      </c>
      <c r="AT9" s="21">
        <f>SUMIF(B_SZV_1A!$AZ$3:$AZ$1499,$D9,B_SZV_1A!$CH$3:$CH$1499)</f>
        <v>0</v>
      </c>
      <c r="AU9" s="21">
        <f>SUMIF(B_SZV_1A!$AZ:$AZ,$D9,B_SZV_1A!$CI:$CI)</f>
        <v>0</v>
      </c>
      <c r="AV9" s="21">
        <f>SUMIF(B_SZV_1A!$AZ:$AZ,$D9,B_SZV_1A!$CI:$CI)</f>
        <v>0</v>
      </c>
    </row>
    <row r="10" spans="1:48" hidden="1" x14ac:dyDescent="0.3">
      <c r="A10" s="40">
        <v>410</v>
      </c>
      <c r="B10" s="222" t="s">
        <v>239</v>
      </c>
      <c r="C10" s="222" t="s">
        <v>240</v>
      </c>
      <c r="D10" s="222">
        <v>1901</v>
      </c>
      <c r="E10" s="222" t="s">
        <v>222</v>
      </c>
      <c r="F10" s="222" t="s">
        <v>241</v>
      </c>
      <c r="G10" s="35" t="str">
        <f t="shared" si="4"/>
        <v>Nincs rögzítve!</v>
      </c>
      <c r="I10" s="157">
        <f t="shared" si="5"/>
        <v>0</v>
      </c>
      <c r="J10" s="158">
        <f>SUMIF(B_SZV_1A!$F:$F,$C10,B_SZV_1A!$N:$N)</f>
        <v>0</v>
      </c>
      <c r="K10" s="158">
        <f>SUMIF(B_SZV_1A!$F:$F,$C10,B_SZV_1A!$O:$O)</f>
        <v>0</v>
      </c>
      <c r="L10" s="158">
        <f>SUMIF(B_SZV_1A!$F:$F,$C10,B_SZV_1A!$P:$P)</f>
        <v>0</v>
      </c>
      <c r="N10" s="158">
        <f>SUMIF(B_SZV_1A!$F:$F,$C10,B_SZV_1A!S:S)</f>
        <v>0</v>
      </c>
      <c r="O10" s="158">
        <f>SUMIF(B_SZV_1A!$F:$F,$C10,B_SZV_1A!T:T)</f>
        <v>0</v>
      </c>
      <c r="P10" s="158">
        <f>SUMIF(B_SZV_1A!$F:$F,$C10,B_SZV_1A!U:U)</f>
        <v>0</v>
      </c>
      <c r="Q10" s="158">
        <f>SUMIF(B_SZV_1A!$F:$F,$C10,B_SZV_1A!V:V)</f>
        <v>0</v>
      </c>
      <c r="R10" s="158">
        <f>SUMIF(B_SZV_1A!$F:$F,$C10,B_SZV_1A!W:W)</f>
        <v>0</v>
      </c>
      <c r="S10" s="158">
        <f>SUMIF(B_SZV_1A!$F:$F,$C10,B_SZV_1A!X:X)</f>
        <v>0</v>
      </c>
      <c r="T10" s="158">
        <f>SUMIF(B_SZV_1A!$F:$F,$C10,B_SZV_1A!Y:Y)</f>
        <v>0</v>
      </c>
      <c r="U10" s="158">
        <f>SUMIF(B_SZV_1A!$F:$F,$C10,B_SZV_1A!Z:Z)</f>
        <v>0</v>
      </c>
      <c r="V10" s="158">
        <f>SUMIF(B_SZV_1A!$F:$F,$C10,B_SZV_1A!AA:AA)</f>
        <v>0</v>
      </c>
      <c r="W10" s="158">
        <f>SUMIF(B_SZV_1A!$F:$F,$C10,B_SZV_1A!AB:AB)</f>
        <v>0</v>
      </c>
      <c r="X10" s="162">
        <f>SUMIF(B_SZV_1A!$F:$F,$C10,B_SZV_1A!AC:AC)</f>
        <v>0</v>
      </c>
      <c r="Y10" s="36">
        <f t="shared" si="6"/>
        <v>0</v>
      </c>
      <c r="AA10" s="172">
        <f>SUMIF(B_SZV_1A!$F:$F,$C10,B_SZV_1A!AG:AG)</f>
        <v>0</v>
      </c>
      <c r="AB10" s="172">
        <f>SUMIF(B_SZV_1A!$F:$F,$C10,B_SZV_1A!AH:AH)</f>
        <v>0</v>
      </c>
      <c r="AC10" s="172">
        <f>SUMIF(B_SZV_1A!$F:$F,$C10,B_SZV_1A!AI:AI)</f>
        <v>0</v>
      </c>
      <c r="AD10" s="172">
        <f>SUMIF(B_SZV_1A!$F:$F,$C10,B_SZV_1A!AJ:AJ)</f>
        <v>0</v>
      </c>
      <c r="AE10" s="172">
        <f>SUMIF(B_SZV_1A!$F:$F,$C10,B_SZV_1A!AK:AK)</f>
        <v>0</v>
      </c>
      <c r="AF10" s="172">
        <f>SUMIF(B_SZV_1A!$F:$F,$C10,B_SZV_1A!AL:AL)</f>
        <v>0</v>
      </c>
      <c r="AG10" s="172">
        <f>SUMIF(B_SZV_1A!$F:$F,$C10,B_SZV_1A!AM:AM)</f>
        <v>0</v>
      </c>
      <c r="AH10" s="172">
        <f>SUMIF(B_SZV_1A!$F:$F,$C10,B_SZV_1A!AN:AN)</f>
        <v>0</v>
      </c>
      <c r="AI10" s="172">
        <f>SUMIF(B_SZV_1A!$F:$F,$C10,B_SZV_1A!AO:AO)</f>
        <v>0</v>
      </c>
      <c r="AJ10" s="172">
        <f>SUMIF(B_SZV_1A!$F:$F,$C10,B_SZV_1A!AP:AP)</f>
        <v>0</v>
      </c>
      <c r="AK10" s="172">
        <f>SUMIF(B_SZV_1A!$F:$F,$C10,B_SZV_1A!AQ:AQ)</f>
        <v>0</v>
      </c>
      <c r="AL10" s="36">
        <f t="shared" si="7"/>
        <v>0</v>
      </c>
      <c r="AR10" s="21" t="e">
        <f>INDEX(B_SZV_1A!$G:$G,MATCH($C10,B_SZV_1A!$F:$F,0))</f>
        <v>#N/A</v>
      </c>
      <c r="AS10" s="21">
        <f>COUNTIF(B_SZV_1A!$AZ$3:$AZ$1499,$D10)</f>
        <v>0</v>
      </c>
      <c r="AT10" s="21">
        <f>SUMIF(B_SZV_1A!$AZ$3:$AZ$1499,$D10,B_SZV_1A!$CH$3:$CH$1499)</f>
        <v>0</v>
      </c>
      <c r="AU10" s="21">
        <f>SUMIF(B_SZV_1A!$AZ:$AZ,$D10,B_SZV_1A!$CI:$CI)</f>
        <v>0</v>
      </c>
      <c r="AV10" s="21">
        <f>SUMIF(B_SZV_1A!$AZ:$AZ,$D10,B_SZV_1A!$CI:$CI)</f>
        <v>0</v>
      </c>
    </row>
    <row r="11" spans="1:48" hidden="1" x14ac:dyDescent="0.3">
      <c r="A11" s="40">
        <v>411</v>
      </c>
      <c r="B11" s="222" t="s">
        <v>242</v>
      </c>
      <c r="C11" s="222" t="s">
        <v>243</v>
      </c>
      <c r="D11" s="222">
        <v>1902</v>
      </c>
      <c r="E11" s="222" t="s">
        <v>222</v>
      </c>
      <c r="F11" s="222" t="s">
        <v>244</v>
      </c>
      <c r="G11" s="35" t="str">
        <f t="shared" si="4"/>
        <v>Nincs rögzítve!</v>
      </c>
      <c r="I11" s="157">
        <f t="shared" si="5"/>
        <v>0</v>
      </c>
      <c r="J11" s="158">
        <f>SUMIF(B_SZV_1A!$F:$F,$C11,B_SZV_1A!$N:$N)</f>
        <v>0</v>
      </c>
      <c r="K11" s="158">
        <f>SUMIF(B_SZV_1A!$F:$F,$C11,B_SZV_1A!$O:$O)</f>
        <v>0</v>
      </c>
      <c r="L11" s="158">
        <f>SUMIF(B_SZV_1A!$F:$F,$C11,B_SZV_1A!$P:$P)</f>
        <v>0</v>
      </c>
      <c r="N11" s="158">
        <f>SUMIF(B_SZV_1A!$F:$F,$C11,B_SZV_1A!S:S)</f>
        <v>0</v>
      </c>
      <c r="O11" s="158">
        <f>SUMIF(B_SZV_1A!$F:$F,$C11,B_SZV_1A!T:T)</f>
        <v>0</v>
      </c>
      <c r="P11" s="158">
        <f>SUMIF(B_SZV_1A!$F:$F,$C11,B_SZV_1A!U:U)</f>
        <v>0</v>
      </c>
      <c r="Q11" s="158">
        <f>SUMIF(B_SZV_1A!$F:$F,$C11,B_SZV_1A!V:V)</f>
        <v>0</v>
      </c>
      <c r="R11" s="158">
        <f>SUMIF(B_SZV_1A!$F:$F,$C11,B_SZV_1A!W:W)</f>
        <v>0</v>
      </c>
      <c r="S11" s="158">
        <f>SUMIF(B_SZV_1A!$F:$F,$C11,B_SZV_1A!X:X)</f>
        <v>0</v>
      </c>
      <c r="T11" s="158">
        <f>SUMIF(B_SZV_1A!$F:$F,$C11,B_SZV_1A!Y:Y)</f>
        <v>0</v>
      </c>
      <c r="U11" s="158">
        <f>SUMIF(B_SZV_1A!$F:$F,$C11,B_SZV_1A!Z:Z)</f>
        <v>0</v>
      </c>
      <c r="V11" s="158">
        <f>SUMIF(B_SZV_1A!$F:$F,$C11,B_SZV_1A!AA:AA)</f>
        <v>0</v>
      </c>
      <c r="W11" s="158">
        <f>SUMIF(B_SZV_1A!$F:$F,$C11,B_SZV_1A!AB:AB)</f>
        <v>0</v>
      </c>
      <c r="X11" s="162">
        <f>SUMIF(B_SZV_1A!$F:$F,$C11,B_SZV_1A!AC:AC)</f>
        <v>0</v>
      </c>
      <c r="Y11" s="36">
        <f t="shared" si="6"/>
        <v>0</v>
      </c>
      <c r="AA11" s="172">
        <f>SUMIF(B_SZV_1A!$F:$F,$C11,B_SZV_1A!AG:AG)</f>
        <v>0</v>
      </c>
      <c r="AB11" s="172">
        <f>SUMIF(B_SZV_1A!$F:$F,$C11,B_SZV_1A!AH:AH)</f>
        <v>0</v>
      </c>
      <c r="AC11" s="172">
        <f>SUMIF(B_SZV_1A!$F:$F,$C11,B_SZV_1A!AI:AI)</f>
        <v>0</v>
      </c>
      <c r="AD11" s="172">
        <f>SUMIF(B_SZV_1A!$F:$F,$C11,B_SZV_1A!AJ:AJ)</f>
        <v>0</v>
      </c>
      <c r="AE11" s="172">
        <f>SUMIF(B_SZV_1A!$F:$F,$C11,B_SZV_1A!AK:AK)</f>
        <v>0</v>
      </c>
      <c r="AF11" s="172">
        <f>SUMIF(B_SZV_1A!$F:$F,$C11,B_SZV_1A!AL:AL)</f>
        <v>0</v>
      </c>
      <c r="AG11" s="172">
        <f>SUMIF(B_SZV_1A!$F:$F,$C11,B_SZV_1A!AM:AM)</f>
        <v>0</v>
      </c>
      <c r="AH11" s="172">
        <f>SUMIF(B_SZV_1A!$F:$F,$C11,B_SZV_1A!AN:AN)</f>
        <v>0</v>
      </c>
      <c r="AI11" s="172">
        <f>SUMIF(B_SZV_1A!$F:$F,$C11,B_SZV_1A!AO:AO)</f>
        <v>0</v>
      </c>
      <c r="AJ11" s="172">
        <f>SUMIF(B_SZV_1A!$F:$F,$C11,B_SZV_1A!AP:AP)</f>
        <v>0</v>
      </c>
      <c r="AK11" s="172">
        <f>SUMIF(B_SZV_1A!$F:$F,$C11,B_SZV_1A!AQ:AQ)</f>
        <v>0</v>
      </c>
      <c r="AL11" s="36">
        <f t="shared" si="7"/>
        <v>0</v>
      </c>
      <c r="AR11" s="21" t="e">
        <f>INDEX(B_SZV_1A!$G:$G,MATCH($C11,B_SZV_1A!$F:$F,0))</f>
        <v>#N/A</v>
      </c>
      <c r="AS11" s="21">
        <f>COUNTIF(B_SZV_1A!$AZ$3:$AZ$1499,$D11)</f>
        <v>0</v>
      </c>
      <c r="AT11" s="21">
        <f>SUMIF(B_SZV_1A!$AZ$3:$AZ$1499,$D11,B_SZV_1A!$CH$3:$CH$1499)</f>
        <v>0</v>
      </c>
      <c r="AU11" s="21">
        <f>SUMIF(B_SZV_1A!$AZ:$AZ,$D11,B_SZV_1A!$CI:$CI)</f>
        <v>0</v>
      </c>
      <c r="AV11" s="21">
        <f>SUMIF(B_SZV_1A!$AZ:$AZ,$D11,B_SZV_1A!$CI:$CI)</f>
        <v>0</v>
      </c>
    </row>
    <row r="12" spans="1:48" hidden="1" x14ac:dyDescent="0.3">
      <c r="A12" s="40">
        <v>412</v>
      </c>
      <c r="B12" s="222" t="s">
        <v>245</v>
      </c>
      <c r="C12" s="222" t="s">
        <v>246</v>
      </c>
      <c r="D12" s="222">
        <v>1903</v>
      </c>
      <c r="E12" s="222" t="s">
        <v>222</v>
      </c>
      <c r="F12" s="222" t="s">
        <v>247</v>
      </c>
      <c r="G12" s="35" t="str">
        <f t="shared" si="4"/>
        <v>Nincs rögzítve!</v>
      </c>
      <c r="I12" s="157">
        <f t="shared" si="5"/>
        <v>0</v>
      </c>
      <c r="J12" s="158">
        <f>SUMIF(B_SZV_1A!$F:$F,$C12,B_SZV_1A!$N:$N)</f>
        <v>0</v>
      </c>
      <c r="K12" s="158">
        <f>SUMIF(B_SZV_1A!$F:$F,$C12,B_SZV_1A!$O:$O)</f>
        <v>0</v>
      </c>
      <c r="L12" s="158">
        <f>SUMIF(B_SZV_1A!$F:$F,$C12,B_SZV_1A!$P:$P)</f>
        <v>0</v>
      </c>
      <c r="N12" s="158">
        <f>SUMIF(B_SZV_1A!$F:$F,$C12,B_SZV_1A!S:S)</f>
        <v>0</v>
      </c>
      <c r="O12" s="158">
        <f>SUMIF(B_SZV_1A!$F:$F,$C12,B_SZV_1A!T:T)</f>
        <v>0</v>
      </c>
      <c r="P12" s="158">
        <f>SUMIF(B_SZV_1A!$F:$F,$C12,B_SZV_1A!U:U)</f>
        <v>0</v>
      </c>
      <c r="Q12" s="158">
        <f>SUMIF(B_SZV_1A!$F:$F,$C12,B_SZV_1A!V:V)</f>
        <v>0</v>
      </c>
      <c r="R12" s="158">
        <f>SUMIF(B_SZV_1A!$F:$F,$C12,B_SZV_1A!W:W)</f>
        <v>0</v>
      </c>
      <c r="S12" s="158">
        <f>SUMIF(B_SZV_1A!$F:$F,$C12,B_SZV_1A!X:X)</f>
        <v>0</v>
      </c>
      <c r="T12" s="158">
        <f>SUMIF(B_SZV_1A!$F:$F,$C12,B_SZV_1A!Y:Y)</f>
        <v>0</v>
      </c>
      <c r="U12" s="158">
        <f>SUMIF(B_SZV_1A!$F:$F,$C12,B_SZV_1A!Z:Z)</f>
        <v>0</v>
      </c>
      <c r="V12" s="158">
        <f>SUMIF(B_SZV_1A!$F:$F,$C12,B_SZV_1A!AA:AA)</f>
        <v>0</v>
      </c>
      <c r="W12" s="158">
        <f>SUMIF(B_SZV_1A!$F:$F,$C12,B_SZV_1A!AB:AB)</f>
        <v>0</v>
      </c>
      <c r="X12" s="162">
        <f>SUMIF(B_SZV_1A!$F:$F,$C12,B_SZV_1A!AC:AC)</f>
        <v>0</v>
      </c>
      <c r="Y12" s="36">
        <f t="shared" si="6"/>
        <v>0</v>
      </c>
      <c r="AA12" s="172">
        <f>SUMIF(B_SZV_1A!$F:$F,$C12,B_SZV_1A!AG:AG)</f>
        <v>0</v>
      </c>
      <c r="AB12" s="172">
        <f>SUMIF(B_SZV_1A!$F:$F,$C12,B_SZV_1A!AH:AH)</f>
        <v>0</v>
      </c>
      <c r="AC12" s="172">
        <f>SUMIF(B_SZV_1A!$F:$F,$C12,B_SZV_1A!AI:AI)</f>
        <v>0</v>
      </c>
      <c r="AD12" s="172">
        <f>SUMIF(B_SZV_1A!$F:$F,$C12,B_SZV_1A!AJ:AJ)</f>
        <v>0</v>
      </c>
      <c r="AE12" s="172">
        <f>SUMIF(B_SZV_1A!$F:$F,$C12,B_SZV_1A!AK:AK)</f>
        <v>0</v>
      </c>
      <c r="AF12" s="172">
        <f>SUMIF(B_SZV_1A!$F:$F,$C12,B_SZV_1A!AL:AL)</f>
        <v>0</v>
      </c>
      <c r="AG12" s="172">
        <f>SUMIF(B_SZV_1A!$F:$F,$C12,B_SZV_1A!AM:AM)</f>
        <v>0</v>
      </c>
      <c r="AH12" s="172">
        <f>SUMIF(B_SZV_1A!$F:$F,$C12,B_SZV_1A!AN:AN)</f>
        <v>0</v>
      </c>
      <c r="AI12" s="172">
        <f>SUMIF(B_SZV_1A!$F:$F,$C12,B_SZV_1A!AO:AO)</f>
        <v>0</v>
      </c>
      <c r="AJ12" s="172">
        <f>SUMIF(B_SZV_1A!$F:$F,$C12,B_SZV_1A!AP:AP)</f>
        <v>0</v>
      </c>
      <c r="AK12" s="172">
        <f>SUMIF(B_SZV_1A!$F:$F,$C12,B_SZV_1A!AQ:AQ)</f>
        <v>0</v>
      </c>
      <c r="AL12" s="36">
        <f t="shared" si="7"/>
        <v>0</v>
      </c>
      <c r="AR12" s="21" t="e">
        <f>INDEX(B_SZV_1A!$G:$G,MATCH($C12,B_SZV_1A!$F:$F,0))</f>
        <v>#N/A</v>
      </c>
      <c r="AS12" s="21">
        <f>COUNTIF(B_SZV_1A!$AZ$3:$AZ$1499,$D12)</f>
        <v>0</v>
      </c>
      <c r="AT12" s="21">
        <f>SUMIF(B_SZV_1A!$AZ$3:$AZ$1499,$D12,B_SZV_1A!$CH$3:$CH$1499)</f>
        <v>0</v>
      </c>
      <c r="AU12" s="21">
        <f>SUMIF(B_SZV_1A!$AZ:$AZ,$D12,B_SZV_1A!$CI:$CI)</f>
        <v>0</v>
      </c>
      <c r="AV12" s="21">
        <f>SUMIF(B_SZV_1A!$AZ:$AZ,$D12,B_SZV_1A!$CI:$CI)</f>
        <v>0</v>
      </c>
    </row>
    <row r="13" spans="1:48" hidden="1" x14ac:dyDescent="0.3">
      <c r="A13" s="40">
        <v>413</v>
      </c>
      <c r="B13" s="222" t="s">
        <v>248</v>
      </c>
      <c r="C13" s="222" t="s">
        <v>249</v>
      </c>
      <c r="D13" s="222">
        <v>1904</v>
      </c>
      <c r="E13" s="222" t="s">
        <v>222</v>
      </c>
      <c r="F13" s="222" t="s">
        <v>250</v>
      </c>
      <c r="G13" s="35" t="str">
        <f t="shared" si="4"/>
        <v>Nincs rögzítve!</v>
      </c>
      <c r="I13" s="157">
        <f t="shared" si="5"/>
        <v>0</v>
      </c>
      <c r="J13" s="158">
        <f>SUMIF(B_SZV_1A!$F:$F,$C13,B_SZV_1A!$N:$N)</f>
        <v>0</v>
      </c>
      <c r="K13" s="158">
        <f>SUMIF(B_SZV_1A!$F:$F,$C13,B_SZV_1A!$O:$O)</f>
        <v>0</v>
      </c>
      <c r="L13" s="158">
        <f>SUMIF(B_SZV_1A!$F:$F,$C13,B_SZV_1A!$P:$P)</f>
        <v>0</v>
      </c>
      <c r="N13" s="158">
        <f>SUMIF(B_SZV_1A!$F:$F,$C13,B_SZV_1A!S:S)</f>
        <v>0</v>
      </c>
      <c r="O13" s="158">
        <f>SUMIF(B_SZV_1A!$F:$F,$C13,B_SZV_1A!T:T)</f>
        <v>0</v>
      </c>
      <c r="P13" s="158">
        <f>SUMIF(B_SZV_1A!$F:$F,$C13,B_SZV_1A!U:U)</f>
        <v>0</v>
      </c>
      <c r="Q13" s="158">
        <f>SUMIF(B_SZV_1A!$F:$F,$C13,B_SZV_1A!V:V)</f>
        <v>0</v>
      </c>
      <c r="R13" s="158">
        <f>SUMIF(B_SZV_1A!$F:$F,$C13,B_SZV_1A!W:W)</f>
        <v>0</v>
      </c>
      <c r="S13" s="158">
        <f>SUMIF(B_SZV_1A!$F:$F,$C13,B_SZV_1A!X:X)</f>
        <v>0</v>
      </c>
      <c r="T13" s="158">
        <f>SUMIF(B_SZV_1A!$F:$F,$C13,B_SZV_1A!Y:Y)</f>
        <v>0</v>
      </c>
      <c r="U13" s="158">
        <f>SUMIF(B_SZV_1A!$F:$F,$C13,B_SZV_1A!Z:Z)</f>
        <v>0</v>
      </c>
      <c r="V13" s="158">
        <f>SUMIF(B_SZV_1A!$F:$F,$C13,B_SZV_1A!AA:AA)</f>
        <v>0</v>
      </c>
      <c r="W13" s="158">
        <f>SUMIF(B_SZV_1A!$F:$F,$C13,B_SZV_1A!AB:AB)</f>
        <v>0</v>
      </c>
      <c r="X13" s="162">
        <f>SUMIF(B_SZV_1A!$F:$F,$C13,B_SZV_1A!AC:AC)</f>
        <v>0</v>
      </c>
      <c r="Y13" s="36">
        <f t="shared" si="6"/>
        <v>0</v>
      </c>
      <c r="AA13" s="172">
        <f>SUMIF(B_SZV_1A!$F:$F,$C13,B_SZV_1A!AG:AG)</f>
        <v>0</v>
      </c>
      <c r="AB13" s="172">
        <f>SUMIF(B_SZV_1A!$F:$F,$C13,B_SZV_1A!AH:AH)</f>
        <v>0</v>
      </c>
      <c r="AC13" s="172">
        <f>SUMIF(B_SZV_1A!$F:$F,$C13,B_SZV_1A!AI:AI)</f>
        <v>0</v>
      </c>
      <c r="AD13" s="172">
        <f>SUMIF(B_SZV_1A!$F:$F,$C13,B_SZV_1A!AJ:AJ)</f>
        <v>0</v>
      </c>
      <c r="AE13" s="172">
        <f>SUMIF(B_SZV_1A!$F:$F,$C13,B_SZV_1A!AK:AK)</f>
        <v>0</v>
      </c>
      <c r="AF13" s="172">
        <f>SUMIF(B_SZV_1A!$F:$F,$C13,B_SZV_1A!AL:AL)</f>
        <v>0</v>
      </c>
      <c r="AG13" s="172">
        <f>SUMIF(B_SZV_1A!$F:$F,$C13,B_SZV_1A!AM:AM)</f>
        <v>0</v>
      </c>
      <c r="AH13" s="172">
        <f>SUMIF(B_SZV_1A!$F:$F,$C13,B_SZV_1A!AN:AN)</f>
        <v>0</v>
      </c>
      <c r="AI13" s="172">
        <f>SUMIF(B_SZV_1A!$F:$F,$C13,B_SZV_1A!AO:AO)</f>
        <v>0</v>
      </c>
      <c r="AJ13" s="172">
        <f>SUMIF(B_SZV_1A!$F:$F,$C13,B_SZV_1A!AP:AP)</f>
        <v>0</v>
      </c>
      <c r="AK13" s="172">
        <f>SUMIF(B_SZV_1A!$F:$F,$C13,B_SZV_1A!AQ:AQ)</f>
        <v>0</v>
      </c>
      <c r="AL13" s="36">
        <f t="shared" si="7"/>
        <v>0</v>
      </c>
      <c r="AR13" s="21" t="e">
        <f>INDEX(B_SZV_1A!$G:$G,MATCH($C13,B_SZV_1A!$F:$F,0))</f>
        <v>#N/A</v>
      </c>
      <c r="AS13" s="21">
        <f>COUNTIF(B_SZV_1A!$AZ$3:$AZ$1499,$D13)</f>
        <v>0</v>
      </c>
      <c r="AT13" s="21">
        <f>SUMIF(B_SZV_1A!$AZ$3:$AZ$1499,$D13,B_SZV_1A!$CH$3:$CH$1499)</f>
        <v>0</v>
      </c>
      <c r="AU13" s="21">
        <f>SUMIF(B_SZV_1A!$AZ:$AZ,$D13,B_SZV_1A!$CI:$CI)</f>
        <v>0</v>
      </c>
      <c r="AV13" s="21">
        <f>SUMIF(B_SZV_1A!$AZ:$AZ,$D13,B_SZV_1A!$CI:$CI)</f>
        <v>0</v>
      </c>
    </row>
    <row r="14" spans="1:48" hidden="1" x14ac:dyDescent="0.3">
      <c r="A14" s="40">
        <v>414</v>
      </c>
      <c r="B14" s="222" t="s">
        <v>251</v>
      </c>
      <c r="C14" s="222" t="s">
        <v>252</v>
      </c>
      <c r="D14" s="222">
        <v>1905</v>
      </c>
      <c r="E14" s="222" t="s">
        <v>222</v>
      </c>
      <c r="F14" s="222" t="s">
        <v>253</v>
      </c>
      <c r="G14" s="35" t="str">
        <f t="shared" si="4"/>
        <v>Nincs rögzítve!</v>
      </c>
      <c r="I14" s="157">
        <f t="shared" si="5"/>
        <v>0</v>
      </c>
      <c r="J14" s="158">
        <f>SUMIF(B_SZV_1A!$F:$F,$C14,B_SZV_1A!$N:$N)</f>
        <v>0</v>
      </c>
      <c r="K14" s="158">
        <f>SUMIF(B_SZV_1A!$F:$F,$C14,B_SZV_1A!$O:$O)</f>
        <v>0</v>
      </c>
      <c r="L14" s="158">
        <f>SUMIF(B_SZV_1A!$F:$F,$C14,B_SZV_1A!$P:$P)</f>
        <v>0</v>
      </c>
      <c r="N14" s="158">
        <f>SUMIF(B_SZV_1A!$F:$F,$C14,B_SZV_1A!S:S)</f>
        <v>0</v>
      </c>
      <c r="O14" s="158">
        <f>SUMIF(B_SZV_1A!$F:$F,$C14,B_SZV_1A!T:T)</f>
        <v>0</v>
      </c>
      <c r="P14" s="158">
        <f>SUMIF(B_SZV_1A!$F:$F,$C14,B_SZV_1A!U:U)</f>
        <v>0</v>
      </c>
      <c r="Q14" s="158">
        <f>SUMIF(B_SZV_1A!$F:$F,$C14,B_SZV_1A!V:V)</f>
        <v>0</v>
      </c>
      <c r="R14" s="158">
        <f>SUMIF(B_SZV_1A!$F:$F,$C14,B_SZV_1A!W:W)</f>
        <v>0</v>
      </c>
      <c r="S14" s="158">
        <f>SUMIF(B_SZV_1A!$F:$F,$C14,B_SZV_1A!X:X)</f>
        <v>0</v>
      </c>
      <c r="T14" s="158">
        <f>SUMIF(B_SZV_1A!$F:$F,$C14,B_SZV_1A!Y:Y)</f>
        <v>0</v>
      </c>
      <c r="U14" s="158">
        <f>SUMIF(B_SZV_1A!$F:$F,$C14,B_SZV_1A!Z:Z)</f>
        <v>0</v>
      </c>
      <c r="V14" s="158">
        <f>SUMIF(B_SZV_1A!$F:$F,$C14,B_SZV_1A!AA:AA)</f>
        <v>0</v>
      </c>
      <c r="W14" s="158">
        <f>SUMIF(B_SZV_1A!$F:$F,$C14,B_SZV_1A!AB:AB)</f>
        <v>0</v>
      </c>
      <c r="X14" s="162">
        <f>SUMIF(B_SZV_1A!$F:$F,$C14,B_SZV_1A!AC:AC)</f>
        <v>0</v>
      </c>
      <c r="Y14" s="36">
        <f t="shared" si="6"/>
        <v>0</v>
      </c>
      <c r="AA14" s="172">
        <f>SUMIF(B_SZV_1A!$F:$F,$C14,B_SZV_1A!AG:AG)</f>
        <v>0</v>
      </c>
      <c r="AB14" s="172">
        <f>SUMIF(B_SZV_1A!$F:$F,$C14,B_SZV_1A!AH:AH)</f>
        <v>0</v>
      </c>
      <c r="AC14" s="172">
        <f>SUMIF(B_SZV_1A!$F:$F,$C14,B_SZV_1A!AI:AI)</f>
        <v>0</v>
      </c>
      <c r="AD14" s="172">
        <f>SUMIF(B_SZV_1A!$F:$F,$C14,B_SZV_1A!AJ:AJ)</f>
        <v>0</v>
      </c>
      <c r="AE14" s="172">
        <f>SUMIF(B_SZV_1A!$F:$F,$C14,B_SZV_1A!AK:AK)</f>
        <v>0</v>
      </c>
      <c r="AF14" s="172">
        <f>SUMIF(B_SZV_1A!$F:$F,$C14,B_SZV_1A!AL:AL)</f>
        <v>0</v>
      </c>
      <c r="AG14" s="172">
        <f>SUMIF(B_SZV_1A!$F:$F,$C14,B_SZV_1A!AM:AM)</f>
        <v>0</v>
      </c>
      <c r="AH14" s="172">
        <f>SUMIF(B_SZV_1A!$F:$F,$C14,B_SZV_1A!AN:AN)</f>
        <v>0</v>
      </c>
      <c r="AI14" s="172">
        <f>SUMIF(B_SZV_1A!$F:$F,$C14,B_SZV_1A!AO:AO)</f>
        <v>0</v>
      </c>
      <c r="AJ14" s="172">
        <f>SUMIF(B_SZV_1A!$F:$F,$C14,B_SZV_1A!AP:AP)</f>
        <v>0</v>
      </c>
      <c r="AK14" s="172">
        <f>SUMIF(B_SZV_1A!$F:$F,$C14,B_SZV_1A!AQ:AQ)</f>
        <v>0</v>
      </c>
      <c r="AL14" s="36">
        <f t="shared" si="7"/>
        <v>0</v>
      </c>
      <c r="AR14" s="21" t="e">
        <f>INDEX(B_SZV_1A!$G:$G,MATCH($C14,B_SZV_1A!$F:$F,0))</f>
        <v>#N/A</v>
      </c>
      <c r="AS14" s="21">
        <f>COUNTIF(B_SZV_1A!$AZ$3:$AZ$1499,$D14)</f>
        <v>0</v>
      </c>
      <c r="AT14" s="21">
        <f>SUMIF(B_SZV_1A!$AZ$3:$AZ$1499,$D14,B_SZV_1A!$CH$3:$CH$1499)</f>
        <v>0</v>
      </c>
      <c r="AU14" s="21">
        <f>SUMIF(B_SZV_1A!$AZ:$AZ,$D14,B_SZV_1A!$CI:$CI)</f>
        <v>0</v>
      </c>
      <c r="AV14" s="21">
        <f>SUMIF(B_SZV_1A!$AZ:$AZ,$D14,B_SZV_1A!$CI:$CI)</f>
        <v>0</v>
      </c>
    </row>
    <row r="15" spans="1:48" hidden="1" x14ac:dyDescent="0.3">
      <c r="A15" s="40">
        <v>415</v>
      </c>
      <c r="B15" s="222" t="s">
        <v>254</v>
      </c>
      <c r="C15" s="222" t="s">
        <v>255</v>
      </c>
      <c r="D15" s="222">
        <v>1906</v>
      </c>
      <c r="E15" s="222" t="s">
        <v>222</v>
      </c>
      <c r="F15" s="222" t="s">
        <v>256</v>
      </c>
      <c r="G15" s="35" t="str">
        <f t="shared" si="4"/>
        <v>Nincs rögzítve!</v>
      </c>
      <c r="I15" s="157">
        <f t="shared" si="5"/>
        <v>0</v>
      </c>
      <c r="J15" s="158">
        <f>SUMIF(B_SZV_1A!$F:$F,$C15,B_SZV_1A!$N:$N)</f>
        <v>0</v>
      </c>
      <c r="K15" s="158">
        <f>SUMIF(B_SZV_1A!$F:$F,$C15,B_SZV_1A!$O:$O)</f>
        <v>0</v>
      </c>
      <c r="L15" s="158">
        <f>SUMIF(B_SZV_1A!$F:$F,$C15,B_SZV_1A!$P:$P)</f>
        <v>0</v>
      </c>
      <c r="N15" s="158">
        <f>SUMIF(B_SZV_1A!$F:$F,$C15,B_SZV_1A!S:S)</f>
        <v>0</v>
      </c>
      <c r="O15" s="158">
        <f>SUMIF(B_SZV_1A!$F:$F,$C15,B_SZV_1A!T:T)</f>
        <v>0</v>
      </c>
      <c r="P15" s="158">
        <f>SUMIF(B_SZV_1A!$F:$F,$C15,B_SZV_1A!U:U)</f>
        <v>0</v>
      </c>
      <c r="Q15" s="158">
        <f>SUMIF(B_SZV_1A!$F:$F,$C15,B_SZV_1A!V:V)</f>
        <v>0</v>
      </c>
      <c r="R15" s="158">
        <f>SUMIF(B_SZV_1A!$F:$F,$C15,B_SZV_1A!W:W)</f>
        <v>0</v>
      </c>
      <c r="S15" s="158">
        <f>SUMIF(B_SZV_1A!$F:$F,$C15,B_SZV_1A!X:X)</f>
        <v>0</v>
      </c>
      <c r="T15" s="158">
        <f>SUMIF(B_SZV_1A!$F:$F,$C15,B_SZV_1A!Y:Y)</f>
        <v>0</v>
      </c>
      <c r="U15" s="158">
        <f>SUMIF(B_SZV_1A!$F:$F,$C15,B_SZV_1A!Z:Z)</f>
        <v>0</v>
      </c>
      <c r="V15" s="158">
        <f>SUMIF(B_SZV_1A!$F:$F,$C15,B_SZV_1A!AA:AA)</f>
        <v>0</v>
      </c>
      <c r="W15" s="158">
        <f>SUMIF(B_SZV_1A!$F:$F,$C15,B_SZV_1A!AB:AB)</f>
        <v>0</v>
      </c>
      <c r="X15" s="162">
        <f>SUMIF(B_SZV_1A!$F:$F,$C15,B_SZV_1A!AC:AC)</f>
        <v>0</v>
      </c>
      <c r="Y15" s="36">
        <f t="shared" si="6"/>
        <v>0</v>
      </c>
      <c r="AA15" s="172">
        <f>SUMIF(B_SZV_1A!$F:$F,$C15,B_SZV_1A!AG:AG)</f>
        <v>0</v>
      </c>
      <c r="AB15" s="172">
        <f>SUMIF(B_SZV_1A!$F:$F,$C15,B_SZV_1A!AH:AH)</f>
        <v>0</v>
      </c>
      <c r="AC15" s="172">
        <f>SUMIF(B_SZV_1A!$F:$F,$C15,B_SZV_1A!AI:AI)</f>
        <v>0</v>
      </c>
      <c r="AD15" s="172">
        <f>SUMIF(B_SZV_1A!$F:$F,$C15,B_SZV_1A!AJ:AJ)</f>
        <v>0</v>
      </c>
      <c r="AE15" s="172">
        <f>SUMIF(B_SZV_1A!$F:$F,$C15,B_SZV_1A!AK:AK)</f>
        <v>0</v>
      </c>
      <c r="AF15" s="172">
        <f>SUMIF(B_SZV_1A!$F:$F,$C15,B_SZV_1A!AL:AL)</f>
        <v>0</v>
      </c>
      <c r="AG15" s="172">
        <f>SUMIF(B_SZV_1A!$F:$F,$C15,B_SZV_1A!AM:AM)</f>
        <v>0</v>
      </c>
      <c r="AH15" s="172">
        <f>SUMIF(B_SZV_1A!$F:$F,$C15,B_SZV_1A!AN:AN)</f>
        <v>0</v>
      </c>
      <c r="AI15" s="172">
        <f>SUMIF(B_SZV_1A!$F:$F,$C15,B_SZV_1A!AO:AO)</f>
        <v>0</v>
      </c>
      <c r="AJ15" s="172">
        <f>SUMIF(B_SZV_1A!$F:$F,$C15,B_SZV_1A!AP:AP)</f>
        <v>0</v>
      </c>
      <c r="AK15" s="172">
        <f>SUMIF(B_SZV_1A!$F:$F,$C15,B_SZV_1A!AQ:AQ)</f>
        <v>0</v>
      </c>
      <c r="AL15" s="36">
        <f t="shared" si="7"/>
        <v>0</v>
      </c>
      <c r="AR15" s="21" t="e">
        <f>INDEX(B_SZV_1A!$G:$G,MATCH($C15,B_SZV_1A!$F:$F,0))</f>
        <v>#N/A</v>
      </c>
      <c r="AS15" s="21">
        <f>COUNTIF(B_SZV_1A!$AZ$3:$AZ$1499,$D15)</f>
        <v>0</v>
      </c>
      <c r="AT15" s="21">
        <f>SUMIF(B_SZV_1A!$AZ$3:$AZ$1499,$D15,B_SZV_1A!$CH$3:$CH$1499)</f>
        <v>0</v>
      </c>
      <c r="AU15" s="21">
        <f>SUMIF(B_SZV_1A!$AZ:$AZ,$D15,B_SZV_1A!$CI:$CI)</f>
        <v>0</v>
      </c>
      <c r="AV15" s="21">
        <f>SUMIF(B_SZV_1A!$AZ:$AZ,$D15,B_SZV_1A!$CI:$CI)</f>
        <v>0</v>
      </c>
    </row>
    <row r="16" spans="1:48" hidden="1" x14ac:dyDescent="0.3">
      <c r="A16" s="40">
        <v>416</v>
      </c>
      <c r="B16" s="222" t="s">
        <v>257</v>
      </c>
      <c r="C16" s="222" t="s">
        <v>258</v>
      </c>
      <c r="D16" s="222">
        <v>1907</v>
      </c>
      <c r="E16" s="222" t="s">
        <v>259</v>
      </c>
      <c r="F16" s="222" t="s">
        <v>260</v>
      </c>
      <c r="G16" s="35" t="str">
        <f t="shared" si="4"/>
        <v>Nincs rögzítve!</v>
      </c>
      <c r="I16" s="157">
        <f t="shared" si="5"/>
        <v>0</v>
      </c>
      <c r="J16" s="158">
        <f>SUMIF(B_SZV_1A!$F:$F,$C16,B_SZV_1A!$N:$N)</f>
        <v>0</v>
      </c>
      <c r="K16" s="158">
        <f>SUMIF(B_SZV_1A!$F:$F,$C16,B_SZV_1A!$O:$O)</f>
        <v>0</v>
      </c>
      <c r="L16" s="158">
        <f>SUMIF(B_SZV_1A!$F:$F,$C16,B_SZV_1A!$P:$P)</f>
        <v>0</v>
      </c>
      <c r="N16" s="158">
        <f>SUMIF(B_SZV_1A!$F:$F,$C16,B_SZV_1A!S:S)</f>
        <v>0</v>
      </c>
      <c r="O16" s="158">
        <f>SUMIF(B_SZV_1A!$F:$F,$C16,B_SZV_1A!T:T)</f>
        <v>0</v>
      </c>
      <c r="P16" s="158">
        <f>SUMIF(B_SZV_1A!$F:$F,$C16,B_SZV_1A!U:U)</f>
        <v>0</v>
      </c>
      <c r="Q16" s="158">
        <f>SUMIF(B_SZV_1A!$F:$F,$C16,B_SZV_1A!V:V)</f>
        <v>0</v>
      </c>
      <c r="R16" s="158">
        <f>SUMIF(B_SZV_1A!$F:$F,$C16,B_SZV_1A!W:W)</f>
        <v>0</v>
      </c>
      <c r="S16" s="158">
        <f>SUMIF(B_SZV_1A!$F:$F,$C16,B_SZV_1A!X:X)</f>
        <v>0</v>
      </c>
      <c r="T16" s="158">
        <f>SUMIF(B_SZV_1A!$F:$F,$C16,B_SZV_1A!Y:Y)</f>
        <v>0</v>
      </c>
      <c r="U16" s="158">
        <f>SUMIF(B_SZV_1A!$F:$F,$C16,B_SZV_1A!Z:Z)</f>
        <v>0</v>
      </c>
      <c r="V16" s="158">
        <f>SUMIF(B_SZV_1A!$F:$F,$C16,B_SZV_1A!AA:AA)</f>
        <v>0</v>
      </c>
      <c r="W16" s="158">
        <f>SUMIF(B_SZV_1A!$F:$F,$C16,B_SZV_1A!AB:AB)</f>
        <v>0</v>
      </c>
      <c r="X16" s="162">
        <f>SUMIF(B_SZV_1A!$F:$F,$C16,B_SZV_1A!AC:AC)</f>
        <v>0</v>
      </c>
      <c r="Y16" s="36">
        <f t="shared" si="6"/>
        <v>0</v>
      </c>
      <c r="AA16" s="172">
        <f>SUMIF(B_SZV_1A!$F:$F,$C16,B_SZV_1A!AG:AG)</f>
        <v>0</v>
      </c>
      <c r="AB16" s="172">
        <f>SUMIF(B_SZV_1A!$F:$F,$C16,B_SZV_1A!AH:AH)</f>
        <v>0</v>
      </c>
      <c r="AC16" s="172">
        <f>SUMIF(B_SZV_1A!$F:$F,$C16,B_SZV_1A!AI:AI)</f>
        <v>0</v>
      </c>
      <c r="AD16" s="172">
        <f>SUMIF(B_SZV_1A!$F:$F,$C16,B_SZV_1A!AJ:AJ)</f>
        <v>0</v>
      </c>
      <c r="AE16" s="172">
        <f>SUMIF(B_SZV_1A!$F:$F,$C16,B_SZV_1A!AK:AK)</f>
        <v>0</v>
      </c>
      <c r="AF16" s="172">
        <f>SUMIF(B_SZV_1A!$F:$F,$C16,B_SZV_1A!AL:AL)</f>
        <v>0</v>
      </c>
      <c r="AG16" s="172">
        <f>SUMIF(B_SZV_1A!$F:$F,$C16,B_SZV_1A!AM:AM)</f>
        <v>0</v>
      </c>
      <c r="AH16" s="172">
        <f>SUMIF(B_SZV_1A!$F:$F,$C16,B_SZV_1A!AN:AN)</f>
        <v>0</v>
      </c>
      <c r="AI16" s="172">
        <f>SUMIF(B_SZV_1A!$F:$F,$C16,B_SZV_1A!AO:AO)</f>
        <v>0</v>
      </c>
      <c r="AJ16" s="172">
        <f>SUMIF(B_SZV_1A!$F:$F,$C16,B_SZV_1A!AP:AP)</f>
        <v>0</v>
      </c>
      <c r="AK16" s="172">
        <f>SUMIF(B_SZV_1A!$F:$F,$C16,B_SZV_1A!AQ:AQ)</f>
        <v>0</v>
      </c>
      <c r="AL16" s="36">
        <f t="shared" si="7"/>
        <v>0</v>
      </c>
      <c r="AR16" s="21" t="e">
        <f>INDEX(B_SZV_1A!$G:$G,MATCH($C16,B_SZV_1A!$F:$F,0))</f>
        <v>#N/A</v>
      </c>
      <c r="AS16" s="21">
        <f>COUNTIF(B_SZV_1A!$AZ$3:$AZ$1499,$D16)</f>
        <v>0</v>
      </c>
      <c r="AT16" s="21">
        <f>SUMIF(B_SZV_1A!$AZ$3:$AZ$1499,$D16,B_SZV_1A!$CH$3:$CH$1499)</f>
        <v>0</v>
      </c>
      <c r="AU16" s="21">
        <f>SUMIF(B_SZV_1A!$AZ:$AZ,$D16,B_SZV_1A!$CI:$CI)</f>
        <v>0</v>
      </c>
      <c r="AV16" s="21">
        <f>SUMIF(B_SZV_1A!$AZ:$AZ,$D16,B_SZV_1A!$CI:$CI)</f>
        <v>0</v>
      </c>
    </row>
    <row r="17" spans="1:48" hidden="1" x14ac:dyDescent="0.3">
      <c r="A17" s="40">
        <v>417</v>
      </c>
      <c r="B17" s="222" t="s">
        <v>261</v>
      </c>
      <c r="C17" s="222" t="s">
        <v>262</v>
      </c>
      <c r="D17" s="222">
        <v>1908</v>
      </c>
      <c r="E17" s="222" t="s">
        <v>222</v>
      </c>
      <c r="F17" s="222" t="s">
        <v>263</v>
      </c>
      <c r="G17" s="35" t="str">
        <f t="shared" si="4"/>
        <v>Nincs rögzítve!</v>
      </c>
      <c r="I17" s="157">
        <f t="shared" si="5"/>
        <v>0</v>
      </c>
      <c r="J17" s="158">
        <f>SUMIF(B_SZV_1A!$F:$F,$C17,B_SZV_1A!$N:$N)</f>
        <v>0</v>
      </c>
      <c r="K17" s="158">
        <f>SUMIF(B_SZV_1A!$F:$F,$C17,B_SZV_1A!$O:$O)</f>
        <v>0</v>
      </c>
      <c r="L17" s="158">
        <f>SUMIF(B_SZV_1A!$F:$F,$C17,B_SZV_1A!$P:$P)</f>
        <v>0</v>
      </c>
      <c r="N17" s="158">
        <f>SUMIF(B_SZV_1A!$F:$F,$C17,B_SZV_1A!S:S)</f>
        <v>0</v>
      </c>
      <c r="O17" s="158">
        <f>SUMIF(B_SZV_1A!$F:$F,$C17,B_SZV_1A!T:T)</f>
        <v>0</v>
      </c>
      <c r="P17" s="158">
        <f>SUMIF(B_SZV_1A!$F:$F,$C17,B_SZV_1A!U:U)</f>
        <v>0</v>
      </c>
      <c r="Q17" s="158">
        <f>SUMIF(B_SZV_1A!$F:$F,$C17,B_SZV_1A!V:V)</f>
        <v>0</v>
      </c>
      <c r="R17" s="158">
        <f>SUMIF(B_SZV_1A!$F:$F,$C17,B_SZV_1A!W:W)</f>
        <v>0</v>
      </c>
      <c r="S17" s="158">
        <f>SUMIF(B_SZV_1A!$F:$F,$C17,B_SZV_1A!X:X)</f>
        <v>0</v>
      </c>
      <c r="T17" s="158">
        <f>SUMIF(B_SZV_1A!$F:$F,$C17,B_SZV_1A!Y:Y)</f>
        <v>0</v>
      </c>
      <c r="U17" s="158">
        <f>SUMIF(B_SZV_1A!$F:$F,$C17,B_SZV_1A!Z:Z)</f>
        <v>0</v>
      </c>
      <c r="V17" s="158">
        <f>SUMIF(B_SZV_1A!$F:$F,$C17,B_SZV_1A!AA:AA)</f>
        <v>0</v>
      </c>
      <c r="W17" s="158">
        <f>SUMIF(B_SZV_1A!$F:$F,$C17,B_SZV_1A!AB:AB)</f>
        <v>0</v>
      </c>
      <c r="X17" s="162">
        <f>SUMIF(B_SZV_1A!$F:$F,$C17,B_SZV_1A!AC:AC)</f>
        <v>0</v>
      </c>
      <c r="Y17" s="36">
        <f t="shared" si="6"/>
        <v>0</v>
      </c>
      <c r="AA17" s="172">
        <f>SUMIF(B_SZV_1A!$F:$F,$C17,B_SZV_1A!AG:AG)</f>
        <v>0</v>
      </c>
      <c r="AB17" s="172">
        <f>SUMIF(B_SZV_1A!$F:$F,$C17,B_SZV_1A!AH:AH)</f>
        <v>0</v>
      </c>
      <c r="AC17" s="172">
        <f>SUMIF(B_SZV_1A!$F:$F,$C17,B_SZV_1A!AI:AI)</f>
        <v>0</v>
      </c>
      <c r="AD17" s="172">
        <f>SUMIF(B_SZV_1A!$F:$F,$C17,B_SZV_1A!AJ:AJ)</f>
        <v>0</v>
      </c>
      <c r="AE17" s="172">
        <f>SUMIF(B_SZV_1A!$F:$F,$C17,B_SZV_1A!AK:AK)</f>
        <v>0</v>
      </c>
      <c r="AF17" s="172">
        <f>SUMIF(B_SZV_1A!$F:$F,$C17,B_SZV_1A!AL:AL)</f>
        <v>0</v>
      </c>
      <c r="AG17" s="172">
        <f>SUMIF(B_SZV_1A!$F:$F,$C17,B_SZV_1A!AM:AM)</f>
        <v>0</v>
      </c>
      <c r="AH17" s="172">
        <f>SUMIF(B_SZV_1A!$F:$F,$C17,B_SZV_1A!AN:AN)</f>
        <v>0</v>
      </c>
      <c r="AI17" s="172">
        <f>SUMIF(B_SZV_1A!$F:$F,$C17,B_SZV_1A!AO:AO)</f>
        <v>0</v>
      </c>
      <c r="AJ17" s="172">
        <f>SUMIF(B_SZV_1A!$F:$F,$C17,B_SZV_1A!AP:AP)</f>
        <v>0</v>
      </c>
      <c r="AK17" s="172">
        <f>SUMIF(B_SZV_1A!$F:$F,$C17,B_SZV_1A!AQ:AQ)</f>
        <v>0</v>
      </c>
      <c r="AL17" s="36">
        <f t="shared" si="7"/>
        <v>0</v>
      </c>
      <c r="AR17" s="21" t="e">
        <f>INDEX(B_SZV_1A!$G:$G,MATCH($C17,B_SZV_1A!$F:$F,0))</f>
        <v>#N/A</v>
      </c>
      <c r="AS17" s="21">
        <f>COUNTIF(B_SZV_1A!$AZ$3:$AZ$1499,$D17)</f>
        <v>0</v>
      </c>
      <c r="AT17" s="21">
        <f>SUMIF(B_SZV_1A!$AZ$3:$AZ$1499,$D17,B_SZV_1A!$CH$3:$CH$1499)</f>
        <v>0</v>
      </c>
      <c r="AU17" s="21">
        <f>SUMIF(B_SZV_1A!$AZ:$AZ,$D17,B_SZV_1A!$CI:$CI)</f>
        <v>0</v>
      </c>
      <c r="AV17" s="21">
        <f>SUMIF(B_SZV_1A!$AZ:$AZ,$D17,B_SZV_1A!$CI:$CI)</f>
        <v>0</v>
      </c>
    </row>
    <row r="18" spans="1:48" hidden="1" x14ac:dyDescent="0.3">
      <c r="A18" s="40">
        <v>418</v>
      </c>
      <c r="B18" s="222" t="s">
        <v>264</v>
      </c>
      <c r="C18" s="222" t="s">
        <v>265</v>
      </c>
      <c r="D18" s="222">
        <v>1909</v>
      </c>
      <c r="E18" s="222" t="s">
        <v>222</v>
      </c>
      <c r="F18" s="222" t="s">
        <v>266</v>
      </c>
      <c r="G18" s="35" t="str">
        <f t="shared" si="4"/>
        <v>Nincs rögzítve!</v>
      </c>
      <c r="I18" s="157">
        <f t="shared" si="5"/>
        <v>0</v>
      </c>
      <c r="J18" s="158">
        <f>SUMIF(B_SZV_1A!$F:$F,$C18,B_SZV_1A!$N:$N)</f>
        <v>0</v>
      </c>
      <c r="K18" s="158">
        <f>SUMIF(B_SZV_1A!$F:$F,$C18,B_SZV_1A!$O:$O)</f>
        <v>0</v>
      </c>
      <c r="L18" s="158">
        <f>SUMIF(B_SZV_1A!$F:$F,$C18,B_SZV_1A!$P:$P)</f>
        <v>0</v>
      </c>
      <c r="N18" s="158">
        <f>SUMIF(B_SZV_1A!$F:$F,$C18,B_SZV_1A!S:S)</f>
        <v>0</v>
      </c>
      <c r="O18" s="158">
        <f>SUMIF(B_SZV_1A!$F:$F,$C18,B_SZV_1A!T:T)</f>
        <v>0</v>
      </c>
      <c r="P18" s="158">
        <f>SUMIF(B_SZV_1A!$F:$F,$C18,B_SZV_1A!U:U)</f>
        <v>0</v>
      </c>
      <c r="Q18" s="158">
        <f>SUMIF(B_SZV_1A!$F:$F,$C18,B_SZV_1A!V:V)</f>
        <v>0</v>
      </c>
      <c r="R18" s="158">
        <f>SUMIF(B_SZV_1A!$F:$F,$C18,B_SZV_1A!W:W)</f>
        <v>0</v>
      </c>
      <c r="S18" s="158">
        <f>SUMIF(B_SZV_1A!$F:$F,$C18,B_SZV_1A!X:X)</f>
        <v>0</v>
      </c>
      <c r="T18" s="158">
        <f>SUMIF(B_SZV_1A!$F:$F,$C18,B_SZV_1A!Y:Y)</f>
        <v>0</v>
      </c>
      <c r="U18" s="158">
        <f>SUMIF(B_SZV_1A!$F:$F,$C18,B_SZV_1A!Z:Z)</f>
        <v>0</v>
      </c>
      <c r="V18" s="158">
        <f>SUMIF(B_SZV_1A!$F:$F,$C18,B_SZV_1A!AA:AA)</f>
        <v>0</v>
      </c>
      <c r="W18" s="158">
        <f>SUMIF(B_SZV_1A!$F:$F,$C18,B_SZV_1A!AB:AB)</f>
        <v>0</v>
      </c>
      <c r="X18" s="162">
        <f>SUMIF(B_SZV_1A!$F:$F,$C18,B_SZV_1A!AC:AC)</f>
        <v>0</v>
      </c>
      <c r="Y18" s="36">
        <f t="shared" si="6"/>
        <v>0</v>
      </c>
      <c r="AA18" s="172">
        <f>SUMIF(B_SZV_1A!$F:$F,$C18,B_SZV_1A!AG:AG)</f>
        <v>0</v>
      </c>
      <c r="AB18" s="172">
        <f>SUMIF(B_SZV_1A!$F:$F,$C18,B_SZV_1A!AH:AH)</f>
        <v>0</v>
      </c>
      <c r="AC18" s="172">
        <f>SUMIF(B_SZV_1A!$F:$F,$C18,B_SZV_1A!AI:AI)</f>
        <v>0</v>
      </c>
      <c r="AD18" s="172">
        <f>SUMIF(B_SZV_1A!$F:$F,$C18,B_SZV_1A!AJ:AJ)</f>
        <v>0</v>
      </c>
      <c r="AE18" s="172">
        <f>SUMIF(B_SZV_1A!$F:$F,$C18,B_SZV_1A!AK:AK)</f>
        <v>0</v>
      </c>
      <c r="AF18" s="172">
        <f>SUMIF(B_SZV_1A!$F:$F,$C18,B_SZV_1A!AL:AL)</f>
        <v>0</v>
      </c>
      <c r="AG18" s="172">
        <f>SUMIF(B_SZV_1A!$F:$F,$C18,B_SZV_1A!AM:AM)</f>
        <v>0</v>
      </c>
      <c r="AH18" s="172">
        <f>SUMIF(B_SZV_1A!$F:$F,$C18,B_SZV_1A!AN:AN)</f>
        <v>0</v>
      </c>
      <c r="AI18" s="172">
        <f>SUMIF(B_SZV_1A!$F:$F,$C18,B_SZV_1A!AO:AO)</f>
        <v>0</v>
      </c>
      <c r="AJ18" s="172">
        <f>SUMIF(B_SZV_1A!$F:$F,$C18,B_SZV_1A!AP:AP)</f>
        <v>0</v>
      </c>
      <c r="AK18" s="172">
        <f>SUMIF(B_SZV_1A!$F:$F,$C18,B_SZV_1A!AQ:AQ)</f>
        <v>0</v>
      </c>
      <c r="AL18" s="36">
        <f t="shared" si="7"/>
        <v>0</v>
      </c>
      <c r="AR18" s="21" t="e">
        <f>INDEX(B_SZV_1A!$G:$G,MATCH($C18,B_SZV_1A!$F:$F,0))</f>
        <v>#N/A</v>
      </c>
      <c r="AS18" s="21">
        <f>COUNTIF(B_SZV_1A!$AZ$3:$AZ$1499,$D18)</f>
        <v>0</v>
      </c>
      <c r="AT18" s="21">
        <f>SUMIF(B_SZV_1A!$AZ$3:$AZ$1499,$D18,B_SZV_1A!$CH$3:$CH$1499)</f>
        <v>0</v>
      </c>
      <c r="AU18" s="21">
        <f>SUMIF(B_SZV_1A!$AZ:$AZ,$D18,B_SZV_1A!$CI:$CI)</f>
        <v>0</v>
      </c>
      <c r="AV18" s="21">
        <f>SUMIF(B_SZV_1A!$AZ:$AZ,$D18,B_SZV_1A!$CI:$CI)</f>
        <v>0</v>
      </c>
    </row>
    <row r="19" spans="1:48" hidden="1" x14ac:dyDescent="0.3">
      <c r="A19" s="40">
        <v>419</v>
      </c>
      <c r="B19" s="222" t="s">
        <v>267</v>
      </c>
      <c r="C19" s="222" t="s">
        <v>268</v>
      </c>
      <c r="D19" s="222">
        <v>1910</v>
      </c>
      <c r="E19" s="222" t="s">
        <v>222</v>
      </c>
      <c r="F19" s="222" t="s">
        <v>269</v>
      </c>
      <c r="G19" s="35" t="str">
        <f t="shared" si="4"/>
        <v>Nincs rögzítve!</v>
      </c>
      <c r="I19" s="157">
        <f t="shared" si="5"/>
        <v>0</v>
      </c>
      <c r="J19" s="158">
        <f>SUMIF(B_SZV_1A!$F:$F,$C19,B_SZV_1A!$N:$N)</f>
        <v>0</v>
      </c>
      <c r="K19" s="158">
        <f>SUMIF(B_SZV_1A!$F:$F,$C19,B_SZV_1A!$O:$O)</f>
        <v>0</v>
      </c>
      <c r="L19" s="158">
        <f>SUMIF(B_SZV_1A!$F:$F,$C19,B_SZV_1A!$P:$P)</f>
        <v>0</v>
      </c>
      <c r="N19" s="158">
        <f>SUMIF(B_SZV_1A!$F:$F,$C19,B_SZV_1A!S:S)</f>
        <v>0</v>
      </c>
      <c r="O19" s="158">
        <f>SUMIF(B_SZV_1A!$F:$F,$C19,B_SZV_1A!T:T)</f>
        <v>0</v>
      </c>
      <c r="P19" s="158">
        <f>SUMIF(B_SZV_1A!$F:$F,$C19,B_SZV_1A!U:U)</f>
        <v>0</v>
      </c>
      <c r="Q19" s="158">
        <f>SUMIF(B_SZV_1A!$F:$F,$C19,B_SZV_1A!V:V)</f>
        <v>0</v>
      </c>
      <c r="R19" s="158">
        <f>SUMIF(B_SZV_1A!$F:$F,$C19,B_SZV_1A!W:W)</f>
        <v>0</v>
      </c>
      <c r="S19" s="158">
        <f>SUMIF(B_SZV_1A!$F:$F,$C19,B_SZV_1A!X:X)</f>
        <v>0</v>
      </c>
      <c r="T19" s="158">
        <f>SUMIF(B_SZV_1A!$F:$F,$C19,B_SZV_1A!Y:Y)</f>
        <v>0</v>
      </c>
      <c r="U19" s="158">
        <f>SUMIF(B_SZV_1A!$F:$F,$C19,B_SZV_1A!Z:Z)</f>
        <v>0</v>
      </c>
      <c r="V19" s="158">
        <f>SUMIF(B_SZV_1A!$F:$F,$C19,B_SZV_1A!AA:AA)</f>
        <v>0</v>
      </c>
      <c r="W19" s="158">
        <f>SUMIF(B_SZV_1A!$F:$F,$C19,B_SZV_1A!AB:AB)</f>
        <v>0</v>
      </c>
      <c r="X19" s="162">
        <f>SUMIF(B_SZV_1A!$F:$F,$C19,B_SZV_1A!AC:AC)</f>
        <v>0</v>
      </c>
      <c r="Y19" s="36">
        <f t="shared" si="6"/>
        <v>0</v>
      </c>
      <c r="AA19" s="172">
        <f>SUMIF(B_SZV_1A!$F:$F,$C19,B_SZV_1A!AG:AG)</f>
        <v>0</v>
      </c>
      <c r="AB19" s="172">
        <f>SUMIF(B_SZV_1A!$F:$F,$C19,B_SZV_1A!AH:AH)</f>
        <v>0</v>
      </c>
      <c r="AC19" s="172">
        <f>SUMIF(B_SZV_1A!$F:$F,$C19,B_SZV_1A!AI:AI)</f>
        <v>0</v>
      </c>
      <c r="AD19" s="172">
        <f>SUMIF(B_SZV_1A!$F:$F,$C19,B_SZV_1A!AJ:AJ)</f>
        <v>0</v>
      </c>
      <c r="AE19" s="172">
        <f>SUMIF(B_SZV_1A!$F:$F,$C19,B_SZV_1A!AK:AK)</f>
        <v>0</v>
      </c>
      <c r="AF19" s="172">
        <f>SUMIF(B_SZV_1A!$F:$F,$C19,B_SZV_1A!AL:AL)</f>
        <v>0</v>
      </c>
      <c r="AG19" s="172">
        <f>SUMIF(B_SZV_1A!$F:$F,$C19,B_SZV_1A!AM:AM)</f>
        <v>0</v>
      </c>
      <c r="AH19" s="172">
        <f>SUMIF(B_SZV_1A!$F:$F,$C19,B_SZV_1A!AN:AN)</f>
        <v>0</v>
      </c>
      <c r="AI19" s="172">
        <f>SUMIF(B_SZV_1A!$F:$F,$C19,B_SZV_1A!AO:AO)</f>
        <v>0</v>
      </c>
      <c r="AJ19" s="172">
        <f>SUMIF(B_SZV_1A!$F:$F,$C19,B_SZV_1A!AP:AP)</f>
        <v>0</v>
      </c>
      <c r="AK19" s="172">
        <f>SUMIF(B_SZV_1A!$F:$F,$C19,B_SZV_1A!AQ:AQ)</f>
        <v>0</v>
      </c>
      <c r="AL19" s="36">
        <f t="shared" si="7"/>
        <v>0</v>
      </c>
      <c r="AR19" s="21" t="e">
        <f>INDEX(B_SZV_1A!$G:$G,MATCH($C19,B_SZV_1A!$F:$F,0))</f>
        <v>#N/A</v>
      </c>
      <c r="AS19" s="21">
        <f>COUNTIF(B_SZV_1A!$AZ$3:$AZ$1499,$D19)</f>
        <v>0</v>
      </c>
      <c r="AT19" s="21">
        <f>SUMIF(B_SZV_1A!$AZ$3:$AZ$1499,$D19,B_SZV_1A!$CH$3:$CH$1499)</f>
        <v>0</v>
      </c>
      <c r="AU19" s="21">
        <f>SUMIF(B_SZV_1A!$AZ:$AZ,$D19,B_SZV_1A!$CI:$CI)</f>
        <v>0</v>
      </c>
      <c r="AV19" s="21">
        <f>SUMIF(B_SZV_1A!$AZ:$AZ,$D19,B_SZV_1A!$CI:$CI)</f>
        <v>0</v>
      </c>
    </row>
    <row r="20" spans="1:48" hidden="1" x14ac:dyDescent="0.3">
      <c r="A20" s="40">
        <v>420</v>
      </c>
      <c r="B20" s="222" t="s">
        <v>270</v>
      </c>
      <c r="C20" s="222" t="s">
        <v>271</v>
      </c>
      <c r="D20" s="222">
        <v>1911</v>
      </c>
      <c r="E20" s="222" t="s">
        <v>222</v>
      </c>
      <c r="F20" s="222" t="s">
        <v>272</v>
      </c>
      <c r="G20" s="35" t="str">
        <f t="shared" si="4"/>
        <v>Nincs rögzítve!</v>
      </c>
      <c r="I20" s="157">
        <f t="shared" si="5"/>
        <v>0</v>
      </c>
      <c r="J20" s="158">
        <f>SUMIF(B_SZV_1A!$F:$F,$C20,B_SZV_1A!$N:$N)</f>
        <v>0</v>
      </c>
      <c r="K20" s="158">
        <f>SUMIF(B_SZV_1A!$F:$F,$C20,B_SZV_1A!$O:$O)</f>
        <v>0</v>
      </c>
      <c r="L20" s="158">
        <f>SUMIF(B_SZV_1A!$F:$F,$C20,B_SZV_1A!$P:$P)</f>
        <v>0</v>
      </c>
      <c r="N20" s="158">
        <f>SUMIF(B_SZV_1A!$F:$F,$C20,B_SZV_1A!S:S)</f>
        <v>0</v>
      </c>
      <c r="O20" s="158">
        <f>SUMIF(B_SZV_1A!$F:$F,$C20,B_SZV_1A!T:T)</f>
        <v>0</v>
      </c>
      <c r="P20" s="158">
        <f>SUMIF(B_SZV_1A!$F:$F,$C20,B_SZV_1A!U:U)</f>
        <v>0</v>
      </c>
      <c r="Q20" s="158">
        <f>SUMIF(B_SZV_1A!$F:$F,$C20,B_SZV_1A!V:V)</f>
        <v>0</v>
      </c>
      <c r="R20" s="158">
        <f>SUMIF(B_SZV_1A!$F:$F,$C20,B_SZV_1A!W:W)</f>
        <v>0</v>
      </c>
      <c r="S20" s="158">
        <f>SUMIF(B_SZV_1A!$F:$F,$C20,B_SZV_1A!X:X)</f>
        <v>0</v>
      </c>
      <c r="T20" s="158">
        <f>SUMIF(B_SZV_1A!$F:$F,$C20,B_SZV_1A!Y:Y)</f>
        <v>0</v>
      </c>
      <c r="U20" s="158">
        <f>SUMIF(B_SZV_1A!$F:$F,$C20,B_SZV_1A!Z:Z)</f>
        <v>0</v>
      </c>
      <c r="V20" s="158">
        <f>SUMIF(B_SZV_1A!$F:$F,$C20,B_SZV_1A!AA:AA)</f>
        <v>0</v>
      </c>
      <c r="W20" s="158">
        <f>SUMIF(B_SZV_1A!$F:$F,$C20,B_SZV_1A!AB:AB)</f>
        <v>0</v>
      </c>
      <c r="X20" s="162">
        <f>SUMIF(B_SZV_1A!$F:$F,$C20,B_SZV_1A!AC:AC)</f>
        <v>0</v>
      </c>
      <c r="Y20" s="36">
        <f t="shared" si="6"/>
        <v>0</v>
      </c>
      <c r="AA20" s="172">
        <f>SUMIF(B_SZV_1A!$F:$F,$C20,B_SZV_1A!AG:AG)</f>
        <v>0</v>
      </c>
      <c r="AB20" s="172">
        <f>SUMIF(B_SZV_1A!$F:$F,$C20,B_SZV_1A!AH:AH)</f>
        <v>0</v>
      </c>
      <c r="AC20" s="172">
        <f>SUMIF(B_SZV_1A!$F:$F,$C20,B_SZV_1A!AI:AI)</f>
        <v>0</v>
      </c>
      <c r="AD20" s="172">
        <f>SUMIF(B_SZV_1A!$F:$F,$C20,B_SZV_1A!AJ:AJ)</f>
        <v>0</v>
      </c>
      <c r="AE20" s="172">
        <f>SUMIF(B_SZV_1A!$F:$F,$C20,B_SZV_1A!AK:AK)</f>
        <v>0</v>
      </c>
      <c r="AF20" s="172">
        <f>SUMIF(B_SZV_1A!$F:$F,$C20,B_SZV_1A!AL:AL)</f>
        <v>0</v>
      </c>
      <c r="AG20" s="172">
        <f>SUMIF(B_SZV_1A!$F:$F,$C20,B_SZV_1A!AM:AM)</f>
        <v>0</v>
      </c>
      <c r="AH20" s="172">
        <f>SUMIF(B_SZV_1A!$F:$F,$C20,B_SZV_1A!AN:AN)</f>
        <v>0</v>
      </c>
      <c r="AI20" s="172">
        <f>SUMIF(B_SZV_1A!$F:$F,$C20,B_SZV_1A!AO:AO)</f>
        <v>0</v>
      </c>
      <c r="AJ20" s="172">
        <f>SUMIF(B_SZV_1A!$F:$F,$C20,B_SZV_1A!AP:AP)</f>
        <v>0</v>
      </c>
      <c r="AK20" s="172">
        <f>SUMIF(B_SZV_1A!$F:$F,$C20,B_SZV_1A!AQ:AQ)</f>
        <v>0</v>
      </c>
      <c r="AL20" s="36">
        <f t="shared" si="7"/>
        <v>0</v>
      </c>
      <c r="AR20" s="21" t="e">
        <f>INDEX(B_SZV_1A!$G:$G,MATCH($C20,B_SZV_1A!$F:$F,0))</f>
        <v>#N/A</v>
      </c>
      <c r="AS20" s="21">
        <f>COUNTIF(B_SZV_1A!$AZ$3:$AZ$1499,$D20)</f>
        <v>0</v>
      </c>
      <c r="AT20" s="21">
        <f>SUMIF(B_SZV_1A!$AZ$3:$AZ$1499,$D20,B_SZV_1A!$CH$3:$CH$1499)</f>
        <v>0</v>
      </c>
      <c r="AU20" s="21">
        <f>SUMIF(B_SZV_1A!$AZ:$AZ,$D20,B_SZV_1A!$CI:$CI)</f>
        <v>0</v>
      </c>
      <c r="AV20" s="21">
        <f>SUMIF(B_SZV_1A!$AZ:$AZ,$D20,B_SZV_1A!$CI:$CI)</f>
        <v>0</v>
      </c>
    </row>
    <row r="21" spans="1:48" hidden="1" x14ac:dyDescent="0.3">
      <c r="A21" s="40">
        <v>421</v>
      </c>
      <c r="B21" s="222" t="s">
        <v>273</v>
      </c>
      <c r="C21" s="222" t="s">
        <v>274</v>
      </c>
      <c r="D21" s="222">
        <v>1912</v>
      </c>
      <c r="E21" s="222" t="s">
        <v>222</v>
      </c>
      <c r="F21" s="222" t="s">
        <v>275</v>
      </c>
      <c r="G21" s="35" t="str">
        <f t="shared" si="4"/>
        <v>Nincs rögzítve!</v>
      </c>
      <c r="I21" s="157">
        <f t="shared" si="5"/>
        <v>0</v>
      </c>
      <c r="J21" s="158">
        <f>SUMIF(B_SZV_1A!$F:$F,$C21,B_SZV_1A!$N:$N)</f>
        <v>0</v>
      </c>
      <c r="K21" s="158">
        <f>SUMIF(B_SZV_1A!$F:$F,$C21,B_SZV_1A!$O:$O)</f>
        <v>0</v>
      </c>
      <c r="L21" s="158">
        <f>SUMIF(B_SZV_1A!$F:$F,$C21,B_SZV_1A!$P:$P)</f>
        <v>0</v>
      </c>
      <c r="N21" s="158">
        <f>SUMIF(B_SZV_1A!$F:$F,$C21,B_SZV_1A!S:S)</f>
        <v>0</v>
      </c>
      <c r="O21" s="158">
        <f>SUMIF(B_SZV_1A!$F:$F,$C21,B_SZV_1A!T:T)</f>
        <v>0</v>
      </c>
      <c r="P21" s="158">
        <f>SUMIF(B_SZV_1A!$F:$F,$C21,B_SZV_1A!U:U)</f>
        <v>0</v>
      </c>
      <c r="Q21" s="158">
        <f>SUMIF(B_SZV_1A!$F:$F,$C21,B_SZV_1A!V:V)</f>
        <v>0</v>
      </c>
      <c r="R21" s="158">
        <f>SUMIF(B_SZV_1A!$F:$F,$C21,B_SZV_1A!W:W)</f>
        <v>0</v>
      </c>
      <c r="S21" s="158">
        <f>SUMIF(B_SZV_1A!$F:$F,$C21,B_SZV_1A!X:X)</f>
        <v>0</v>
      </c>
      <c r="T21" s="158">
        <f>SUMIF(B_SZV_1A!$F:$F,$C21,B_SZV_1A!Y:Y)</f>
        <v>0</v>
      </c>
      <c r="U21" s="158">
        <f>SUMIF(B_SZV_1A!$F:$F,$C21,B_SZV_1A!Z:Z)</f>
        <v>0</v>
      </c>
      <c r="V21" s="158">
        <f>SUMIF(B_SZV_1A!$F:$F,$C21,B_SZV_1A!AA:AA)</f>
        <v>0</v>
      </c>
      <c r="W21" s="158">
        <f>SUMIF(B_SZV_1A!$F:$F,$C21,B_SZV_1A!AB:AB)</f>
        <v>0</v>
      </c>
      <c r="X21" s="162">
        <f>SUMIF(B_SZV_1A!$F:$F,$C21,B_SZV_1A!AC:AC)</f>
        <v>0</v>
      </c>
      <c r="Y21" s="36">
        <f t="shared" si="6"/>
        <v>0</v>
      </c>
      <c r="AA21" s="172">
        <f>SUMIF(B_SZV_1A!$F:$F,$C21,B_SZV_1A!AG:AG)</f>
        <v>0</v>
      </c>
      <c r="AB21" s="172">
        <f>SUMIF(B_SZV_1A!$F:$F,$C21,B_SZV_1A!AH:AH)</f>
        <v>0</v>
      </c>
      <c r="AC21" s="172">
        <f>SUMIF(B_SZV_1A!$F:$F,$C21,B_SZV_1A!AI:AI)</f>
        <v>0</v>
      </c>
      <c r="AD21" s="172">
        <f>SUMIF(B_SZV_1A!$F:$F,$C21,B_SZV_1A!AJ:AJ)</f>
        <v>0</v>
      </c>
      <c r="AE21" s="172">
        <f>SUMIF(B_SZV_1A!$F:$F,$C21,B_SZV_1A!AK:AK)</f>
        <v>0</v>
      </c>
      <c r="AF21" s="172">
        <f>SUMIF(B_SZV_1A!$F:$F,$C21,B_SZV_1A!AL:AL)</f>
        <v>0</v>
      </c>
      <c r="AG21" s="172">
        <f>SUMIF(B_SZV_1A!$F:$F,$C21,B_SZV_1A!AM:AM)</f>
        <v>0</v>
      </c>
      <c r="AH21" s="172">
        <f>SUMIF(B_SZV_1A!$F:$F,$C21,B_SZV_1A!AN:AN)</f>
        <v>0</v>
      </c>
      <c r="AI21" s="172">
        <f>SUMIF(B_SZV_1A!$F:$F,$C21,B_SZV_1A!AO:AO)</f>
        <v>0</v>
      </c>
      <c r="AJ21" s="172">
        <f>SUMIF(B_SZV_1A!$F:$F,$C21,B_SZV_1A!AP:AP)</f>
        <v>0</v>
      </c>
      <c r="AK21" s="172">
        <f>SUMIF(B_SZV_1A!$F:$F,$C21,B_SZV_1A!AQ:AQ)</f>
        <v>0</v>
      </c>
      <c r="AL21" s="36">
        <f t="shared" si="7"/>
        <v>0</v>
      </c>
      <c r="AR21" s="21" t="e">
        <f>INDEX(B_SZV_1A!$G:$G,MATCH($C21,B_SZV_1A!$F:$F,0))</f>
        <v>#N/A</v>
      </c>
      <c r="AS21" s="21">
        <f>COUNTIF(B_SZV_1A!$AZ$3:$AZ$1499,$D21)</f>
        <v>0</v>
      </c>
      <c r="AT21" s="21">
        <f>SUMIF(B_SZV_1A!$AZ$3:$AZ$1499,$D21,B_SZV_1A!$CH$3:$CH$1499)</f>
        <v>0</v>
      </c>
      <c r="AU21" s="21">
        <f>SUMIF(B_SZV_1A!$AZ:$AZ,$D21,B_SZV_1A!$CI:$CI)</f>
        <v>0</v>
      </c>
      <c r="AV21" s="21">
        <f>SUMIF(B_SZV_1A!$AZ:$AZ,$D21,B_SZV_1A!$CI:$CI)</f>
        <v>0</v>
      </c>
    </row>
    <row r="22" spans="1:48" hidden="1" x14ac:dyDescent="0.3">
      <c r="A22" s="40">
        <v>422</v>
      </c>
      <c r="B22" s="222" t="s">
        <v>276</v>
      </c>
      <c r="C22" s="222" t="s">
        <v>277</v>
      </c>
      <c r="D22" s="222">
        <v>1913</v>
      </c>
      <c r="E22" s="222" t="s">
        <v>222</v>
      </c>
      <c r="F22" s="222" t="s">
        <v>278</v>
      </c>
      <c r="G22" s="35" t="str">
        <f t="shared" si="4"/>
        <v>Nincs rögzítve!</v>
      </c>
      <c r="I22" s="157">
        <f t="shared" si="5"/>
        <v>0</v>
      </c>
      <c r="J22" s="158">
        <f>SUMIF(B_SZV_1A!$F:$F,$C22,B_SZV_1A!$N:$N)</f>
        <v>0</v>
      </c>
      <c r="K22" s="158">
        <f>SUMIF(B_SZV_1A!$F:$F,$C22,B_SZV_1A!$O:$O)</f>
        <v>0</v>
      </c>
      <c r="L22" s="158">
        <f>SUMIF(B_SZV_1A!$F:$F,$C22,B_SZV_1A!$P:$P)</f>
        <v>0</v>
      </c>
      <c r="N22" s="158">
        <f>SUMIF(B_SZV_1A!$F:$F,$C22,B_SZV_1A!S:S)</f>
        <v>0</v>
      </c>
      <c r="O22" s="158">
        <f>SUMIF(B_SZV_1A!$F:$F,$C22,B_SZV_1A!T:T)</f>
        <v>0</v>
      </c>
      <c r="P22" s="158">
        <f>SUMIF(B_SZV_1A!$F:$F,$C22,B_SZV_1A!U:U)</f>
        <v>0</v>
      </c>
      <c r="Q22" s="158">
        <f>SUMIF(B_SZV_1A!$F:$F,$C22,B_SZV_1A!V:V)</f>
        <v>0</v>
      </c>
      <c r="R22" s="158">
        <f>SUMIF(B_SZV_1A!$F:$F,$C22,B_SZV_1A!W:W)</f>
        <v>0</v>
      </c>
      <c r="S22" s="158">
        <f>SUMIF(B_SZV_1A!$F:$F,$C22,B_SZV_1A!X:X)</f>
        <v>0</v>
      </c>
      <c r="T22" s="158">
        <f>SUMIF(B_SZV_1A!$F:$F,$C22,B_SZV_1A!Y:Y)</f>
        <v>0</v>
      </c>
      <c r="U22" s="158">
        <f>SUMIF(B_SZV_1A!$F:$F,$C22,B_SZV_1A!Z:Z)</f>
        <v>0</v>
      </c>
      <c r="V22" s="158">
        <f>SUMIF(B_SZV_1A!$F:$F,$C22,B_SZV_1A!AA:AA)</f>
        <v>0</v>
      </c>
      <c r="W22" s="158">
        <f>SUMIF(B_SZV_1A!$F:$F,$C22,B_SZV_1A!AB:AB)</f>
        <v>0</v>
      </c>
      <c r="X22" s="162">
        <f>SUMIF(B_SZV_1A!$F:$F,$C22,B_SZV_1A!AC:AC)</f>
        <v>0</v>
      </c>
      <c r="Y22" s="36">
        <f t="shared" si="6"/>
        <v>0</v>
      </c>
      <c r="AA22" s="172">
        <f>SUMIF(B_SZV_1A!$F:$F,$C22,B_SZV_1A!AG:AG)</f>
        <v>0</v>
      </c>
      <c r="AB22" s="172">
        <f>SUMIF(B_SZV_1A!$F:$F,$C22,B_SZV_1A!AH:AH)</f>
        <v>0</v>
      </c>
      <c r="AC22" s="172">
        <f>SUMIF(B_SZV_1A!$F:$F,$C22,B_SZV_1A!AI:AI)</f>
        <v>0</v>
      </c>
      <c r="AD22" s="172">
        <f>SUMIF(B_SZV_1A!$F:$F,$C22,B_SZV_1A!AJ:AJ)</f>
        <v>0</v>
      </c>
      <c r="AE22" s="172">
        <f>SUMIF(B_SZV_1A!$F:$F,$C22,B_SZV_1A!AK:AK)</f>
        <v>0</v>
      </c>
      <c r="AF22" s="172">
        <f>SUMIF(B_SZV_1A!$F:$F,$C22,B_SZV_1A!AL:AL)</f>
        <v>0</v>
      </c>
      <c r="AG22" s="172">
        <f>SUMIF(B_SZV_1A!$F:$F,$C22,B_SZV_1A!AM:AM)</f>
        <v>0</v>
      </c>
      <c r="AH22" s="172">
        <f>SUMIF(B_SZV_1A!$F:$F,$C22,B_SZV_1A!AN:AN)</f>
        <v>0</v>
      </c>
      <c r="AI22" s="172">
        <f>SUMIF(B_SZV_1A!$F:$F,$C22,B_SZV_1A!AO:AO)</f>
        <v>0</v>
      </c>
      <c r="AJ22" s="172">
        <f>SUMIF(B_SZV_1A!$F:$F,$C22,B_SZV_1A!AP:AP)</f>
        <v>0</v>
      </c>
      <c r="AK22" s="172">
        <f>SUMIF(B_SZV_1A!$F:$F,$C22,B_SZV_1A!AQ:AQ)</f>
        <v>0</v>
      </c>
      <c r="AL22" s="36">
        <f t="shared" si="7"/>
        <v>0</v>
      </c>
      <c r="AR22" s="21" t="e">
        <f>INDEX(B_SZV_1A!$G:$G,MATCH($C22,B_SZV_1A!$F:$F,0))</f>
        <v>#N/A</v>
      </c>
      <c r="AS22" s="21">
        <f>COUNTIF(B_SZV_1A!$AZ$3:$AZ$1499,$D22)</f>
        <v>0</v>
      </c>
      <c r="AT22" s="21">
        <f>SUMIF(B_SZV_1A!$AZ$3:$AZ$1499,$D22,B_SZV_1A!$CH$3:$CH$1499)</f>
        <v>0</v>
      </c>
      <c r="AU22" s="21">
        <f>SUMIF(B_SZV_1A!$AZ:$AZ,$D22,B_SZV_1A!$CI:$CI)</f>
        <v>0</v>
      </c>
      <c r="AV22" s="21">
        <f>SUMIF(B_SZV_1A!$AZ:$AZ,$D22,B_SZV_1A!$CI:$CI)</f>
        <v>0</v>
      </c>
    </row>
    <row r="23" spans="1:48" hidden="1" x14ac:dyDescent="0.3">
      <c r="A23" s="40">
        <v>424</v>
      </c>
      <c r="B23" s="222" t="s">
        <v>279</v>
      </c>
      <c r="C23" s="222" t="s">
        <v>280</v>
      </c>
      <c r="D23" s="222">
        <v>1915</v>
      </c>
      <c r="E23" s="222" t="s">
        <v>222</v>
      </c>
      <c r="F23" s="222" t="s">
        <v>281</v>
      </c>
      <c r="G23" s="35" t="str">
        <f t="shared" si="4"/>
        <v>Nincs rögzítve!</v>
      </c>
      <c r="I23" s="157">
        <f t="shared" si="5"/>
        <v>0</v>
      </c>
      <c r="J23" s="158">
        <f>SUMIF(B_SZV_1A!$F:$F,$C23,B_SZV_1A!$N:$N)</f>
        <v>0</v>
      </c>
      <c r="K23" s="158">
        <f>SUMIF(B_SZV_1A!$F:$F,$C23,B_SZV_1A!$O:$O)</f>
        <v>0</v>
      </c>
      <c r="L23" s="158">
        <f>SUMIF(B_SZV_1A!$F:$F,$C23,B_SZV_1A!$P:$P)</f>
        <v>0</v>
      </c>
      <c r="N23" s="158">
        <f>SUMIF(B_SZV_1A!$F:$F,$C23,B_SZV_1A!S:S)</f>
        <v>0</v>
      </c>
      <c r="O23" s="158">
        <f>SUMIF(B_SZV_1A!$F:$F,$C23,B_SZV_1A!T:T)</f>
        <v>0</v>
      </c>
      <c r="P23" s="158">
        <f>SUMIF(B_SZV_1A!$F:$F,$C23,B_SZV_1A!U:U)</f>
        <v>0</v>
      </c>
      <c r="Q23" s="158">
        <f>SUMIF(B_SZV_1A!$F:$F,$C23,B_SZV_1A!V:V)</f>
        <v>0</v>
      </c>
      <c r="R23" s="158">
        <f>SUMIF(B_SZV_1A!$F:$F,$C23,B_SZV_1A!W:W)</f>
        <v>0</v>
      </c>
      <c r="S23" s="158">
        <f>SUMIF(B_SZV_1A!$F:$F,$C23,B_SZV_1A!X:X)</f>
        <v>0</v>
      </c>
      <c r="T23" s="158">
        <f>SUMIF(B_SZV_1A!$F:$F,$C23,B_SZV_1A!Y:Y)</f>
        <v>0</v>
      </c>
      <c r="U23" s="158">
        <f>SUMIF(B_SZV_1A!$F:$F,$C23,B_SZV_1A!Z:Z)</f>
        <v>0</v>
      </c>
      <c r="V23" s="158">
        <f>SUMIF(B_SZV_1A!$F:$F,$C23,B_SZV_1A!AA:AA)</f>
        <v>0</v>
      </c>
      <c r="W23" s="158">
        <f>SUMIF(B_SZV_1A!$F:$F,$C23,B_SZV_1A!AB:AB)</f>
        <v>0</v>
      </c>
      <c r="X23" s="162">
        <f>SUMIF(B_SZV_1A!$F:$F,$C23,B_SZV_1A!AC:AC)</f>
        <v>0</v>
      </c>
      <c r="Y23" s="36">
        <f t="shared" si="6"/>
        <v>0</v>
      </c>
      <c r="AA23" s="172">
        <f>SUMIF(B_SZV_1A!$F:$F,$C23,B_SZV_1A!AG:AG)</f>
        <v>0</v>
      </c>
      <c r="AB23" s="172">
        <f>SUMIF(B_SZV_1A!$F:$F,$C23,B_SZV_1A!AH:AH)</f>
        <v>0</v>
      </c>
      <c r="AC23" s="172">
        <f>SUMIF(B_SZV_1A!$F:$F,$C23,B_SZV_1A!AI:AI)</f>
        <v>0</v>
      </c>
      <c r="AD23" s="172">
        <f>SUMIF(B_SZV_1A!$F:$F,$C23,B_SZV_1A!AJ:AJ)</f>
        <v>0</v>
      </c>
      <c r="AE23" s="172">
        <f>SUMIF(B_SZV_1A!$F:$F,$C23,B_SZV_1A!AK:AK)</f>
        <v>0</v>
      </c>
      <c r="AF23" s="172">
        <f>SUMIF(B_SZV_1A!$F:$F,$C23,B_SZV_1A!AL:AL)</f>
        <v>0</v>
      </c>
      <c r="AG23" s="172">
        <f>SUMIF(B_SZV_1A!$F:$F,$C23,B_SZV_1A!AM:AM)</f>
        <v>0</v>
      </c>
      <c r="AH23" s="172">
        <f>SUMIF(B_SZV_1A!$F:$F,$C23,B_SZV_1A!AN:AN)</f>
        <v>0</v>
      </c>
      <c r="AI23" s="172">
        <f>SUMIF(B_SZV_1A!$F:$F,$C23,B_SZV_1A!AO:AO)</f>
        <v>0</v>
      </c>
      <c r="AJ23" s="172">
        <f>SUMIF(B_SZV_1A!$F:$F,$C23,B_SZV_1A!AP:AP)</f>
        <v>0</v>
      </c>
      <c r="AK23" s="172">
        <f>SUMIF(B_SZV_1A!$F:$F,$C23,B_SZV_1A!AQ:AQ)</f>
        <v>0</v>
      </c>
      <c r="AL23" s="36">
        <f t="shared" si="7"/>
        <v>0</v>
      </c>
      <c r="AR23" s="21" t="e">
        <f>INDEX(B_SZV_1A!$G:$G,MATCH($C23,B_SZV_1A!$F:$F,0))</f>
        <v>#N/A</v>
      </c>
      <c r="AS23" s="21">
        <f>COUNTIF(B_SZV_1A!$AZ$3:$AZ$1499,$D23)</f>
        <v>0</v>
      </c>
      <c r="AT23" s="21">
        <f>SUMIF(B_SZV_1A!$AZ$3:$AZ$1499,$D23,B_SZV_1A!$CH$3:$CH$1499)</f>
        <v>0</v>
      </c>
      <c r="AU23" s="21">
        <f>SUMIF(B_SZV_1A!$AZ:$AZ,$D23,B_SZV_1A!$CI:$CI)</f>
        <v>0</v>
      </c>
      <c r="AV23" s="21">
        <f>SUMIF(B_SZV_1A!$AZ:$AZ,$D23,B_SZV_1A!$CI:$CI)</f>
        <v>0</v>
      </c>
    </row>
    <row r="24" spans="1:48" hidden="1" x14ac:dyDescent="0.3">
      <c r="A24" s="40">
        <v>425</v>
      </c>
      <c r="B24" s="222" t="s">
        <v>282</v>
      </c>
      <c r="C24" s="222" t="s">
        <v>283</v>
      </c>
      <c r="D24" s="222">
        <v>1916</v>
      </c>
      <c r="E24" s="222" t="s">
        <v>222</v>
      </c>
      <c r="F24" s="222" t="s">
        <v>284</v>
      </c>
      <c r="G24" s="35" t="str">
        <f t="shared" si="4"/>
        <v>Nincs rögzítve!</v>
      </c>
      <c r="I24" s="157">
        <f t="shared" si="5"/>
        <v>0</v>
      </c>
      <c r="J24" s="158">
        <f>SUMIF(B_SZV_1A!$F:$F,$C24,B_SZV_1A!$N:$N)</f>
        <v>0</v>
      </c>
      <c r="K24" s="158">
        <f>SUMIF(B_SZV_1A!$F:$F,$C24,B_SZV_1A!$O:$O)</f>
        <v>0</v>
      </c>
      <c r="L24" s="158">
        <f>SUMIF(B_SZV_1A!$F:$F,$C24,B_SZV_1A!$P:$P)</f>
        <v>0</v>
      </c>
      <c r="N24" s="158">
        <f>SUMIF(B_SZV_1A!$F:$F,$C24,B_SZV_1A!S:S)</f>
        <v>0</v>
      </c>
      <c r="O24" s="158">
        <f>SUMIF(B_SZV_1A!$F:$F,$C24,B_SZV_1A!T:T)</f>
        <v>0</v>
      </c>
      <c r="P24" s="158">
        <f>SUMIF(B_SZV_1A!$F:$F,$C24,B_SZV_1A!U:U)</f>
        <v>0</v>
      </c>
      <c r="Q24" s="158">
        <f>SUMIF(B_SZV_1A!$F:$F,$C24,B_SZV_1A!V:V)</f>
        <v>0</v>
      </c>
      <c r="R24" s="158">
        <f>SUMIF(B_SZV_1A!$F:$F,$C24,B_SZV_1A!W:W)</f>
        <v>0</v>
      </c>
      <c r="S24" s="158">
        <f>SUMIF(B_SZV_1A!$F:$F,$C24,B_SZV_1A!X:X)</f>
        <v>0</v>
      </c>
      <c r="T24" s="158">
        <f>SUMIF(B_SZV_1A!$F:$F,$C24,B_SZV_1A!Y:Y)</f>
        <v>0</v>
      </c>
      <c r="U24" s="158">
        <f>SUMIF(B_SZV_1A!$F:$F,$C24,B_SZV_1A!Z:Z)</f>
        <v>0</v>
      </c>
      <c r="V24" s="158">
        <f>SUMIF(B_SZV_1A!$F:$F,$C24,B_SZV_1A!AA:AA)</f>
        <v>0</v>
      </c>
      <c r="W24" s="158">
        <f>SUMIF(B_SZV_1A!$F:$F,$C24,B_SZV_1A!AB:AB)</f>
        <v>0</v>
      </c>
      <c r="X24" s="162">
        <f>SUMIF(B_SZV_1A!$F:$F,$C24,B_SZV_1A!AC:AC)</f>
        <v>0</v>
      </c>
      <c r="Y24" s="36">
        <f t="shared" si="6"/>
        <v>0</v>
      </c>
      <c r="AA24" s="172">
        <f>SUMIF(B_SZV_1A!$F:$F,$C24,B_SZV_1A!AG:AG)</f>
        <v>0</v>
      </c>
      <c r="AB24" s="172">
        <f>SUMIF(B_SZV_1A!$F:$F,$C24,B_SZV_1A!AH:AH)</f>
        <v>0</v>
      </c>
      <c r="AC24" s="172">
        <f>SUMIF(B_SZV_1A!$F:$F,$C24,B_SZV_1A!AI:AI)</f>
        <v>0</v>
      </c>
      <c r="AD24" s="172">
        <f>SUMIF(B_SZV_1A!$F:$F,$C24,B_SZV_1A!AJ:AJ)</f>
        <v>0</v>
      </c>
      <c r="AE24" s="172">
        <f>SUMIF(B_SZV_1A!$F:$F,$C24,B_SZV_1A!AK:AK)</f>
        <v>0</v>
      </c>
      <c r="AF24" s="172">
        <f>SUMIF(B_SZV_1A!$F:$F,$C24,B_SZV_1A!AL:AL)</f>
        <v>0</v>
      </c>
      <c r="AG24" s="172">
        <f>SUMIF(B_SZV_1A!$F:$F,$C24,B_SZV_1A!AM:AM)</f>
        <v>0</v>
      </c>
      <c r="AH24" s="172">
        <f>SUMIF(B_SZV_1A!$F:$F,$C24,B_SZV_1A!AN:AN)</f>
        <v>0</v>
      </c>
      <c r="AI24" s="172">
        <f>SUMIF(B_SZV_1A!$F:$F,$C24,B_SZV_1A!AO:AO)</f>
        <v>0</v>
      </c>
      <c r="AJ24" s="172">
        <f>SUMIF(B_SZV_1A!$F:$F,$C24,B_SZV_1A!AP:AP)</f>
        <v>0</v>
      </c>
      <c r="AK24" s="172">
        <f>SUMIF(B_SZV_1A!$F:$F,$C24,B_SZV_1A!AQ:AQ)</f>
        <v>0</v>
      </c>
      <c r="AL24" s="36">
        <f t="shared" si="7"/>
        <v>0</v>
      </c>
      <c r="AR24" s="21" t="e">
        <f>INDEX(B_SZV_1A!$G:$G,MATCH($C24,B_SZV_1A!$F:$F,0))</f>
        <v>#N/A</v>
      </c>
      <c r="AS24" s="21">
        <f>COUNTIF(B_SZV_1A!$AZ$3:$AZ$1499,$D24)</f>
        <v>0</v>
      </c>
      <c r="AT24" s="21">
        <f>SUMIF(B_SZV_1A!$AZ$3:$AZ$1499,$D24,B_SZV_1A!$CH$3:$CH$1499)</f>
        <v>0</v>
      </c>
      <c r="AU24" s="21">
        <f>SUMIF(B_SZV_1A!$AZ:$AZ,$D24,B_SZV_1A!$CI:$CI)</f>
        <v>0</v>
      </c>
      <c r="AV24" s="21">
        <f>SUMIF(B_SZV_1A!$AZ:$AZ,$D24,B_SZV_1A!$CI:$CI)</f>
        <v>0</v>
      </c>
    </row>
    <row r="25" spans="1:48" hidden="1" x14ac:dyDescent="0.3">
      <c r="A25" s="40">
        <v>426</v>
      </c>
      <c r="B25" s="222" t="s">
        <v>285</v>
      </c>
      <c r="C25" s="222" t="s">
        <v>286</v>
      </c>
      <c r="D25" s="222">
        <v>1917</v>
      </c>
      <c r="E25" s="222" t="s">
        <v>222</v>
      </c>
      <c r="F25" s="222" t="s">
        <v>287</v>
      </c>
      <c r="G25" s="35" t="str">
        <f t="shared" si="4"/>
        <v>Nincs rögzítve!</v>
      </c>
      <c r="I25" s="157">
        <f t="shared" si="5"/>
        <v>0</v>
      </c>
      <c r="J25" s="158">
        <f>SUMIF(B_SZV_1A!$F:$F,$C25,B_SZV_1A!$N:$N)</f>
        <v>0</v>
      </c>
      <c r="K25" s="158">
        <f>SUMIF(B_SZV_1A!$F:$F,$C25,B_SZV_1A!$O:$O)</f>
        <v>0</v>
      </c>
      <c r="L25" s="158">
        <f>SUMIF(B_SZV_1A!$F:$F,$C25,B_SZV_1A!$P:$P)</f>
        <v>0</v>
      </c>
      <c r="N25" s="158">
        <f>SUMIF(B_SZV_1A!$F:$F,$C25,B_SZV_1A!S:S)</f>
        <v>0</v>
      </c>
      <c r="O25" s="158">
        <f>SUMIF(B_SZV_1A!$F:$F,$C25,B_SZV_1A!T:T)</f>
        <v>0</v>
      </c>
      <c r="P25" s="158">
        <f>SUMIF(B_SZV_1A!$F:$F,$C25,B_SZV_1A!U:U)</f>
        <v>0</v>
      </c>
      <c r="Q25" s="158">
        <f>SUMIF(B_SZV_1A!$F:$F,$C25,B_SZV_1A!V:V)</f>
        <v>0</v>
      </c>
      <c r="R25" s="158">
        <f>SUMIF(B_SZV_1A!$F:$F,$C25,B_SZV_1A!W:W)</f>
        <v>0</v>
      </c>
      <c r="S25" s="158">
        <f>SUMIF(B_SZV_1A!$F:$F,$C25,B_SZV_1A!X:X)</f>
        <v>0</v>
      </c>
      <c r="T25" s="158">
        <f>SUMIF(B_SZV_1A!$F:$F,$C25,B_SZV_1A!Y:Y)</f>
        <v>0</v>
      </c>
      <c r="U25" s="158">
        <f>SUMIF(B_SZV_1A!$F:$F,$C25,B_SZV_1A!Z:Z)</f>
        <v>0</v>
      </c>
      <c r="V25" s="158">
        <f>SUMIF(B_SZV_1A!$F:$F,$C25,B_SZV_1A!AA:AA)</f>
        <v>0</v>
      </c>
      <c r="W25" s="158">
        <f>SUMIF(B_SZV_1A!$F:$F,$C25,B_SZV_1A!AB:AB)</f>
        <v>0</v>
      </c>
      <c r="X25" s="162">
        <f>SUMIF(B_SZV_1A!$F:$F,$C25,B_SZV_1A!AC:AC)</f>
        <v>0</v>
      </c>
      <c r="Y25" s="36">
        <f t="shared" si="6"/>
        <v>0</v>
      </c>
      <c r="AA25" s="172">
        <f>SUMIF(B_SZV_1A!$F:$F,$C25,B_SZV_1A!AG:AG)</f>
        <v>0</v>
      </c>
      <c r="AB25" s="172">
        <f>SUMIF(B_SZV_1A!$F:$F,$C25,B_SZV_1A!AH:AH)</f>
        <v>0</v>
      </c>
      <c r="AC25" s="172">
        <f>SUMIF(B_SZV_1A!$F:$F,$C25,B_SZV_1A!AI:AI)</f>
        <v>0</v>
      </c>
      <c r="AD25" s="172">
        <f>SUMIF(B_SZV_1A!$F:$F,$C25,B_SZV_1A!AJ:AJ)</f>
        <v>0</v>
      </c>
      <c r="AE25" s="172">
        <f>SUMIF(B_SZV_1A!$F:$F,$C25,B_SZV_1A!AK:AK)</f>
        <v>0</v>
      </c>
      <c r="AF25" s="172">
        <f>SUMIF(B_SZV_1A!$F:$F,$C25,B_SZV_1A!AL:AL)</f>
        <v>0</v>
      </c>
      <c r="AG25" s="172">
        <f>SUMIF(B_SZV_1A!$F:$F,$C25,B_SZV_1A!AM:AM)</f>
        <v>0</v>
      </c>
      <c r="AH25" s="172">
        <f>SUMIF(B_SZV_1A!$F:$F,$C25,B_SZV_1A!AN:AN)</f>
        <v>0</v>
      </c>
      <c r="AI25" s="172">
        <f>SUMIF(B_SZV_1A!$F:$F,$C25,B_SZV_1A!AO:AO)</f>
        <v>0</v>
      </c>
      <c r="AJ25" s="172">
        <f>SUMIF(B_SZV_1A!$F:$F,$C25,B_SZV_1A!AP:AP)</f>
        <v>0</v>
      </c>
      <c r="AK25" s="172">
        <f>SUMIF(B_SZV_1A!$F:$F,$C25,B_SZV_1A!AQ:AQ)</f>
        <v>0</v>
      </c>
      <c r="AL25" s="36">
        <f t="shared" si="7"/>
        <v>0</v>
      </c>
      <c r="AR25" s="21" t="e">
        <f>INDEX(B_SZV_1A!$G:$G,MATCH($C25,B_SZV_1A!$F:$F,0))</f>
        <v>#N/A</v>
      </c>
      <c r="AS25" s="21">
        <f>COUNTIF(B_SZV_1A!$AZ$3:$AZ$1499,$D25)</f>
        <v>0</v>
      </c>
      <c r="AT25" s="21">
        <f>SUMIF(B_SZV_1A!$AZ$3:$AZ$1499,$D25,B_SZV_1A!$CH$3:$CH$1499)</f>
        <v>0</v>
      </c>
      <c r="AU25" s="21">
        <f>SUMIF(B_SZV_1A!$AZ:$AZ,$D25,B_SZV_1A!$CI:$CI)</f>
        <v>0</v>
      </c>
      <c r="AV25" s="21">
        <f>SUMIF(B_SZV_1A!$AZ:$AZ,$D25,B_SZV_1A!$CI:$CI)</f>
        <v>0</v>
      </c>
    </row>
    <row r="26" spans="1:48" hidden="1" x14ac:dyDescent="0.3">
      <c r="A26" s="40">
        <v>427</v>
      </c>
      <c r="B26" s="222" t="s">
        <v>288</v>
      </c>
      <c r="C26" s="222" t="s">
        <v>289</v>
      </c>
      <c r="D26" s="222">
        <v>1918</v>
      </c>
      <c r="E26" s="222" t="s">
        <v>222</v>
      </c>
      <c r="F26" s="222" t="s">
        <v>290</v>
      </c>
      <c r="G26" s="35" t="str">
        <f t="shared" si="4"/>
        <v>Nincs rögzítve!</v>
      </c>
      <c r="I26" s="157">
        <f t="shared" si="5"/>
        <v>0</v>
      </c>
      <c r="J26" s="158">
        <f>SUMIF(B_SZV_1A!$F:$F,$C26,B_SZV_1A!$N:$N)</f>
        <v>0</v>
      </c>
      <c r="K26" s="158">
        <f>SUMIF(B_SZV_1A!$F:$F,$C26,B_SZV_1A!$O:$O)</f>
        <v>0</v>
      </c>
      <c r="L26" s="158">
        <f>SUMIF(B_SZV_1A!$F:$F,$C26,B_SZV_1A!$P:$P)</f>
        <v>0</v>
      </c>
      <c r="N26" s="158">
        <f>SUMIF(B_SZV_1A!$F:$F,$C26,B_SZV_1A!S:S)</f>
        <v>0</v>
      </c>
      <c r="O26" s="158">
        <f>SUMIF(B_SZV_1A!$F:$F,$C26,B_SZV_1A!T:T)</f>
        <v>0</v>
      </c>
      <c r="P26" s="158">
        <f>SUMIF(B_SZV_1A!$F:$F,$C26,B_SZV_1A!U:U)</f>
        <v>0</v>
      </c>
      <c r="Q26" s="158">
        <f>SUMIF(B_SZV_1A!$F:$F,$C26,B_SZV_1A!V:V)</f>
        <v>0</v>
      </c>
      <c r="R26" s="158">
        <f>SUMIF(B_SZV_1A!$F:$F,$C26,B_SZV_1A!W:W)</f>
        <v>0</v>
      </c>
      <c r="S26" s="158">
        <f>SUMIF(B_SZV_1A!$F:$F,$C26,B_SZV_1A!X:X)</f>
        <v>0</v>
      </c>
      <c r="T26" s="158">
        <f>SUMIF(B_SZV_1A!$F:$F,$C26,B_SZV_1A!Y:Y)</f>
        <v>0</v>
      </c>
      <c r="U26" s="158">
        <f>SUMIF(B_SZV_1A!$F:$F,$C26,B_SZV_1A!Z:Z)</f>
        <v>0</v>
      </c>
      <c r="V26" s="158">
        <f>SUMIF(B_SZV_1A!$F:$F,$C26,B_SZV_1A!AA:AA)</f>
        <v>0</v>
      </c>
      <c r="W26" s="158">
        <f>SUMIF(B_SZV_1A!$F:$F,$C26,B_SZV_1A!AB:AB)</f>
        <v>0</v>
      </c>
      <c r="X26" s="162">
        <f>SUMIF(B_SZV_1A!$F:$F,$C26,B_SZV_1A!AC:AC)</f>
        <v>0</v>
      </c>
      <c r="Y26" s="36">
        <f t="shared" si="6"/>
        <v>0</v>
      </c>
      <c r="AA26" s="172">
        <f>SUMIF(B_SZV_1A!$F:$F,$C26,B_SZV_1A!AG:AG)</f>
        <v>0</v>
      </c>
      <c r="AB26" s="172">
        <f>SUMIF(B_SZV_1A!$F:$F,$C26,B_SZV_1A!AH:AH)</f>
        <v>0</v>
      </c>
      <c r="AC26" s="172">
        <f>SUMIF(B_SZV_1A!$F:$F,$C26,B_SZV_1A!AI:AI)</f>
        <v>0</v>
      </c>
      <c r="AD26" s="172">
        <f>SUMIF(B_SZV_1A!$F:$F,$C26,B_SZV_1A!AJ:AJ)</f>
        <v>0</v>
      </c>
      <c r="AE26" s="172">
        <f>SUMIF(B_SZV_1A!$F:$F,$C26,B_SZV_1A!AK:AK)</f>
        <v>0</v>
      </c>
      <c r="AF26" s="172">
        <f>SUMIF(B_SZV_1A!$F:$F,$C26,B_SZV_1A!AL:AL)</f>
        <v>0</v>
      </c>
      <c r="AG26" s="172">
        <f>SUMIF(B_SZV_1A!$F:$F,$C26,B_SZV_1A!AM:AM)</f>
        <v>0</v>
      </c>
      <c r="AH26" s="172">
        <f>SUMIF(B_SZV_1A!$F:$F,$C26,B_SZV_1A!AN:AN)</f>
        <v>0</v>
      </c>
      <c r="AI26" s="172">
        <f>SUMIF(B_SZV_1A!$F:$F,$C26,B_SZV_1A!AO:AO)</f>
        <v>0</v>
      </c>
      <c r="AJ26" s="172">
        <f>SUMIF(B_SZV_1A!$F:$F,$C26,B_SZV_1A!AP:AP)</f>
        <v>0</v>
      </c>
      <c r="AK26" s="172">
        <f>SUMIF(B_SZV_1A!$F:$F,$C26,B_SZV_1A!AQ:AQ)</f>
        <v>0</v>
      </c>
      <c r="AL26" s="36">
        <f t="shared" si="7"/>
        <v>0</v>
      </c>
      <c r="AR26" s="21" t="e">
        <f>INDEX(B_SZV_1A!$G:$G,MATCH($C26,B_SZV_1A!$F:$F,0))</f>
        <v>#N/A</v>
      </c>
      <c r="AS26" s="21">
        <f>COUNTIF(B_SZV_1A!$AZ$3:$AZ$1499,$D26)</f>
        <v>0</v>
      </c>
      <c r="AT26" s="21">
        <f>SUMIF(B_SZV_1A!$AZ$3:$AZ$1499,$D26,B_SZV_1A!$CH$3:$CH$1499)</f>
        <v>0</v>
      </c>
      <c r="AU26" s="21">
        <f>SUMIF(B_SZV_1A!$AZ:$AZ,$D26,B_SZV_1A!$CI:$CI)</f>
        <v>0</v>
      </c>
      <c r="AV26" s="21">
        <f>SUMIF(B_SZV_1A!$AZ:$AZ,$D26,B_SZV_1A!$CI:$CI)</f>
        <v>0</v>
      </c>
    </row>
    <row r="27" spans="1:48" hidden="1" x14ac:dyDescent="0.3">
      <c r="A27" s="40">
        <v>428</v>
      </c>
      <c r="B27" s="222" t="s">
        <v>291</v>
      </c>
      <c r="C27" s="222" t="s">
        <v>292</v>
      </c>
      <c r="D27" s="222">
        <v>1919</v>
      </c>
      <c r="E27" s="222" t="s">
        <v>222</v>
      </c>
      <c r="F27" s="222" t="s">
        <v>293</v>
      </c>
      <c r="G27" s="35" t="str">
        <f t="shared" si="4"/>
        <v>Nincs rögzítve!</v>
      </c>
      <c r="I27" s="157">
        <f t="shared" si="5"/>
        <v>0</v>
      </c>
      <c r="J27" s="158">
        <f>SUMIF(B_SZV_1A!$F:$F,$C27,B_SZV_1A!$N:$N)</f>
        <v>0</v>
      </c>
      <c r="K27" s="158">
        <f>SUMIF(B_SZV_1A!$F:$F,$C27,B_SZV_1A!$O:$O)</f>
        <v>0</v>
      </c>
      <c r="L27" s="158">
        <f>SUMIF(B_SZV_1A!$F:$F,$C27,B_SZV_1A!$P:$P)</f>
        <v>0</v>
      </c>
      <c r="N27" s="158">
        <f>SUMIF(B_SZV_1A!$F:$F,$C27,B_SZV_1A!S:S)</f>
        <v>0</v>
      </c>
      <c r="O27" s="158">
        <f>SUMIF(B_SZV_1A!$F:$F,$C27,B_SZV_1A!T:T)</f>
        <v>0</v>
      </c>
      <c r="P27" s="158">
        <f>SUMIF(B_SZV_1A!$F:$F,$C27,B_SZV_1A!U:U)</f>
        <v>0</v>
      </c>
      <c r="Q27" s="158">
        <f>SUMIF(B_SZV_1A!$F:$F,$C27,B_SZV_1A!V:V)</f>
        <v>0</v>
      </c>
      <c r="R27" s="158">
        <f>SUMIF(B_SZV_1A!$F:$F,$C27,B_SZV_1A!W:W)</f>
        <v>0</v>
      </c>
      <c r="S27" s="158">
        <f>SUMIF(B_SZV_1A!$F:$F,$C27,B_SZV_1A!X:X)</f>
        <v>0</v>
      </c>
      <c r="T27" s="158">
        <f>SUMIF(B_SZV_1A!$F:$F,$C27,B_SZV_1A!Y:Y)</f>
        <v>0</v>
      </c>
      <c r="U27" s="158">
        <f>SUMIF(B_SZV_1A!$F:$F,$C27,B_SZV_1A!Z:Z)</f>
        <v>0</v>
      </c>
      <c r="V27" s="158">
        <f>SUMIF(B_SZV_1A!$F:$F,$C27,B_SZV_1A!AA:AA)</f>
        <v>0</v>
      </c>
      <c r="W27" s="158">
        <f>SUMIF(B_SZV_1A!$F:$F,$C27,B_SZV_1A!AB:AB)</f>
        <v>0</v>
      </c>
      <c r="X27" s="162">
        <f>SUMIF(B_SZV_1A!$F:$F,$C27,B_SZV_1A!AC:AC)</f>
        <v>0</v>
      </c>
      <c r="Y27" s="36">
        <f t="shared" si="6"/>
        <v>0</v>
      </c>
      <c r="AA27" s="172">
        <f>SUMIF(B_SZV_1A!$F:$F,$C27,B_SZV_1A!AG:AG)</f>
        <v>0</v>
      </c>
      <c r="AB27" s="172">
        <f>SUMIF(B_SZV_1A!$F:$F,$C27,B_SZV_1A!AH:AH)</f>
        <v>0</v>
      </c>
      <c r="AC27" s="172">
        <f>SUMIF(B_SZV_1A!$F:$F,$C27,B_SZV_1A!AI:AI)</f>
        <v>0</v>
      </c>
      <c r="AD27" s="172">
        <f>SUMIF(B_SZV_1A!$F:$F,$C27,B_SZV_1A!AJ:AJ)</f>
        <v>0</v>
      </c>
      <c r="AE27" s="172">
        <f>SUMIF(B_SZV_1A!$F:$F,$C27,B_SZV_1A!AK:AK)</f>
        <v>0</v>
      </c>
      <c r="AF27" s="172">
        <f>SUMIF(B_SZV_1A!$F:$F,$C27,B_SZV_1A!AL:AL)</f>
        <v>0</v>
      </c>
      <c r="AG27" s="172">
        <f>SUMIF(B_SZV_1A!$F:$F,$C27,B_SZV_1A!AM:AM)</f>
        <v>0</v>
      </c>
      <c r="AH27" s="172">
        <f>SUMIF(B_SZV_1A!$F:$F,$C27,B_SZV_1A!AN:AN)</f>
        <v>0</v>
      </c>
      <c r="AI27" s="172">
        <f>SUMIF(B_SZV_1A!$F:$F,$C27,B_SZV_1A!AO:AO)</f>
        <v>0</v>
      </c>
      <c r="AJ27" s="172">
        <f>SUMIF(B_SZV_1A!$F:$F,$C27,B_SZV_1A!AP:AP)</f>
        <v>0</v>
      </c>
      <c r="AK27" s="172">
        <f>SUMIF(B_SZV_1A!$F:$F,$C27,B_SZV_1A!AQ:AQ)</f>
        <v>0</v>
      </c>
      <c r="AL27" s="36">
        <f t="shared" si="7"/>
        <v>0</v>
      </c>
      <c r="AR27" s="21" t="e">
        <f>INDEX(B_SZV_1A!$G:$G,MATCH($C27,B_SZV_1A!$F:$F,0))</f>
        <v>#N/A</v>
      </c>
      <c r="AS27" s="21">
        <f>COUNTIF(B_SZV_1A!$AZ$3:$AZ$1499,$D27)</f>
        <v>0</v>
      </c>
      <c r="AT27" s="21">
        <f>SUMIF(B_SZV_1A!$AZ$3:$AZ$1499,$D27,B_SZV_1A!$CH$3:$CH$1499)</f>
        <v>0</v>
      </c>
      <c r="AU27" s="21">
        <f>SUMIF(B_SZV_1A!$AZ:$AZ,$D27,B_SZV_1A!$CI:$CI)</f>
        <v>0</v>
      </c>
      <c r="AV27" s="21">
        <f>SUMIF(B_SZV_1A!$AZ:$AZ,$D27,B_SZV_1A!$CI:$CI)</f>
        <v>0</v>
      </c>
    </row>
    <row r="28" spans="1:48" hidden="1" x14ac:dyDescent="0.3">
      <c r="A28" s="40">
        <v>429</v>
      </c>
      <c r="B28" s="222" t="s">
        <v>294</v>
      </c>
      <c r="C28" s="222" t="s">
        <v>295</v>
      </c>
      <c r="D28" s="222">
        <v>1920</v>
      </c>
      <c r="E28" s="222" t="s">
        <v>222</v>
      </c>
      <c r="F28" s="222" t="s">
        <v>296</v>
      </c>
      <c r="G28" s="35" t="str">
        <f t="shared" si="4"/>
        <v>Nincs rögzítve!</v>
      </c>
      <c r="I28" s="157">
        <f t="shared" si="5"/>
        <v>0</v>
      </c>
      <c r="J28" s="158">
        <f>SUMIF(B_SZV_1A!$F:$F,$C28,B_SZV_1A!$N:$N)</f>
        <v>0</v>
      </c>
      <c r="K28" s="158">
        <f>SUMIF(B_SZV_1A!$F:$F,$C28,B_SZV_1A!$O:$O)</f>
        <v>0</v>
      </c>
      <c r="L28" s="158">
        <f>SUMIF(B_SZV_1A!$F:$F,$C28,B_SZV_1A!$P:$P)</f>
        <v>0</v>
      </c>
      <c r="N28" s="158">
        <f>SUMIF(B_SZV_1A!$F:$F,$C28,B_SZV_1A!S:S)</f>
        <v>0</v>
      </c>
      <c r="O28" s="158">
        <f>SUMIF(B_SZV_1A!$F:$F,$C28,B_SZV_1A!T:T)</f>
        <v>0</v>
      </c>
      <c r="P28" s="158">
        <f>SUMIF(B_SZV_1A!$F:$F,$C28,B_SZV_1A!U:U)</f>
        <v>0</v>
      </c>
      <c r="Q28" s="158">
        <f>SUMIF(B_SZV_1A!$F:$F,$C28,B_SZV_1A!V:V)</f>
        <v>0</v>
      </c>
      <c r="R28" s="158">
        <f>SUMIF(B_SZV_1A!$F:$F,$C28,B_SZV_1A!W:W)</f>
        <v>0</v>
      </c>
      <c r="S28" s="158">
        <f>SUMIF(B_SZV_1A!$F:$F,$C28,B_SZV_1A!X:X)</f>
        <v>0</v>
      </c>
      <c r="T28" s="158">
        <f>SUMIF(B_SZV_1A!$F:$F,$C28,B_SZV_1A!Y:Y)</f>
        <v>0</v>
      </c>
      <c r="U28" s="158">
        <f>SUMIF(B_SZV_1A!$F:$F,$C28,B_SZV_1A!Z:Z)</f>
        <v>0</v>
      </c>
      <c r="V28" s="158">
        <f>SUMIF(B_SZV_1A!$F:$F,$C28,B_SZV_1A!AA:AA)</f>
        <v>0</v>
      </c>
      <c r="W28" s="158">
        <f>SUMIF(B_SZV_1A!$F:$F,$C28,B_SZV_1A!AB:AB)</f>
        <v>0</v>
      </c>
      <c r="X28" s="162">
        <f>SUMIF(B_SZV_1A!$F:$F,$C28,B_SZV_1A!AC:AC)</f>
        <v>0</v>
      </c>
      <c r="Y28" s="36">
        <f t="shared" si="6"/>
        <v>0</v>
      </c>
      <c r="AA28" s="172">
        <f>SUMIF(B_SZV_1A!$F:$F,$C28,B_SZV_1A!AG:AG)</f>
        <v>0</v>
      </c>
      <c r="AB28" s="172">
        <f>SUMIF(B_SZV_1A!$F:$F,$C28,B_SZV_1A!AH:AH)</f>
        <v>0</v>
      </c>
      <c r="AC28" s="172">
        <f>SUMIF(B_SZV_1A!$F:$F,$C28,B_SZV_1A!AI:AI)</f>
        <v>0</v>
      </c>
      <c r="AD28" s="172">
        <f>SUMIF(B_SZV_1A!$F:$F,$C28,B_SZV_1A!AJ:AJ)</f>
        <v>0</v>
      </c>
      <c r="AE28" s="172">
        <f>SUMIF(B_SZV_1A!$F:$F,$C28,B_SZV_1A!AK:AK)</f>
        <v>0</v>
      </c>
      <c r="AF28" s="172">
        <f>SUMIF(B_SZV_1A!$F:$F,$C28,B_SZV_1A!AL:AL)</f>
        <v>0</v>
      </c>
      <c r="AG28" s="172">
        <f>SUMIF(B_SZV_1A!$F:$F,$C28,B_SZV_1A!AM:AM)</f>
        <v>0</v>
      </c>
      <c r="AH28" s="172">
        <f>SUMIF(B_SZV_1A!$F:$F,$C28,B_SZV_1A!AN:AN)</f>
        <v>0</v>
      </c>
      <c r="AI28" s="172">
        <f>SUMIF(B_SZV_1A!$F:$F,$C28,B_SZV_1A!AO:AO)</f>
        <v>0</v>
      </c>
      <c r="AJ28" s="172">
        <f>SUMIF(B_SZV_1A!$F:$F,$C28,B_SZV_1A!AP:AP)</f>
        <v>0</v>
      </c>
      <c r="AK28" s="172">
        <f>SUMIF(B_SZV_1A!$F:$F,$C28,B_SZV_1A!AQ:AQ)</f>
        <v>0</v>
      </c>
      <c r="AL28" s="36">
        <f t="shared" si="7"/>
        <v>0</v>
      </c>
      <c r="AR28" s="21" t="e">
        <f>INDEX(B_SZV_1A!$G:$G,MATCH($C28,B_SZV_1A!$F:$F,0))</f>
        <v>#N/A</v>
      </c>
      <c r="AS28" s="21">
        <f>COUNTIF(B_SZV_1A!$AZ$3:$AZ$1499,$D28)</f>
        <v>0</v>
      </c>
      <c r="AT28" s="21">
        <f>SUMIF(B_SZV_1A!$AZ$3:$AZ$1499,$D28,B_SZV_1A!$CH$3:$CH$1499)</f>
        <v>0</v>
      </c>
      <c r="AU28" s="21">
        <f>SUMIF(B_SZV_1A!$AZ:$AZ,$D28,B_SZV_1A!$CI:$CI)</f>
        <v>0</v>
      </c>
      <c r="AV28" s="21">
        <f>SUMIF(B_SZV_1A!$AZ:$AZ,$D28,B_SZV_1A!$CI:$CI)</f>
        <v>0</v>
      </c>
    </row>
    <row r="29" spans="1:48" hidden="1" x14ac:dyDescent="0.3">
      <c r="A29" s="40">
        <v>430</v>
      </c>
      <c r="B29" s="222" t="s">
        <v>297</v>
      </c>
      <c r="C29" s="222" t="s">
        <v>298</v>
      </c>
      <c r="D29" s="222">
        <v>1921</v>
      </c>
      <c r="E29" s="222" t="s">
        <v>222</v>
      </c>
      <c r="F29" s="222" t="s">
        <v>299</v>
      </c>
      <c r="G29" s="35" t="str">
        <f t="shared" si="4"/>
        <v>Nincs rögzítve!</v>
      </c>
      <c r="I29" s="157">
        <f t="shared" si="5"/>
        <v>0</v>
      </c>
      <c r="J29" s="158">
        <f>SUMIF(B_SZV_1A!$F:$F,$C29,B_SZV_1A!$N:$N)</f>
        <v>0</v>
      </c>
      <c r="K29" s="158">
        <f>SUMIF(B_SZV_1A!$F:$F,$C29,B_SZV_1A!$O:$O)</f>
        <v>0</v>
      </c>
      <c r="L29" s="158">
        <f>SUMIF(B_SZV_1A!$F:$F,$C29,B_SZV_1A!$P:$P)</f>
        <v>0</v>
      </c>
      <c r="N29" s="158">
        <f>SUMIF(B_SZV_1A!$F:$F,$C29,B_SZV_1A!S:S)</f>
        <v>0</v>
      </c>
      <c r="O29" s="158">
        <f>SUMIF(B_SZV_1A!$F:$F,$C29,B_SZV_1A!T:T)</f>
        <v>0</v>
      </c>
      <c r="P29" s="158">
        <f>SUMIF(B_SZV_1A!$F:$F,$C29,B_SZV_1A!U:U)</f>
        <v>0</v>
      </c>
      <c r="Q29" s="158">
        <f>SUMIF(B_SZV_1A!$F:$F,$C29,B_SZV_1A!V:V)</f>
        <v>0</v>
      </c>
      <c r="R29" s="158">
        <f>SUMIF(B_SZV_1A!$F:$F,$C29,B_SZV_1A!W:W)</f>
        <v>0</v>
      </c>
      <c r="S29" s="158">
        <f>SUMIF(B_SZV_1A!$F:$F,$C29,B_SZV_1A!X:X)</f>
        <v>0</v>
      </c>
      <c r="T29" s="158">
        <f>SUMIF(B_SZV_1A!$F:$F,$C29,B_SZV_1A!Y:Y)</f>
        <v>0</v>
      </c>
      <c r="U29" s="158">
        <f>SUMIF(B_SZV_1A!$F:$F,$C29,B_SZV_1A!Z:Z)</f>
        <v>0</v>
      </c>
      <c r="V29" s="158">
        <f>SUMIF(B_SZV_1A!$F:$F,$C29,B_SZV_1A!AA:AA)</f>
        <v>0</v>
      </c>
      <c r="W29" s="158">
        <f>SUMIF(B_SZV_1A!$F:$F,$C29,B_SZV_1A!AB:AB)</f>
        <v>0</v>
      </c>
      <c r="X29" s="162">
        <f>SUMIF(B_SZV_1A!$F:$F,$C29,B_SZV_1A!AC:AC)</f>
        <v>0</v>
      </c>
      <c r="Y29" s="36">
        <f t="shared" si="6"/>
        <v>0</v>
      </c>
      <c r="AA29" s="172">
        <f>SUMIF(B_SZV_1A!$F:$F,$C29,B_SZV_1A!AG:AG)</f>
        <v>0</v>
      </c>
      <c r="AB29" s="172">
        <f>SUMIF(B_SZV_1A!$F:$F,$C29,B_SZV_1A!AH:AH)</f>
        <v>0</v>
      </c>
      <c r="AC29" s="172">
        <f>SUMIF(B_SZV_1A!$F:$F,$C29,B_SZV_1A!AI:AI)</f>
        <v>0</v>
      </c>
      <c r="AD29" s="172">
        <f>SUMIF(B_SZV_1A!$F:$F,$C29,B_SZV_1A!AJ:AJ)</f>
        <v>0</v>
      </c>
      <c r="AE29" s="172">
        <f>SUMIF(B_SZV_1A!$F:$F,$C29,B_SZV_1A!AK:AK)</f>
        <v>0</v>
      </c>
      <c r="AF29" s="172">
        <f>SUMIF(B_SZV_1A!$F:$F,$C29,B_SZV_1A!AL:AL)</f>
        <v>0</v>
      </c>
      <c r="AG29" s="172">
        <f>SUMIF(B_SZV_1A!$F:$F,$C29,B_SZV_1A!AM:AM)</f>
        <v>0</v>
      </c>
      <c r="AH29" s="172">
        <f>SUMIF(B_SZV_1A!$F:$F,$C29,B_SZV_1A!AN:AN)</f>
        <v>0</v>
      </c>
      <c r="AI29" s="172">
        <f>SUMIF(B_SZV_1A!$F:$F,$C29,B_SZV_1A!AO:AO)</f>
        <v>0</v>
      </c>
      <c r="AJ29" s="172">
        <f>SUMIF(B_SZV_1A!$F:$F,$C29,B_SZV_1A!AP:AP)</f>
        <v>0</v>
      </c>
      <c r="AK29" s="172">
        <f>SUMIF(B_SZV_1A!$F:$F,$C29,B_SZV_1A!AQ:AQ)</f>
        <v>0</v>
      </c>
      <c r="AL29" s="36">
        <f t="shared" si="7"/>
        <v>0</v>
      </c>
      <c r="AR29" s="21" t="e">
        <f>INDEX(B_SZV_1A!$G:$G,MATCH($C29,B_SZV_1A!$F:$F,0))</f>
        <v>#N/A</v>
      </c>
      <c r="AS29" s="21">
        <f>COUNTIF(B_SZV_1A!$AZ$3:$AZ$1499,$D29)</f>
        <v>0</v>
      </c>
      <c r="AT29" s="21">
        <f>SUMIF(B_SZV_1A!$AZ$3:$AZ$1499,$D29,B_SZV_1A!$CH$3:$CH$1499)</f>
        <v>0</v>
      </c>
      <c r="AU29" s="21">
        <f>SUMIF(B_SZV_1A!$AZ:$AZ,$D29,B_SZV_1A!$CI:$CI)</f>
        <v>0</v>
      </c>
      <c r="AV29" s="21">
        <f>SUMIF(B_SZV_1A!$AZ:$AZ,$D29,B_SZV_1A!$CI:$CI)</f>
        <v>0</v>
      </c>
    </row>
    <row r="30" spans="1:48" hidden="1" x14ac:dyDescent="0.3">
      <c r="A30" s="40">
        <v>431</v>
      </c>
      <c r="B30" s="222" t="s">
        <v>300</v>
      </c>
      <c r="C30" s="222" t="s">
        <v>301</v>
      </c>
      <c r="D30" s="222">
        <v>1922</v>
      </c>
      <c r="E30" s="222" t="s">
        <v>302</v>
      </c>
      <c r="F30" s="222" t="s">
        <v>303</v>
      </c>
      <c r="G30" s="35" t="str">
        <f t="shared" si="4"/>
        <v>Nincs rögzítve!</v>
      </c>
      <c r="I30" s="157">
        <f t="shared" si="5"/>
        <v>0</v>
      </c>
      <c r="J30" s="158">
        <f>SUMIF(B_SZV_1A!$F:$F,$C30,B_SZV_1A!$N:$N)</f>
        <v>0</v>
      </c>
      <c r="K30" s="158">
        <f>SUMIF(B_SZV_1A!$F:$F,$C30,B_SZV_1A!$O:$O)</f>
        <v>0</v>
      </c>
      <c r="L30" s="158">
        <f>SUMIF(B_SZV_1A!$F:$F,$C30,B_SZV_1A!$P:$P)</f>
        <v>0</v>
      </c>
      <c r="N30" s="158">
        <f>SUMIF(B_SZV_1A!$F:$F,$C30,B_SZV_1A!S:S)</f>
        <v>0</v>
      </c>
      <c r="O30" s="158">
        <f>SUMIF(B_SZV_1A!$F:$F,$C30,B_SZV_1A!T:T)</f>
        <v>0</v>
      </c>
      <c r="P30" s="158">
        <f>SUMIF(B_SZV_1A!$F:$F,$C30,B_SZV_1A!U:U)</f>
        <v>0</v>
      </c>
      <c r="Q30" s="158">
        <f>SUMIF(B_SZV_1A!$F:$F,$C30,B_SZV_1A!V:V)</f>
        <v>0</v>
      </c>
      <c r="R30" s="158">
        <f>SUMIF(B_SZV_1A!$F:$F,$C30,B_SZV_1A!W:W)</f>
        <v>0</v>
      </c>
      <c r="S30" s="158">
        <f>SUMIF(B_SZV_1A!$F:$F,$C30,B_SZV_1A!X:X)</f>
        <v>0</v>
      </c>
      <c r="T30" s="158">
        <f>SUMIF(B_SZV_1A!$F:$F,$C30,B_SZV_1A!Y:Y)</f>
        <v>0</v>
      </c>
      <c r="U30" s="158">
        <f>SUMIF(B_SZV_1A!$F:$F,$C30,B_SZV_1A!Z:Z)</f>
        <v>0</v>
      </c>
      <c r="V30" s="158">
        <f>SUMIF(B_SZV_1A!$F:$F,$C30,B_SZV_1A!AA:AA)</f>
        <v>0</v>
      </c>
      <c r="W30" s="158">
        <f>SUMIF(B_SZV_1A!$F:$F,$C30,B_SZV_1A!AB:AB)</f>
        <v>0</v>
      </c>
      <c r="X30" s="162">
        <f>SUMIF(B_SZV_1A!$F:$F,$C30,B_SZV_1A!AC:AC)</f>
        <v>0</v>
      </c>
      <c r="Y30" s="36">
        <f t="shared" si="6"/>
        <v>0</v>
      </c>
      <c r="AA30" s="172">
        <f>SUMIF(B_SZV_1A!$F:$F,$C30,B_SZV_1A!AG:AG)</f>
        <v>0</v>
      </c>
      <c r="AB30" s="172">
        <f>SUMIF(B_SZV_1A!$F:$F,$C30,B_SZV_1A!AH:AH)</f>
        <v>0</v>
      </c>
      <c r="AC30" s="172">
        <f>SUMIF(B_SZV_1A!$F:$F,$C30,B_SZV_1A!AI:AI)</f>
        <v>0</v>
      </c>
      <c r="AD30" s="172">
        <f>SUMIF(B_SZV_1A!$F:$F,$C30,B_SZV_1A!AJ:AJ)</f>
        <v>0</v>
      </c>
      <c r="AE30" s="172">
        <f>SUMIF(B_SZV_1A!$F:$F,$C30,B_SZV_1A!AK:AK)</f>
        <v>0</v>
      </c>
      <c r="AF30" s="172">
        <f>SUMIF(B_SZV_1A!$F:$F,$C30,B_SZV_1A!AL:AL)</f>
        <v>0</v>
      </c>
      <c r="AG30" s="172">
        <f>SUMIF(B_SZV_1A!$F:$F,$C30,B_SZV_1A!AM:AM)</f>
        <v>0</v>
      </c>
      <c r="AH30" s="172">
        <f>SUMIF(B_SZV_1A!$F:$F,$C30,B_SZV_1A!AN:AN)</f>
        <v>0</v>
      </c>
      <c r="AI30" s="172">
        <f>SUMIF(B_SZV_1A!$F:$F,$C30,B_SZV_1A!AO:AO)</f>
        <v>0</v>
      </c>
      <c r="AJ30" s="172">
        <f>SUMIF(B_SZV_1A!$F:$F,$C30,B_SZV_1A!AP:AP)</f>
        <v>0</v>
      </c>
      <c r="AK30" s="172">
        <f>SUMIF(B_SZV_1A!$F:$F,$C30,B_SZV_1A!AQ:AQ)</f>
        <v>0</v>
      </c>
      <c r="AL30" s="36">
        <f t="shared" si="7"/>
        <v>0</v>
      </c>
      <c r="AR30" s="21" t="e">
        <f>INDEX(B_SZV_1A!$G:$G,MATCH($C30,B_SZV_1A!$F:$F,0))</f>
        <v>#N/A</v>
      </c>
      <c r="AS30" s="21">
        <f>COUNTIF(B_SZV_1A!$AZ$3:$AZ$1499,$D30)</f>
        <v>0</v>
      </c>
      <c r="AT30" s="21">
        <f>SUMIF(B_SZV_1A!$AZ$3:$AZ$1499,$D30,B_SZV_1A!$CH$3:$CH$1499)</f>
        <v>0</v>
      </c>
      <c r="AU30" s="21">
        <f>SUMIF(B_SZV_1A!$AZ:$AZ,$D30,B_SZV_1A!$CI:$CI)</f>
        <v>0</v>
      </c>
      <c r="AV30" s="21">
        <f>SUMIF(B_SZV_1A!$AZ:$AZ,$D30,B_SZV_1A!$CI:$CI)</f>
        <v>0</v>
      </c>
    </row>
    <row r="31" spans="1:48" hidden="1" x14ac:dyDescent="0.3">
      <c r="A31" s="40">
        <v>432</v>
      </c>
      <c r="B31" s="222" t="s">
        <v>304</v>
      </c>
      <c r="C31" s="222" t="s">
        <v>305</v>
      </c>
      <c r="D31" s="222">
        <v>1923</v>
      </c>
      <c r="E31" s="222" t="s">
        <v>306</v>
      </c>
      <c r="F31" s="222" t="s">
        <v>307</v>
      </c>
      <c r="G31" s="35" t="str">
        <f t="shared" si="4"/>
        <v>Nincs rögzítve!</v>
      </c>
      <c r="I31" s="157">
        <f t="shared" si="5"/>
        <v>0</v>
      </c>
      <c r="J31" s="158">
        <f>SUMIF(B_SZV_1A!$F:$F,$C31,B_SZV_1A!$N:$N)</f>
        <v>0</v>
      </c>
      <c r="K31" s="158">
        <f>SUMIF(B_SZV_1A!$F:$F,$C31,B_SZV_1A!$O:$O)</f>
        <v>0</v>
      </c>
      <c r="L31" s="158">
        <f>SUMIF(B_SZV_1A!$F:$F,$C31,B_SZV_1A!$P:$P)</f>
        <v>0</v>
      </c>
      <c r="N31" s="158">
        <f>SUMIF(B_SZV_1A!$F:$F,$C31,B_SZV_1A!S:S)</f>
        <v>0</v>
      </c>
      <c r="O31" s="158">
        <f>SUMIF(B_SZV_1A!$F:$F,$C31,B_SZV_1A!T:T)</f>
        <v>0</v>
      </c>
      <c r="P31" s="158">
        <f>SUMIF(B_SZV_1A!$F:$F,$C31,B_SZV_1A!U:U)</f>
        <v>0</v>
      </c>
      <c r="Q31" s="158">
        <f>SUMIF(B_SZV_1A!$F:$F,$C31,B_SZV_1A!V:V)</f>
        <v>0</v>
      </c>
      <c r="R31" s="158">
        <f>SUMIF(B_SZV_1A!$F:$F,$C31,B_SZV_1A!W:W)</f>
        <v>0</v>
      </c>
      <c r="S31" s="158">
        <f>SUMIF(B_SZV_1A!$F:$F,$C31,B_SZV_1A!X:X)</f>
        <v>0</v>
      </c>
      <c r="T31" s="158">
        <f>SUMIF(B_SZV_1A!$F:$F,$C31,B_SZV_1A!Y:Y)</f>
        <v>0</v>
      </c>
      <c r="U31" s="158">
        <f>SUMIF(B_SZV_1A!$F:$F,$C31,B_SZV_1A!Z:Z)</f>
        <v>0</v>
      </c>
      <c r="V31" s="158">
        <f>SUMIF(B_SZV_1A!$F:$F,$C31,B_SZV_1A!AA:AA)</f>
        <v>0</v>
      </c>
      <c r="W31" s="158">
        <f>SUMIF(B_SZV_1A!$F:$F,$C31,B_SZV_1A!AB:AB)</f>
        <v>0</v>
      </c>
      <c r="X31" s="162">
        <f>SUMIF(B_SZV_1A!$F:$F,$C31,B_SZV_1A!AC:AC)</f>
        <v>0</v>
      </c>
      <c r="Y31" s="36">
        <f t="shared" si="6"/>
        <v>0</v>
      </c>
      <c r="AA31" s="172">
        <f>SUMIF(B_SZV_1A!$F:$F,$C31,B_SZV_1A!AG:AG)</f>
        <v>0</v>
      </c>
      <c r="AB31" s="172">
        <f>SUMIF(B_SZV_1A!$F:$F,$C31,B_SZV_1A!AH:AH)</f>
        <v>0</v>
      </c>
      <c r="AC31" s="172">
        <f>SUMIF(B_SZV_1A!$F:$F,$C31,B_SZV_1A!AI:AI)</f>
        <v>0</v>
      </c>
      <c r="AD31" s="172">
        <f>SUMIF(B_SZV_1A!$F:$F,$C31,B_SZV_1A!AJ:AJ)</f>
        <v>0</v>
      </c>
      <c r="AE31" s="172">
        <f>SUMIF(B_SZV_1A!$F:$F,$C31,B_SZV_1A!AK:AK)</f>
        <v>0</v>
      </c>
      <c r="AF31" s="172">
        <f>SUMIF(B_SZV_1A!$F:$F,$C31,B_SZV_1A!AL:AL)</f>
        <v>0</v>
      </c>
      <c r="AG31" s="172">
        <f>SUMIF(B_SZV_1A!$F:$F,$C31,B_SZV_1A!AM:AM)</f>
        <v>0</v>
      </c>
      <c r="AH31" s="172">
        <f>SUMIF(B_SZV_1A!$F:$F,$C31,B_SZV_1A!AN:AN)</f>
        <v>0</v>
      </c>
      <c r="AI31" s="172">
        <f>SUMIF(B_SZV_1A!$F:$F,$C31,B_SZV_1A!AO:AO)</f>
        <v>0</v>
      </c>
      <c r="AJ31" s="172">
        <f>SUMIF(B_SZV_1A!$F:$F,$C31,B_SZV_1A!AP:AP)</f>
        <v>0</v>
      </c>
      <c r="AK31" s="172">
        <f>SUMIF(B_SZV_1A!$F:$F,$C31,B_SZV_1A!AQ:AQ)</f>
        <v>0</v>
      </c>
      <c r="AL31" s="36">
        <f t="shared" si="7"/>
        <v>0</v>
      </c>
      <c r="AR31" s="21" t="e">
        <f>INDEX(B_SZV_1A!$G:$G,MATCH($C31,B_SZV_1A!$F:$F,0))</f>
        <v>#N/A</v>
      </c>
      <c r="AS31" s="21">
        <f>COUNTIF(B_SZV_1A!$AZ$3:$AZ$1499,$D31)</f>
        <v>0</v>
      </c>
      <c r="AT31" s="21">
        <f>SUMIF(B_SZV_1A!$AZ$3:$AZ$1499,$D31,B_SZV_1A!$CH$3:$CH$1499)</f>
        <v>0</v>
      </c>
      <c r="AU31" s="21">
        <f>SUMIF(B_SZV_1A!$AZ:$AZ,$D31,B_SZV_1A!$CI:$CI)</f>
        <v>0</v>
      </c>
      <c r="AV31" s="21">
        <f>SUMIF(B_SZV_1A!$AZ:$AZ,$D31,B_SZV_1A!$CI:$CI)</f>
        <v>0</v>
      </c>
    </row>
    <row r="32" spans="1:48" hidden="1" x14ac:dyDescent="0.3">
      <c r="A32" s="40">
        <v>433</v>
      </c>
      <c r="B32" s="222" t="s">
        <v>308</v>
      </c>
      <c r="C32" s="222" t="s">
        <v>309</v>
      </c>
      <c r="D32" s="222">
        <v>1924</v>
      </c>
      <c r="E32" s="222" t="s">
        <v>222</v>
      </c>
      <c r="F32" s="222" t="s">
        <v>310</v>
      </c>
      <c r="G32" s="35" t="str">
        <f t="shared" si="4"/>
        <v>Nincs rögzítve!</v>
      </c>
      <c r="I32" s="157">
        <f t="shared" si="5"/>
        <v>0</v>
      </c>
      <c r="J32" s="158">
        <f>SUMIF(B_SZV_1A!$F:$F,$C32,B_SZV_1A!$N:$N)</f>
        <v>0</v>
      </c>
      <c r="K32" s="158">
        <f>SUMIF(B_SZV_1A!$F:$F,$C32,B_SZV_1A!$O:$O)</f>
        <v>0</v>
      </c>
      <c r="L32" s="158">
        <f>SUMIF(B_SZV_1A!$F:$F,$C32,B_SZV_1A!$P:$P)</f>
        <v>0</v>
      </c>
      <c r="N32" s="158">
        <f>SUMIF(B_SZV_1A!$F:$F,$C32,B_SZV_1A!S:S)</f>
        <v>0</v>
      </c>
      <c r="O32" s="158">
        <f>SUMIF(B_SZV_1A!$F:$F,$C32,B_SZV_1A!T:T)</f>
        <v>0</v>
      </c>
      <c r="P32" s="158">
        <f>SUMIF(B_SZV_1A!$F:$F,$C32,B_SZV_1A!U:U)</f>
        <v>0</v>
      </c>
      <c r="Q32" s="158">
        <f>SUMIF(B_SZV_1A!$F:$F,$C32,B_SZV_1A!V:V)</f>
        <v>0</v>
      </c>
      <c r="R32" s="158">
        <f>SUMIF(B_SZV_1A!$F:$F,$C32,B_SZV_1A!W:W)</f>
        <v>0</v>
      </c>
      <c r="S32" s="158">
        <f>SUMIF(B_SZV_1A!$F:$F,$C32,B_SZV_1A!X:X)</f>
        <v>0</v>
      </c>
      <c r="T32" s="158">
        <f>SUMIF(B_SZV_1A!$F:$F,$C32,B_SZV_1A!Y:Y)</f>
        <v>0</v>
      </c>
      <c r="U32" s="158">
        <f>SUMIF(B_SZV_1A!$F:$F,$C32,B_SZV_1A!Z:Z)</f>
        <v>0</v>
      </c>
      <c r="V32" s="158">
        <f>SUMIF(B_SZV_1A!$F:$F,$C32,B_SZV_1A!AA:AA)</f>
        <v>0</v>
      </c>
      <c r="W32" s="158">
        <f>SUMIF(B_SZV_1A!$F:$F,$C32,B_SZV_1A!AB:AB)</f>
        <v>0</v>
      </c>
      <c r="X32" s="162">
        <f>SUMIF(B_SZV_1A!$F:$F,$C32,B_SZV_1A!AC:AC)</f>
        <v>0</v>
      </c>
      <c r="Y32" s="36">
        <f t="shared" si="6"/>
        <v>0</v>
      </c>
      <c r="AA32" s="172">
        <f>SUMIF(B_SZV_1A!$F:$F,$C32,B_SZV_1A!AG:AG)</f>
        <v>0</v>
      </c>
      <c r="AB32" s="172">
        <f>SUMIF(B_SZV_1A!$F:$F,$C32,B_SZV_1A!AH:AH)</f>
        <v>0</v>
      </c>
      <c r="AC32" s="172">
        <f>SUMIF(B_SZV_1A!$F:$F,$C32,B_SZV_1A!AI:AI)</f>
        <v>0</v>
      </c>
      <c r="AD32" s="172">
        <f>SUMIF(B_SZV_1A!$F:$F,$C32,B_SZV_1A!AJ:AJ)</f>
        <v>0</v>
      </c>
      <c r="AE32" s="172">
        <f>SUMIF(B_SZV_1A!$F:$F,$C32,B_SZV_1A!AK:AK)</f>
        <v>0</v>
      </c>
      <c r="AF32" s="172">
        <f>SUMIF(B_SZV_1A!$F:$F,$C32,B_SZV_1A!AL:AL)</f>
        <v>0</v>
      </c>
      <c r="AG32" s="172">
        <f>SUMIF(B_SZV_1A!$F:$F,$C32,B_SZV_1A!AM:AM)</f>
        <v>0</v>
      </c>
      <c r="AH32" s="172">
        <f>SUMIF(B_SZV_1A!$F:$F,$C32,B_SZV_1A!AN:AN)</f>
        <v>0</v>
      </c>
      <c r="AI32" s="172">
        <f>SUMIF(B_SZV_1A!$F:$F,$C32,B_SZV_1A!AO:AO)</f>
        <v>0</v>
      </c>
      <c r="AJ32" s="172">
        <f>SUMIF(B_SZV_1A!$F:$F,$C32,B_SZV_1A!AP:AP)</f>
        <v>0</v>
      </c>
      <c r="AK32" s="172">
        <f>SUMIF(B_SZV_1A!$F:$F,$C32,B_SZV_1A!AQ:AQ)</f>
        <v>0</v>
      </c>
      <c r="AL32" s="36">
        <f t="shared" si="7"/>
        <v>0</v>
      </c>
      <c r="AR32" s="21" t="e">
        <f>INDEX(B_SZV_1A!$G:$G,MATCH($C32,B_SZV_1A!$F:$F,0))</f>
        <v>#N/A</v>
      </c>
      <c r="AS32" s="21">
        <f>COUNTIF(B_SZV_1A!$AZ$3:$AZ$1499,$D32)</f>
        <v>0</v>
      </c>
      <c r="AT32" s="21">
        <f>SUMIF(B_SZV_1A!$AZ$3:$AZ$1499,$D32,B_SZV_1A!$CH$3:$CH$1499)</f>
        <v>0</v>
      </c>
      <c r="AU32" s="21">
        <f>SUMIF(B_SZV_1A!$AZ:$AZ,$D32,B_SZV_1A!$CI:$CI)</f>
        <v>0</v>
      </c>
      <c r="AV32" s="21">
        <f>SUMIF(B_SZV_1A!$AZ:$AZ,$D32,B_SZV_1A!$CI:$CI)</f>
        <v>0</v>
      </c>
    </row>
    <row r="33" spans="1:48" hidden="1" x14ac:dyDescent="0.3">
      <c r="A33" s="40">
        <v>434</v>
      </c>
      <c r="B33" s="222" t="s">
        <v>311</v>
      </c>
      <c r="C33" s="222" t="s">
        <v>312</v>
      </c>
      <c r="D33" s="222">
        <v>1925</v>
      </c>
      <c r="E33" s="222" t="s">
        <v>222</v>
      </c>
      <c r="F33" s="222" t="s">
        <v>313</v>
      </c>
      <c r="G33" s="35" t="str">
        <f t="shared" si="4"/>
        <v>Nincs rögzítve!</v>
      </c>
      <c r="I33" s="157">
        <f t="shared" si="5"/>
        <v>0</v>
      </c>
      <c r="J33" s="158">
        <f>SUMIF(B_SZV_1A!$F:$F,$C33,B_SZV_1A!$N:$N)</f>
        <v>0</v>
      </c>
      <c r="K33" s="158">
        <f>SUMIF(B_SZV_1A!$F:$F,$C33,B_SZV_1A!$O:$O)</f>
        <v>0</v>
      </c>
      <c r="L33" s="158">
        <f>SUMIF(B_SZV_1A!$F:$F,$C33,B_SZV_1A!$P:$P)</f>
        <v>0</v>
      </c>
      <c r="N33" s="158">
        <f>SUMIF(B_SZV_1A!$F:$F,$C33,B_SZV_1A!S:S)</f>
        <v>0</v>
      </c>
      <c r="O33" s="158">
        <f>SUMIF(B_SZV_1A!$F:$F,$C33,B_SZV_1A!T:T)</f>
        <v>0</v>
      </c>
      <c r="P33" s="158">
        <f>SUMIF(B_SZV_1A!$F:$F,$C33,B_SZV_1A!U:U)</f>
        <v>0</v>
      </c>
      <c r="Q33" s="158">
        <f>SUMIF(B_SZV_1A!$F:$F,$C33,B_SZV_1A!V:V)</f>
        <v>0</v>
      </c>
      <c r="R33" s="158">
        <f>SUMIF(B_SZV_1A!$F:$F,$C33,B_SZV_1A!W:W)</f>
        <v>0</v>
      </c>
      <c r="S33" s="158">
        <f>SUMIF(B_SZV_1A!$F:$F,$C33,B_SZV_1A!X:X)</f>
        <v>0</v>
      </c>
      <c r="T33" s="158">
        <f>SUMIF(B_SZV_1A!$F:$F,$C33,B_SZV_1A!Y:Y)</f>
        <v>0</v>
      </c>
      <c r="U33" s="158">
        <f>SUMIF(B_SZV_1A!$F:$F,$C33,B_SZV_1A!Z:Z)</f>
        <v>0</v>
      </c>
      <c r="V33" s="158">
        <f>SUMIF(B_SZV_1A!$F:$F,$C33,B_SZV_1A!AA:AA)</f>
        <v>0</v>
      </c>
      <c r="W33" s="158">
        <f>SUMIF(B_SZV_1A!$F:$F,$C33,B_SZV_1A!AB:AB)</f>
        <v>0</v>
      </c>
      <c r="X33" s="162">
        <f>SUMIF(B_SZV_1A!$F:$F,$C33,B_SZV_1A!AC:AC)</f>
        <v>0</v>
      </c>
      <c r="Y33" s="36">
        <f t="shared" si="6"/>
        <v>0</v>
      </c>
      <c r="AA33" s="172">
        <f>SUMIF(B_SZV_1A!$F:$F,$C33,B_SZV_1A!AG:AG)</f>
        <v>0</v>
      </c>
      <c r="AB33" s="172">
        <f>SUMIF(B_SZV_1A!$F:$F,$C33,B_SZV_1A!AH:AH)</f>
        <v>0</v>
      </c>
      <c r="AC33" s="172">
        <f>SUMIF(B_SZV_1A!$F:$F,$C33,B_SZV_1A!AI:AI)</f>
        <v>0</v>
      </c>
      <c r="AD33" s="172">
        <f>SUMIF(B_SZV_1A!$F:$F,$C33,B_SZV_1A!AJ:AJ)</f>
        <v>0</v>
      </c>
      <c r="AE33" s="172">
        <f>SUMIF(B_SZV_1A!$F:$F,$C33,B_SZV_1A!AK:AK)</f>
        <v>0</v>
      </c>
      <c r="AF33" s="172">
        <f>SUMIF(B_SZV_1A!$F:$F,$C33,B_SZV_1A!AL:AL)</f>
        <v>0</v>
      </c>
      <c r="AG33" s="172">
        <f>SUMIF(B_SZV_1A!$F:$F,$C33,B_SZV_1A!AM:AM)</f>
        <v>0</v>
      </c>
      <c r="AH33" s="172">
        <f>SUMIF(B_SZV_1A!$F:$F,$C33,B_SZV_1A!AN:AN)</f>
        <v>0</v>
      </c>
      <c r="AI33" s="172">
        <f>SUMIF(B_SZV_1A!$F:$F,$C33,B_SZV_1A!AO:AO)</f>
        <v>0</v>
      </c>
      <c r="AJ33" s="172">
        <f>SUMIF(B_SZV_1A!$F:$F,$C33,B_SZV_1A!AP:AP)</f>
        <v>0</v>
      </c>
      <c r="AK33" s="172">
        <f>SUMIF(B_SZV_1A!$F:$F,$C33,B_SZV_1A!AQ:AQ)</f>
        <v>0</v>
      </c>
      <c r="AL33" s="36">
        <f t="shared" si="7"/>
        <v>0</v>
      </c>
      <c r="AR33" s="21" t="e">
        <f>INDEX(B_SZV_1A!$G:$G,MATCH($C33,B_SZV_1A!$F:$F,0))</f>
        <v>#N/A</v>
      </c>
      <c r="AS33" s="21">
        <f>COUNTIF(B_SZV_1A!$AZ$3:$AZ$1499,$D33)</f>
        <v>0</v>
      </c>
      <c r="AT33" s="21">
        <f>SUMIF(B_SZV_1A!$AZ$3:$AZ$1499,$D33,B_SZV_1A!$CH$3:$CH$1499)</f>
        <v>0</v>
      </c>
      <c r="AU33" s="21">
        <f>SUMIF(B_SZV_1A!$AZ:$AZ,$D33,B_SZV_1A!$CI:$CI)</f>
        <v>0</v>
      </c>
      <c r="AV33" s="21">
        <f>SUMIF(B_SZV_1A!$AZ:$AZ,$D33,B_SZV_1A!$CI:$CI)</f>
        <v>0</v>
      </c>
    </row>
    <row r="34" spans="1:48" hidden="1" x14ac:dyDescent="0.3">
      <c r="A34" s="40">
        <v>435</v>
      </c>
      <c r="B34" s="222" t="s">
        <v>314</v>
      </c>
      <c r="C34" s="222" t="s">
        <v>315</v>
      </c>
      <c r="D34" s="222">
        <v>1926</v>
      </c>
      <c r="E34" s="222" t="s">
        <v>222</v>
      </c>
      <c r="F34" s="222" t="s">
        <v>316</v>
      </c>
      <c r="G34" s="35" t="str">
        <f t="shared" si="4"/>
        <v>Nincs rögzítve!</v>
      </c>
      <c r="I34" s="157">
        <f t="shared" si="5"/>
        <v>0</v>
      </c>
      <c r="J34" s="158">
        <f>SUMIF(B_SZV_1A!$F:$F,$C34,B_SZV_1A!$N:$N)</f>
        <v>0</v>
      </c>
      <c r="K34" s="158">
        <f>SUMIF(B_SZV_1A!$F:$F,$C34,B_SZV_1A!$O:$O)</f>
        <v>0</v>
      </c>
      <c r="L34" s="158">
        <f>SUMIF(B_SZV_1A!$F:$F,$C34,B_SZV_1A!$P:$P)</f>
        <v>0</v>
      </c>
      <c r="N34" s="158">
        <f>SUMIF(B_SZV_1A!$F:$F,$C34,B_SZV_1A!S:S)</f>
        <v>0</v>
      </c>
      <c r="O34" s="158">
        <f>SUMIF(B_SZV_1A!$F:$F,$C34,B_SZV_1A!T:T)</f>
        <v>0</v>
      </c>
      <c r="P34" s="158">
        <f>SUMIF(B_SZV_1A!$F:$F,$C34,B_SZV_1A!U:U)</f>
        <v>0</v>
      </c>
      <c r="Q34" s="158">
        <f>SUMIF(B_SZV_1A!$F:$F,$C34,B_SZV_1A!V:V)</f>
        <v>0</v>
      </c>
      <c r="R34" s="158">
        <f>SUMIF(B_SZV_1A!$F:$F,$C34,B_SZV_1A!W:W)</f>
        <v>0</v>
      </c>
      <c r="S34" s="158">
        <f>SUMIF(B_SZV_1A!$F:$F,$C34,B_SZV_1A!X:X)</f>
        <v>0</v>
      </c>
      <c r="T34" s="158">
        <f>SUMIF(B_SZV_1A!$F:$F,$C34,B_SZV_1A!Y:Y)</f>
        <v>0</v>
      </c>
      <c r="U34" s="158">
        <f>SUMIF(B_SZV_1A!$F:$F,$C34,B_SZV_1A!Z:Z)</f>
        <v>0</v>
      </c>
      <c r="V34" s="158">
        <f>SUMIF(B_SZV_1A!$F:$F,$C34,B_SZV_1A!AA:AA)</f>
        <v>0</v>
      </c>
      <c r="W34" s="158">
        <f>SUMIF(B_SZV_1A!$F:$F,$C34,B_SZV_1A!AB:AB)</f>
        <v>0</v>
      </c>
      <c r="X34" s="162">
        <f>SUMIF(B_SZV_1A!$F:$F,$C34,B_SZV_1A!AC:AC)</f>
        <v>0</v>
      </c>
      <c r="Y34" s="36">
        <f t="shared" si="6"/>
        <v>0</v>
      </c>
      <c r="AA34" s="172">
        <f>SUMIF(B_SZV_1A!$F:$F,$C34,B_SZV_1A!AG:AG)</f>
        <v>0</v>
      </c>
      <c r="AB34" s="172">
        <f>SUMIF(B_SZV_1A!$F:$F,$C34,B_SZV_1A!AH:AH)</f>
        <v>0</v>
      </c>
      <c r="AC34" s="172">
        <f>SUMIF(B_SZV_1A!$F:$F,$C34,B_SZV_1A!AI:AI)</f>
        <v>0</v>
      </c>
      <c r="AD34" s="172">
        <f>SUMIF(B_SZV_1A!$F:$F,$C34,B_SZV_1A!AJ:AJ)</f>
        <v>0</v>
      </c>
      <c r="AE34" s="172">
        <f>SUMIF(B_SZV_1A!$F:$F,$C34,B_SZV_1A!AK:AK)</f>
        <v>0</v>
      </c>
      <c r="AF34" s="172">
        <f>SUMIF(B_SZV_1A!$F:$F,$C34,B_SZV_1A!AL:AL)</f>
        <v>0</v>
      </c>
      <c r="AG34" s="172">
        <f>SUMIF(B_SZV_1A!$F:$F,$C34,B_SZV_1A!AM:AM)</f>
        <v>0</v>
      </c>
      <c r="AH34" s="172">
        <f>SUMIF(B_SZV_1A!$F:$F,$C34,B_SZV_1A!AN:AN)</f>
        <v>0</v>
      </c>
      <c r="AI34" s="172">
        <f>SUMIF(B_SZV_1A!$F:$F,$C34,B_SZV_1A!AO:AO)</f>
        <v>0</v>
      </c>
      <c r="AJ34" s="172">
        <f>SUMIF(B_SZV_1A!$F:$F,$C34,B_SZV_1A!AP:AP)</f>
        <v>0</v>
      </c>
      <c r="AK34" s="172">
        <f>SUMIF(B_SZV_1A!$F:$F,$C34,B_SZV_1A!AQ:AQ)</f>
        <v>0</v>
      </c>
      <c r="AL34" s="36">
        <f t="shared" si="7"/>
        <v>0</v>
      </c>
      <c r="AR34" s="21" t="e">
        <f>INDEX(B_SZV_1A!$G:$G,MATCH($C34,B_SZV_1A!$F:$F,0))</f>
        <v>#N/A</v>
      </c>
      <c r="AS34" s="21">
        <f>COUNTIF(B_SZV_1A!$AZ$3:$AZ$1499,$D34)</f>
        <v>0</v>
      </c>
      <c r="AT34" s="21">
        <f>SUMIF(B_SZV_1A!$AZ$3:$AZ$1499,$D34,B_SZV_1A!$CH$3:$CH$1499)</f>
        <v>0</v>
      </c>
      <c r="AU34" s="21">
        <f>SUMIF(B_SZV_1A!$AZ:$AZ,$D34,B_SZV_1A!$CI:$CI)</f>
        <v>0</v>
      </c>
      <c r="AV34" s="21">
        <f>SUMIF(B_SZV_1A!$AZ:$AZ,$D34,B_SZV_1A!$CI:$CI)</f>
        <v>0</v>
      </c>
    </row>
    <row r="35" spans="1:48" hidden="1" x14ac:dyDescent="0.3">
      <c r="A35" s="40">
        <v>1134</v>
      </c>
      <c r="B35" s="222" t="s">
        <v>317</v>
      </c>
      <c r="C35" s="222" t="s">
        <v>318</v>
      </c>
      <c r="D35" s="222">
        <v>2643</v>
      </c>
      <c r="E35" s="222" t="s">
        <v>145</v>
      </c>
      <c r="F35" s="222" t="s">
        <v>145</v>
      </c>
      <c r="G35" s="35" t="str">
        <f t="shared" si="4"/>
        <v>Nincs rögzítve!</v>
      </c>
      <c r="I35" s="157">
        <f t="shared" si="5"/>
        <v>0</v>
      </c>
      <c r="J35" s="158">
        <f>SUMIF(B_SZV_1A!$F:$F,$C35,B_SZV_1A!$N:$N)</f>
        <v>0</v>
      </c>
      <c r="K35" s="158">
        <f>SUMIF(B_SZV_1A!$F:$F,$C35,B_SZV_1A!$O:$O)</f>
        <v>0</v>
      </c>
      <c r="L35" s="158">
        <f>SUMIF(B_SZV_1A!$F:$F,$C35,B_SZV_1A!$P:$P)</f>
        <v>0</v>
      </c>
      <c r="N35" s="158">
        <f>SUMIF(B_SZV_1A!$F:$F,$C35,B_SZV_1A!S:S)</f>
        <v>0</v>
      </c>
      <c r="O35" s="158">
        <f>SUMIF(B_SZV_1A!$F:$F,$C35,B_SZV_1A!T:T)</f>
        <v>0</v>
      </c>
      <c r="P35" s="158">
        <f>SUMIF(B_SZV_1A!$F:$F,$C35,B_SZV_1A!U:U)</f>
        <v>0</v>
      </c>
      <c r="Q35" s="158">
        <f>SUMIF(B_SZV_1A!$F:$F,$C35,B_SZV_1A!V:V)</f>
        <v>0</v>
      </c>
      <c r="R35" s="158">
        <f>SUMIF(B_SZV_1A!$F:$F,$C35,B_SZV_1A!W:W)</f>
        <v>0</v>
      </c>
      <c r="S35" s="158">
        <f>SUMIF(B_SZV_1A!$F:$F,$C35,B_SZV_1A!X:X)</f>
        <v>0</v>
      </c>
      <c r="T35" s="158">
        <f>SUMIF(B_SZV_1A!$F:$F,$C35,B_SZV_1A!Y:Y)</f>
        <v>0</v>
      </c>
      <c r="U35" s="158">
        <f>SUMIF(B_SZV_1A!$F:$F,$C35,B_SZV_1A!Z:Z)</f>
        <v>0</v>
      </c>
      <c r="V35" s="158">
        <f>SUMIF(B_SZV_1A!$F:$F,$C35,B_SZV_1A!AA:AA)</f>
        <v>0</v>
      </c>
      <c r="W35" s="158">
        <f>SUMIF(B_SZV_1A!$F:$F,$C35,B_SZV_1A!AB:AB)</f>
        <v>0</v>
      </c>
      <c r="X35" s="162">
        <f>SUMIF(B_SZV_1A!$F:$F,$C35,B_SZV_1A!AC:AC)</f>
        <v>0</v>
      </c>
      <c r="Y35" s="36">
        <f t="shared" si="6"/>
        <v>0</v>
      </c>
      <c r="AA35" s="172">
        <f>SUMIF(B_SZV_1A!$F:$F,$C35,B_SZV_1A!AG:AG)</f>
        <v>0</v>
      </c>
      <c r="AB35" s="172">
        <f>SUMIF(B_SZV_1A!$F:$F,$C35,B_SZV_1A!AH:AH)</f>
        <v>0</v>
      </c>
      <c r="AC35" s="172">
        <f>SUMIF(B_SZV_1A!$F:$F,$C35,B_SZV_1A!AI:AI)</f>
        <v>0</v>
      </c>
      <c r="AD35" s="172">
        <f>SUMIF(B_SZV_1A!$F:$F,$C35,B_SZV_1A!AJ:AJ)</f>
        <v>0</v>
      </c>
      <c r="AE35" s="172">
        <f>SUMIF(B_SZV_1A!$F:$F,$C35,B_SZV_1A!AK:AK)</f>
        <v>0</v>
      </c>
      <c r="AF35" s="172">
        <f>SUMIF(B_SZV_1A!$F:$F,$C35,B_SZV_1A!AL:AL)</f>
        <v>0</v>
      </c>
      <c r="AG35" s="172">
        <f>SUMIF(B_SZV_1A!$F:$F,$C35,B_SZV_1A!AM:AM)</f>
        <v>0</v>
      </c>
      <c r="AH35" s="172">
        <f>SUMIF(B_SZV_1A!$F:$F,$C35,B_SZV_1A!AN:AN)</f>
        <v>0</v>
      </c>
      <c r="AI35" s="172">
        <f>SUMIF(B_SZV_1A!$F:$F,$C35,B_SZV_1A!AO:AO)</f>
        <v>0</v>
      </c>
      <c r="AJ35" s="172">
        <f>SUMIF(B_SZV_1A!$F:$F,$C35,B_SZV_1A!AP:AP)</f>
        <v>0</v>
      </c>
      <c r="AK35" s="172">
        <f>SUMIF(B_SZV_1A!$F:$F,$C35,B_SZV_1A!AQ:AQ)</f>
        <v>0</v>
      </c>
      <c r="AL35" s="36">
        <f t="shared" si="7"/>
        <v>0</v>
      </c>
      <c r="AR35" s="21" t="e">
        <f>INDEX(B_SZV_1A!$G:$G,MATCH($C35,B_SZV_1A!$F:$F,0))</f>
        <v>#N/A</v>
      </c>
      <c r="AS35" s="21">
        <f>COUNTIF(B_SZV_1A!$AZ$3:$AZ$1499,$D35)</f>
        <v>0</v>
      </c>
      <c r="AT35" s="21">
        <f>SUMIF(B_SZV_1A!$AZ$3:$AZ$1499,$D35,B_SZV_1A!$CH$3:$CH$1499)</f>
        <v>0</v>
      </c>
      <c r="AU35" s="21">
        <f>SUMIF(B_SZV_1A!$AZ:$AZ,$D35,B_SZV_1A!$CI:$CI)</f>
        <v>0</v>
      </c>
      <c r="AV35" s="21">
        <f>SUMIF(B_SZV_1A!$AZ:$AZ,$D35,B_SZV_1A!$CI:$CI)</f>
        <v>0</v>
      </c>
    </row>
    <row r="36" spans="1:48" hidden="1" x14ac:dyDescent="0.3">
      <c r="A36" s="40">
        <v>1163</v>
      </c>
      <c r="B36" s="222" t="s">
        <v>319</v>
      </c>
      <c r="C36" s="222" t="s">
        <v>320</v>
      </c>
      <c r="D36" s="222">
        <v>2670</v>
      </c>
      <c r="E36" s="222" t="s">
        <v>321</v>
      </c>
      <c r="F36" s="222" t="s">
        <v>322</v>
      </c>
      <c r="G36" s="35" t="str">
        <f t="shared" si="4"/>
        <v>Nincs rögzítve!</v>
      </c>
      <c r="I36" s="157">
        <f t="shared" si="5"/>
        <v>0</v>
      </c>
      <c r="J36" s="158">
        <f>SUMIF(B_SZV_1A!$F:$F,$C36,B_SZV_1A!$N:$N)</f>
        <v>0</v>
      </c>
      <c r="K36" s="158">
        <f>SUMIF(B_SZV_1A!$F:$F,$C36,B_SZV_1A!$O:$O)</f>
        <v>0</v>
      </c>
      <c r="L36" s="158">
        <f>SUMIF(B_SZV_1A!$F:$F,$C36,B_SZV_1A!$P:$P)</f>
        <v>0</v>
      </c>
      <c r="N36" s="158">
        <f>SUMIF(B_SZV_1A!$F:$F,$C36,B_SZV_1A!S:S)</f>
        <v>0</v>
      </c>
      <c r="O36" s="158">
        <f>SUMIF(B_SZV_1A!$F:$F,$C36,B_SZV_1A!T:T)</f>
        <v>0</v>
      </c>
      <c r="P36" s="158">
        <f>SUMIF(B_SZV_1A!$F:$F,$C36,B_SZV_1A!U:U)</f>
        <v>0</v>
      </c>
      <c r="Q36" s="158">
        <f>SUMIF(B_SZV_1A!$F:$F,$C36,B_SZV_1A!V:V)</f>
        <v>0</v>
      </c>
      <c r="R36" s="158">
        <f>SUMIF(B_SZV_1A!$F:$F,$C36,B_SZV_1A!W:W)</f>
        <v>0</v>
      </c>
      <c r="S36" s="158">
        <f>SUMIF(B_SZV_1A!$F:$F,$C36,B_SZV_1A!X:X)</f>
        <v>0</v>
      </c>
      <c r="T36" s="158">
        <f>SUMIF(B_SZV_1A!$F:$F,$C36,B_SZV_1A!Y:Y)</f>
        <v>0</v>
      </c>
      <c r="U36" s="158">
        <f>SUMIF(B_SZV_1A!$F:$F,$C36,B_SZV_1A!Z:Z)</f>
        <v>0</v>
      </c>
      <c r="V36" s="158">
        <f>SUMIF(B_SZV_1A!$F:$F,$C36,B_SZV_1A!AA:AA)</f>
        <v>0</v>
      </c>
      <c r="W36" s="158">
        <f>SUMIF(B_SZV_1A!$F:$F,$C36,B_SZV_1A!AB:AB)</f>
        <v>0</v>
      </c>
      <c r="X36" s="162">
        <f>SUMIF(B_SZV_1A!$F:$F,$C36,B_SZV_1A!AC:AC)</f>
        <v>0</v>
      </c>
      <c r="Y36" s="36">
        <f t="shared" si="6"/>
        <v>0</v>
      </c>
      <c r="AA36" s="172">
        <f>SUMIF(B_SZV_1A!$F:$F,$C36,B_SZV_1A!AG:AG)</f>
        <v>0</v>
      </c>
      <c r="AB36" s="172">
        <f>SUMIF(B_SZV_1A!$F:$F,$C36,B_SZV_1A!AH:AH)</f>
        <v>0</v>
      </c>
      <c r="AC36" s="172">
        <f>SUMIF(B_SZV_1A!$F:$F,$C36,B_SZV_1A!AI:AI)</f>
        <v>0</v>
      </c>
      <c r="AD36" s="172">
        <f>SUMIF(B_SZV_1A!$F:$F,$C36,B_SZV_1A!AJ:AJ)</f>
        <v>0</v>
      </c>
      <c r="AE36" s="172">
        <f>SUMIF(B_SZV_1A!$F:$F,$C36,B_SZV_1A!AK:AK)</f>
        <v>0</v>
      </c>
      <c r="AF36" s="172">
        <f>SUMIF(B_SZV_1A!$F:$F,$C36,B_SZV_1A!AL:AL)</f>
        <v>0</v>
      </c>
      <c r="AG36" s="172">
        <f>SUMIF(B_SZV_1A!$F:$F,$C36,B_SZV_1A!AM:AM)</f>
        <v>0</v>
      </c>
      <c r="AH36" s="172">
        <f>SUMIF(B_SZV_1A!$F:$F,$C36,B_SZV_1A!AN:AN)</f>
        <v>0</v>
      </c>
      <c r="AI36" s="172">
        <f>SUMIF(B_SZV_1A!$F:$F,$C36,B_SZV_1A!AO:AO)</f>
        <v>0</v>
      </c>
      <c r="AJ36" s="172">
        <f>SUMIF(B_SZV_1A!$F:$F,$C36,B_SZV_1A!AP:AP)</f>
        <v>0</v>
      </c>
      <c r="AK36" s="172">
        <f>SUMIF(B_SZV_1A!$F:$F,$C36,B_SZV_1A!AQ:AQ)</f>
        <v>0</v>
      </c>
      <c r="AL36" s="36">
        <f t="shared" si="7"/>
        <v>0</v>
      </c>
      <c r="AR36" s="21" t="e">
        <f>INDEX(B_SZV_1A!$G:$G,MATCH($C36,B_SZV_1A!$F:$F,0))</f>
        <v>#N/A</v>
      </c>
      <c r="AS36" s="21">
        <f>COUNTIF(B_SZV_1A!$AZ$3:$AZ$1499,$D36)</f>
        <v>0</v>
      </c>
      <c r="AT36" s="21">
        <f>SUMIF(B_SZV_1A!$AZ$3:$AZ$1499,$D36,B_SZV_1A!$CH$3:$CH$1499)</f>
        <v>0</v>
      </c>
      <c r="AU36" s="21">
        <f>SUMIF(B_SZV_1A!$AZ:$AZ,$D36,B_SZV_1A!$CI:$CI)</f>
        <v>0</v>
      </c>
      <c r="AV36" s="21">
        <f>SUMIF(B_SZV_1A!$AZ:$AZ,$D36,B_SZV_1A!$CI:$CI)</f>
        <v>0</v>
      </c>
    </row>
    <row r="37" spans="1:48" hidden="1" x14ac:dyDescent="0.3">
      <c r="A37" s="40">
        <v>1164</v>
      </c>
      <c r="B37" s="222" t="s">
        <v>323</v>
      </c>
      <c r="C37" s="222" t="s">
        <v>324</v>
      </c>
      <c r="D37" s="222">
        <v>2671</v>
      </c>
      <c r="E37" s="222" t="s">
        <v>145</v>
      </c>
      <c r="F37" s="222" t="s">
        <v>145</v>
      </c>
      <c r="G37" s="35" t="str">
        <f t="shared" si="4"/>
        <v>Nincs rögzítve!</v>
      </c>
      <c r="I37" s="157">
        <f t="shared" si="5"/>
        <v>0</v>
      </c>
      <c r="J37" s="158">
        <f>SUMIF(B_SZV_1A!$F:$F,$C37,B_SZV_1A!$N:$N)</f>
        <v>0</v>
      </c>
      <c r="K37" s="158">
        <f>SUMIF(B_SZV_1A!$F:$F,$C37,B_SZV_1A!$O:$O)</f>
        <v>0</v>
      </c>
      <c r="L37" s="158">
        <f>SUMIF(B_SZV_1A!$F:$F,$C37,B_SZV_1A!$P:$P)</f>
        <v>0</v>
      </c>
      <c r="N37" s="158">
        <f>SUMIF(B_SZV_1A!$F:$F,$C37,B_SZV_1A!S:S)</f>
        <v>0</v>
      </c>
      <c r="O37" s="158">
        <f>SUMIF(B_SZV_1A!$F:$F,$C37,B_SZV_1A!T:T)</f>
        <v>0</v>
      </c>
      <c r="P37" s="158">
        <f>SUMIF(B_SZV_1A!$F:$F,$C37,B_SZV_1A!U:U)</f>
        <v>0</v>
      </c>
      <c r="Q37" s="158">
        <f>SUMIF(B_SZV_1A!$F:$F,$C37,B_SZV_1A!V:V)</f>
        <v>0</v>
      </c>
      <c r="R37" s="158">
        <f>SUMIF(B_SZV_1A!$F:$F,$C37,B_SZV_1A!W:W)</f>
        <v>0</v>
      </c>
      <c r="S37" s="158">
        <f>SUMIF(B_SZV_1A!$F:$F,$C37,B_SZV_1A!X:X)</f>
        <v>0</v>
      </c>
      <c r="T37" s="158">
        <f>SUMIF(B_SZV_1A!$F:$F,$C37,B_SZV_1A!Y:Y)</f>
        <v>0</v>
      </c>
      <c r="U37" s="158">
        <f>SUMIF(B_SZV_1A!$F:$F,$C37,B_SZV_1A!Z:Z)</f>
        <v>0</v>
      </c>
      <c r="V37" s="158">
        <f>SUMIF(B_SZV_1A!$F:$F,$C37,B_SZV_1A!AA:AA)</f>
        <v>0</v>
      </c>
      <c r="W37" s="158">
        <f>SUMIF(B_SZV_1A!$F:$F,$C37,B_SZV_1A!AB:AB)</f>
        <v>0</v>
      </c>
      <c r="X37" s="162">
        <f>SUMIF(B_SZV_1A!$F:$F,$C37,B_SZV_1A!AC:AC)</f>
        <v>0</v>
      </c>
      <c r="Y37" s="36">
        <f t="shared" si="6"/>
        <v>0</v>
      </c>
      <c r="AA37" s="172">
        <f>SUMIF(B_SZV_1A!$F:$F,$C37,B_SZV_1A!AG:AG)</f>
        <v>0</v>
      </c>
      <c r="AB37" s="172">
        <f>SUMIF(B_SZV_1A!$F:$F,$C37,B_SZV_1A!AH:AH)</f>
        <v>0</v>
      </c>
      <c r="AC37" s="172">
        <f>SUMIF(B_SZV_1A!$F:$F,$C37,B_SZV_1A!AI:AI)</f>
        <v>0</v>
      </c>
      <c r="AD37" s="172">
        <f>SUMIF(B_SZV_1A!$F:$F,$C37,B_SZV_1A!AJ:AJ)</f>
        <v>0</v>
      </c>
      <c r="AE37" s="172">
        <f>SUMIF(B_SZV_1A!$F:$F,$C37,B_SZV_1A!AK:AK)</f>
        <v>0</v>
      </c>
      <c r="AF37" s="172">
        <f>SUMIF(B_SZV_1A!$F:$F,$C37,B_SZV_1A!AL:AL)</f>
        <v>0</v>
      </c>
      <c r="AG37" s="172">
        <f>SUMIF(B_SZV_1A!$F:$F,$C37,B_SZV_1A!AM:AM)</f>
        <v>0</v>
      </c>
      <c r="AH37" s="172">
        <f>SUMIF(B_SZV_1A!$F:$F,$C37,B_SZV_1A!AN:AN)</f>
        <v>0</v>
      </c>
      <c r="AI37" s="172">
        <f>SUMIF(B_SZV_1A!$F:$F,$C37,B_SZV_1A!AO:AO)</f>
        <v>0</v>
      </c>
      <c r="AJ37" s="172">
        <f>SUMIF(B_SZV_1A!$F:$F,$C37,B_SZV_1A!AP:AP)</f>
        <v>0</v>
      </c>
      <c r="AK37" s="172">
        <f>SUMIF(B_SZV_1A!$F:$F,$C37,B_SZV_1A!AQ:AQ)</f>
        <v>0</v>
      </c>
      <c r="AL37" s="36">
        <f t="shared" si="7"/>
        <v>0</v>
      </c>
      <c r="AR37" s="21" t="e">
        <f>INDEX(B_SZV_1A!$G:$G,MATCH($C37,B_SZV_1A!$F:$F,0))</f>
        <v>#N/A</v>
      </c>
      <c r="AS37" s="21">
        <f>COUNTIF(B_SZV_1A!$AZ$3:$AZ$1499,$D37)</f>
        <v>0</v>
      </c>
      <c r="AT37" s="21">
        <f>SUMIF(B_SZV_1A!$AZ$3:$AZ$1499,$D37,B_SZV_1A!$CH$3:$CH$1499)</f>
        <v>0</v>
      </c>
      <c r="AU37" s="21">
        <f>SUMIF(B_SZV_1A!$AZ:$AZ,$D37,B_SZV_1A!$CI:$CI)</f>
        <v>0</v>
      </c>
      <c r="AV37" s="21">
        <f>SUMIF(B_SZV_1A!$AZ:$AZ,$D37,B_SZV_1A!$CI:$CI)</f>
        <v>0</v>
      </c>
    </row>
    <row r="38" spans="1:48" hidden="1" x14ac:dyDescent="0.3">
      <c r="A38" s="40">
        <v>1178</v>
      </c>
      <c r="B38" s="222" t="s">
        <v>325</v>
      </c>
      <c r="C38" s="222" t="s">
        <v>326</v>
      </c>
      <c r="D38" s="222">
        <v>2685</v>
      </c>
      <c r="E38" s="222" t="s">
        <v>145</v>
      </c>
      <c r="F38" s="222" t="s">
        <v>145</v>
      </c>
      <c r="G38" s="35" t="str">
        <f t="shared" si="4"/>
        <v>Nincs rögzítve!</v>
      </c>
      <c r="I38" s="157">
        <f t="shared" si="5"/>
        <v>0</v>
      </c>
      <c r="J38" s="158">
        <f>SUMIF(B_SZV_1A!$F:$F,$C38,B_SZV_1A!$N:$N)</f>
        <v>0</v>
      </c>
      <c r="K38" s="158">
        <f>SUMIF(B_SZV_1A!$F:$F,$C38,B_SZV_1A!$O:$O)</f>
        <v>0</v>
      </c>
      <c r="L38" s="158">
        <f>SUMIF(B_SZV_1A!$F:$F,$C38,B_SZV_1A!$P:$P)</f>
        <v>0</v>
      </c>
      <c r="N38" s="158">
        <f>SUMIF(B_SZV_1A!$F:$F,$C38,B_SZV_1A!S:S)</f>
        <v>0</v>
      </c>
      <c r="O38" s="158">
        <f>SUMIF(B_SZV_1A!$F:$F,$C38,B_SZV_1A!T:T)</f>
        <v>0</v>
      </c>
      <c r="P38" s="158">
        <f>SUMIF(B_SZV_1A!$F:$F,$C38,B_SZV_1A!U:U)</f>
        <v>0</v>
      </c>
      <c r="Q38" s="158">
        <f>SUMIF(B_SZV_1A!$F:$F,$C38,B_SZV_1A!V:V)</f>
        <v>0</v>
      </c>
      <c r="R38" s="158">
        <f>SUMIF(B_SZV_1A!$F:$F,$C38,B_SZV_1A!W:W)</f>
        <v>0</v>
      </c>
      <c r="S38" s="158">
        <f>SUMIF(B_SZV_1A!$F:$F,$C38,B_SZV_1A!X:X)</f>
        <v>0</v>
      </c>
      <c r="T38" s="158">
        <f>SUMIF(B_SZV_1A!$F:$F,$C38,B_SZV_1A!Y:Y)</f>
        <v>0</v>
      </c>
      <c r="U38" s="158">
        <f>SUMIF(B_SZV_1A!$F:$F,$C38,B_SZV_1A!Z:Z)</f>
        <v>0</v>
      </c>
      <c r="V38" s="158">
        <f>SUMIF(B_SZV_1A!$F:$F,$C38,B_SZV_1A!AA:AA)</f>
        <v>0</v>
      </c>
      <c r="W38" s="158">
        <f>SUMIF(B_SZV_1A!$F:$F,$C38,B_SZV_1A!AB:AB)</f>
        <v>0</v>
      </c>
      <c r="X38" s="162">
        <f>SUMIF(B_SZV_1A!$F:$F,$C38,B_SZV_1A!AC:AC)</f>
        <v>0</v>
      </c>
      <c r="Y38" s="36">
        <f t="shared" si="6"/>
        <v>0</v>
      </c>
      <c r="AA38" s="172">
        <f>SUMIF(B_SZV_1A!$F:$F,$C38,B_SZV_1A!AG:AG)</f>
        <v>0</v>
      </c>
      <c r="AB38" s="172">
        <f>SUMIF(B_SZV_1A!$F:$F,$C38,B_SZV_1A!AH:AH)</f>
        <v>0</v>
      </c>
      <c r="AC38" s="172">
        <f>SUMIF(B_SZV_1A!$F:$F,$C38,B_SZV_1A!AI:AI)</f>
        <v>0</v>
      </c>
      <c r="AD38" s="172">
        <f>SUMIF(B_SZV_1A!$F:$F,$C38,B_SZV_1A!AJ:AJ)</f>
        <v>0</v>
      </c>
      <c r="AE38" s="172">
        <f>SUMIF(B_SZV_1A!$F:$F,$C38,B_SZV_1A!AK:AK)</f>
        <v>0</v>
      </c>
      <c r="AF38" s="172">
        <f>SUMIF(B_SZV_1A!$F:$F,$C38,B_SZV_1A!AL:AL)</f>
        <v>0</v>
      </c>
      <c r="AG38" s="172">
        <f>SUMIF(B_SZV_1A!$F:$F,$C38,B_SZV_1A!AM:AM)</f>
        <v>0</v>
      </c>
      <c r="AH38" s="172">
        <f>SUMIF(B_SZV_1A!$F:$F,$C38,B_SZV_1A!AN:AN)</f>
        <v>0</v>
      </c>
      <c r="AI38" s="172">
        <f>SUMIF(B_SZV_1A!$F:$F,$C38,B_SZV_1A!AO:AO)</f>
        <v>0</v>
      </c>
      <c r="AJ38" s="172">
        <f>SUMIF(B_SZV_1A!$F:$F,$C38,B_SZV_1A!AP:AP)</f>
        <v>0</v>
      </c>
      <c r="AK38" s="172">
        <f>SUMIF(B_SZV_1A!$F:$F,$C38,B_SZV_1A!AQ:AQ)</f>
        <v>0</v>
      </c>
      <c r="AL38" s="36">
        <f t="shared" si="7"/>
        <v>0</v>
      </c>
      <c r="AR38" s="21" t="e">
        <f>INDEX(B_SZV_1A!$G:$G,MATCH($C38,B_SZV_1A!$F:$F,0))</f>
        <v>#N/A</v>
      </c>
      <c r="AS38" s="21">
        <f>COUNTIF(B_SZV_1A!$AZ$3:$AZ$1499,$D38)</f>
        <v>0</v>
      </c>
      <c r="AT38" s="21">
        <f>SUMIF(B_SZV_1A!$AZ$3:$AZ$1499,$D38,B_SZV_1A!$CH$3:$CH$1499)</f>
        <v>0</v>
      </c>
      <c r="AU38" s="21">
        <f>SUMIF(B_SZV_1A!$AZ:$AZ,$D38,B_SZV_1A!$CI:$CI)</f>
        <v>0</v>
      </c>
      <c r="AV38" s="21">
        <f>SUMIF(B_SZV_1A!$AZ:$AZ,$D38,B_SZV_1A!$CI:$CI)</f>
        <v>0</v>
      </c>
    </row>
    <row r="39" spans="1:48" hidden="1" x14ac:dyDescent="0.3">
      <c r="A39" s="40">
        <v>1192</v>
      </c>
      <c r="B39" s="222" t="s">
        <v>327</v>
      </c>
      <c r="C39" s="222" t="s">
        <v>328</v>
      </c>
      <c r="D39" s="222">
        <v>2699</v>
      </c>
      <c r="E39" s="222" t="s">
        <v>329</v>
      </c>
      <c r="F39" s="222" t="s">
        <v>330</v>
      </c>
      <c r="G39" s="35" t="str">
        <f t="shared" si="4"/>
        <v>Nincs rögzítve!</v>
      </c>
      <c r="I39" s="157">
        <f t="shared" si="5"/>
        <v>0</v>
      </c>
      <c r="J39" s="158">
        <f>SUMIF(B_SZV_1A!$F:$F,$C39,B_SZV_1A!$N:$N)</f>
        <v>0</v>
      </c>
      <c r="K39" s="158">
        <f>SUMIF(B_SZV_1A!$F:$F,$C39,B_SZV_1A!$O:$O)</f>
        <v>0</v>
      </c>
      <c r="L39" s="158">
        <f>SUMIF(B_SZV_1A!$F:$F,$C39,B_SZV_1A!$P:$P)</f>
        <v>0</v>
      </c>
      <c r="N39" s="158">
        <f>SUMIF(B_SZV_1A!$F:$F,$C39,B_SZV_1A!S:S)</f>
        <v>0</v>
      </c>
      <c r="O39" s="158">
        <f>SUMIF(B_SZV_1A!$F:$F,$C39,B_SZV_1A!T:T)</f>
        <v>0</v>
      </c>
      <c r="P39" s="158">
        <f>SUMIF(B_SZV_1A!$F:$F,$C39,B_SZV_1A!U:U)</f>
        <v>0</v>
      </c>
      <c r="Q39" s="158">
        <f>SUMIF(B_SZV_1A!$F:$F,$C39,B_SZV_1A!V:V)</f>
        <v>0</v>
      </c>
      <c r="R39" s="158">
        <f>SUMIF(B_SZV_1A!$F:$F,$C39,B_SZV_1A!W:W)</f>
        <v>0</v>
      </c>
      <c r="S39" s="158">
        <f>SUMIF(B_SZV_1A!$F:$F,$C39,B_SZV_1A!X:X)</f>
        <v>0</v>
      </c>
      <c r="T39" s="158">
        <f>SUMIF(B_SZV_1A!$F:$F,$C39,B_SZV_1A!Y:Y)</f>
        <v>0</v>
      </c>
      <c r="U39" s="158">
        <f>SUMIF(B_SZV_1A!$F:$F,$C39,B_SZV_1A!Z:Z)</f>
        <v>0</v>
      </c>
      <c r="V39" s="158">
        <f>SUMIF(B_SZV_1A!$F:$F,$C39,B_SZV_1A!AA:AA)</f>
        <v>0</v>
      </c>
      <c r="W39" s="158">
        <f>SUMIF(B_SZV_1A!$F:$F,$C39,B_SZV_1A!AB:AB)</f>
        <v>0</v>
      </c>
      <c r="X39" s="162">
        <f>SUMIF(B_SZV_1A!$F:$F,$C39,B_SZV_1A!AC:AC)</f>
        <v>0</v>
      </c>
      <c r="Y39" s="36">
        <f t="shared" si="6"/>
        <v>0</v>
      </c>
      <c r="AA39" s="172">
        <f>SUMIF(B_SZV_1A!$F:$F,$C39,B_SZV_1A!AG:AG)</f>
        <v>0</v>
      </c>
      <c r="AB39" s="172">
        <f>SUMIF(B_SZV_1A!$F:$F,$C39,B_SZV_1A!AH:AH)</f>
        <v>0</v>
      </c>
      <c r="AC39" s="172">
        <f>SUMIF(B_SZV_1A!$F:$F,$C39,B_SZV_1A!AI:AI)</f>
        <v>0</v>
      </c>
      <c r="AD39" s="172">
        <f>SUMIF(B_SZV_1A!$F:$F,$C39,B_SZV_1A!AJ:AJ)</f>
        <v>0</v>
      </c>
      <c r="AE39" s="172">
        <f>SUMIF(B_SZV_1A!$F:$F,$C39,B_SZV_1A!AK:AK)</f>
        <v>0</v>
      </c>
      <c r="AF39" s="172">
        <f>SUMIF(B_SZV_1A!$F:$F,$C39,B_SZV_1A!AL:AL)</f>
        <v>0</v>
      </c>
      <c r="AG39" s="172">
        <f>SUMIF(B_SZV_1A!$F:$F,$C39,B_SZV_1A!AM:AM)</f>
        <v>0</v>
      </c>
      <c r="AH39" s="172">
        <f>SUMIF(B_SZV_1A!$F:$F,$C39,B_SZV_1A!AN:AN)</f>
        <v>0</v>
      </c>
      <c r="AI39" s="172">
        <f>SUMIF(B_SZV_1A!$F:$F,$C39,B_SZV_1A!AO:AO)</f>
        <v>0</v>
      </c>
      <c r="AJ39" s="172">
        <f>SUMIF(B_SZV_1A!$F:$F,$C39,B_SZV_1A!AP:AP)</f>
        <v>0</v>
      </c>
      <c r="AK39" s="172">
        <f>SUMIF(B_SZV_1A!$F:$F,$C39,B_SZV_1A!AQ:AQ)</f>
        <v>0</v>
      </c>
      <c r="AL39" s="36">
        <f t="shared" si="7"/>
        <v>0</v>
      </c>
      <c r="AR39" s="21" t="e">
        <f>INDEX(B_SZV_1A!$G:$G,MATCH($C39,B_SZV_1A!$F:$F,0))</f>
        <v>#N/A</v>
      </c>
      <c r="AS39" s="21">
        <f>COUNTIF(B_SZV_1A!$AZ$3:$AZ$1499,$D39)</f>
        <v>0</v>
      </c>
      <c r="AT39" s="21">
        <f>SUMIF(B_SZV_1A!$AZ$3:$AZ$1499,$D39,B_SZV_1A!$CH$3:$CH$1499)</f>
        <v>0</v>
      </c>
      <c r="AU39" s="21">
        <f>SUMIF(B_SZV_1A!$AZ:$AZ,$D39,B_SZV_1A!$CI:$CI)</f>
        <v>0</v>
      </c>
      <c r="AV39" s="21">
        <f>SUMIF(B_SZV_1A!$AZ:$AZ,$D39,B_SZV_1A!$CI:$CI)</f>
        <v>0</v>
      </c>
    </row>
    <row r="40" spans="1:48" hidden="1" x14ac:dyDescent="0.3">
      <c r="A40" s="40">
        <v>1196</v>
      </c>
      <c r="B40" s="222" t="s">
        <v>331</v>
      </c>
      <c r="C40" s="222" t="s">
        <v>332</v>
      </c>
      <c r="D40" s="222">
        <v>2703</v>
      </c>
      <c r="E40" s="222" t="s">
        <v>333</v>
      </c>
      <c r="F40" s="222" t="s">
        <v>334</v>
      </c>
      <c r="G40" s="35" t="str">
        <f t="shared" si="4"/>
        <v>Nincs rögzítve!</v>
      </c>
      <c r="I40" s="157">
        <f t="shared" si="5"/>
        <v>0</v>
      </c>
      <c r="J40" s="158">
        <f>SUMIF(B_SZV_1A!$F:$F,$C40,B_SZV_1A!$N:$N)</f>
        <v>0</v>
      </c>
      <c r="K40" s="158">
        <f>SUMIF(B_SZV_1A!$F:$F,$C40,B_SZV_1A!$O:$O)</f>
        <v>0</v>
      </c>
      <c r="L40" s="158">
        <f>SUMIF(B_SZV_1A!$F:$F,$C40,B_SZV_1A!$P:$P)</f>
        <v>0</v>
      </c>
      <c r="N40" s="158">
        <f>SUMIF(B_SZV_1A!$F:$F,$C40,B_SZV_1A!S:S)</f>
        <v>0</v>
      </c>
      <c r="O40" s="158">
        <f>SUMIF(B_SZV_1A!$F:$F,$C40,B_SZV_1A!T:T)</f>
        <v>0</v>
      </c>
      <c r="P40" s="158">
        <f>SUMIF(B_SZV_1A!$F:$F,$C40,B_SZV_1A!U:U)</f>
        <v>0</v>
      </c>
      <c r="Q40" s="158">
        <f>SUMIF(B_SZV_1A!$F:$F,$C40,B_SZV_1A!V:V)</f>
        <v>0</v>
      </c>
      <c r="R40" s="158">
        <f>SUMIF(B_SZV_1A!$F:$F,$C40,B_SZV_1A!W:W)</f>
        <v>0</v>
      </c>
      <c r="S40" s="158">
        <f>SUMIF(B_SZV_1A!$F:$F,$C40,B_SZV_1A!X:X)</f>
        <v>0</v>
      </c>
      <c r="T40" s="158">
        <f>SUMIF(B_SZV_1A!$F:$F,$C40,B_SZV_1A!Y:Y)</f>
        <v>0</v>
      </c>
      <c r="U40" s="158">
        <f>SUMIF(B_SZV_1A!$F:$F,$C40,B_SZV_1A!Z:Z)</f>
        <v>0</v>
      </c>
      <c r="V40" s="158">
        <f>SUMIF(B_SZV_1A!$F:$F,$C40,B_SZV_1A!AA:AA)</f>
        <v>0</v>
      </c>
      <c r="W40" s="158">
        <f>SUMIF(B_SZV_1A!$F:$F,$C40,B_SZV_1A!AB:AB)</f>
        <v>0</v>
      </c>
      <c r="X40" s="162">
        <f>SUMIF(B_SZV_1A!$F:$F,$C40,B_SZV_1A!AC:AC)</f>
        <v>0</v>
      </c>
      <c r="Y40" s="36">
        <f t="shared" si="6"/>
        <v>0</v>
      </c>
      <c r="AA40" s="172">
        <f>SUMIF(B_SZV_1A!$F:$F,$C40,B_SZV_1A!AG:AG)</f>
        <v>0</v>
      </c>
      <c r="AB40" s="172">
        <f>SUMIF(B_SZV_1A!$F:$F,$C40,B_SZV_1A!AH:AH)</f>
        <v>0</v>
      </c>
      <c r="AC40" s="172">
        <f>SUMIF(B_SZV_1A!$F:$F,$C40,B_SZV_1A!AI:AI)</f>
        <v>0</v>
      </c>
      <c r="AD40" s="172">
        <f>SUMIF(B_SZV_1A!$F:$F,$C40,B_SZV_1A!AJ:AJ)</f>
        <v>0</v>
      </c>
      <c r="AE40" s="172">
        <f>SUMIF(B_SZV_1A!$F:$F,$C40,B_SZV_1A!AK:AK)</f>
        <v>0</v>
      </c>
      <c r="AF40" s="172">
        <f>SUMIF(B_SZV_1A!$F:$F,$C40,B_SZV_1A!AL:AL)</f>
        <v>0</v>
      </c>
      <c r="AG40" s="172">
        <f>SUMIF(B_SZV_1A!$F:$F,$C40,B_SZV_1A!AM:AM)</f>
        <v>0</v>
      </c>
      <c r="AH40" s="172">
        <f>SUMIF(B_SZV_1A!$F:$F,$C40,B_SZV_1A!AN:AN)</f>
        <v>0</v>
      </c>
      <c r="AI40" s="172">
        <f>SUMIF(B_SZV_1A!$F:$F,$C40,B_SZV_1A!AO:AO)</f>
        <v>0</v>
      </c>
      <c r="AJ40" s="172">
        <f>SUMIF(B_SZV_1A!$F:$F,$C40,B_SZV_1A!AP:AP)</f>
        <v>0</v>
      </c>
      <c r="AK40" s="172">
        <f>SUMIF(B_SZV_1A!$F:$F,$C40,B_SZV_1A!AQ:AQ)</f>
        <v>0</v>
      </c>
      <c r="AL40" s="36">
        <f t="shared" si="7"/>
        <v>0</v>
      </c>
      <c r="AR40" s="21" t="e">
        <f>INDEX(B_SZV_1A!$G:$G,MATCH($C40,B_SZV_1A!$F:$F,0))</f>
        <v>#N/A</v>
      </c>
      <c r="AS40" s="21">
        <f>COUNTIF(B_SZV_1A!$AZ$3:$AZ$1499,$D40)</f>
        <v>0</v>
      </c>
      <c r="AT40" s="21">
        <f>SUMIF(B_SZV_1A!$AZ$3:$AZ$1499,$D40,B_SZV_1A!$CH$3:$CH$1499)</f>
        <v>0</v>
      </c>
      <c r="AU40" s="21">
        <f>SUMIF(B_SZV_1A!$AZ:$AZ,$D40,B_SZV_1A!$CI:$CI)</f>
        <v>0</v>
      </c>
      <c r="AV40" s="21">
        <f>SUMIF(B_SZV_1A!$AZ:$AZ,$D40,B_SZV_1A!$CI:$CI)</f>
        <v>0</v>
      </c>
    </row>
    <row r="41" spans="1:48" hidden="1" x14ac:dyDescent="0.3">
      <c r="A41" s="40">
        <v>1198</v>
      </c>
      <c r="B41" s="222" t="s">
        <v>335</v>
      </c>
      <c r="C41" s="222" t="s">
        <v>336</v>
      </c>
      <c r="D41" s="222">
        <v>2705</v>
      </c>
      <c r="E41" s="222" t="s">
        <v>337</v>
      </c>
      <c r="F41" s="222" t="s">
        <v>338</v>
      </c>
      <c r="G41" s="35" t="str">
        <f t="shared" si="4"/>
        <v>Nincs rögzítve!</v>
      </c>
      <c r="I41" s="157">
        <f t="shared" si="5"/>
        <v>0</v>
      </c>
      <c r="J41" s="158">
        <f>SUMIF(B_SZV_1A!$F:$F,$C41,B_SZV_1A!$N:$N)</f>
        <v>0</v>
      </c>
      <c r="K41" s="158">
        <f>SUMIF(B_SZV_1A!$F:$F,$C41,B_SZV_1A!$O:$O)</f>
        <v>0</v>
      </c>
      <c r="L41" s="158">
        <f>SUMIF(B_SZV_1A!$F:$F,$C41,B_SZV_1A!$P:$P)</f>
        <v>0</v>
      </c>
      <c r="N41" s="158">
        <f>SUMIF(B_SZV_1A!$F:$F,$C41,B_SZV_1A!S:S)</f>
        <v>0</v>
      </c>
      <c r="O41" s="158">
        <f>SUMIF(B_SZV_1A!$F:$F,$C41,B_SZV_1A!T:T)</f>
        <v>0</v>
      </c>
      <c r="P41" s="158">
        <f>SUMIF(B_SZV_1A!$F:$F,$C41,B_SZV_1A!U:U)</f>
        <v>0</v>
      </c>
      <c r="Q41" s="158">
        <f>SUMIF(B_SZV_1A!$F:$F,$C41,B_SZV_1A!V:V)</f>
        <v>0</v>
      </c>
      <c r="R41" s="158">
        <f>SUMIF(B_SZV_1A!$F:$F,$C41,B_SZV_1A!W:W)</f>
        <v>0</v>
      </c>
      <c r="S41" s="158">
        <f>SUMIF(B_SZV_1A!$F:$F,$C41,B_SZV_1A!X:X)</f>
        <v>0</v>
      </c>
      <c r="T41" s="158">
        <f>SUMIF(B_SZV_1A!$F:$F,$C41,B_SZV_1A!Y:Y)</f>
        <v>0</v>
      </c>
      <c r="U41" s="158">
        <f>SUMIF(B_SZV_1A!$F:$F,$C41,B_SZV_1A!Z:Z)</f>
        <v>0</v>
      </c>
      <c r="V41" s="158">
        <f>SUMIF(B_SZV_1A!$F:$F,$C41,B_SZV_1A!AA:AA)</f>
        <v>0</v>
      </c>
      <c r="W41" s="158">
        <f>SUMIF(B_SZV_1A!$F:$F,$C41,B_SZV_1A!AB:AB)</f>
        <v>0</v>
      </c>
      <c r="X41" s="162">
        <f>SUMIF(B_SZV_1A!$F:$F,$C41,B_SZV_1A!AC:AC)</f>
        <v>0</v>
      </c>
      <c r="Y41" s="36">
        <f t="shared" si="6"/>
        <v>0</v>
      </c>
      <c r="AA41" s="172">
        <f>SUMIF(B_SZV_1A!$F:$F,$C41,B_SZV_1A!AG:AG)</f>
        <v>0</v>
      </c>
      <c r="AB41" s="172">
        <f>SUMIF(B_SZV_1A!$F:$F,$C41,B_SZV_1A!AH:AH)</f>
        <v>0</v>
      </c>
      <c r="AC41" s="172">
        <f>SUMIF(B_SZV_1A!$F:$F,$C41,B_SZV_1A!AI:AI)</f>
        <v>0</v>
      </c>
      <c r="AD41" s="172">
        <f>SUMIF(B_SZV_1A!$F:$F,$C41,B_SZV_1A!AJ:AJ)</f>
        <v>0</v>
      </c>
      <c r="AE41" s="172">
        <f>SUMIF(B_SZV_1A!$F:$F,$C41,B_SZV_1A!AK:AK)</f>
        <v>0</v>
      </c>
      <c r="AF41" s="172">
        <f>SUMIF(B_SZV_1A!$F:$F,$C41,B_SZV_1A!AL:AL)</f>
        <v>0</v>
      </c>
      <c r="AG41" s="172">
        <f>SUMIF(B_SZV_1A!$F:$F,$C41,B_SZV_1A!AM:AM)</f>
        <v>0</v>
      </c>
      <c r="AH41" s="172">
        <f>SUMIF(B_SZV_1A!$F:$F,$C41,B_SZV_1A!AN:AN)</f>
        <v>0</v>
      </c>
      <c r="AI41" s="172">
        <f>SUMIF(B_SZV_1A!$F:$F,$C41,B_SZV_1A!AO:AO)</f>
        <v>0</v>
      </c>
      <c r="AJ41" s="172">
        <f>SUMIF(B_SZV_1A!$F:$F,$C41,B_SZV_1A!AP:AP)</f>
        <v>0</v>
      </c>
      <c r="AK41" s="172">
        <f>SUMIF(B_SZV_1A!$F:$F,$C41,B_SZV_1A!AQ:AQ)</f>
        <v>0</v>
      </c>
      <c r="AL41" s="36">
        <f t="shared" si="7"/>
        <v>0</v>
      </c>
      <c r="AR41" s="21" t="e">
        <f>INDEX(B_SZV_1A!$G:$G,MATCH($C41,B_SZV_1A!$F:$F,0))</f>
        <v>#N/A</v>
      </c>
      <c r="AS41" s="21">
        <f>COUNTIF(B_SZV_1A!$AZ$3:$AZ$1499,$D41)</f>
        <v>0</v>
      </c>
      <c r="AT41" s="21">
        <f>SUMIF(B_SZV_1A!$AZ$3:$AZ$1499,$D41,B_SZV_1A!$CH$3:$CH$1499)</f>
        <v>0</v>
      </c>
      <c r="AU41" s="21">
        <f>SUMIF(B_SZV_1A!$AZ:$AZ,$D41,B_SZV_1A!$CI:$CI)</f>
        <v>0</v>
      </c>
      <c r="AV41" s="21">
        <f>SUMIF(B_SZV_1A!$AZ:$AZ,$D41,B_SZV_1A!$CI:$CI)</f>
        <v>0</v>
      </c>
    </row>
    <row r="42" spans="1:48" hidden="1" x14ac:dyDescent="0.3">
      <c r="A42" s="40">
        <v>1201</v>
      </c>
      <c r="B42" s="222" t="s">
        <v>339</v>
      </c>
      <c r="C42" s="222" t="s">
        <v>340</v>
      </c>
      <c r="D42" s="222">
        <v>2707</v>
      </c>
      <c r="E42" s="222" t="s">
        <v>341</v>
      </c>
      <c r="F42" s="222" t="s">
        <v>342</v>
      </c>
      <c r="G42" s="35" t="str">
        <f t="shared" si="4"/>
        <v>Nincs rögzítve!</v>
      </c>
      <c r="I42" s="157">
        <f t="shared" si="5"/>
        <v>0</v>
      </c>
      <c r="J42" s="158">
        <f>SUMIF(B_SZV_1A!$F:$F,$C42,B_SZV_1A!$N:$N)</f>
        <v>0</v>
      </c>
      <c r="K42" s="158">
        <f>SUMIF(B_SZV_1A!$F:$F,$C42,B_SZV_1A!$O:$O)</f>
        <v>0</v>
      </c>
      <c r="L42" s="158">
        <f>SUMIF(B_SZV_1A!$F:$F,$C42,B_SZV_1A!$P:$P)</f>
        <v>0</v>
      </c>
      <c r="N42" s="158">
        <f>SUMIF(B_SZV_1A!$F:$F,$C42,B_SZV_1A!S:S)</f>
        <v>0</v>
      </c>
      <c r="O42" s="158">
        <f>SUMIF(B_SZV_1A!$F:$F,$C42,B_SZV_1A!T:T)</f>
        <v>0</v>
      </c>
      <c r="P42" s="158">
        <f>SUMIF(B_SZV_1A!$F:$F,$C42,B_SZV_1A!U:U)</f>
        <v>0</v>
      </c>
      <c r="Q42" s="158">
        <f>SUMIF(B_SZV_1A!$F:$F,$C42,B_SZV_1A!V:V)</f>
        <v>0</v>
      </c>
      <c r="R42" s="158">
        <f>SUMIF(B_SZV_1A!$F:$F,$C42,B_SZV_1A!W:W)</f>
        <v>0</v>
      </c>
      <c r="S42" s="158">
        <f>SUMIF(B_SZV_1A!$F:$F,$C42,B_SZV_1A!X:X)</f>
        <v>0</v>
      </c>
      <c r="T42" s="158">
        <f>SUMIF(B_SZV_1A!$F:$F,$C42,B_SZV_1A!Y:Y)</f>
        <v>0</v>
      </c>
      <c r="U42" s="158">
        <f>SUMIF(B_SZV_1A!$F:$F,$C42,B_SZV_1A!Z:Z)</f>
        <v>0</v>
      </c>
      <c r="V42" s="158">
        <f>SUMIF(B_SZV_1A!$F:$F,$C42,B_SZV_1A!AA:AA)</f>
        <v>0</v>
      </c>
      <c r="W42" s="158">
        <f>SUMIF(B_SZV_1A!$F:$F,$C42,B_SZV_1A!AB:AB)</f>
        <v>0</v>
      </c>
      <c r="X42" s="162">
        <f>SUMIF(B_SZV_1A!$F:$F,$C42,B_SZV_1A!AC:AC)</f>
        <v>0</v>
      </c>
      <c r="Y42" s="36">
        <f t="shared" si="6"/>
        <v>0</v>
      </c>
      <c r="AA42" s="172">
        <f>SUMIF(B_SZV_1A!$F:$F,$C42,B_SZV_1A!AG:AG)</f>
        <v>0</v>
      </c>
      <c r="AB42" s="172">
        <f>SUMIF(B_SZV_1A!$F:$F,$C42,B_SZV_1A!AH:AH)</f>
        <v>0</v>
      </c>
      <c r="AC42" s="172">
        <f>SUMIF(B_SZV_1A!$F:$F,$C42,B_SZV_1A!AI:AI)</f>
        <v>0</v>
      </c>
      <c r="AD42" s="172">
        <f>SUMIF(B_SZV_1A!$F:$F,$C42,B_SZV_1A!AJ:AJ)</f>
        <v>0</v>
      </c>
      <c r="AE42" s="172">
        <f>SUMIF(B_SZV_1A!$F:$F,$C42,B_SZV_1A!AK:AK)</f>
        <v>0</v>
      </c>
      <c r="AF42" s="172">
        <f>SUMIF(B_SZV_1A!$F:$F,$C42,B_SZV_1A!AL:AL)</f>
        <v>0</v>
      </c>
      <c r="AG42" s="172">
        <f>SUMIF(B_SZV_1A!$F:$F,$C42,B_SZV_1A!AM:AM)</f>
        <v>0</v>
      </c>
      <c r="AH42" s="172">
        <f>SUMIF(B_SZV_1A!$F:$F,$C42,B_SZV_1A!AN:AN)</f>
        <v>0</v>
      </c>
      <c r="AI42" s="172">
        <f>SUMIF(B_SZV_1A!$F:$F,$C42,B_SZV_1A!AO:AO)</f>
        <v>0</v>
      </c>
      <c r="AJ42" s="172">
        <f>SUMIF(B_SZV_1A!$F:$F,$C42,B_SZV_1A!AP:AP)</f>
        <v>0</v>
      </c>
      <c r="AK42" s="172">
        <f>SUMIF(B_SZV_1A!$F:$F,$C42,B_SZV_1A!AQ:AQ)</f>
        <v>0</v>
      </c>
      <c r="AL42" s="36">
        <f t="shared" si="7"/>
        <v>0</v>
      </c>
      <c r="AR42" s="21" t="e">
        <f>INDEX(B_SZV_1A!$G:$G,MATCH($C42,B_SZV_1A!$F:$F,0))</f>
        <v>#N/A</v>
      </c>
      <c r="AS42" s="21">
        <f>COUNTIF(B_SZV_1A!$AZ$3:$AZ$1499,$D42)</f>
        <v>0</v>
      </c>
      <c r="AT42" s="21">
        <f>SUMIF(B_SZV_1A!$AZ$3:$AZ$1499,$D42,B_SZV_1A!$CH$3:$CH$1499)</f>
        <v>0</v>
      </c>
      <c r="AU42" s="21">
        <f>SUMIF(B_SZV_1A!$AZ:$AZ,$D42,B_SZV_1A!$CI:$CI)</f>
        <v>0</v>
      </c>
      <c r="AV42" s="21">
        <f>SUMIF(B_SZV_1A!$AZ:$AZ,$D42,B_SZV_1A!$CI:$CI)</f>
        <v>0</v>
      </c>
    </row>
    <row r="43" spans="1:48" hidden="1" x14ac:dyDescent="0.3">
      <c r="A43" s="40">
        <v>1203</v>
      </c>
      <c r="B43" s="222" t="s">
        <v>343</v>
      </c>
      <c r="C43" s="222" t="s">
        <v>344</v>
      </c>
      <c r="D43" s="222">
        <v>2709</v>
      </c>
      <c r="E43" s="222" t="s">
        <v>345</v>
      </c>
      <c r="F43" s="222" t="s">
        <v>346</v>
      </c>
      <c r="G43" s="35" t="str">
        <f t="shared" si="4"/>
        <v>Nincs rögzítve!</v>
      </c>
      <c r="I43" s="157">
        <f t="shared" si="5"/>
        <v>0</v>
      </c>
      <c r="J43" s="158">
        <f>SUMIF(B_SZV_1A!$F:$F,$C43,B_SZV_1A!$N:$N)</f>
        <v>0</v>
      </c>
      <c r="K43" s="158">
        <f>SUMIF(B_SZV_1A!$F:$F,$C43,B_SZV_1A!$O:$O)</f>
        <v>0</v>
      </c>
      <c r="L43" s="158">
        <f>SUMIF(B_SZV_1A!$F:$F,$C43,B_SZV_1A!$P:$P)</f>
        <v>0</v>
      </c>
      <c r="N43" s="158">
        <f>SUMIF(B_SZV_1A!$F:$F,$C43,B_SZV_1A!S:S)</f>
        <v>0</v>
      </c>
      <c r="O43" s="158">
        <f>SUMIF(B_SZV_1A!$F:$F,$C43,B_SZV_1A!T:T)</f>
        <v>0</v>
      </c>
      <c r="P43" s="158">
        <f>SUMIF(B_SZV_1A!$F:$F,$C43,B_SZV_1A!U:U)</f>
        <v>0</v>
      </c>
      <c r="Q43" s="158">
        <f>SUMIF(B_SZV_1A!$F:$F,$C43,B_SZV_1A!V:V)</f>
        <v>0</v>
      </c>
      <c r="R43" s="158">
        <f>SUMIF(B_SZV_1A!$F:$F,$C43,B_SZV_1A!W:W)</f>
        <v>0</v>
      </c>
      <c r="S43" s="158">
        <f>SUMIF(B_SZV_1A!$F:$F,$C43,B_SZV_1A!X:X)</f>
        <v>0</v>
      </c>
      <c r="T43" s="158">
        <f>SUMIF(B_SZV_1A!$F:$F,$C43,B_SZV_1A!Y:Y)</f>
        <v>0</v>
      </c>
      <c r="U43" s="158">
        <f>SUMIF(B_SZV_1A!$F:$F,$C43,B_SZV_1A!Z:Z)</f>
        <v>0</v>
      </c>
      <c r="V43" s="158">
        <f>SUMIF(B_SZV_1A!$F:$F,$C43,B_SZV_1A!AA:AA)</f>
        <v>0</v>
      </c>
      <c r="W43" s="158">
        <f>SUMIF(B_SZV_1A!$F:$F,$C43,B_SZV_1A!AB:AB)</f>
        <v>0</v>
      </c>
      <c r="X43" s="162">
        <f>SUMIF(B_SZV_1A!$F:$F,$C43,B_SZV_1A!AC:AC)</f>
        <v>0</v>
      </c>
      <c r="Y43" s="36">
        <f t="shared" si="6"/>
        <v>0</v>
      </c>
      <c r="AA43" s="172">
        <f>SUMIF(B_SZV_1A!$F:$F,$C43,B_SZV_1A!AG:AG)</f>
        <v>0</v>
      </c>
      <c r="AB43" s="172">
        <f>SUMIF(B_SZV_1A!$F:$F,$C43,B_SZV_1A!AH:AH)</f>
        <v>0</v>
      </c>
      <c r="AC43" s="172">
        <f>SUMIF(B_SZV_1A!$F:$F,$C43,B_SZV_1A!AI:AI)</f>
        <v>0</v>
      </c>
      <c r="AD43" s="172">
        <f>SUMIF(B_SZV_1A!$F:$F,$C43,B_SZV_1A!AJ:AJ)</f>
        <v>0</v>
      </c>
      <c r="AE43" s="172">
        <f>SUMIF(B_SZV_1A!$F:$F,$C43,B_SZV_1A!AK:AK)</f>
        <v>0</v>
      </c>
      <c r="AF43" s="172">
        <f>SUMIF(B_SZV_1A!$F:$F,$C43,B_SZV_1A!AL:AL)</f>
        <v>0</v>
      </c>
      <c r="AG43" s="172">
        <f>SUMIF(B_SZV_1A!$F:$F,$C43,B_SZV_1A!AM:AM)</f>
        <v>0</v>
      </c>
      <c r="AH43" s="172">
        <f>SUMIF(B_SZV_1A!$F:$F,$C43,B_SZV_1A!AN:AN)</f>
        <v>0</v>
      </c>
      <c r="AI43" s="172">
        <f>SUMIF(B_SZV_1A!$F:$F,$C43,B_SZV_1A!AO:AO)</f>
        <v>0</v>
      </c>
      <c r="AJ43" s="172">
        <f>SUMIF(B_SZV_1A!$F:$F,$C43,B_SZV_1A!AP:AP)</f>
        <v>0</v>
      </c>
      <c r="AK43" s="172">
        <f>SUMIF(B_SZV_1A!$F:$F,$C43,B_SZV_1A!AQ:AQ)</f>
        <v>0</v>
      </c>
      <c r="AL43" s="36">
        <f t="shared" si="7"/>
        <v>0</v>
      </c>
      <c r="AR43" s="21" t="e">
        <f>INDEX(B_SZV_1A!$G:$G,MATCH($C43,B_SZV_1A!$F:$F,0))</f>
        <v>#N/A</v>
      </c>
      <c r="AS43" s="21">
        <f>COUNTIF(B_SZV_1A!$AZ$3:$AZ$1499,$D43)</f>
        <v>0</v>
      </c>
      <c r="AT43" s="21">
        <f>SUMIF(B_SZV_1A!$AZ$3:$AZ$1499,$D43,B_SZV_1A!$CH$3:$CH$1499)</f>
        <v>0</v>
      </c>
      <c r="AU43" s="21">
        <f>SUMIF(B_SZV_1A!$AZ:$AZ,$D43,B_SZV_1A!$CI:$CI)</f>
        <v>0</v>
      </c>
      <c r="AV43" s="21">
        <f>SUMIF(B_SZV_1A!$AZ:$AZ,$D43,B_SZV_1A!$CI:$CI)</f>
        <v>0</v>
      </c>
    </row>
    <row r="44" spans="1:48" hidden="1" x14ac:dyDescent="0.3">
      <c r="A44" s="40">
        <v>1208</v>
      </c>
      <c r="B44" s="222" t="s">
        <v>347</v>
      </c>
      <c r="C44" s="222" t="s">
        <v>348</v>
      </c>
      <c r="D44" s="222">
        <v>2715</v>
      </c>
      <c r="E44" s="222" t="s">
        <v>349</v>
      </c>
      <c r="F44" s="222" t="s">
        <v>350</v>
      </c>
      <c r="G44" s="35" t="str">
        <f t="shared" si="4"/>
        <v>Nincs rögzítve!</v>
      </c>
      <c r="I44" s="157">
        <f t="shared" si="5"/>
        <v>0</v>
      </c>
      <c r="J44" s="158">
        <f>SUMIF(B_SZV_1A!$F:$F,$C44,B_SZV_1A!$N:$N)</f>
        <v>0</v>
      </c>
      <c r="K44" s="158">
        <f>SUMIF(B_SZV_1A!$F:$F,$C44,B_SZV_1A!$O:$O)</f>
        <v>0</v>
      </c>
      <c r="L44" s="158">
        <f>SUMIF(B_SZV_1A!$F:$F,$C44,B_SZV_1A!$P:$P)</f>
        <v>0</v>
      </c>
      <c r="N44" s="158">
        <f>SUMIF(B_SZV_1A!$F:$F,$C44,B_SZV_1A!S:S)</f>
        <v>0</v>
      </c>
      <c r="O44" s="158">
        <f>SUMIF(B_SZV_1A!$F:$F,$C44,B_SZV_1A!T:T)</f>
        <v>0</v>
      </c>
      <c r="P44" s="158">
        <f>SUMIF(B_SZV_1A!$F:$F,$C44,B_SZV_1A!U:U)</f>
        <v>0</v>
      </c>
      <c r="Q44" s="158">
        <f>SUMIF(B_SZV_1A!$F:$F,$C44,B_SZV_1A!V:V)</f>
        <v>0</v>
      </c>
      <c r="R44" s="158">
        <f>SUMIF(B_SZV_1A!$F:$F,$C44,B_SZV_1A!W:W)</f>
        <v>0</v>
      </c>
      <c r="S44" s="158">
        <f>SUMIF(B_SZV_1A!$F:$F,$C44,B_SZV_1A!X:X)</f>
        <v>0</v>
      </c>
      <c r="T44" s="158">
        <f>SUMIF(B_SZV_1A!$F:$F,$C44,B_SZV_1A!Y:Y)</f>
        <v>0</v>
      </c>
      <c r="U44" s="158">
        <f>SUMIF(B_SZV_1A!$F:$F,$C44,B_SZV_1A!Z:Z)</f>
        <v>0</v>
      </c>
      <c r="V44" s="158">
        <f>SUMIF(B_SZV_1A!$F:$F,$C44,B_SZV_1A!AA:AA)</f>
        <v>0</v>
      </c>
      <c r="W44" s="158">
        <f>SUMIF(B_SZV_1A!$F:$F,$C44,B_SZV_1A!AB:AB)</f>
        <v>0</v>
      </c>
      <c r="X44" s="162">
        <f>SUMIF(B_SZV_1A!$F:$F,$C44,B_SZV_1A!AC:AC)</f>
        <v>0</v>
      </c>
      <c r="Y44" s="36">
        <f t="shared" si="6"/>
        <v>0</v>
      </c>
      <c r="AA44" s="172">
        <f>SUMIF(B_SZV_1A!$F:$F,$C44,B_SZV_1A!AG:AG)</f>
        <v>0</v>
      </c>
      <c r="AB44" s="172">
        <f>SUMIF(B_SZV_1A!$F:$F,$C44,B_SZV_1A!AH:AH)</f>
        <v>0</v>
      </c>
      <c r="AC44" s="172">
        <f>SUMIF(B_SZV_1A!$F:$F,$C44,B_SZV_1A!AI:AI)</f>
        <v>0</v>
      </c>
      <c r="AD44" s="172">
        <f>SUMIF(B_SZV_1A!$F:$F,$C44,B_SZV_1A!AJ:AJ)</f>
        <v>0</v>
      </c>
      <c r="AE44" s="172">
        <f>SUMIF(B_SZV_1A!$F:$F,$C44,B_SZV_1A!AK:AK)</f>
        <v>0</v>
      </c>
      <c r="AF44" s="172">
        <f>SUMIF(B_SZV_1A!$F:$F,$C44,B_SZV_1A!AL:AL)</f>
        <v>0</v>
      </c>
      <c r="AG44" s="172">
        <f>SUMIF(B_SZV_1A!$F:$F,$C44,B_SZV_1A!AM:AM)</f>
        <v>0</v>
      </c>
      <c r="AH44" s="172">
        <f>SUMIF(B_SZV_1A!$F:$F,$C44,B_SZV_1A!AN:AN)</f>
        <v>0</v>
      </c>
      <c r="AI44" s="172">
        <f>SUMIF(B_SZV_1A!$F:$F,$C44,B_SZV_1A!AO:AO)</f>
        <v>0</v>
      </c>
      <c r="AJ44" s="172">
        <f>SUMIF(B_SZV_1A!$F:$F,$C44,B_SZV_1A!AP:AP)</f>
        <v>0</v>
      </c>
      <c r="AK44" s="172">
        <f>SUMIF(B_SZV_1A!$F:$F,$C44,B_SZV_1A!AQ:AQ)</f>
        <v>0</v>
      </c>
      <c r="AL44" s="36">
        <f t="shared" si="7"/>
        <v>0</v>
      </c>
      <c r="AR44" s="21" t="e">
        <f>INDEX(B_SZV_1A!$G:$G,MATCH($C44,B_SZV_1A!$F:$F,0))</f>
        <v>#N/A</v>
      </c>
      <c r="AS44" s="21">
        <f>COUNTIF(B_SZV_1A!$AZ$3:$AZ$1499,$D44)</f>
        <v>0</v>
      </c>
      <c r="AT44" s="21">
        <f>SUMIF(B_SZV_1A!$AZ$3:$AZ$1499,$D44,B_SZV_1A!$CH$3:$CH$1499)</f>
        <v>0</v>
      </c>
      <c r="AU44" s="21">
        <f>SUMIF(B_SZV_1A!$AZ:$AZ,$D44,B_SZV_1A!$CI:$CI)</f>
        <v>0</v>
      </c>
      <c r="AV44" s="21">
        <f>SUMIF(B_SZV_1A!$AZ:$AZ,$D44,B_SZV_1A!$CI:$CI)</f>
        <v>0</v>
      </c>
    </row>
    <row r="45" spans="1:48" hidden="1" x14ac:dyDescent="0.3">
      <c r="A45" s="40">
        <v>1210</v>
      </c>
      <c r="B45" s="222" t="s">
        <v>351</v>
      </c>
      <c r="C45" s="222" t="s">
        <v>352</v>
      </c>
      <c r="D45" s="222">
        <v>2717</v>
      </c>
      <c r="E45" s="222" t="s">
        <v>353</v>
      </c>
      <c r="F45" s="222" t="s">
        <v>354</v>
      </c>
      <c r="G45" s="35" t="str">
        <f t="shared" si="4"/>
        <v>Nincs rögzítve!</v>
      </c>
      <c r="I45" s="157">
        <f t="shared" si="5"/>
        <v>0</v>
      </c>
      <c r="J45" s="158">
        <f>SUMIF(B_SZV_1A!$F:$F,$C45,B_SZV_1A!$N:$N)</f>
        <v>0</v>
      </c>
      <c r="K45" s="158">
        <f>SUMIF(B_SZV_1A!$F:$F,$C45,B_SZV_1A!$O:$O)</f>
        <v>0</v>
      </c>
      <c r="L45" s="158">
        <f>SUMIF(B_SZV_1A!$F:$F,$C45,B_SZV_1A!$P:$P)</f>
        <v>0</v>
      </c>
      <c r="N45" s="158">
        <f>SUMIF(B_SZV_1A!$F:$F,$C45,B_SZV_1A!S:S)</f>
        <v>0</v>
      </c>
      <c r="O45" s="158">
        <f>SUMIF(B_SZV_1A!$F:$F,$C45,B_SZV_1A!T:T)</f>
        <v>0</v>
      </c>
      <c r="P45" s="158">
        <f>SUMIF(B_SZV_1A!$F:$F,$C45,B_SZV_1A!U:U)</f>
        <v>0</v>
      </c>
      <c r="Q45" s="158">
        <f>SUMIF(B_SZV_1A!$F:$F,$C45,B_SZV_1A!V:V)</f>
        <v>0</v>
      </c>
      <c r="R45" s="158">
        <f>SUMIF(B_SZV_1A!$F:$F,$C45,B_SZV_1A!W:W)</f>
        <v>0</v>
      </c>
      <c r="S45" s="158">
        <f>SUMIF(B_SZV_1A!$F:$F,$C45,B_SZV_1A!X:X)</f>
        <v>0</v>
      </c>
      <c r="T45" s="158">
        <f>SUMIF(B_SZV_1A!$F:$F,$C45,B_SZV_1A!Y:Y)</f>
        <v>0</v>
      </c>
      <c r="U45" s="158">
        <f>SUMIF(B_SZV_1A!$F:$F,$C45,B_SZV_1A!Z:Z)</f>
        <v>0</v>
      </c>
      <c r="V45" s="158">
        <f>SUMIF(B_SZV_1A!$F:$F,$C45,B_SZV_1A!AA:AA)</f>
        <v>0</v>
      </c>
      <c r="W45" s="158">
        <f>SUMIF(B_SZV_1A!$F:$F,$C45,B_SZV_1A!AB:AB)</f>
        <v>0</v>
      </c>
      <c r="X45" s="162">
        <f>SUMIF(B_SZV_1A!$F:$F,$C45,B_SZV_1A!AC:AC)</f>
        <v>0</v>
      </c>
      <c r="Y45" s="36">
        <f t="shared" si="6"/>
        <v>0</v>
      </c>
      <c r="AA45" s="172">
        <f>SUMIF(B_SZV_1A!$F:$F,$C45,B_SZV_1A!AG:AG)</f>
        <v>0</v>
      </c>
      <c r="AB45" s="172">
        <f>SUMIF(B_SZV_1A!$F:$F,$C45,B_SZV_1A!AH:AH)</f>
        <v>0</v>
      </c>
      <c r="AC45" s="172">
        <f>SUMIF(B_SZV_1A!$F:$F,$C45,B_SZV_1A!AI:AI)</f>
        <v>0</v>
      </c>
      <c r="AD45" s="172">
        <f>SUMIF(B_SZV_1A!$F:$F,$C45,B_SZV_1A!AJ:AJ)</f>
        <v>0</v>
      </c>
      <c r="AE45" s="172">
        <f>SUMIF(B_SZV_1A!$F:$F,$C45,B_SZV_1A!AK:AK)</f>
        <v>0</v>
      </c>
      <c r="AF45" s="172">
        <f>SUMIF(B_SZV_1A!$F:$F,$C45,B_SZV_1A!AL:AL)</f>
        <v>0</v>
      </c>
      <c r="AG45" s="172">
        <f>SUMIF(B_SZV_1A!$F:$F,$C45,B_SZV_1A!AM:AM)</f>
        <v>0</v>
      </c>
      <c r="AH45" s="172">
        <f>SUMIF(B_SZV_1A!$F:$F,$C45,B_SZV_1A!AN:AN)</f>
        <v>0</v>
      </c>
      <c r="AI45" s="172">
        <f>SUMIF(B_SZV_1A!$F:$F,$C45,B_SZV_1A!AO:AO)</f>
        <v>0</v>
      </c>
      <c r="AJ45" s="172">
        <f>SUMIF(B_SZV_1A!$F:$F,$C45,B_SZV_1A!AP:AP)</f>
        <v>0</v>
      </c>
      <c r="AK45" s="172">
        <f>SUMIF(B_SZV_1A!$F:$F,$C45,B_SZV_1A!AQ:AQ)</f>
        <v>0</v>
      </c>
      <c r="AL45" s="36">
        <f t="shared" si="7"/>
        <v>0</v>
      </c>
      <c r="AR45" s="21" t="e">
        <f>INDEX(B_SZV_1A!$G:$G,MATCH($C45,B_SZV_1A!$F:$F,0))</f>
        <v>#N/A</v>
      </c>
      <c r="AS45" s="21">
        <f>COUNTIF(B_SZV_1A!$AZ$3:$AZ$1499,$D45)</f>
        <v>0</v>
      </c>
      <c r="AT45" s="21">
        <f>SUMIF(B_SZV_1A!$AZ$3:$AZ$1499,$D45,B_SZV_1A!$CH$3:$CH$1499)</f>
        <v>0</v>
      </c>
      <c r="AU45" s="21">
        <f>SUMIF(B_SZV_1A!$AZ:$AZ,$D45,B_SZV_1A!$CI:$CI)</f>
        <v>0</v>
      </c>
      <c r="AV45" s="21">
        <f>SUMIF(B_SZV_1A!$AZ:$AZ,$D45,B_SZV_1A!$CI:$CI)</f>
        <v>0</v>
      </c>
    </row>
    <row r="46" spans="1:48" x14ac:dyDescent="0.3">
      <c r="A46" s="40">
        <v>1211</v>
      </c>
      <c r="B46" s="222" t="s">
        <v>355</v>
      </c>
      <c r="C46" s="222" t="s">
        <v>356</v>
      </c>
      <c r="D46" s="222">
        <v>2718</v>
      </c>
      <c r="E46" s="222" t="s">
        <v>357</v>
      </c>
      <c r="F46" s="222" t="s">
        <v>358</v>
      </c>
      <c r="G46" s="35" t="str">
        <f t="shared" si="4"/>
        <v>Kitöltés rendben!</v>
      </c>
      <c r="I46" s="157">
        <f t="shared" si="5"/>
        <v>1500</v>
      </c>
      <c r="J46" s="158">
        <f>SUMIF(B_SZV_1A!$F:$F,$C46,B_SZV_1A!$N:$N)</f>
        <v>0</v>
      </c>
      <c r="K46" s="158">
        <f>SUMIF(B_SZV_1A!$F:$F,$C46,B_SZV_1A!$O:$O)</f>
        <v>1500</v>
      </c>
      <c r="L46" s="158">
        <f>SUMIF(B_SZV_1A!$F:$F,$C46,B_SZV_1A!$P:$P)</f>
        <v>0</v>
      </c>
      <c r="N46" s="158">
        <f>SUMIF(B_SZV_1A!$F:$F,$C46,B_SZV_1A!S:S)</f>
        <v>0</v>
      </c>
      <c r="O46" s="158">
        <f>SUMIF(B_SZV_1A!$F:$F,$C46,B_SZV_1A!T:T)</f>
        <v>0</v>
      </c>
      <c r="P46" s="158">
        <f>SUMIF(B_SZV_1A!$F:$F,$C46,B_SZV_1A!U:U)</f>
        <v>0</v>
      </c>
      <c r="Q46" s="158">
        <f>SUMIF(B_SZV_1A!$F:$F,$C46,B_SZV_1A!V:V)</f>
        <v>0</v>
      </c>
      <c r="R46" s="158">
        <f>SUMIF(B_SZV_1A!$F:$F,$C46,B_SZV_1A!W:W)</f>
        <v>0</v>
      </c>
      <c r="S46" s="158">
        <f>SUMIF(B_SZV_1A!$F:$F,$C46,B_SZV_1A!X:X)</f>
        <v>0</v>
      </c>
      <c r="T46" s="158">
        <f>SUMIF(B_SZV_1A!$F:$F,$C46,B_SZV_1A!Y:Y)</f>
        <v>0</v>
      </c>
      <c r="U46" s="158">
        <f>SUMIF(B_SZV_1A!$F:$F,$C46,B_SZV_1A!Z:Z)</f>
        <v>0</v>
      </c>
      <c r="V46" s="158">
        <f>SUMIF(B_SZV_1A!$F:$F,$C46,B_SZV_1A!AA:AA)</f>
        <v>0</v>
      </c>
      <c r="W46" s="158">
        <f>SUMIF(B_SZV_1A!$F:$F,$C46,B_SZV_1A!AB:AB)</f>
        <v>0</v>
      </c>
      <c r="X46" s="162">
        <f>SUMIF(B_SZV_1A!$F:$F,$C46,B_SZV_1A!AC:AC)</f>
        <v>0</v>
      </c>
      <c r="Y46" s="36">
        <f t="shared" si="6"/>
        <v>0</v>
      </c>
      <c r="AA46" s="172">
        <f>SUMIF(B_SZV_1A!$F:$F,$C46,B_SZV_1A!AG:AG)</f>
        <v>0</v>
      </c>
      <c r="AB46" s="172">
        <f>SUMIF(B_SZV_1A!$F:$F,$C46,B_SZV_1A!AH:AH)</f>
        <v>0</v>
      </c>
      <c r="AC46" s="172">
        <f>SUMIF(B_SZV_1A!$F:$F,$C46,B_SZV_1A!AI:AI)</f>
        <v>0</v>
      </c>
      <c r="AD46" s="172">
        <f>SUMIF(B_SZV_1A!$F:$F,$C46,B_SZV_1A!AJ:AJ)</f>
        <v>0</v>
      </c>
      <c r="AE46" s="172">
        <f>SUMIF(B_SZV_1A!$F:$F,$C46,B_SZV_1A!AK:AK)</f>
        <v>0</v>
      </c>
      <c r="AF46" s="172">
        <f>SUMIF(B_SZV_1A!$F:$F,$C46,B_SZV_1A!AL:AL)</f>
        <v>0</v>
      </c>
      <c r="AG46" s="172">
        <f>SUMIF(B_SZV_1A!$F:$F,$C46,B_SZV_1A!AM:AM)</f>
        <v>0</v>
      </c>
      <c r="AH46" s="172">
        <f>SUMIF(B_SZV_1A!$F:$F,$C46,B_SZV_1A!AN:AN)</f>
        <v>0</v>
      </c>
      <c r="AI46" s="172">
        <f>SUMIF(B_SZV_1A!$F:$F,$C46,B_SZV_1A!AO:AO)</f>
        <v>0</v>
      </c>
      <c r="AJ46" s="172">
        <f>SUMIF(B_SZV_1A!$F:$F,$C46,B_SZV_1A!AP:AP)</f>
        <v>0</v>
      </c>
      <c r="AK46" s="172">
        <f>SUMIF(B_SZV_1A!$F:$F,$C46,B_SZV_1A!AQ:AQ)</f>
        <v>0</v>
      </c>
      <c r="AL46" s="36">
        <f t="shared" si="7"/>
        <v>0</v>
      </c>
      <c r="AR46" s="21" t="str">
        <f>INDEX(B_SZV_1A!$G:$G,MATCH($C46,B_SZV_1A!$F:$F,0))</f>
        <v>DRV_S_230</v>
      </c>
      <c r="AS46" s="21">
        <f>COUNTIF(B_SZV_1A!$AZ$3:$AZ$1499,$D46)</f>
        <v>2</v>
      </c>
      <c r="AT46" s="21">
        <f>SUMIF(B_SZV_1A!$AZ$3:$AZ$1499,$D46,B_SZV_1A!$CH$3:$CH$1499)</f>
        <v>2</v>
      </c>
      <c r="AU46" s="21">
        <f>SUMIF(B_SZV_1A!$AZ:$AZ,$D46,B_SZV_1A!$CI:$CI)</f>
        <v>1</v>
      </c>
      <c r="AV46" s="21">
        <f>SUMIF(B_SZV_1A!$AZ:$AZ,$D46,B_SZV_1A!$CI:$CI)</f>
        <v>1</v>
      </c>
    </row>
  </sheetData>
  <mergeCells count="222">
    <mergeCell ref="C4"/>
    <mergeCell ref="B4"/>
    <mergeCell ref="D4"/>
    <mergeCell ref="E4"/>
    <mergeCell ref="F4"/>
    <mergeCell ref="A2:A3"/>
    <mergeCell ref="G2:G3"/>
    <mergeCell ref="C2:C3"/>
    <mergeCell ref="B2:B3"/>
    <mergeCell ref="D2:D3"/>
    <mergeCell ref="E2:E3"/>
    <mergeCell ref="F2:F3"/>
    <mergeCell ref="B6"/>
    <mergeCell ref="C6"/>
    <mergeCell ref="D6"/>
    <mergeCell ref="E6"/>
    <mergeCell ref="F6"/>
    <mergeCell ref="B5"/>
    <mergeCell ref="C5"/>
    <mergeCell ref="D5"/>
    <mergeCell ref="E5"/>
    <mergeCell ref="F5"/>
    <mergeCell ref="B8"/>
    <mergeCell ref="C8"/>
    <mergeCell ref="D8"/>
    <mergeCell ref="E8"/>
    <mergeCell ref="F8"/>
    <mergeCell ref="B7"/>
    <mergeCell ref="C7"/>
    <mergeCell ref="D7"/>
    <mergeCell ref="E7"/>
    <mergeCell ref="F7"/>
    <mergeCell ref="B10"/>
    <mergeCell ref="C10"/>
    <mergeCell ref="D10"/>
    <mergeCell ref="E10"/>
    <mergeCell ref="F10"/>
    <mergeCell ref="B9"/>
    <mergeCell ref="C9"/>
    <mergeCell ref="D9"/>
    <mergeCell ref="E9"/>
    <mergeCell ref="F9"/>
    <mergeCell ref="B12"/>
    <mergeCell ref="C12"/>
    <mergeCell ref="D12"/>
    <mergeCell ref="E12"/>
    <mergeCell ref="F12"/>
    <mergeCell ref="B11"/>
    <mergeCell ref="C11"/>
    <mergeCell ref="D11"/>
    <mergeCell ref="E11"/>
    <mergeCell ref="F11"/>
    <mergeCell ref="B14"/>
    <mergeCell ref="C14"/>
    <mergeCell ref="D14"/>
    <mergeCell ref="E14"/>
    <mergeCell ref="F14"/>
    <mergeCell ref="B13"/>
    <mergeCell ref="C13"/>
    <mergeCell ref="D13"/>
    <mergeCell ref="E13"/>
    <mergeCell ref="F13"/>
    <mergeCell ref="B16"/>
    <mergeCell ref="C16"/>
    <mergeCell ref="D16"/>
    <mergeCell ref="E16"/>
    <mergeCell ref="F16"/>
    <mergeCell ref="B15"/>
    <mergeCell ref="C15"/>
    <mergeCell ref="D15"/>
    <mergeCell ref="E15"/>
    <mergeCell ref="F15"/>
    <mergeCell ref="B18"/>
    <mergeCell ref="C18"/>
    <mergeCell ref="D18"/>
    <mergeCell ref="E18"/>
    <mergeCell ref="F18"/>
    <mergeCell ref="B17"/>
    <mergeCell ref="C17"/>
    <mergeCell ref="D17"/>
    <mergeCell ref="E17"/>
    <mergeCell ref="F17"/>
    <mergeCell ref="B20"/>
    <mergeCell ref="C20"/>
    <mergeCell ref="D20"/>
    <mergeCell ref="E20"/>
    <mergeCell ref="F20"/>
    <mergeCell ref="B19"/>
    <mergeCell ref="C19"/>
    <mergeCell ref="D19"/>
    <mergeCell ref="E19"/>
    <mergeCell ref="F19"/>
    <mergeCell ref="B22"/>
    <mergeCell ref="C22"/>
    <mergeCell ref="D22"/>
    <mergeCell ref="E22"/>
    <mergeCell ref="F22"/>
    <mergeCell ref="B21"/>
    <mergeCell ref="C21"/>
    <mergeCell ref="D21"/>
    <mergeCell ref="E21"/>
    <mergeCell ref="F21"/>
    <mergeCell ref="B24"/>
    <mergeCell ref="C24"/>
    <mergeCell ref="D24"/>
    <mergeCell ref="E24"/>
    <mergeCell ref="F24"/>
    <mergeCell ref="B23"/>
    <mergeCell ref="C23"/>
    <mergeCell ref="D23"/>
    <mergeCell ref="E23"/>
    <mergeCell ref="F23"/>
    <mergeCell ref="B26"/>
    <mergeCell ref="C26"/>
    <mergeCell ref="D26"/>
    <mergeCell ref="E26"/>
    <mergeCell ref="F26"/>
    <mergeCell ref="B25"/>
    <mergeCell ref="C25"/>
    <mergeCell ref="D25"/>
    <mergeCell ref="E25"/>
    <mergeCell ref="F25"/>
    <mergeCell ref="B28"/>
    <mergeCell ref="C28"/>
    <mergeCell ref="D28"/>
    <mergeCell ref="E28"/>
    <mergeCell ref="F28"/>
    <mergeCell ref="B27"/>
    <mergeCell ref="C27"/>
    <mergeCell ref="D27"/>
    <mergeCell ref="E27"/>
    <mergeCell ref="F27"/>
    <mergeCell ref="B30"/>
    <mergeCell ref="C30"/>
    <mergeCell ref="D30"/>
    <mergeCell ref="E30"/>
    <mergeCell ref="F30"/>
    <mergeCell ref="B29"/>
    <mergeCell ref="C29"/>
    <mergeCell ref="D29"/>
    <mergeCell ref="E29"/>
    <mergeCell ref="F29"/>
    <mergeCell ref="B32"/>
    <mergeCell ref="C32"/>
    <mergeCell ref="D32"/>
    <mergeCell ref="E32"/>
    <mergeCell ref="F32"/>
    <mergeCell ref="B31"/>
    <mergeCell ref="C31"/>
    <mergeCell ref="D31"/>
    <mergeCell ref="E31"/>
    <mergeCell ref="F31"/>
    <mergeCell ref="B34"/>
    <mergeCell ref="C34"/>
    <mergeCell ref="D34"/>
    <mergeCell ref="E34"/>
    <mergeCell ref="F34"/>
    <mergeCell ref="B33"/>
    <mergeCell ref="C33"/>
    <mergeCell ref="D33"/>
    <mergeCell ref="E33"/>
    <mergeCell ref="F33"/>
    <mergeCell ref="B36"/>
    <mergeCell ref="C36"/>
    <mergeCell ref="D36"/>
    <mergeCell ref="E36"/>
    <mergeCell ref="F36"/>
    <mergeCell ref="B35"/>
    <mergeCell ref="C35"/>
    <mergeCell ref="D35"/>
    <mergeCell ref="E35"/>
    <mergeCell ref="F35"/>
    <mergeCell ref="B38"/>
    <mergeCell ref="C38"/>
    <mergeCell ref="D38"/>
    <mergeCell ref="E38"/>
    <mergeCell ref="F38"/>
    <mergeCell ref="B37"/>
    <mergeCell ref="C37"/>
    <mergeCell ref="D37"/>
    <mergeCell ref="E37"/>
    <mergeCell ref="F37"/>
    <mergeCell ref="B40"/>
    <mergeCell ref="C40"/>
    <mergeCell ref="D40"/>
    <mergeCell ref="E40"/>
    <mergeCell ref="F40"/>
    <mergeCell ref="B39"/>
    <mergeCell ref="C39"/>
    <mergeCell ref="D39"/>
    <mergeCell ref="E39"/>
    <mergeCell ref="F39"/>
    <mergeCell ref="B42"/>
    <mergeCell ref="C42"/>
    <mergeCell ref="D42"/>
    <mergeCell ref="E42"/>
    <mergeCell ref="F42"/>
    <mergeCell ref="B41"/>
    <mergeCell ref="C41"/>
    <mergeCell ref="D41"/>
    <mergeCell ref="E41"/>
    <mergeCell ref="F41"/>
    <mergeCell ref="B44"/>
    <mergeCell ref="C44"/>
    <mergeCell ref="D44"/>
    <mergeCell ref="E44"/>
    <mergeCell ref="F44"/>
    <mergeCell ref="B43"/>
    <mergeCell ref="C43"/>
    <mergeCell ref="D43"/>
    <mergeCell ref="E43"/>
    <mergeCell ref="F43"/>
    <mergeCell ref="B46"/>
    <mergeCell ref="C46"/>
    <mergeCell ref="D46"/>
    <mergeCell ref="E46"/>
    <mergeCell ref="F46"/>
    <mergeCell ref="B45"/>
    <mergeCell ref="C45"/>
    <mergeCell ref="D45"/>
    <mergeCell ref="E45"/>
    <mergeCell ref="F45"/>
  </mergeCells>
  <conditionalFormatting sqref="G4:G46">
    <cfRule type="containsText" dxfId="6" priority="1" operator="containsText" text="Hiányzik">
      <formula>NOT(ISERROR(SEARCH("Hiányzik",G4)))</formula>
    </cfRule>
    <cfRule type="containsText" dxfId="5" priority="2" operator="containsText" text="Kitöltési hiba!">
      <formula>NOT(ISERROR(SEARCH("Kitöltési hiba!",G4)))</formula>
    </cfRule>
    <cfRule type="containsText" dxfId="4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J4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2" sqref="B12"/>
    </sheetView>
  </sheetViews>
  <sheetFormatPr defaultColWidth="25.6640625" defaultRowHeight="14.4" x14ac:dyDescent="0.3"/>
  <cols>
    <col min="1" max="1" width="38.6640625" customWidth="1"/>
    <col min="17" max="17" width="24.88671875" customWidth="1"/>
    <col min="18" max="18" width="4.88671875" customWidth="1"/>
    <col min="31" max="31" width="25.6640625" customWidth="1"/>
    <col min="32" max="32" width="4.6640625" customWidth="1"/>
    <col min="47" max="47" width="6.33203125" customWidth="1"/>
    <col min="50" max="50" width="17.5546875" customWidth="1"/>
    <col min="51" max="51" width="5.88671875" customWidth="1"/>
    <col min="52" max="52" width="25.6640625" customWidth="1"/>
  </cols>
  <sheetData>
    <row r="1" spans="1:88" s="11" customFormat="1" ht="30" customHeight="1" x14ac:dyDescent="0.3">
      <c r="A1" s="10"/>
      <c r="B1" s="213" t="s">
        <v>129</v>
      </c>
      <c r="C1" s="213" t="s">
        <v>130</v>
      </c>
      <c r="D1" s="213" t="s">
        <v>131</v>
      </c>
      <c r="E1" s="213" t="s">
        <v>132</v>
      </c>
      <c r="F1" s="214" t="s">
        <v>133</v>
      </c>
      <c r="G1" s="213" t="s">
        <v>134</v>
      </c>
      <c r="H1" s="10" t="s">
        <v>135</v>
      </c>
      <c r="I1" s="10" t="s">
        <v>136</v>
      </c>
      <c r="J1" s="10" t="s">
        <v>137</v>
      </c>
      <c r="K1" s="10" t="s">
        <v>138</v>
      </c>
      <c r="L1" s="16" t="s">
        <v>139</v>
      </c>
      <c r="M1" s="16" t="s">
        <v>140</v>
      </c>
      <c r="N1" s="16" t="s">
        <v>141</v>
      </c>
      <c r="O1" s="16" t="s">
        <v>142</v>
      </c>
      <c r="P1" s="16" t="s">
        <v>136</v>
      </c>
      <c r="Q1" s="16"/>
      <c r="S1" s="210" t="s">
        <v>143</v>
      </c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2"/>
      <c r="AE1" s="17" t="s">
        <v>135</v>
      </c>
      <c r="AG1" s="210" t="s">
        <v>144</v>
      </c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2"/>
      <c r="AS1" s="16" t="s">
        <v>145</v>
      </c>
      <c r="AT1" s="18" t="s">
        <v>135</v>
      </c>
      <c r="AV1" s="16" t="s">
        <v>136</v>
      </c>
      <c r="AW1" s="16" t="s">
        <v>136</v>
      </c>
      <c r="AX1" s="17" t="s">
        <v>145</v>
      </c>
      <c r="AZ1" s="12" t="s">
        <v>135</v>
      </c>
      <c r="BA1" s="12" t="s">
        <v>135</v>
      </c>
      <c r="BB1" s="12" t="s">
        <v>135</v>
      </c>
      <c r="BC1" s="12" t="s">
        <v>135</v>
      </c>
      <c r="BD1" s="12" t="s">
        <v>135</v>
      </c>
      <c r="BE1" s="12" t="s">
        <v>135</v>
      </c>
      <c r="BF1" s="12" t="s">
        <v>135</v>
      </c>
      <c r="BG1" s="12" t="s">
        <v>135</v>
      </c>
      <c r="BH1" s="12" t="s">
        <v>135</v>
      </c>
      <c r="BI1" s="12" t="s">
        <v>135</v>
      </c>
      <c r="BJ1" s="12" t="s">
        <v>135</v>
      </c>
      <c r="BK1" s="12" t="s">
        <v>135</v>
      </c>
      <c r="BL1" s="12" t="s">
        <v>135</v>
      </c>
      <c r="BM1" s="12" t="s">
        <v>135</v>
      </c>
      <c r="BN1" s="12" t="s">
        <v>135</v>
      </c>
      <c r="BO1" s="12" t="s">
        <v>135</v>
      </c>
      <c r="BP1" s="12" t="s">
        <v>135</v>
      </c>
      <c r="BQ1" s="12" t="s">
        <v>135</v>
      </c>
      <c r="BR1" s="12" t="s">
        <v>135</v>
      </c>
      <c r="BS1" s="12" t="s">
        <v>135</v>
      </c>
      <c r="BT1" s="12" t="s">
        <v>135</v>
      </c>
      <c r="BU1" s="12" t="s">
        <v>135</v>
      </c>
      <c r="BV1" s="12" t="s">
        <v>135</v>
      </c>
      <c r="BW1" s="12" t="s">
        <v>135</v>
      </c>
      <c r="BX1" s="12" t="s">
        <v>135</v>
      </c>
      <c r="BY1" s="12" t="s">
        <v>135</v>
      </c>
      <c r="BZ1" s="12" t="s">
        <v>135</v>
      </c>
      <c r="CA1" s="12" t="s">
        <v>135</v>
      </c>
      <c r="CB1" s="12" t="s">
        <v>135</v>
      </c>
      <c r="CC1" s="12" t="s">
        <v>135</v>
      </c>
      <c r="CD1" s="12" t="s">
        <v>135</v>
      </c>
      <c r="CE1" s="12" t="s">
        <v>135</v>
      </c>
      <c r="CF1" s="12" t="s">
        <v>135</v>
      </c>
      <c r="CG1" s="12" t="s">
        <v>135</v>
      </c>
      <c r="CH1" s="12" t="s">
        <v>135</v>
      </c>
      <c r="CI1" s="12" t="s">
        <v>135</v>
      </c>
      <c r="CJ1" s="12" t="s">
        <v>135</v>
      </c>
    </row>
    <row r="2" spans="1:88" s="11" customFormat="1" ht="90" x14ac:dyDescent="0.3">
      <c r="A2" s="10" t="s">
        <v>146</v>
      </c>
      <c r="B2" s="213" t="s">
        <v>147</v>
      </c>
      <c r="C2" s="216" t="s">
        <v>148</v>
      </c>
      <c r="D2" s="216" t="s">
        <v>149</v>
      </c>
      <c r="E2" s="213" t="s">
        <v>150</v>
      </c>
      <c r="F2" s="214" t="s">
        <v>151</v>
      </c>
      <c r="G2" s="213" t="s">
        <v>152</v>
      </c>
      <c r="H2" s="10" t="s">
        <v>153</v>
      </c>
      <c r="I2" s="10" t="s">
        <v>154</v>
      </c>
      <c r="J2" s="10" t="s">
        <v>155</v>
      </c>
      <c r="K2" s="17" t="s">
        <v>156</v>
      </c>
      <c r="L2" s="16" t="s">
        <v>157</v>
      </c>
      <c r="M2" s="16" t="s">
        <v>158</v>
      </c>
      <c r="N2" s="16" t="s">
        <v>159</v>
      </c>
      <c r="O2" s="16" t="s">
        <v>160</v>
      </c>
      <c r="P2" s="16" t="s">
        <v>161</v>
      </c>
      <c r="Q2" s="153" t="s">
        <v>0</v>
      </c>
      <c r="S2" s="16" t="s">
        <v>162</v>
      </c>
      <c r="T2" s="16" t="s">
        <v>163</v>
      </c>
      <c r="U2" s="16" t="s">
        <v>164</v>
      </c>
      <c r="V2" s="16" t="s">
        <v>165</v>
      </c>
      <c r="W2" s="16" t="s">
        <v>166</v>
      </c>
      <c r="X2" s="16" t="s">
        <v>67</v>
      </c>
      <c r="Y2" s="16" t="s">
        <v>167</v>
      </c>
      <c r="Z2" s="16" t="s">
        <v>168</v>
      </c>
      <c r="AA2" s="16" t="s">
        <v>169</v>
      </c>
      <c r="AB2" s="16" t="s">
        <v>170</v>
      </c>
      <c r="AC2" s="16" t="s">
        <v>171</v>
      </c>
      <c r="AD2" s="17" t="s">
        <v>172</v>
      </c>
      <c r="AE2" s="17" t="s">
        <v>173</v>
      </c>
      <c r="AG2" s="16" t="s">
        <v>162</v>
      </c>
      <c r="AH2" s="16" t="s">
        <v>163</v>
      </c>
      <c r="AI2" s="16" t="s">
        <v>164</v>
      </c>
      <c r="AJ2" s="16" t="s">
        <v>165</v>
      </c>
      <c r="AK2" s="16" t="s">
        <v>166</v>
      </c>
      <c r="AL2" s="16" t="s">
        <v>67</v>
      </c>
      <c r="AM2" s="16" t="s">
        <v>167</v>
      </c>
      <c r="AN2" s="16" t="s">
        <v>168</v>
      </c>
      <c r="AO2" s="16" t="s">
        <v>169</v>
      </c>
      <c r="AP2" s="16" t="s">
        <v>170</v>
      </c>
      <c r="AQ2" s="16" t="s">
        <v>171</v>
      </c>
      <c r="AR2" s="17" t="s">
        <v>172</v>
      </c>
      <c r="AS2" s="16" t="s">
        <v>174</v>
      </c>
      <c r="AT2" s="19" t="s">
        <v>175</v>
      </c>
      <c r="AV2" s="16" t="s">
        <v>176</v>
      </c>
      <c r="AW2" s="16" t="s">
        <v>177</v>
      </c>
      <c r="AX2" s="17" t="s">
        <v>178</v>
      </c>
      <c r="AZ2" s="12" t="s">
        <v>179</v>
      </c>
      <c r="BA2" s="12" t="s">
        <v>180</v>
      </c>
      <c r="BB2" s="12" t="s">
        <v>181</v>
      </c>
      <c r="BC2" s="12" t="s">
        <v>182</v>
      </c>
      <c r="BD2" s="12" t="s">
        <v>183</v>
      </c>
      <c r="BE2" s="12" t="s">
        <v>184</v>
      </c>
      <c r="BF2" s="12" t="s">
        <v>185</v>
      </c>
      <c r="BG2" s="12" t="s">
        <v>186</v>
      </c>
      <c r="BH2" s="12" t="s">
        <v>187</v>
      </c>
      <c r="BI2" s="12" t="s">
        <v>188</v>
      </c>
      <c r="BJ2" s="12" t="s">
        <v>189</v>
      </c>
      <c r="BK2" s="12" t="s">
        <v>190</v>
      </c>
      <c r="BL2" s="12" t="s">
        <v>191</v>
      </c>
      <c r="BM2" s="12" t="s">
        <v>192</v>
      </c>
      <c r="BN2" s="12" t="s">
        <v>193</v>
      </c>
      <c r="BO2" s="12" t="s">
        <v>194</v>
      </c>
      <c r="BP2" s="12" t="s">
        <v>195</v>
      </c>
      <c r="BQ2" s="12" t="s">
        <v>196</v>
      </c>
      <c r="BR2" s="12" t="s">
        <v>197</v>
      </c>
      <c r="BS2" s="12" t="s">
        <v>198</v>
      </c>
      <c r="BT2" s="12" t="s">
        <v>199</v>
      </c>
      <c r="BU2" s="12" t="s">
        <v>200</v>
      </c>
      <c r="BV2" s="12" t="s">
        <v>147</v>
      </c>
      <c r="BW2" s="12" t="s">
        <v>201</v>
      </c>
      <c r="BX2" s="12" t="s">
        <v>202</v>
      </c>
      <c r="BY2" s="12" t="s">
        <v>150</v>
      </c>
      <c r="BZ2" s="12" t="s">
        <v>203</v>
      </c>
      <c r="CA2" s="12" t="s">
        <v>204</v>
      </c>
      <c r="CB2" s="12" t="s">
        <v>159</v>
      </c>
      <c r="CC2" s="12" t="s">
        <v>160</v>
      </c>
      <c r="CD2" s="12" t="s">
        <v>205</v>
      </c>
      <c r="CE2" s="12" t="s">
        <v>0</v>
      </c>
      <c r="CF2" s="12" t="s">
        <v>206</v>
      </c>
      <c r="CG2" s="12" t="s">
        <v>207</v>
      </c>
      <c r="CH2" s="12" t="s">
        <v>208</v>
      </c>
      <c r="CI2" s="12" t="s">
        <v>209</v>
      </c>
      <c r="CJ2" s="12" t="s">
        <v>210</v>
      </c>
    </row>
    <row r="3" spans="1:88" s="2" customFormat="1" ht="28.8" x14ac:dyDescent="0.3">
      <c r="A3" s="1" t="str">
        <f>IF($G3="","Nincs VKR kiválasztva!",CG3)</f>
        <v>Kitöltés rendben!</v>
      </c>
      <c r="B3" s="217" t="s">
        <v>380</v>
      </c>
      <c r="C3" s="215" t="s">
        <v>62</v>
      </c>
      <c r="D3" s="218" t="s">
        <v>379</v>
      </c>
      <c r="E3" s="218" t="s">
        <v>381</v>
      </c>
      <c r="F3" s="219" t="str">
        <f>VLOOKUP($G3,Összesítő!$B:$F,2,FALSE)</f>
        <v>22-25308-1-001-01-11</v>
      </c>
      <c r="G3" s="215" t="s">
        <v>355</v>
      </c>
      <c r="H3" s="6" t="str">
        <f>AZ3&amp;"_"&amp;AX3&amp;"_FIV_"&amp;LEFT(Előlap!$B$6,4)</f>
        <v>2718_1_FIV_2026</v>
      </c>
      <c r="I3" s="6" t="str">
        <f>VLOOKUP($G3,Összesítő!$B:$F,5,FALSE)</f>
        <v>Balatonakali</v>
      </c>
      <c r="J3" s="6" t="str">
        <f>VLOOKUP($G3,Összesítő!$B:$F,4,FALSE)</f>
        <v>Balatonakali Község Önkormányzata</v>
      </c>
      <c r="K3" s="7">
        <f>N3+O3</f>
        <v>1500</v>
      </c>
      <c r="L3" s="14">
        <v>2031</v>
      </c>
      <c r="M3" s="14">
        <v>2031</v>
      </c>
      <c r="N3" s="13">
        <v>0</v>
      </c>
      <c r="O3" s="8">
        <v>1500</v>
      </c>
      <c r="P3" s="8">
        <v>0</v>
      </c>
      <c r="Q3" s="8" t="s">
        <v>32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7">
        <f>SUM(S3:AC3)</f>
        <v>0</v>
      </c>
      <c r="AE3" s="3" t="str">
        <f>IF($G3="","Nincs VKR kiválasztva!",IF(BB3=0,"Hiányos kitöltés!",BG3))</f>
        <v>Nem rövidtávú a feladat.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8">
        <v>0</v>
      </c>
      <c r="AR3" s="7">
        <f>SUM(AG3:AQ3)</f>
        <v>0</v>
      </c>
      <c r="AS3" s="37" t="s">
        <v>382</v>
      </c>
      <c r="AT3" s="3" t="str">
        <f>IF($G3="","Nincs VKR kiválasztva!",IF($BB3=0,"Hiányos kitöltés!",IF($BO3=0,"Nem hosszútávú a feladat.",$BM3)))</f>
        <v>Forráshiányos a feladat!</v>
      </c>
      <c r="AV3" s="15" t="s">
        <v>145</v>
      </c>
      <c r="AW3" s="15" t="s">
        <v>145</v>
      </c>
      <c r="AX3" s="6">
        <f>COUNTA($G$3:G3)</f>
        <v>1</v>
      </c>
      <c r="AZ3" s="9">
        <f>VLOOKUP($G3,Összesítő!$B:$F,3,FALSE)</f>
        <v>2718</v>
      </c>
      <c r="BA3" s="9">
        <f>LEN($AV3)</f>
        <v>0</v>
      </c>
      <c r="BB3" s="5">
        <f>IF(OR($B3="",$C3="",$D3="",$E3="",$F3="",$L3="",$M3="",$N3="",$O3="",$P3="",$Q3=""),0,1)</f>
        <v>1</v>
      </c>
      <c r="BC3" s="5" t="str">
        <f>IF($F3="",0,IF(AND($L3=2027,$M3=2027),"R",IF(AND($L3=2027,$M3&gt;2027),"RH",IF(AND($L3&gt;2027,$M3&gt;2027),"H","x"))))</f>
        <v>H</v>
      </c>
      <c r="BD3" s="5">
        <f>IF(OR(BC3="R",BC3="RH"),1,0)</f>
        <v>0</v>
      </c>
      <c r="BE3" s="5">
        <f>IF(AND($BC3="R",$O3&gt;0),1,IF(AND($BC3="H",$N3&gt;0),1,0))</f>
        <v>0</v>
      </c>
      <c r="BF3" s="5">
        <f>IF($AD3&lt;$N3,1,IF($AD3=$N3,0))</f>
        <v>0</v>
      </c>
      <c r="BG3" s="9" t="str">
        <f>IF($L3&gt;2027,"Nem rövidtávú a feladat.",IF($BF3=1,"Az I. ütem nem lehet forráshiányos!",IF($AD3&gt;$N3,"Többlet forrást jelölt meg az I. ütemnél! A forrás ne legyen több a költségnél.",IF($AD3=$N3,"A forrás egyenlő a költséggel (I.ütem).",0))))</f>
        <v>Nem rövidtávú a feladat.</v>
      </c>
      <c r="BH3" s="5">
        <f>IF(AND($S3&lt;&gt;"",$T3&lt;&gt;"",$U3&lt;&gt;"",$V3&lt;&gt;"",$W3&lt;&gt;"",$X3&lt;&gt;"",$Y3&lt;&gt;"",$Z3&lt;&gt;"",$AA3&lt;&gt;"",$AB3&lt;&gt;"",$AC3&lt;&gt;""),1,0)</f>
        <v>1</v>
      </c>
      <c r="BI3" s="5">
        <f>IF(AND($BH3=1,$N3=$AD3),1,0)</f>
        <v>1</v>
      </c>
      <c r="BJ3" s="5">
        <f>IF($AR3&lt;$O3,1,0)</f>
        <v>1</v>
      </c>
      <c r="BK3" s="5">
        <f>IF(AND($AG3&lt;&gt;"",$AH3&lt;&gt;"",$AI3&lt;&gt;"",$AJ3&lt;&gt;"",$AK3&lt;&gt;"",$AL3&lt;&gt;"",$AM3&lt;&gt;"",$AN3&lt;&gt;"",$AO3&lt;&gt;"",$AP3&lt;&gt;"",$AQ3&lt;&gt;""),1,0)</f>
        <v>1</v>
      </c>
      <c r="BL3" s="5">
        <f>IF(AND($BK3=1,$O3=$AR3),1,IF(AND($BK3=1,$O3&gt;$AR3,AS3="igen"),1,0))</f>
        <v>1</v>
      </c>
      <c r="BM3" s="4" t="str">
        <f>IF($M3&lt;2028,"Nem hosszútávú a feladat.",IF(AND($BJ3=1,$AS3="nem"),"Forráshiányos a feladat? Jelölje az AR-oszlopban!",IF(AND($BJ3=0,$AS3="igen"),"Forráshiányosnak jelölte a feladat az AR-oszlopban, de a forrás költség adatok alapnján nem az!",IF(AND($BJ3=1,$AS3="igen"),"Forráshiányos a feladat!",IF($AR3&gt;$O3,"Többlet forrást jelölt meg a II. ütemnél! A forrás ne legyen több a költségnél.",IF($AR3=$O3,"A forrás egyenlő a költséggel (II.ütem).",0))))))</f>
        <v>Forráshiányos a feladat!</v>
      </c>
      <c r="BN3" s="5">
        <f>IF($M3&lt;2028,1,0)</f>
        <v>0</v>
      </c>
      <c r="BO3" s="5">
        <f>IF($M3&gt;2027,1,0)</f>
        <v>1</v>
      </c>
      <c r="BP3" s="5">
        <f>IF(AND($BN3=1,$N3=0),1,0)</f>
        <v>0</v>
      </c>
      <c r="BQ3" s="5">
        <f>IF(AND($BO3=1,$O3=0),1,0)</f>
        <v>0</v>
      </c>
      <c r="BR3" s="5">
        <f>IF(AND($BC3="R",$N3=0,$BA3&gt;29),1,IF(AND($BC3="RH",$N3=0,$BA3&gt;29),1,0))</f>
        <v>0</v>
      </c>
      <c r="BS3" s="9">
        <f>IF($BO3=0,"Nincs hosszútávú terv!",IF(AND($BC3="H",$O3=0,$BA3=0),"Nullás a hosszútávú feladat és nincs hozzá indoklás!",IF(AND($BC3="RH",$O3=0,$BA3=0),"Nullás a hosszútávú feladat és nincs hozzá indoklás!",IF(AND($BC3="R",$O3=0,$BA3&lt;300),"Nullás a hosszútávú feladat és rövid hozzá az indoklás!",IF(AND($BC3="RH",$O3=0,$BA3&lt;300),"Nullás a hosszútávú feladat és rövid hozzá az indoklás!",0)))))</f>
        <v>0</v>
      </c>
      <c r="BT3" s="5">
        <f>IF(AND($BC3="R",$N3=0,$BA3&gt;29),1,IF(AND($BC3="RH",$N3=0,$BA3&gt;29),1,0))</f>
        <v>0</v>
      </c>
      <c r="BU3" s="5">
        <f>IF(AND($BC3="H",$O3=0,$BA3&gt;29),1,IF(AND($BC3="RH",$O3=0,$BA3&gt;29),1,0))</f>
        <v>0</v>
      </c>
      <c r="BV3" s="5">
        <f>IF($B3="",0,1)</f>
        <v>1</v>
      </c>
      <c r="BW3" s="5">
        <f>IF($C3="",0,1)</f>
        <v>1</v>
      </c>
      <c r="BX3" s="5">
        <f>IF($D3="",0,1)</f>
        <v>1</v>
      </c>
      <c r="BY3" s="5">
        <f>IF($E3="",0,1)</f>
        <v>1</v>
      </c>
      <c r="BZ3" s="5">
        <f>IF($L3="",0,1)</f>
        <v>1</v>
      </c>
      <c r="CA3" s="5">
        <f>IF($M3="",0,1)</f>
        <v>1</v>
      </c>
      <c r="CB3" s="5">
        <f>IF($N3="",0,1)</f>
        <v>1</v>
      </c>
      <c r="CC3" s="5">
        <f>IF($O3="",0,1)</f>
        <v>1</v>
      </c>
      <c r="CD3" s="5">
        <f>IF($P3="",0,1)</f>
        <v>1</v>
      </c>
      <c r="CE3" s="5">
        <f>IF($Q3="",0,1)</f>
        <v>1</v>
      </c>
      <c r="CF3" s="5" t="str">
        <f>IF(AND($BB3=0,$BV3=0),"Hiányos kitöltés! (B-oszlop üres)",IF(AND($BB3=0,$BW3=0),"Hiányos kitöltés! (C-oszlop üres)",IF(AND($BB3=0,$BX3=0),"Hiányos kitöltés! (D-oszlop üres)",IF(AND($BB3=0,$BY3=0),"Hiányos kitöltés! (E-oszlop üres)",IF(AND($BB3=0,$BZ3=0),"Hiányos kitöltés! (L-oszlop üres)",IF(AND($BB3=0,$CA3=0),"Hiányos kitöltés! (M-oszlop üres)",IF(AND($BB3=0,$CB3=0),"Hiányos kitöltés! (N-oszlop üres)",IF(AND($BB3=0,$CC3=0),"Hiányos kitöltés! (O-oszlop üres)",IF(AND($BB3=0,$CD3=0),"Hiányos kitöltés! (P-oszlop üres)",IF(AND($BB3=0,$CE3=0),"Hiányos kitöltés! (Q-oszlop üres)",IF(AND($BB3=0,$BH3=0),"Hiányos kitöltés! (I.ütem forrása hiányos!","?")))))))))))</f>
        <v>?</v>
      </c>
      <c r="CG3" s="4" t="str">
        <f>IF($BB3=0,$CF3,IF($BH3=0,"I. ütem forrása nincs kitöltve!",IF($BK3=0,"II. ütem forrása nincs kitöltve!",IF($BE3=1,"Költségek üteme nem megfelelő (az időtartam és a költség üteme eltér)!",IF(AND(BI3=0,$BB3=1,$BK3=1,$BE3=1),"Kötelező cellák kitöltve, de az I. ütem forrása hibás!",IF(AND(BK3=0,$BB3=1,$BK3=1,$BE3=1),"Kötelező cellák kitöltve, de a II. ütem forrása hibás!",IF(AND($BP3=1,$BA3&lt;30),"Nullás a rövidtávú feladat és rövid (hiányzik) a hozzá tartozó indoklás!",IF(AND($BQ3=1,$BA3&lt;30),"Nullás a hosszútávú feladat és rövid (hiányzik) a hozzá tartozó indoklás!",IF(AND(BO3=1,C3="1811_RENDKÍVÜLI"),"II. ütemre nem tervezhet Rendkívüli feladatot!",IF(BI3=0,AE3,IF(BL3=0,AT3,IF(AND(BD3=1,$P3&gt;$N3),"EM rendelet 2. melléklet terhére elszámolt költség nem lehet nagyobb az I. ütemre tervezett tényleges költségnél!",IF($AD3&gt;$N3,"Többlet forrást jelölt meg az I. ütemnél! A forrás ne legyen több a költségnél.",IF($AR3&gt;$O3,"Többlet forrást jelölt meg a II. ütemnél! A forrás ne legyen több a költségnél.","Kitöltés rendben!"))))))))))))))</f>
        <v>Kitöltés rendben!</v>
      </c>
      <c r="CH3" s="5">
        <f>IF(A3="Kitöltés rendben!",1,0)</f>
        <v>1</v>
      </c>
      <c r="CI3" s="5">
        <f>IF(AND($BC3="R",$CH3=1),1,IF(AND($BC3="RH",$CH3=1),1,0))</f>
        <v>0</v>
      </c>
      <c r="CJ3" s="5">
        <f>IF(AND($BC3="H",$CH3=1),1,IF(AND($BC3="RH",$CH3=1),1,0))</f>
        <v>1</v>
      </c>
    </row>
    <row r="4" spans="1:88" s="2" customFormat="1" ht="83.4" x14ac:dyDescent="0.3">
      <c r="A4" s="1" t="str">
        <f>IF($G4="","Nincs VKR kiválasztva!",CG4)</f>
        <v>Kitöltés rendben!</v>
      </c>
      <c r="B4" s="14">
        <v>0</v>
      </c>
      <c r="C4" s="37" t="s">
        <v>383</v>
      </c>
      <c r="D4" s="15" t="s">
        <v>127</v>
      </c>
      <c r="E4" s="15" t="s">
        <v>381</v>
      </c>
      <c r="F4" s="6" t="str">
        <f>VLOOKUP($G4,Összesítő!$B:$F,2,FALSE)</f>
        <v>22-25308-1-001-01-11</v>
      </c>
      <c r="G4" s="37" t="s">
        <v>355</v>
      </c>
      <c r="H4" s="6" t="str">
        <f>AZ4&amp;"_"&amp;AX4&amp;"_FIV_"&amp;LEFT(Előlap!$B$6,4)</f>
        <v>2718_2_FIV_2026</v>
      </c>
      <c r="I4" s="6" t="str">
        <f>VLOOKUP($G4,Összesítő!$B:$F,5,FALSE)</f>
        <v>Balatonakali</v>
      </c>
      <c r="J4" s="6" t="str">
        <f>VLOOKUP($G4,Összesítő!$B:$F,4,FALSE)</f>
        <v>Balatonakali Község Önkormányzata</v>
      </c>
      <c r="K4" s="7">
        <f>N4+O4</f>
        <v>0</v>
      </c>
      <c r="L4" s="14">
        <v>2027</v>
      </c>
      <c r="M4" s="14">
        <v>2027</v>
      </c>
      <c r="N4" s="13">
        <v>0</v>
      </c>
      <c r="O4" s="8">
        <v>0</v>
      </c>
      <c r="P4" s="8">
        <v>0</v>
      </c>
      <c r="Q4" s="8" t="s">
        <v>41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7">
        <f>SUM(S4:AC4)</f>
        <v>0</v>
      </c>
      <c r="AE4" s="3" t="str">
        <f>IF($G4="","Nincs VKR kiválasztva!",IF(BB4=0,"Hiányos kitöltés!",BG4))</f>
        <v>A forrás egyenlő a költséggel (I.ütem).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7">
        <f>SUM(AG4:AQ4)</f>
        <v>0</v>
      </c>
      <c r="AS4" s="37" t="s">
        <v>211</v>
      </c>
      <c r="AT4" s="3" t="str">
        <f>IF($G4="","Nincs VKR kiválasztva!",IF($BB4=0,"Hiányos kitöltés!",IF($BO4=0,"Nem hosszútávú a feladat.",$BM4)))</f>
        <v>Nem hosszútávú a feladat.</v>
      </c>
      <c r="AV4" s="15" t="s">
        <v>384</v>
      </c>
      <c r="AW4" s="15" t="s">
        <v>145</v>
      </c>
      <c r="AX4" s="6">
        <f>COUNTA($G$3:G4)</f>
        <v>2</v>
      </c>
      <c r="AZ4" s="9">
        <f>VLOOKUP($G4,Összesítő!$B:$F,3,FALSE)</f>
        <v>2718</v>
      </c>
      <c r="BA4" s="9">
        <f>LEN($AV4)</f>
        <v>157</v>
      </c>
      <c r="BB4" s="5">
        <f>IF(OR($B4="",$C4="",$D4="",$E4="",$F4="",$L4="",$M4="",$N4="",$O4="",$P4="",$Q4=""),0,1)</f>
        <v>1</v>
      </c>
      <c r="BC4" s="5" t="str">
        <f>IF($F4="",0,IF(AND($L4=2027,$M4=2027),"R",IF(AND($L4=2027,$M4&gt;2027),"RH",IF(AND($L4&gt;2027,$M4&gt;2027),"H","x"))))</f>
        <v>R</v>
      </c>
      <c r="BD4" s="5">
        <f>IF(OR(BC4="R",BC4="RH"),1,0)</f>
        <v>1</v>
      </c>
      <c r="BE4" s="5">
        <f>IF(AND($BC4="R",$O4&gt;0),1,IF(AND($BC4="H",$N4&gt;0),1,0))</f>
        <v>0</v>
      </c>
      <c r="BF4" s="5">
        <f>IF($AD4&lt;$N4,1,IF($AD4=$N4,0))</f>
        <v>0</v>
      </c>
      <c r="BG4" s="9" t="str">
        <f>IF($L4&gt;2027,"Nem rövidtávú a feladat.",IF($BF4=1,"Az I. ütem nem lehet forráshiányos!",IF($AD4&gt;$N4,"Többlet forrást jelölt meg az I. ütemnél! A forrás ne legyen több a költségnél.",IF($AD4=$N4,"A forrás egyenlő a költséggel (I.ütem).",0))))</f>
        <v>A forrás egyenlő a költséggel (I.ütem).</v>
      </c>
      <c r="BH4" s="5">
        <f>IF(AND($S4&lt;&gt;"",$T4&lt;&gt;"",$U4&lt;&gt;"",$V4&lt;&gt;"",$W4&lt;&gt;"",$X4&lt;&gt;"",$Y4&lt;&gt;"",$Z4&lt;&gt;"",$AA4&lt;&gt;"",$AB4&lt;&gt;"",$AC4&lt;&gt;""),1,0)</f>
        <v>1</v>
      </c>
      <c r="BI4" s="5">
        <f>IF(AND($BH4=1,$N4=$AD4),1,0)</f>
        <v>1</v>
      </c>
      <c r="BJ4" s="5">
        <f>IF($AR4&lt;$O4,1,0)</f>
        <v>0</v>
      </c>
      <c r="BK4" s="5">
        <f>IF(AND($AG4&lt;&gt;"",$AH4&lt;&gt;"",$AI4&lt;&gt;"",$AJ4&lt;&gt;"",$AK4&lt;&gt;"",$AL4&lt;&gt;"",$AM4&lt;&gt;"",$AN4&lt;&gt;"",$AO4&lt;&gt;"",$AP4&lt;&gt;"",$AQ4&lt;&gt;""),1,0)</f>
        <v>1</v>
      </c>
      <c r="BL4" s="5">
        <f>IF(AND($BK4=1,$O4=$AR4),1,IF(AND($BK4=1,$O4&gt;$AR4,AS4="igen"),1,0))</f>
        <v>1</v>
      </c>
      <c r="BM4" s="4" t="str">
        <f>IF($M4&lt;2028,"Nem hosszútávú a feladat.",IF(AND($BJ4=1,$AS4="nem"),"Forráshiányos a feladat? Jelölje az AR-oszlopban!",IF(AND($BJ4=0,$AS4="igen"),"Forráshiányosnak jelölte a feladat az AR-oszlopban, de a forrás költség adatok alapnján nem az!",IF(AND($BJ4=1,$AS4="igen"),"Forráshiányos a feladat!",IF($AR4&gt;$O4,"Többlet forrást jelölt meg a II. ütemnél! A forrás ne legyen több a költségnél.",IF($AR4=$O4,"A forrás egyenlő a költséggel (II.ütem).",0))))))</f>
        <v>Nem hosszútávú a feladat.</v>
      </c>
      <c r="BN4" s="5">
        <f>IF($M4&lt;2028,1,0)</f>
        <v>1</v>
      </c>
      <c r="BO4" s="5">
        <f>IF($M4&gt;2027,1,0)</f>
        <v>0</v>
      </c>
      <c r="BP4" s="5">
        <f>IF(AND($BN4=1,$N4=0),1,0)</f>
        <v>1</v>
      </c>
      <c r="BQ4" s="5">
        <f>IF(AND($BO4=1,$O4=0),1,0)</f>
        <v>0</v>
      </c>
      <c r="BR4" s="5">
        <f>IF(AND($BC4="R",$N4=0,$BA4&gt;29),1,IF(AND($BC4="RH",$N4=0,$BA4&gt;29),1,0))</f>
        <v>1</v>
      </c>
      <c r="BS4" s="9" t="str">
        <f>IF($BO4=0,"Nincs hosszútávú terv!",IF(AND($BC4="H",$O4=0,$BA4=0),"Nullás a hosszútávú feladat és nincs hozzá indoklás!",IF(AND($BC4="RH",$O4=0,$BA4=0),"Nullás a hosszútávú feladat és nincs hozzá indoklás!",IF(AND($BC4="R",$O4=0,$BA4&lt;300),"Nullás a hosszútávú feladat és rövid hozzá az indoklás!",IF(AND($BC4="RH",$O4=0,$BA4&lt;300),"Nullás a hosszútávú feladat és rövid hozzá az indoklás!",0)))))</f>
        <v>Nincs hosszútávú terv!</v>
      </c>
      <c r="BT4" s="5">
        <f>IF(AND($BC4="R",$N4=0,$BA4&gt;29),1,IF(AND($BC4="RH",$N4=0,$BA4&gt;29),1,0))</f>
        <v>1</v>
      </c>
      <c r="BU4" s="5">
        <f>IF(AND($BC4="H",$O4=0,$BA4&gt;29),1,IF(AND($BC4="RH",$O4=0,$BA4&gt;29),1,0))</f>
        <v>0</v>
      </c>
      <c r="BV4" s="5">
        <f>IF($B4="",0,1)</f>
        <v>1</v>
      </c>
      <c r="BW4" s="5">
        <f>IF($C4="",0,1)</f>
        <v>1</v>
      </c>
      <c r="BX4" s="5">
        <f>IF($D4="",0,1)</f>
        <v>1</v>
      </c>
      <c r="BY4" s="5">
        <f>IF($E4="",0,1)</f>
        <v>1</v>
      </c>
      <c r="BZ4" s="5">
        <f>IF($L4="",0,1)</f>
        <v>1</v>
      </c>
      <c r="CA4" s="5">
        <f>IF($M4="",0,1)</f>
        <v>1</v>
      </c>
      <c r="CB4" s="5">
        <f>IF($N4="",0,1)</f>
        <v>1</v>
      </c>
      <c r="CC4" s="5">
        <f>IF($O4="",0,1)</f>
        <v>1</v>
      </c>
      <c r="CD4" s="5">
        <f>IF($P4="",0,1)</f>
        <v>1</v>
      </c>
      <c r="CE4" s="5">
        <f>IF($Q4="",0,1)</f>
        <v>1</v>
      </c>
      <c r="CF4" s="5" t="str">
        <f>IF(AND($BB4=0,$BV4=0),"Hiányos kitöltés! (B-oszlop üres)",IF(AND($BB4=0,$BW4=0),"Hiányos kitöltés! (C-oszlop üres)",IF(AND($BB4=0,$BX4=0),"Hiányos kitöltés! (D-oszlop üres)",IF(AND($BB4=0,$BY4=0),"Hiányos kitöltés! (E-oszlop üres)",IF(AND($BB4=0,$BZ4=0),"Hiányos kitöltés! (L-oszlop üres)",IF(AND($BB4=0,$CA4=0),"Hiányos kitöltés! (M-oszlop üres)",IF(AND($BB4=0,$CB4=0),"Hiányos kitöltés! (N-oszlop üres)",IF(AND($BB4=0,$CC4=0),"Hiányos kitöltés! (O-oszlop üres)",IF(AND($BB4=0,$CD4=0),"Hiányos kitöltés! (P-oszlop üres)",IF(AND($BB4=0,$CE4=0),"Hiányos kitöltés! (Q-oszlop üres)",IF(AND($BB4=0,$BH4=0),"Hiányos kitöltés! (I.ütem forrása hiányos!","?")))))))))))</f>
        <v>?</v>
      </c>
      <c r="CG4" s="4" t="str">
        <f>IF($BB4=0,$CF4,IF($BH4=0,"I. ütem forrása nincs kitöltve!",IF($BK4=0,"II. ütem forrása nincs kitöltve!",IF($BE4=1,"Költségek üteme nem megfelelő (az időtartam és a költség üteme eltér)!",IF(AND(BI4=0,$BB4=1,$BK4=1,$BE4=1),"Kötelező cellák kitöltve, de az I. ütem forrása hibás!",IF(AND(BK4=0,$BB4=1,$BK4=1,$BE4=1),"Kötelező cellák kitöltve, de a II. ütem forrása hibás!",IF(AND($BP4=1,$BA4&lt;30),"Nullás a rövidtávú feladat és rövid (hiányzik) a hozzá tartozó indoklás!",IF(AND($BQ4=1,$BA4&lt;30),"Nullás a hosszútávú feladat és rövid (hiányzik) a hozzá tartozó indoklás!",IF(AND(BO4=1,C4="1811_RENDKÍVÜLI"),"II. ütemre nem tervezhet Rendkívüli feladatot!",IF(BI4=0,AE4,IF(BL4=0,AT4,IF(AND(BD4=1,$P4&gt;$N4),"EM rendelet 2. melléklet terhére elszámolt költség nem lehet nagyobb az I. ütemre tervezett tényleges költségnél!",IF($AD4&gt;$N4,"Többlet forrást jelölt meg az I. ütemnél! A forrás ne legyen több a költségnél.",IF($AR4&gt;$O4,"Többlet forrást jelölt meg a II. ütemnél! A forrás ne legyen több a költségnél.","Kitöltés rendben!"))))))))))))))</f>
        <v>Kitöltés rendben!</v>
      </c>
      <c r="CH4" s="5">
        <f>IF(A4="Kitöltés rendben!",1,0)</f>
        <v>1</v>
      </c>
      <c r="CI4" s="5">
        <f>IF(AND($BC4="R",$CH4=1),1,IF(AND($BC4="RH",$CH4=1),1,0))</f>
        <v>1</v>
      </c>
      <c r="CJ4" s="5">
        <f>IF(AND($BC4="H",$CH4=1),1,IF(AND($BC4="RH",$CH4=1),1,0))</f>
        <v>0</v>
      </c>
    </row>
  </sheetData>
  <mergeCells count="20">
    <mergeCell ref="G3"/>
    <mergeCell ref="B2"/>
    <mergeCell ref="C2"/>
    <mergeCell ref="D2"/>
    <mergeCell ref="E2"/>
    <mergeCell ref="F2"/>
    <mergeCell ref="G2"/>
    <mergeCell ref="B3"/>
    <mergeCell ref="C3"/>
    <mergeCell ref="D3"/>
    <mergeCell ref="E3"/>
    <mergeCell ref="F3"/>
    <mergeCell ref="S1:AD1"/>
    <mergeCell ref="AG1:AR1"/>
    <mergeCell ref="G1"/>
    <mergeCell ref="B1"/>
    <mergeCell ref="C1"/>
    <mergeCell ref="D1"/>
    <mergeCell ref="E1"/>
    <mergeCell ref="F1"/>
  </mergeCells>
  <conditionalFormatting sqref="A3:A4">
    <cfRule type="containsText" dxfId="3" priority="3" operator="containsText" text="Nincs VKR kiválasztva!">
      <formula>NOT(ISERROR(SEARCH("Nincs VKR kiválasztva!",A3)))</formula>
    </cfRule>
    <cfRule type="containsText" dxfId="2" priority="4" operator="containsText" text="Kitöltés rendben!">
      <formula>NOT(ISERROR(SEARCH("Kitöltés rendben!",A3)))</formula>
    </cfRule>
  </conditionalFormatting>
  <conditionalFormatting sqref="AE3:AE4">
    <cfRule type="containsText" dxfId="1" priority="2" operator="containsText" text="Kitöltés rendben!">
      <formula>NOT(ISERROR(SEARCH("Kitöltés rendben!",AE3)))</formula>
    </cfRule>
  </conditionalFormatting>
  <conditionalFormatting sqref="AT3:AT4">
    <cfRule type="containsText" dxfId="0" priority="1" operator="containsText" text="Kitöltés rendben!">
      <formula>NOT(ISERROR(SEARCH("Kitöltés rendben!",AT3)))</formula>
    </cfRule>
  </conditionalFormatting>
  <dataValidations count="2">
    <dataValidation type="list" allowBlank="1" showInputMessage="1" showErrorMessage="1" sqref="AS3:AS4" xr:uid="{5AAF3E2C-E858-479A-BB23-A53B31679EA2}">
      <formula1>"nem,igen"</formula1>
    </dataValidation>
    <dataValidation type="whole" allowBlank="1" showInputMessage="1" showErrorMessage="1" sqref="L3:M4" xr:uid="{1AC37EE0-C31C-426D-A560-08820D65A79D}">
      <formula1>2027</formula1>
      <formula2>2036</formula2>
    </dataValidation>
  </dataValidations>
  <pageMargins left="0.7" right="0.7" top="0.75" bottom="0.75" header="0.3" footer="0.3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55C77D1-684D-4137-82AA-4E8146C79D3A}">
          <x14:formula1>
            <xm:f>Összesítő!$B$4:$B$99999</xm:f>
          </x14:formula1>
          <xm:sqref>G3:G4</xm:sqref>
        </x14:dataValidation>
        <x14:dataValidation type="list" allowBlank="1" showInputMessage="1" showErrorMessage="1" xr:uid="{5E00E9E9-737C-4907-BFD2-D52C0AC670B1}">
          <x14:formula1>
            <xm:f>adat!$H$3:$H$25</xm:f>
          </x14:formula1>
          <xm:sqref>C3:C4</xm:sqref>
        </x14:dataValidation>
        <x14:dataValidation type="list" allowBlank="1" showInputMessage="1" showErrorMessage="1" xr:uid="{C3EEC4E0-DC43-4E5D-8AD5-4E70A2E19995}">
          <x14:formula1>
            <xm:f>adat!$D$2:$D$5</xm:f>
          </x14:formula1>
          <xm:sqref>Q3:Q4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B95AF-6426-4DF9-B6A8-987F0D82BFCD}">
  <dimension ref="A1:AE25"/>
  <sheetViews>
    <sheetView zoomScale="55" zoomScaleNormal="55" workbookViewId="0">
      <pane ySplit="1" topLeftCell="A2" activePane="bottomLeft" state="frozen"/>
      <selection pane="bottomLeft" activeCell="O6" sqref="O6"/>
    </sheetView>
  </sheetViews>
  <sheetFormatPr defaultColWidth="9.109375" defaultRowHeight="14.4" x14ac:dyDescent="0.3"/>
  <cols>
    <col min="1" max="1" width="11.44140625" style="39" customWidth="1"/>
    <col min="2" max="2" width="7" style="39" customWidth="1"/>
    <col min="3" max="3" width="18.44140625" style="39" customWidth="1"/>
    <col min="4" max="4" width="47.44140625" style="39" customWidth="1"/>
    <col min="5" max="5" width="33" style="39" customWidth="1"/>
    <col min="6" max="6" width="7" style="39" customWidth="1"/>
    <col min="7" max="7" width="12.109375" style="39" bestFit="1" customWidth="1"/>
    <col min="8" max="8" width="49.88671875" style="39" bestFit="1" customWidth="1"/>
    <col min="9" max="9" width="26.109375" style="39" bestFit="1" customWidth="1"/>
    <col min="10" max="10" width="20.109375" style="39" bestFit="1" customWidth="1"/>
    <col min="11" max="11" width="15" style="39" bestFit="1" customWidth="1"/>
    <col min="12" max="12" width="126.6640625" style="39" bestFit="1" customWidth="1"/>
    <col min="13" max="14" width="5.88671875" style="39" bestFit="1" customWidth="1"/>
    <col min="15" max="15" width="18.33203125" style="39" customWidth="1"/>
    <col min="16" max="16" width="11.6640625" style="39" customWidth="1"/>
    <col min="17" max="17" width="12.5546875" style="39" customWidth="1"/>
    <col min="18" max="18" width="12.109375" style="39" bestFit="1" customWidth="1"/>
    <col min="19" max="19" width="13.33203125" style="39" bestFit="1" customWidth="1"/>
    <col min="20" max="20" width="119.5546875" style="39" customWidth="1"/>
    <col min="21" max="21" width="14.88671875" style="39" customWidth="1"/>
    <col min="22" max="22" width="22.33203125" style="39" customWidth="1"/>
    <col min="23" max="23" width="18.88671875" style="39" customWidth="1"/>
    <col min="24" max="24" width="4.6640625" style="39" bestFit="1" customWidth="1"/>
    <col min="25" max="25" width="121.33203125" style="39" bestFit="1" customWidth="1"/>
    <col min="26" max="26" width="13.33203125" style="39" bestFit="1" customWidth="1"/>
    <col min="27" max="27" width="8.5546875" style="39" customWidth="1"/>
    <col min="28" max="28" width="16.44140625" style="39" customWidth="1"/>
    <col min="29" max="29" width="31.33203125" style="39" customWidth="1"/>
    <col min="30" max="30" width="32" style="39" bestFit="1" customWidth="1"/>
    <col min="31" max="31" width="13.33203125" style="39" bestFit="1" customWidth="1"/>
    <col min="32" max="32" width="9.109375" style="39" customWidth="1"/>
    <col min="33" max="16384" width="9.109375" style="39"/>
  </cols>
  <sheetData>
    <row r="1" spans="1:31" ht="69.75" customHeight="1" x14ac:dyDescent="0.3">
      <c r="A1" s="38">
        <v>2027</v>
      </c>
      <c r="C1" s="173" t="s">
        <v>0</v>
      </c>
      <c r="D1" s="174"/>
      <c r="E1" s="175" t="s">
        <v>1</v>
      </c>
      <c r="G1" s="41" t="s">
        <v>2</v>
      </c>
      <c r="H1" s="42"/>
      <c r="I1" s="42"/>
      <c r="J1" s="42"/>
      <c r="K1" s="42"/>
      <c r="L1" s="110"/>
      <c r="M1" s="233" t="s">
        <v>3</v>
      </c>
      <c r="N1" s="234"/>
      <c r="O1" s="235"/>
      <c r="P1"/>
      <c r="Q1"/>
      <c r="R1" s="228" t="s">
        <v>4</v>
      </c>
      <c r="S1" s="229"/>
      <c r="T1" s="230"/>
      <c r="U1"/>
      <c r="V1"/>
      <c r="W1"/>
      <c r="X1" s="231" t="s">
        <v>5</v>
      </c>
      <c r="Y1" s="232"/>
      <c r="Z1" s="182" t="s">
        <v>6</v>
      </c>
      <c r="AA1"/>
      <c r="AB1"/>
      <c r="AC1" s="231" t="s">
        <v>7</v>
      </c>
      <c r="AD1" s="232"/>
      <c r="AE1" s="44" t="s">
        <v>6</v>
      </c>
    </row>
    <row r="2" spans="1:31" ht="55.8" x14ac:dyDescent="0.3">
      <c r="C2" s="140" t="s">
        <v>8</v>
      </c>
      <c r="D2" s="176" t="s">
        <v>9</v>
      </c>
      <c r="E2" s="177" t="s">
        <v>10</v>
      </c>
      <c r="G2" s="111" t="s">
        <v>11</v>
      </c>
      <c r="H2" s="58" t="s">
        <v>12</v>
      </c>
      <c r="I2" s="59" t="s">
        <v>13</v>
      </c>
      <c r="J2" s="60" t="s">
        <v>14</v>
      </c>
      <c r="K2" s="61" t="s">
        <v>15</v>
      </c>
      <c r="L2" s="112" t="s">
        <v>16</v>
      </c>
      <c r="M2" s="207"/>
      <c r="N2" s="208"/>
      <c r="O2" s="209"/>
      <c r="P2"/>
      <c r="Q2"/>
      <c r="R2" s="183" t="s">
        <v>11</v>
      </c>
      <c r="S2" s="62" t="s">
        <v>17</v>
      </c>
      <c r="T2" s="43" t="s">
        <v>18</v>
      </c>
      <c r="U2"/>
      <c r="V2"/>
      <c r="W2"/>
      <c r="X2" s="184">
        <v>1</v>
      </c>
      <c r="Y2" s="185" t="s">
        <v>19</v>
      </c>
      <c r="Z2" s="186"/>
      <c r="AA2"/>
      <c r="AB2"/>
      <c r="AC2" s="45">
        <f>IF($AD2="","",COUNTA($AD$2:AD2))</f>
        <v>1</v>
      </c>
      <c r="AD2" s="46" t="s">
        <v>20</v>
      </c>
      <c r="AE2" s="47"/>
    </row>
    <row r="3" spans="1:31" ht="60" x14ac:dyDescent="0.3">
      <c r="C3" s="67" t="s">
        <v>21</v>
      </c>
      <c r="D3" s="178" t="s">
        <v>22</v>
      </c>
      <c r="E3" s="179" t="s">
        <v>10</v>
      </c>
      <c r="G3" s="113">
        <v>1</v>
      </c>
      <c r="H3" s="63" t="s">
        <v>23</v>
      </c>
      <c r="I3" s="236" t="s">
        <v>24</v>
      </c>
      <c r="J3" s="64" t="s">
        <v>25</v>
      </c>
      <c r="K3" s="65"/>
      <c r="L3" s="66" t="s">
        <v>26</v>
      </c>
      <c r="M3" s="114"/>
      <c r="N3" s="115"/>
      <c r="O3" s="116"/>
      <c r="P3"/>
      <c r="Q3"/>
      <c r="R3" s="187">
        <v>1</v>
      </c>
      <c r="S3" s="188" t="s">
        <v>27</v>
      </c>
      <c r="T3" s="189" t="s">
        <v>28</v>
      </c>
      <c r="U3"/>
      <c r="V3"/>
      <c r="W3"/>
      <c r="X3" s="190">
        <v>2</v>
      </c>
      <c r="Y3" s="191" t="s">
        <v>29</v>
      </c>
      <c r="Z3" s="192"/>
      <c r="AA3"/>
      <c r="AB3"/>
      <c r="AC3" s="48">
        <f>IF($AD3="","",COUNTA($AD$2:AD3))</f>
        <v>2</v>
      </c>
      <c r="AD3" s="49" t="s">
        <v>30</v>
      </c>
      <c r="AE3" s="50"/>
    </row>
    <row r="4" spans="1:31" ht="30" x14ac:dyDescent="0.3">
      <c r="C4" s="67" t="s">
        <v>31</v>
      </c>
      <c r="D4" s="178" t="s">
        <v>32</v>
      </c>
      <c r="E4" s="179" t="s">
        <v>10</v>
      </c>
      <c r="G4" s="117">
        <v>2</v>
      </c>
      <c r="H4" s="70" t="s">
        <v>33</v>
      </c>
      <c r="I4" s="237"/>
      <c r="J4" s="71" t="s">
        <v>34</v>
      </c>
      <c r="K4" s="72"/>
      <c r="L4" s="73" t="s">
        <v>35</v>
      </c>
      <c r="M4" s="67"/>
      <c r="N4" s="68"/>
      <c r="O4" s="69"/>
      <c r="P4"/>
      <c r="Q4"/>
      <c r="R4" s="193">
        <v>2</v>
      </c>
      <c r="S4" s="194" t="s">
        <v>36</v>
      </c>
      <c r="T4" s="51" t="s">
        <v>37</v>
      </c>
      <c r="U4"/>
      <c r="V4"/>
      <c r="W4"/>
      <c r="X4" s="190">
        <v>3</v>
      </c>
      <c r="Y4" s="195" t="s">
        <v>38</v>
      </c>
      <c r="Z4" s="192"/>
      <c r="AA4"/>
      <c r="AB4"/>
      <c r="AC4" s="48">
        <f>IF($AD4="","",COUNTA($AD$2:AD4))</f>
        <v>3</v>
      </c>
      <c r="AD4" s="49" t="s">
        <v>39</v>
      </c>
      <c r="AE4" s="50"/>
    </row>
    <row r="5" spans="1:31" ht="62.4" x14ac:dyDescent="0.3">
      <c r="C5" s="122" t="s">
        <v>40</v>
      </c>
      <c r="D5" s="180" t="s">
        <v>41</v>
      </c>
      <c r="E5" s="181" t="s">
        <v>42</v>
      </c>
      <c r="G5" s="117">
        <v>3</v>
      </c>
      <c r="H5" s="70" t="s">
        <v>43</v>
      </c>
      <c r="I5" s="237"/>
      <c r="J5" s="71" t="s">
        <v>44</v>
      </c>
      <c r="K5" s="72"/>
      <c r="L5" s="73" t="s">
        <v>45</v>
      </c>
      <c r="M5" s="67"/>
      <c r="N5" s="68"/>
      <c r="O5" s="69"/>
      <c r="P5"/>
      <c r="Q5"/>
      <c r="R5" s="193">
        <v>3</v>
      </c>
      <c r="S5" s="194" t="s">
        <v>46</v>
      </c>
      <c r="T5" s="52"/>
      <c r="U5"/>
      <c r="V5"/>
      <c r="W5"/>
      <c r="X5" s="190">
        <v>4</v>
      </c>
      <c r="Y5" s="191" t="s">
        <v>47</v>
      </c>
      <c r="Z5" s="192"/>
      <c r="AA5"/>
      <c r="AB5"/>
      <c r="AC5" s="48">
        <f>IF($AD5="","",COUNTA($AD$2:AD5))</f>
        <v>4</v>
      </c>
      <c r="AD5" s="49" t="s">
        <v>48</v>
      </c>
      <c r="AE5" s="50"/>
    </row>
    <row r="6" spans="1:31" ht="31.2" x14ac:dyDescent="0.3">
      <c r="G6" s="118">
        <v>4</v>
      </c>
      <c r="H6" s="70" t="s">
        <v>49</v>
      </c>
      <c r="I6" s="238"/>
      <c r="J6" s="74" t="s">
        <v>50</v>
      </c>
      <c r="K6" s="72"/>
      <c r="L6" s="119" t="s">
        <v>51</v>
      </c>
      <c r="M6" s="67"/>
      <c r="N6" s="68"/>
      <c r="O6" s="69"/>
      <c r="P6"/>
      <c r="Q6"/>
      <c r="R6" s="196">
        <v>4</v>
      </c>
      <c r="S6" s="194" t="s">
        <v>52</v>
      </c>
      <c r="T6" s="51" t="s">
        <v>53</v>
      </c>
      <c r="U6"/>
      <c r="V6"/>
      <c r="W6"/>
      <c r="X6" s="190">
        <v>5</v>
      </c>
      <c r="Y6" s="191" t="s">
        <v>54</v>
      </c>
      <c r="Z6" s="192"/>
      <c r="AA6"/>
      <c r="AB6"/>
      <c r="AC6" s="53">
        <f>IF($AD6="","",COUNTA($AD$2:AD6))</f>
        <v>5</v>
      </c>
      <c r="AD6" s="54" t="s">
        <v>55</v>
      </c>
      <c r="AE6" s="55"/>
    </row>
    <row r="7" spans="1:31" ht="15.6" x14ac:dyDescent="0.3">
      <c r="G7" s="120">
        <v>5</v>
      </c>
      <c r="H7" s="75" t="s">
        <v>56</v>
      </c>
      <c r="I7" s="239"/>
      <c r="J7" s="76" t="s">
        <v>57</v>
      </c>
      <c r="K7" s="77"/>
      <c r="L7" s="121" t="s">
        <v>58</v>
      </c>
      <c r="M7" s="122"/>
      <c r="N7" s="123"/>
      <c r="O7" s="124"/>
      <c r="P7"/>
      <c r="Q7"/>
      <c r="R7" s="197">
        <v>5</v>
      </c>
      <c r="S7" s="198" t="s">
        <v>59</v>
      </c>
      <c r="T7" s="199" t="s">
        <v>60</v>
      </c>
      <c r="U7"/>
      <c r="V7"/>
      <c r="W7"/>
      <c r="X7" s="190">
        <v>6</v>
      </c>
      <c r="Y7" s="191" t="s">
        <v>61</v>
      </c>
      <c r="Z7" s="192"/>
      <c r="AA7"/>
      <c r="AB7"/>
      <c r="AC7"/>
      <c r="AD7"/>
      <c r="AE7"/>
    </row>
    <row r="8" spans="1:31" ht="45" customHeight="1" x14ac:dyDescent="0.3">
      <c r="G8" s="125">
        <v>6</v>
      </c>
      <c r="H8" s="78" t="s">
        <v>62</v>
      </c>
      <c r="I8" s="225" t="s">
        <v>63</v>
      </c>
      <c r="J8" s="241" t="s">
        <v>64</v>
      </c>
      <c r="K8" s="79" t="s">
        <v>65</v>
      </c>
      <c r="L8" s="80" t="s">
        <v>66</v>
      </c>
      <c r="M8" s="126"/>
      <c r="N8" s="127"/>
      <c r="O8" s="128"/>
      <c r="P8"/>
      <c r="Q8"/>
      <c r="R8" s="200">
        <v>6</v>
      </c>
      <c r="S8" s="201" t="s">
        <v>67</v>
      </c>
      <c r="T8" s="56" t="s">
        <v>68</v>
      </c>
      <c r="U8"/>
      <c r="V8"/>
      <c r="W8"/>
      <c r="X8" s="190">
        <v>7</v>
      </c>
      <c r="Y8" s="191" t="s">
        <v>69</v>
      </c>
      <c r="Z8" s="192"/>
      <c r="AA8"/>
      <c r="AB8"/>
      <c r="AC8"/>
      <c r="AD8"/>
      <c r="AE8"/>
    </row>
    <row r="9" spans="1:31" ht="63" customHeight="1" x14ac:dyDescent="0.3">
      <c r="G9" s="129">
        <v>7</v>
      </c>
      <c r="H9" s="81" t="s">
        <v>70</v>
      </c>
      <c r="I9" s="226"/>
      <c r="J9" s="242"/>
      <c r="K9" s="82" t="s">
        <v>71</v>
      </c>
      <c r="L9" s="83" t="s">
        <v>72</v>
      </c>
      <c r="M9" s="67"/>
      <c r="N9" s="68"/>
      <c r="O9" s="69"/>
      <c r="P9"/>
      <c r="Q9"/>
      <c r="R9" s="200">
        <v>7</v>
      </c>
      <c r="S9" s="201" t="s">
        <v>73</v>
      </c>
      <c r="T9" s="56" t="s">
        <v>74</v>
      </c>
      <c r="U9"/>
      <c r="V9"/>
      <c r="W9"/>
      <c r="X9" s="190">
        <v>8</v>
      </c>
      <c r="Y9" s="191" t="s">
        <v>75</v>
      </c>
      <c r="Z9" s="192"/>
      <c r="AA9"/>
      <c r="AB9"/>
      <c r="AC9"/>
      <c r="AD9"/>
      <c r="AE9"/>
    </row>
    <row r="10" spans="1:31" ht="47.25" customHeight="1" x14ac:dyDescent="0.3">
      <c r="G10" s="129">
        <v>8</v>
      </c>
      <c r="H10" s="81" t="s">
        <v>76</v>
      </c>
      <c r="I10" s="226"/>
      <c r="J10" s="130" t="s">
        <v>77</v>
      </c>
      <c r="K10" s="82" t="s">
        <v>78</v>
      </c>
      <c r="L10" s="83" t="s">
        <v>79</v>
      </c>
      <c r="M10" s="131"/>
      <c r="N10" s="132"/>
      <c r="O10" s="133"/>
      <c r="P10"/>
      <c r="Q10"/>
      <c r="R10" s="200">
        <v>8</v>
      </c>
      <c r="S10" s="201" t="s">
        <v>80</v>
      </c>
      <c r="T10" s="56" t="s">
        <v>81</v>
      </c>
      <c r="U10"/>
      <c r="V10"/>
      <c r="W10"/>
      <c r="X10" s="190">
        <v>9</v>
      </c>
      <c r="Y10" s="191" t="s">
        <v>82</v>
      </c>
      <c r="Z10" s="192"/>
      <c r="AA10"/>
      <c r="AB10"/>
      <c r="AC10"/>
      <c r="AD10"/>
      <c r="AE10"/>
    </row>
    <row r="11" spans="1:31" ht="31.2" x14ac:dyDescent="0.3">
      <c r="G11" s="129">
        <v>9</v>
      </c>
      <c r="H11" s="81" t="s">
        <v>83</v>
      </c>
      <c r="I11" s="226"/>
      <c r="J11" s="100" t="s">
        <v>84</v>
      </c>
      <c r="K11" s="84"/>
      <c r="L11" s="83" t="s">
        <v>85</v>
      </c>
      <c r="M11" s="67"/>
      <c r="N11" s="68"/>
      <c r="O11" s="69"/>
      <c r="P11"/>
      <c r="Q11"/>
      <c r="R11" s="200">
        <v>9</v>
      </c>
      <c r="S11" s="201" t="s">
        <v>86</v>
      </c>
      <c r="T11" s="56"/>
      <c r="U11"/>
      <c r="V11"/>
      <c r="W11"/>
      <c r="X11" s="190">
        <v>10</v>
      </c>
      <c r="Y11" s="191" t="s">
        <v>87</v>
      </c>
      <c r="Z11" s="192"/>
      <c r="AA11"/>
      <c r="AB11"/>
      <c r="AC11"/>
      <c r="AD11"/>
      <c r="AE11"/>
    </row>
    <row r="12" spans="1:31" ht="75" x14ac:dyDescent="0.3">
      <c r="G12" s="134">
        <v>10</v>
      </c>
      <c r="H12" s="85" t="s">
        <v>88</v>
      </c>
      <c r="I12" s="227"/>
      <c r="J12" s="86" t="s">
        <v>50</v>
      </c>
      <c r="K12" s="87"/>
      <c r="L12" s="94" t="s">
        <v>89</v>
      </c>
      <c r="M12" s="67"/>
      <c r="N12" s="68"/>
      <c r="O12" s="69"/>
      <c r="P12"/>
      <c r="Q12"/>
      <c r="R12" s="200">
        <v>10</v>
      </c>
      <c r="S12" s="201" t="s">
        <v>90</v>
      </c>
      <c r="T12" s="56" t="s">
        <v>91</v>
      </c>
      <c r="U12"/>
      <c r="V12"/>
      <c r="W12"/>
      <c r="X12" s="190">
        <v>11</v>
      </c>
      <c r="Y12" s="191" t="s">
        <v>92</v>
      </c>
      <c r="Z12" s="192"/>
      <c r="AA12"/>
      <c r="AB12"/>
      <c r="AC12"/>
      <c r="AD12"/>
      <c r="AE12"/>
    </row>
    <row r="13" spans="1:31" ht="46.8" x14ac:dyDescent="0.3">
      <c r="G13" s="135">
        <v>11</v>
      </c>
      <c r="H13" s="88" t="s">
        <v>93</v>
      </c>
      <c r="I13" s="240"/>
      <c r="J13" s="89" t="s">
        <v>57</v>
      </c>
      <c r="K13" s="90"/>
      <c r="L13" s="136" t="s">
        <v>94</v>
      </c>
      <c r="M13" s="122"/>
      <c r="N13" s="123"/>
      <c r="O13" s="124"/>
      <c r="P13"/>
      <c r="Q13"/>
      <c r="R13" s="202">
        <v>11</v>
      </c>
      <c r="S13" s="203" t="s">
        <v>95</v>
      </c>
      <c r="T13" s="57"/>
      <c r="U13"/>
      <c r="V13"/>
      <c r="W13"/>
      <c r="X13" s="190">
        <v>12</v>
      </c>
      <c r="Y13" s="191" t="s">
        <v>96</v>
      </c>
      <c r="Z13" s="192"/>
      <c r="AA13"/>
      <c r="AB13"/>
      <c r="AC13"/>
      <c r="AD13"/>
      <c r="AE13"/>
    </row>
    <row r="14" spans="1:31" ht="15.6" x14ac:dyDescent="0.3">
      <c r="G14" s="113">
        <v>12</v>
      </c>
      <c r="H14" s="63" t="s">
        <v>97</v>
      </c>
      <c r="I14" s="98" t="s">
        <v>98</v>
      </c>
      <c r="J14" s="91"/>
      <c r="K14" s="92"/>
      <c r="L14" s="66" t="s">
        <v>99</v>
      </c>
      <c r="M14" s="137"/>
      <c r="N14" s="138"/>
      <c r="O14" s="139"/>
      <c r="P14"/>
      <c r="Q14"/>
      <c r="R14"/>
      <c r="S14"/>
      <c r="T14"/>
      <c r="U14"/>
      <c r="V14"/>
      <c r="W14"/>
      <c r="X14" s="204">
        <v>13</v>
      </c>
      <c r="Y14" s="205" t="s">
        <v>55</v>
      </c>
      <c r="Z14" s="206"/>
      <c r="AA14"/>
      <c r="AB14"/>
      <c r="AC14"/>
      <c r="AD14"/>
      <c r="AE14"/>
    </row>
    <row r="15" spans="1:31" ht="30" customHeight="1" x14ac:dyDescent="0.3">
      <c r="G15" s="125">
        <v>13</v>
      </c>
      <c r="H15" s="78" t="s">
        <v>100</v>
      </c>
      <c r="I15" s="225" t="s">
        <v>101</v>
      </c>
      <c r="J15" s="99" t="s">
        <v>102</v>
      </c>
      <c r="K15" s="93"/>
      <c r="L15" s="80" t="s">
        <v>103</v>
      </c>
      <c r="M15" s="140">
        <v>221</v>
      </c>
      <c r="N15" s="141">
        <v>222</v>
      </c>
      <c r="O15" s="142">
        <v>223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31.2" x14ac:dyDescent="0.3">
      <c r="G16" s="129">
        <v>14</v>
      </c>
      <c r="H16" s="81" t="s">
        <v>104</v>
      </c>
      <c r="I16" s="226"/>
      <c r="J16" s="100" t="s">
        <v>105</v>
      </c>
      <c r="K16" s="87"/>
      <c r="L16" s="83" t="s">
        <v>106</v>
      </c>
      <c r="M16" s="67">
        <v>224</v>
      </c>
      <c r="N16" s="68"/>
      <c r="O16" s="69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7:31" ht="30" customHeight="1" x14ac:dyDescent="0.3">
      <c r="G17" s="129">
        <v>15</v>
      </c>
      <c r="H17" s="81" t="s">
        <v>107</v>
      </c>
      <c r="I17" s="226"/>
      <c r="J17" s="100" t="s">
        <v>64</v>
      </c>
      <c r="K17" s="87"/>
      <c r="L17" s="83" t="s">
        <v>108</v>
      </c>
      <c r="M17" s="131"/>
      <c r="N17" s="132"/>
      <c r="O17" s="133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7:31" ht="15.6" x14ac:dyDescent="0.3">
      <c r="G18" s="129">
        <v>16</v>
      </c>
      <c r="H18" s="81" t="s">
        <v>109</v>
      </c>
      <c r="I18" s="226"/>
      <c r="J18" s="100" t="s">
        <v>84</v>
      </c>
      <c r="K18" s="87"/>
      <c r="L18" s="83" t="s">
        <v>110</v>
      </c>
      <c r="M18" s="67"/>
      <c r="N18" s="68"/>
      <c r="O18" s="69"/>
      <c r="P18"/>
      <c r="Q18"/>
      <c r="R18"/>
      <c r="S18"/>
      <c r="T18"/>
      <c r="U18"/>
      <c r="V18"/>
      <c r="AD18"/>
      <c r="AE18"/>
    </row>
    <row r="19" spans="7:31" ht="30" customHeight="1" x14ac:dyDescent="0.3">
      <c r="G19" s="134">
        <v>17</v>
      </c>
      <c r="H19" s="85" t="s">
        <v>111</v>
      </c>
      <c r="I19" s="227"/>
      <c r="J19" s="86" t="s">
        <v>50</v>
      </c>
      <c r="K19" s="87"/>
      <c r="L19" s="83" t="s">
        <v>112</v>
      </c>
      <c r="M19" s="67"/>
      <c r="N19" s="68"/>
      <c r="O19" s="69"/>
      <c r="P19"/>
      <c r="Q19"/>
      <c r="R19"/>
      <c r="S19"/>
      <c r="T19"/>
      <c r="U19"/>
      <c r="V19"/>
      <c r="AD19"/>
      <c r="AE19"/>
    </row>
    <row r="20" spans="7:31" ht="31.2" x14ac:dyDescent="0.3">
      <c r="G20" s="134">
        <v>18</v>
      </c>
      <c r="H20" s="85" t="s">
        <v>113</v>
      </c>
      <c r="I20" s="227"/>
      <c r="J20" s="86" t="s">
        <v>57</v>
      </c>
      <c r="K20" s="87"/>
      <c r="L20" s="94" t="s">
        <v>114</v>
      </c>
      <c r="M20" s="143">
        <v>226</v>
      </c>
      <c r="N20" s="144">
        <v>228</v>
      </c>
      <c r="O20" s="145"/>
      <c r="P20"/>
      <c r="Q20"/>
      <c r="R20"/>
      <c r="S20"/>
      <c r="T20"/>
      <c r="U20"/>
      <c r="V20"/>
      <c r="AD20"/>
      <c r="AE20"/>
    </row>
    <row r="21" spans="7:31" ht="31.2" x14ac:dyDescent="0.3">
      <c r="G21" s="146">
        <v>19</v>
      </c>
      <c r="H21" s="95" t="s">
        <v>115</v>
      </c>
      <c r="I21" s="96" t="s">
        <v>116</v>
      </c>
      <c r="J21" s="91"/>
      <c r="K21" s="92"/>
      <c r="L21" s="97" t="s">
        <v>117</v>
      </c>
      <c r="M21" s="147">
        <v>225</v>
      </c>
      <c r="N21" s="108"/>
      <c r="O21" s="109"/>
      <c r="P21"/>
      <c r="Q21"/>
      <c r="R21"/>
      <c r="S21"/>
      <c r="T21"/>
      <c r="U21"/>
      <c r="V21"/>
      <c r="AD21"/>
      <c r="AE21"/>
    </row>
    <row r="22" spans="7:31" ht="31.2" x14ac:dyDescent="0.3">
      <c r="G22" s="148">
        <v>20</v>
      </c>
      <c r="H22" s="101" t="s">
        <v>118</v>
      </c>
      <c r="I22" s="149" t="s">
        <v>119</v>
      </c>
      <c r="J22" s="103"/>
      <c r="K22" s="104"/>
      <c r="L22" s="105" t="s">
        <v>120</v>
      </c>
      <c r="M22" s="150">
        <v>230</v>
      </c>
      <c r="N22" s="151"/>
      <c r="O22" s="152"/>
      <c r="P22"/>
      <c r="Q22"/>
      <c r="R22"/>
      <c r="S22"/>
      <c r="T22"/>
      <c r="U22"/>
      <c r="V22"/>
      <c r="AD22"/>
      <c r="AE22"/>
    </row>
    <row r="23" spans="7:31" ht="15.6" x14ac:dyDescent="0.3">
      <c r="G23" s="146">
        <v>21</v>
      </c>
      <c r="H23" s="95" t="s">
        <v>121</v>
      </c>
      <c r="I23" s="96" t="s">
        <v>122</v>
      </c>
      <c r="J23" s="91"/>
      <c r="K23" s="92"/>
      <c r="L23" s="97" t="s">
        <v>123</v>
      </c>
      <c r="M23" s="150"/>
      <c r="N23" s="151"/>
      <c r="O23" s="152"/>
    </row>
    <row r="24" spans="7:31" ht="31.2" x14ac:dyDescent="0.3">
      <c r="G24" s="148">
        <v>22</v>
      </c>
      <c r="H24" s="101" t="s">
        <v>124</v>
      </c>
      <c r="I24" s="102" t="s">
        <v>57</v>
      </c>
      <c r="J24" s="103"/>
      <c r="K24" s="104"/>
      <c r="L24" s="105" t="s">
        <v>125</v>
      </c>
      <c r="M24" s="147"/>
      <c r="N24" s="108"/>
      <c r="O24" s="109"/>
    </row>
    <row r="25" spans="7:31" ht="15.6" x14ac:dyDescent="0.3">
      <c r="G25" s="146">
        <v>23</v>
      </c>
      <c r="H25" s="95" t="s">
        <v>126</v>
      </c>
      <c r="I25" s="106" t="s">
        <v>127</v>
      </c>
      <c r="J25" s="107"/>
      <c r="K25" s="107"/>
      <c r="L25" s="97" t="s">
        <v>128</v>
      </c>
      <c r="M25" s="147"/>
      <c r="N25" s="108"/>
      <c r="O25" s="109"/>
    </row>
  </sheetData>
  <mergeCells count="8">
    <mergeCell ref="I15:I20"/>
    <mergeCell ref="R1:T1"/>
    <mergeCell ref="X1:Y1"/>
    <mergeCell ref="AC1:AD1"/>
    <mergeCell ref="M1:O1"/>
    <mergeCell ref="I3:I7"/>
    <mergeCell ref="I8:I13"/>
    <mergeCell ref="J8:J9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>
    <row r="1" spans="1:1" x14ac:dyDescent="0.3">
      <c r="A1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defaultRowHeight="14.4" x14ac:dyDescent="0.3"/>
  <sheetData>
    <row r="1" spans="1:1" x14ac:dyDescent="0.3">
      <c r="A1" t="s">
        <v>145</v>
      </c>
    </row>
    <row r="2" spans="1:1" x14ac:dyDescent="0.3">
      <c r="A2" t="s">
        <v>377</v>
      </c>
    </row>
    <row r="3" spans="1:1" x14ac:dyDescent="0.3">
      <c r="A3" s="243" t="s">
        <v>378</v>
      </c>
    </row>
    <row r="4" spans="1:1" x14ac:dyDescent="0.3">
      <c r="A4" t="s">
        <v>145</v>
      </c>
    </row>
    <row r="5" spans="1:1" x14ac:dyDescent="0.3">
      <c r="A5" t="s">
        <v>145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B_SZV_1A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Szalamin Róbert</dc:creator>
  <cp:lastModifiedBy>Jegyző Akali</cp:lastModifiedBy>
  <dcterms:created xsi:type="dcterms:W3CDTF">2026-07-29T12:01:38Z</dcterms:created>
  <dcterms:modified xsi:type="dcterms:W3CDTF">2026-08-31T13:23:38Z</dcterms:modified>
</cp:coreProperties>
</file>