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480" windowHeight="8190"/>
  </bookViews>
  <sheets>
    <sheet name="1.a sz. mellélet" sheetId="94" r:id="rId1"/>
    <sheet name="1.b sz. melléklet" sheetId="95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84" r:id="rId24"/>
    <sheet name="21.sz. melléklet" sheetId="75" r:id="rId25"/>
    <sheet name="22.sz. melléklet" sheetId="74" r:id="rId26"/>
    <sheet name="23.sz. melléklet" sheetId="90" r:id="rId27"/>
    <sheet name="24.sz. melléklet" sheetId="91" r:id="rId28"/>
    <sheet name="  25.sz. melléklet" sheetId="101" r:id="rId29"/>
    <sheet name="26.sz. melléklet" sheetId="50" r:id="rId30"/>
    <sheet name="27.sz. melléklet" sheetId="80" r:id="rId31"/>
    <sheet name="28.sz. melléklet" sheetId="52" r:id="rId32"/>
    <sheet name="29.sz. melléklet" sheetId="65" r:id="rId33"/>
    <sheet name="30.sz. melléklet" sheetId="63" r:id="rId34"/>
    <sheet name="31.sz. melléklet" sheetId="97" r:id="rId35"/>
  </sheets>
  <externalReferences>
    <externalReference r:id="rId36"/>
  </externalReferences>
  <definedNames>
    <definedName name="_xlnm.Print_Titles" localSheetId="28">'  25.sz. melléklet'!$1:$1</definedName>
    <definedName name="_xlnm.Print_Area" localSheetId="28">'  25.sz. melléklet'!$A$1:$I$14</definedName>
    <definedName name="_xlnm.Print_Area" localSheetId="16">'13.sz. melléklet'!$A$1:$F$44</definedName>
    <definedName name="_xlnm.Print_Area" localSheetId="25">'22.sz. melléklet'!$A$1:$H$154</definedName>
    <definedName name="_xlnm.Print_Area" localSheetId="33">'30.sz. melléklet'!$A$1:$F$45</definedName>
  </definedNames>
  <calcPr calcId="145621"/>
</workbook>
</file>

<file path=xl/calcChain.xml><?xml version="1.0" encoding="utf-8"?>
<calcChain xmlns="http://schemas.openxmlformats.org/spreadsheetml/2006/main">
  <c r="D39" i="68" l="1"/>
  <c r="E39" i="68"/>
  <c r="C39" i="68"/>
  <c r="E37" i="68"/>
  <c r="D37" i="68"/>
  <c r="C36" i="68"/>
  <c r="D36" i="68"/>
  <c r="E36" i="68"/>
  <c r="C37" i="68"/>
  <c r="C38" i="68"/>
  <c r="D38" i="68"/>
  <c r="E38" i="68"/>
  <c r="D35" i="68"/>
  <c r="E35" i="68"/>
  <c r="C35" i="68"/>
  <c r="E27" i="68"/>
  <c r="D27" i="68"/>
  <c r="C27" i="68"/>
  <c r="F26" i="68"/>
  <c r="F25" i="68"/>
  <c r="F38" i="68" l="1"/>
  <c r="F36" i="68"/>
  <c r="C40" i="68"/>
  <c r="F39" i="68"/>
  <c r="E40" i="68"/>
  <c r="D40" i="68"/>
  <c r="F37" i="68"/>
  <c r="F35" i="68"/>
  <c r="F27" i="68"/>
  <c r="F40" i="68" l="1"/>
  <c r="C12" i="96" l="1"/>
  <c r="C13" i="96"/>
  <c r="C9" i="96"/>
  <c r="C9" i="82"/>
  <c r="C14" i="96" l="1"/>
  <c r="B23" i="93" l="1"/>
  <c r="B15" i="93"/>
  <c r="B14" i="93"/>
  <c r="E30" i="91" l="1"/>
  <c r="D30" i="91"/>
  <c r="C30" i="91"/>
  <c r="D23" i="91"/>
  <c r="E23" i="91"/>
  <c r="C23" i="91"/>
  <c r="D19" i="91"/>
  <c r="E19" i="91"/>
  <c r="C19" i="91"/>
  <c r="H116" i="74" l="1"/>
  <c r="H78" i="74"/>
  <c r="D125" i="75"/>
  <c r="E125" i="75"/>
  <c r="F125" i="75"/>
  <c r="G125" i="75"/>
  <c r="D121" i="75"/>
  <c r="E121" i="75"/>
  <c r="F121" i="75"/>
  <c r="G121" i="75"/>
  <c r="D126" i="75"/>
  <c r="E126" i="75"/>
  <c r="F126" i="75"/>
  <c r="C126" i="75"/>
  <c r="C121" i="75"/>
  <c r="C125" i="75"/>
  <c r="D97" i="75"/>
  <c r="C97" i="75"/>
  <c r="D93" i="75"/>
  <c r="D98" i="75" s="1"/>
  <c r="C93" i="75"/>
  <c r="C98" i="75" s="1"/>
  <c r="D69" i="75"/>
  <c r="E69" i="75"/>
  <c r="F69" i="75"/>
  <c r="G69" i="75"/>
  <c r="H69" i="75"/>
  <c r="I69" i="75"/>
  <c r="J69" i="75"/>
  <c r="K69" i="75"/>
  <c r="C69" i="75"/>
  <c r="D65" i="75"/>
  <c r="D70" i="75" s="1"/>
  <c r="E65" i="75"/>
  <c r="F65" i="75"/>
  <c r="F70" i="75" s="1"/>
  <c r="G65" i="75"/>
  <c r="H65" i="75"/>
  <c r="H70" i="75" s="1"/>
  <c r="I65" i="75"/>
  <c r="J65" i="75"/>
  <c r="J70" i="75" s="1"/>
  <c r="K65" i="75"/>
  <c r="C65" i="75"/>
  <c r="C70" i="75" s="1"/>
  <c r="K108" i="75"/>
  <c r="K81" i="75"/>
  <c r="K53" i="75"/>
  <c r="D42" i="75"/>
  <c r="E42" i="75"/>
  <c r="F42" i="75"/>
  <c r="G42" i="75"/>
  <c r="H42" i="75"/>
  <c r="I42" i="75"/>
  <c r="J42" i="75"/>
  <c r="K42" i="75"/>
  <c r="C42" i="75"/>
  <c r="D38" i="75"/>
  <c r="E38" i="75"/>
  <c r="F38" i="75"/>
  <c r="G38" i="75"/>
  <c r="H38" i="75"/>
  <c r="I38" i="75"/>
  <c r="J38" i="75"/>
  <c r="K38" i="75"/>
  <c r="C38" i="75"/>
  <c r="D18" i="75"/>
  <c r="E18" i="75"/>
  <c r="F18" i="75"/>
  <c r="G18" i="75"/>
  <c r="H18" i="75"/>
  <c r="I18" i="75"/>
  <c r="J18" i="75"/>
  <c r="K18" i="75"/>
  <c r="D14" i="75"/>
  <c r="D19" i="75" s="1"/>
  <c r="E14" i="75"/>
  <c r="E19" i="75" s="1"/>
  <c r="F14" i="75"/>
  <c r="F19" i="75" s="1"/>
  <c r="G14" i="75"/>
  <c r="G19" i="75" s="1"/>
  <c r="H14" i="75"/>
  <c r="H19" i="75" s="1"/>
  <c r="I14" i="75"/>
  <c r="I19" i="75" s="1"/>
  <c r="J14" i="75"/>
  <c r="J19" i="75" s="1"/>
  <c r="K14" i="75"/>
  <c r="C18" i="75"/>
  <c r="C14" i="75"/>
  <c r="D22" i="29"/>
  <c r="E22" i="29"/>
  <c r="F22" i="29"/>
  <c r="G22" i="29"/>
  <c r="H22" i="29"/>
  <c r="C22" i="29"/>
  <c r="N22" i="31"/>
  <c r="N21" i="31"/>
  <c r="M22" i="31"/>
  <c r="M21" i="31"/>
  <c r="E24" i="31"/>
  <c r="D20" i="31"/>
  <c r="E20" i="31"/>
  <c r="C20" i="31"/>
  <c r="M15" i="31"/>
  <c r="M16" i="31"/>
  <c r="M17" i="31"/>
  <c r="L25" i="30"/>
  <c r="H21" i="30"/>
  <c r="H22" i="30"/>
  <c r="H23" i="30"/>
  <c r="H24" i="30"/>
  <c r="H25" i="30"/>
  <c r="L21" i="30"/>
  <c r="L23" i="30"/>
  <c r="L24" i="30"/>
  <c r="F22" i="30"/>
  <c r="G22" i="30"/>
  <c r="H11" i="30"/>
  <c r="M11" i="30"/>
  <c r="L11" i="30"/>
  <c r="G126" i="75" l="1"/>
  <c r="K70" i="75"/>
  <c r="G70" i="75"/>
  <c r="C43" i="75"/>
  <c r="I70" i="75"/>
  <c r="E70" i="75"/>
  <c r="C19" i="75"/>
  <c r="K19" i="75"/>
  <c r="N11" i="30"/>
  <c r="I12" i="86"/>
  <c r="I10" i="86"/>
  <c r="I16" i="86"/>
  <c r="E14" i="86"/>
  <c r="F14" i="86"/>
  <c r="G14" i="86"/>
  <c r="H14" i="86"/>
  <c r="I14" i="86" l="1"/>
  <c r="D14" i="86" l="1"/>
  <c r="C14" i="19" l="1"/>
  <c r="F40" i="58"/>
  <c r="D40" i="58"/>
  <c r="E40" i="58"/>
  <c r="C40" i="58"/>
  <c r="D38" i="58"/>
  <c r="C38" i="58"/>
  <c r="D36" i="58"/>
  <c r="E36" i="58"/>
  <c r="C36" i="58"/>
  <c r="J16" i="93"/>
  <c r="I16" i="93"/>
  <c r="J21" i="93" l="1"/>
  <c r="K21" i="93"/>
  <c r="I21" i="93"/>
  <c r="C54" i="95"/>
  <c r="C53" i="95"/>
  <c r="C52" i="95"/>
  <c r="C51" i="95"/>
  <c r="C50" i="95"/>
  <c r="C49" i="95"/>
  <c r="C55" i="95" s="1"/>
  <c r="C41" i="95"/>
  <c r="C40" i="95"/>
  <c r="C39" i="95"/>
  <c r="C38" i="95"/>
  <c r="C37" i="95"/>
  <c r="C36" i="95"/>
  <c r="C35" i="95"/>
  <c r="C34" i="95"/>
  <c r="C33" i="95"/>
  <c r="C32" i="95"/>
  <c r="C31" i="95"/>
  <c r="C30" i="95"/>
  <c r="C29" i="95"/>
  <c r="C28" i="95"/>
  <c r="C27" i="95"/>
  <c r="C26" i="95"/>
  <c r="C25" i="95"/>
  <c r="C24" i="95"/>
  <c r="C23" i="95"/>
  <c r="C22" i="95"/>
  <c r="C21" i="95"/>
  <c r="C20" i="95"/>
  <c r="C19" i="95"/>
  <c r="C18" i="95"/>
  <c r="C17" i="95"/>
  <c r="C16" i="95"/>
  <c r="C15" i="95"/>
  <c r="C14" i="95"/>
  <c r="C13" i="95"/>
  <c r="C12" i="95"/>
  <c r="C11" i="95"/>
  <c r="C10" i="95"/>
  <c r="C9" i="95"/>
  <c r="C8" i="95"/>
  <c r="C19" i="97"/>
  <c r="C14" i="97"/>
  <c r="C15" i="97"/>
  <c r="D39" i="63"/>
  <c r="E39" i="63"/>
  <c r="C39" i="63"/>
  <c r="D36" i="63"/>
  <c r="D32" i="63"/>
  <c r="E32" i="63"/>
  <c r="C32" i="63"/>
  <c r="C25" i="52" l="1"/>
  <c r="C23" i="52"/>
  <c r="C15" i="52"/>
  <c r="C49" i="80"/>
  <c r="C55" i="80" s="1"/>
  <c r="C35" i="80"/>
  <c r="C41" i="80" s="1"/>
  <c r="C27" i="80"/>
  <c r="C23" i="80"/>
  <c r="C18" i="80"/>
  <c r="C11" i="80"/>
  <c r="C30" i="80" s="1"/>
  <c r="E51" i="50"/>
  <c r="E48" i="50"/>
  <c r="E37" i="50"/>
  <c r="E27" i="50"/>
  <c r="E24" i="50"/>
  <c r="E20" i="50"/>
  <c r="C15" i="19" l="1"/>
  <c r="F23" i="87"/>
  <c r="D27" i="87" l="1"/>
  <c r="C27" i="87"/>
  <c r="F25" i="87"/>
  <c r="D12" i="98" l="1"/>
  <c r="E12" i="98"/>
  <c r="C12" i="98"/>
  <c r="E76" i="98"/>
  <c r="D78" i="98"/>
  <c r="C78" i="98"/>
  <c r="F57" i="98"/>
  <c r="D8" i="98"/>
  <c r="E8" i="98"/>
  <c r="C8" i="98"/>
  <c r="F64" i="98"/>
  <c r="F26" i="98"/>
  <c r="F42" i="98"/>
  <c r="F43" i="98"/>
  <c r="E79" i="98" l="1"/>
  <c r="E31" i="24"/>
  <c r="F31" i="24"/>
  <c r="C31" i="24"/>
  <c r="D26" i="24"/>
  <c r="D31" i="24" s="1"/>
  <c r="E26" i="24"/>
  <c r="C26" i="24"/>
  <c r="D22" i="24"/>
  <c r="D21" i="24"/>
  <c r="E21" i="24"/>
  <c r="F21" i="24"/>
  <c r="C21" i="24"/>
  <c r="D15" i="24"/>
  <c r="E15" i="24"/>
  <c r="E22" i="24" s="1"/>
  <c r="E32" i="24" s="1"/>
  <c r="F15" i="24"/>
  <c r="F22" i="24" s="1"/>
  <c r="F32" i="24" s="1"/>
  <c r="C15" i="24"/>
  <c r="C22" i="24" s="1"/>
  <c r="G10" i="24"/>
  <c r="G11" i="24"/>
  <c r="G12" i="24"/>
  <c r="G13" i="24"/>
  <c r="G14" i="24"/>
  <c r="G16" i="24"/>
  <c r="G17" i="24"/>
  <c r="G18" i="24"/>
  <c r="G19" i="24"/>
  <c r="G20" i="24"/>
  <c r="G23" i="24"/>
  <c r="G24" i="24"/>
  <c r="G25" i="24"/>
  <c r="G27" i="24"/>
  <c r="G28" i="24"/>
  <c r="G29" i="24"/>
  <c r="G30" i="24"/>
  <c r="G33" i="24"/>
  <c r="G9" i="24"/>
  <c r="G8" i="24"/>
  <c r="G22" i="24" l="1"/>
  <c r="C32" i="24"/>
  <c r="D32" i="24"/>
  <c r="G31" i="24"/>
  <c r="G21" i="24"/>
  <c r="G26" i="24"/>
  <c r="G15" i="24"/>
  <c r="D72" i="44"/>
  <c r="D71" i="44"/>
  <c r="E71" i="44"/>
  <c r="E72" i="44" s="1"/>
  <c r="C71" i="44"/>
  <c r="C72" i="44" s="1"/>
  <c r="D66" i="44"/>
  <c r="E66" i="44"/>
  <c r="C66" i="44"/>
  <c r="D61" i="44"/>
  <c r="E61" i="44"/>
  <c r="C61" i="44"/>
  <c r="F54" i="44"/>
  <c r="E56" i="44"/>
  <c r="D56" i="44"/>
  <c r="D53" i="44"/>
  <c r="E53" i="44"/>
  <c r="C53" i="44"/>
  <c r="C36" i="44"/>
  <c r="E34" i="44"/>
  <c r="D34" i="44"/>
  <c r="D36" i="44" s="1"/>
  <c r="C34" i="44"/>
  <c r="E31" i="44"/>
  <c r="E23" i="44"/>
  <c r="E36" i="44" s="1"/>
  <c r="D22" i="44"/>
  <c r="E22" i="44"/>
  <c r="C22" i="44"/>
  <c r="E14" i="44"/>
  <c r="D13" i="44"/>
  <c r="D18" i="44" s="1"/>
  <c r="D67" i="44" s="1"/>
  <c r="E13" i="44"/>
  <c r="E18" i="44" s="1"/>
  <c r="E67" i="44" s="1"/>
  <c r="C13" i="44"/>
  <c r="C18" i="44" s="1"/>
  <c r="C67" i="44" s="1"/>
  <c r="D84" i="45"/>
  <c r="E84" i="45"/>
  <c r="D83" i="45"/>
  <c r="E83" i="45"/>
  <c r="C83" i="45"/>
  <c r="C84" i="45" s="1"/>
  <c r="F81" i="45"/>
  <c r="F82" i="45"/>
  <c r="D79" i="45"/>
  <c r="E79" i="45"/>
  <c r="C79" i="45"/>
  <c r="D76" i="45"/>
  <c r="E76" i="45"/>
  <c r="C76" i="45"/>
  <c r="D73" i="45"/>
  <c r="E73" i="45"/>
  <c r="C73" i="45"/>
  <c r="E59" i="45"/>
  <c r="E62" i="45"/>
  <c r="C66" i="45"/>
  <c r="D58" i="45"/>
  <c r="D66" i="45" s="1"/>
  <c r="E58" i="45"/>
  <c r="C58" i="45"/>
  <c r="D54" i="45"/>
  <c r="E54" i="45"/>
  <c r="C54" i="45"/>
  <c r="G32" i="24" l="1"/>
  <c r="E66" i="45"/>
  <c r="F41" i="45"/>
  <c r="E18" i="45"/>
  <c r="C17" i="45"/>
  <c r="D16" i="45"/>
  <c r="E16" i="45"/>
  <c r="C16" i="45"/>
  <c r="D12" i="45"/>
  <c r="D17" i="45" s="1"/>
  <c r="E12" i="45"/>
  <c r="E17" i="45" s="1"/>
  <c r="F17" i="45" s="1"/>
  <c r="C12" i="45"/>
  <c r="C52" i="81"/>
  <c r="C54" i="81" s="1"/>
  <c r="C40" i="81"/>
  <c r="C35" i="81"/>
  <c r="C27" i="81"/>
  <c r="C23" i="81"/>
  <c r="C18" i="81"/>
  <c r="C14" i="81"/>
  <c r="C11" i="81"/>
  <c r="C51" i="4"/>
  <c r="C48" i="4"/>
  <c r="C37" i="4"/>
  <c r="C24" i="4"/>
  <c r="C20" i="4"/>
  <c r="C20" i="94" s="1"/>
  <c r="C15" i="4"/>
  <c r="C12" i="4"/>
  <c r="E10" i="93"/>
  <c r="D10" i="93"/>
  <c r="E11" i="93"/>
  <c r="D11" i="93"/>
  <c r="E12" i="93"/>
  <c r="D12" i="93"/>
  <c r="E13" i="93"/>
  <c r="D13" i="93"/>
  <c r="E14" i="93"/>
  <c r="D14" i="93"/>
  <c r="E15" i="93"/>
  <c r="D15" i="93"/>
  <c r="F53" i="44"/>
  <c r="I2" i="101"/>
  <c r="F2" i="98"/>
  <c r="F50" i="98" s="1"/>
  <c r="D76" i="98"/>
  <c r="F12" i="98"/>
  <c r="F78" i="98"/>
  <c r="F77" i="98"/>
  <c r="F58" i="98"/>
  <c r="F59" i="98"/>
  <c r="F60" i="98"/>
  <c r="F61" i="98"/>
  <c r="F62" i="98"/>
  <c r="F63" i="98"/>
  <c r="F65" i="98"/>
  <c r="F66" i="98"/>
  <c r="F16" i="98"/>
  <c r="F17" i="98"/>
  <c r="F18" i="98"/>
  <c r="F19" i="98"/>
  <c r="F20" i="98"/>
  <c r="F21" i="98"/>
  <c r="F22" i="98"/>
  <c r="F23" i="98"/>
  <c r="F24" i="98"/>
  <c r="F25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6" i="98"/>
  <c r="F55" i="98"/>
  <c r="F56" i="98"/>
  <c r="F15" i="98"/>
  <c r="F10" i="98"/>
  <c r="F11" i="98"/>
  <c r="F13" i="98"/>
  <c r="F14" i="98"/>
  <c r="F9" i="98"/>
  <c r="F2" i="58"/>
  <c r="I2" i="84" s="1"/>
  <c r="I30" i="84" s="1"/>
  <c r="C13" i="97"/>
  <c r="C25" i="97"/>
  <c r="F2" i="91"/>
  <c r="L2" i="90"/>
  <c r="K26" i="30"/>
  <c r="C21" i="19"/>
  <c r="C27" i="19"/>
  <c r="E17" i="58"/>
  <c r="E22" i="93"/>
  <c r="C13" i="19"/>
  <c r="E40" i="94"/>
  <c r="E29" i="95"/>
  <c r="E15" i="95"/>
  <c r="E16" i="95"/>
  <c r="E17" i="95"/>
  <c r="C76" i="98"/>
  <c r="C79" i="98" s="1"/>
  <c r="E32" i="91"/>
  <c r="D32" i="91"/>
  <c r="D24" i="91"/>
  <c r="F2" i="88"/>
  <c r="F2" i="87"/>
  <c r="E26" i="30"/>
  <c r="I22" i="30"/>
  <c r="I26" i="30" s="1"/>
  <c r="J22" i="30"/>
  <c r="M22" i="30"/>
  <c r="M26" i="30" s="1"/>
  <c r="N24" i="30"/>
  <c r="N25" i="30"/>
  <c r="N23" i="30"/>
  <c r="D21" i="30"/>
  <c r="E21" i="30"/>
  <c r="F21" i="30"/>
  <c r="G21" i="30"/>
  <c r="I21" i="30"/>
  <c r="J21" i="30"/>
  <c r="K21" i="30"/>
  <c r="C21" i="30"/>
  <c r="D17" i="30"/>
  <c r="E17" i="30"/>
  <c r="F17" i="30"/>
  <c r="G17" i="30"/>
  <c r="I17" i="30"/>
  <c r="I27" i="30" s="1"/>
  <c r="J17" i="30"/>
  <c r="K17" i="30"/>
  <c r="C17" i="30"/>
  <c r="C10" i="96"/>
  <c r="C16" i="96"/>
  <c r="C17" i="96"/>
  <c r="C18" i="96"/>
  <c r="C19" i="96"/>
  <c r="C20" i="96"/>
  <c r="C21" i="96"/>
  <c r="C22" i="96"/>
  <c r="C24" i="96"/>
  <c r="C26" i="96"/>
  <c r="C27" i="96"/>
  <c r="E37" i="95"/>
  <c r="E38" i="95"/>
  <c r="E39" i="95"/>
  <c r="E40" i="81"/>
  <c r="E40" i="95" s="1"/>
  <c r="E35" i="80"/>
  <c r="E41" i="80" s="1"/>
  <c r="E11" i="81"/>
  <c r="E14" i="81"/>
  <c r="E14" i="95" s="1"/>
  <c r="E18" i="81"/>
  <c r="E23" i="81"/>
  <c r="E27" i="81"/>
  <c r="E11" i="80"/>
  <c r="E18" i="80"/>
  <c r="E23" i="80"/>
  <c r="E27" i="80"/>
  <c r="E27" i="95" s="1"/>
  <c r="E50" i="95"/>
  <c r="E51" i="95"/>
  <c r="E52" i="81"/>
  <c r="E54" i="81" s="1"/>
  <c r="E54" i="95" s="1"/>
  <c r="E53" i="95"/>
  <c r="E36" i="95"/>
  <c r="E9" i="95"/>
  <c r="E10" i="95"/>
  <c r="E12" i="95"/>
  <c r="E13" i="95"/>
  <c r="E19" i="95"/>
  <c r="E20" i="95"/>
  <c r="E21" i="95"/>
  <c r="E22" i="95"/>
  <c r="E24" i="95"/>
  <c r="E25" i="95"/>
  <c r="E26" i="95"/>
  <c r="E28" i="95"/>
  <c r="E31" i="95"/>
  <c r="E32" i="95"/>
  <c r="E33" i="95"/>
  <c r="E34" i="95"/>
  <c r="E35" i="81"/>
  <c r="E8" i="95"/>
  <c r="D30" i="95"/>
  <c r="D49" i="95" s="1"/>
  <c r="D52" i="95"/>
  <c r="D54" i="95" s="1"/>
  <c r="C46" i="94"/>
  <c r="D46" i="94"/>
  <c r="E46" i="94"/>
  <c r="C47" i="94"/>
  <c r="D47" i="94"/>
  <c r="E47" i="94"/>
  <c r="C48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C24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E12" i="63"/>
  <c r="E15" i="63"/>
  <c r="E17" i="63"/>
  <c r="K10" i="93" s="1"/>
  <c r="K12" i="93"/>
  <c r="K13" i="93"/>
  <c r="K14" i="93"/>
  <c r="K15" i="93"/>
  <c r="E38" i="58"/>
  <c r="E37" i="58" s="1"/>
  <c r="D12" i="63"/>
  <c r="D15" i="63"/>
  <c r="F15" i="63" s="1"/>
  <c r="D17" i="63"/>
  <c r="J10" i="93" s="1"/>
  <c r="J12" i="93"/>
  <c r="J13" i="93"/>
  <c r="J14" i="93"/>
  <c r="J15" i="93"/>
  <c r="J22" i="93"/>
  <c r="J23" i="93"/>
  <c r="D37" i="58"/>
  <c r="C12" i="63"/>
  <c r="C15" i="63"/>
  <c r="C17" i="63"/>
  <c r="I10" i="93" s="1"/>
  <c r="I12" i="93"/>
  <c r="I13" i="93"/>
  <c r="I14" i="93"/>
  <c r="I15" i="93"/>
  <c r="I23" i="93"/>
  <c r="E28" i="58"/>
  <c r="E29" i="58"/>
  <c r="E11" i="58"/>
  <c r="E12" i="58"/>
  <c r="E13" i="58"/>
  <c r="E15" i="58"/>
  <c r="E16" i="58"/>
  <c r="E20" i="58"/>
  <c r="E22" i="58"/>
  <c r="E23" i="58"/>
  <c r="E25" i="58"/>
  <c r="E26" i="58"/>
  <c r="D28" i="58"/>
  <c r="D29" i="58"/>
  <c r="D11" i="58"/>
  <c r="D13" i="58"/>
  <c r="D16" i="58"/>
  <c r="D17" i="58"/>
  <c r="D19" i="58"/>
  <c r="D20" i="58"/>
  <c r="D22" i="58"/>
  <c r="D23" i="58"/>
  <c r="D25" i="58"/>
  <c r="D26" i="58"/>
  <c r="C28" i="58"/>
  <c r="C29" i="58"/>
  <c r="C11" i="58"/>
  <c r="C12" i="58"/>
  <c r="C13" i="58"/>
  <c r="C15" i="58"/>
  <c r="C16" i="58"/>
  <c r="C17" i="58"/>
  <c r="C19" i="58"/>
  <c r="C20" i="58"/>
  <c r="C22" i="58"/>
  <c r="C23" i="58"/>
  <c r="C25" i="58"/>
  <c r="C26" i="58"/>
  <c r="K23" i="93"/>
  <c r="L15" i="93"/>
  <c r="E23" i="93"/>
  <c r="E24" i="93"/>
  <c r="D21" i="93"/>
  <c r="D22" i="93"/>
  <c r="D23" i="93"/>
  <c r="D24" i="93"/>
  <c r="I22" i="93"/>
  <c r="C24" i="93"/>
  <c r="C23" i="93"/>
  <c r="C22" i="93"/>
  <c r="C21" i="93"/>
  <c r="C15" i="93"/>
  <c r="C14" i="93"/>
  <c r="C12" i="93"/>
  <c r="C11" i="93"/>
  <c r="C10" i="93"/>
  <c r="D22" i="30"/>
  <c r="D26" i="30" s="1"/>
  <c r="F26" i="30"/>
  <c r="G26" i="30"/>
  <c r="C26" i="30"/>
  <c r="C24" i="91"/>
  <c r="C32" i="91"/>
  <c r="F9" i="88"/>
  <c r="F10" i="88"/>
  <c r="C11" i="88"/>
  <c r="D11" i="88"/>
  <c r="E11" i="88"/>
  <c r="F9" i="87"/>
  <c r="F10" i="87"/>
  <c r="F11" i="87"/>
  <c r="F12" i="87"/>
  <c r="F13" i="87"/>
  <c r="F14" i="87"/>
  <c r="C15" i="87"/>
  <c r="D15" i="87"/>
  <c r="E15" i="87"/>
  <c r="F17" i="87"/>
  <c r="F18" i="87"/>
  <c r="F19" i="87"/>
  <c r="F20" i="87"/>
  <c r="F21" i="87"/>
  <c r="F22" i="87"/>
  <c r="F26" i="87"/>
  <c r="E27" i="87"/>
  <c r="F30" i="87"/>
  <c r="C31" i="87"/>
  <c r="D31" i="87"/>
  <c r="E31" i="87"/>
  <c r="M20" i="30"/>
  <c r="M19" i="30"/>
  <c r="M18" i="30"/>
  <c r="M16" i="30"/>
  <c r="M15" i="30"/>
  <c r="M14" i="30"/>
  <c r="M13" i="30"/>
  <c r="M12" i="30"/>
  <c r="M10" i="30"/>
  <c r="M9" i="30"/>
  <c r="L10" i="30"/>
  <c r="H10" i="30"/>
  <c r="L12" i="30"/>
  <c r="H12" i="30"/>
  <c r="L13" i="30"/>
  <c r="H13" i="30"/>
  <c r="N13" i="30"/>
  <c r="L14" i="30"/>
  <c r="H14" i="30"/>
  <c r="L15" i="30"/>
  <c r="N15" i="30" s="1"/>
  <c r="H15" i="30"/>
  <c r="L16" i="30"/>
  <c r="H16" i="30"/>
  <c r="L18" i="30"/>
  <c r="H18" i="30"/>
  <c r="L19" i="30"/>
  <c r="H19" i="30"/>
  <c r="L20" i="30"/>
  <c r="N20" i="30" s="1"/>
  <c r="H20" i="30"/>
  <c r="L9" i="30"/>
  <c r="H9" i="30"/>
  <c r="D23" i="31"/>
  <c r="E23" i="31"/>
  <c r="F23" i="31"/>
  <c r="G23" i="31"/>
  <c r="H23" i="31"/>
  <c r="I23" i="31"/>
  <c r="J23" i="31"/>
  <c r="K23" i="31"/>
  <c r="K24" i="31" s="1"/>
  <c r="L23" i="31"/>
  <c r="M23" i="31"/>
  <c r="C23" i="31"/>
  <c r="D18" i="31"/>
  <c r="D24" i="31" s="1"/>
  <c r="J18" i="31"/>
  <c r="L12" i="31"/>
  <c r="L14" i="31"/>
  <c r="L15" i="31"/>
  <c r="L16" i="31"/>
  <c r="L17" i="31"/>
  <c r="E18" i="31"/>
  <c r="F18" i="31"/>
  <c r="G18" i="31"/>
  <c r="G24" i="31" s="1"/>
  <c r="I18" i="31"/>
  <c r="I24" i="31" s="1"/>
  <c r="K18" i="31"/>
  <c r="C18" i="31"/>
  <c r="C24" i="31" s="1"/>
  <c r="M12" i="31"/>
  <c r="M13" i="31"/>
  <c r="M14" i="31"/>
  <c r="N16" i="31"/>
  <c r="L13" i="31"/>
  <c r="N13" i="31" s="1"/>
  <c r="L11" i="31"/>
  <c r="H10" i="31"/>
  <c r="M10" i="31" s="1"/>
  <c r="N10" i="31" s="1"/>
  <c r="H11" i="31"/>
  <c r="H12" i="31"/>
  <c r="H13" i="31"/>
  <c r="H14" i="31"/>
  <c r="H15" i="31"/>
  <c r="H16" i="31"/>
  <c r="H17" i="31"/>
  <c r="H19" i="31"/>
  <c r="M19" i="31" s="1"/>
  <c r="N19" i="31" s="1"/>
  <c r="H20" i="31"/>
  <c r="H9" i="31"/>
  <c r="M11" i="31"/>
  <c r="M9" i="31"/>
  <c r="N9" i="31" s="1"/>
  <c r="E17" i="86"/>
  <c r="F17" i="86"/>
  <c r="F18" i="86" s="1"/>
  <c r="G17" i="86"/>
  <c r="H17" i="86"/>
  <c r="I17" i="86"/>
  <c r="D17" i="86"/>
  <c r="F83" i="45"/>
  <c r="F66" i="45"/>
  <c r="F65" i="45"/>
  <c r="F29" i="45"/>
  <c r="F37" i="45"/>
  <c r="F39" i="45"/>
  <c r="F40" i="45"/>
  <c r="F42" i="45"/>
  <c r="F51" i="45"/>
  <c r="F52" i="45"/>
  <c r="F53" i="45"/>
  <c r="F54" i="45"/>
  <c r="F58" i="45"/>
  <c r="F59" i="45"/>
  <c r="F62" i="45"/>
  <c r="F67" i="45"/>
  <c r="F68" i="45"/>
  <c r="F69" i="45"/>
  <c r="F70" i="45"/>
  <c r="F71" i="45"/>
  <c r="F72" i="45"/>
  <c r="F73" i="45"/>
  <c r="F74" i="45"/>
  <c r="F75" i="45"/>
  <c r="F77" i="45"/>
  <c r="F80" i="45"/>
  <c r="F68" i="44"/>
  <c r="F69" i="44"/>
  <c r="F70" i="44"/>
  <c r="F45" i="44"/>
  <c r="F46" i="44"/>
  <c r="F47" i="44"/>
  <c r="F48" i="44"/>
  <c r="F49" i="44"/>
  <c r="F50" i="44"/>
  <c r="F52" i="44"/>
  <c r="F55" i="44"/>
  <c r="F57" i="44"/>
  <c r="F59" i="44"/>
  <c r="F64" i="44"/>
  <c r="F35" i="44"/>
  <c r="F27" i="44"/>
  <c r="F29" i="44"/>
  <c r="F31" i="44"/>
  <c r="F8" i="44"/>
  <c r="F9" i="44"/>
  <c r="F10" i="44"/>
  <c r="F11" i="44"/>
  <c r="F12" i="44"/>
  <c r="F19" i="44"/>
  <c r="F20" i="44"/>
  <c r="F23" i="44"/>
  <c r="F44" i="44"/>
  <c r="C14" i="82"/>
  <c r="C11" i="82"/>
  <c r="C15" i="82" s="1"/>
  <c r="D52" i="81"/>
  <c r="D54" i="81" s="1"/>
  <c r="D40" i="81"/>
  <c r="D30" i="81"/>
  <c r="D49" i="81" s="1"/>
  <c r="E37" i="4"/>
  <c r="E51" i="4" s="1"/>
  <c r="D27" i="4"/>
  <c r="C14" i="52"/>
  <c r="C11" i="52"/>
  <c r="D11" i="65"/>
  <c r="D12" i="65" s="1"/>
  <c r="E11" i="65"/>
  <c r="C11" i="65"/>
  <c r="E36" i="63"/>
  <c r="C36" i="63"/>
  <c r="D34" i="63"/>
  <c r="F34" i="63"/>
  <c r="C34" i="63"/>
  <c r="F35" i="63"/>
  <c r="F29" i="63"/>
  <c r="D27" i="63"/>
  <c r="E27" i="63"/>
  <c r="C27" i="63"/>
  <c r="D24" i="63"/>
  <c r="E24" i="63"/>
  <c r="C24" i="63"/>
  <c r="C37" i="63" s="1"/>
  <c r="F19" i="63"/>
  <c r="F13" i="63"/>
  <c r="H2" i="29"/>
  <c r="E17" i="68"/>
  <c r="D17" i="68"/>
  <c r="C17" i="68"/>
  <c r="F16" i="68"/>
  <c r="F15" i="68"/>
  <c r="F14" i="68"/>
  <c r="F13" i="68"/>
  <c r="F12" i="68"/>
  <c r="C11" i="69"/>
  <c r="F8" i="65"/>
  <c r="F10" i="65"/>
  <c r="C15" i="65"/>
  <c r="F13" i="65"/>
  <c r="F14" i="65"/>
  <c r="D15" i="65"/>
  <c r="E15" i="65"/>
  <c r="F8" i="63"/>
  <c r="F9" i="63"/>
  <c r="F10" i="63"/>
  <c r="F11" i="63"/>
  <c r="F14" i="63"/>
  <c r="F22" i="63"/>
  <c r="F23" i="63"/>
  <c r="F25" i="63"/>
  <c r="F26" i="63"/>
  <c r="F28" i="63"/>
  <c r="F30" i="63"/>
  <c r="F31" i="63"/>
  <c r="F32" i="63"/>
  <c r="F8" i="45"/>
  <c r="F9" i="45"/>
  <c r="F10" i="45"/>
  <c r="F11" i="45"/>
  <c r="F13" i="45"/>
  <c r="F14" i="45"/>
  <c r="F15" i="45"/>
  <c r="F18" i="45"/>
  <c r="F23" i="45"/>
  <c r="F24" i="45"/>
  <c r="F25" i="45"/>
  <c r="F28" i="45"/>
  <c r="F30" i="45"/>
  <c r="F32" i="45"/>
  <c r="F33" i="45"/>
  <c r="F35" i="45"/>
  <c r="F36" i="45"/>
  <c r="F27" i="45"/>
  <c r="F21" i="63"/>
  <c r="F18" i="63"/>
  <c r="F9" i="65"/>
  <c r="F34" i="45"/>
  <c r="F33" i="63"/>
  <c r="N23" i="31" l="1"/>
  <c r="J24" i="31"/>
  <c r="N11" i="31"/>
  <c r="J26" i="30"/>
  <c r="L22" i="30"/>
  <c r="L26" i="30" s="1"/>
  <c r="E27" i="30"/>
  <c r="F27" i="30"/>
  <c r="M21" i="30"/>
  <c r="N10" i="30"/>
  <c r="E18" i="86"/>
  <c r="D18" i="86"/>
  <c r="F37" i="58"/>
  <c r="D37" i="63"/>
  <c r="F36" i="63"/>
  <c r="E37" i="63"/>
  <c r="F24" i="63"/>
  <c r="E16" i="63"/>
  <c r="E38" i="63" s="1"/>
  <c r="E41" i="63" s="1"/>
  <c r="F12" i="63"/>
  <c r="F15" i="65"/>
  <c r="D16" i="65"/>
  <c r="E35" i="95"/>
  <c r="F11" i="88"/>
  <c r="F15" i="87"/>
  <c r="F31" i="87"/>
  <c r="F76" i="98"/>
  <c r="D79" i="98"/>
  <c r="C15" i="96"/>
  <c r="C25" i="82"/>
  <c r="C25" i="96" s="1"/>
  <c r="C23" i="82"/>
  <c r="C23" i="96" s="1"/>
  <c r="G18" i="86"/>
  <c r="J27" i="30"/>
  <c r="F17" i="63"/>
  <c r="F17" i="68"/>
  <c r="H18" i="86"/>
  <c r="H18" i="31"/>
  <c r="H24" i="31" s="1"/>
  <c r="N15" i="31"/>
  <c r="N17" i="31"/>
  <c r="N12" i="31"/>
  <c r="N19" i="30"/>
  <c r="F27" i="87"/>
  <c r="F23" i="58"/>
  <c r="F29" i="58"/>
  <c r="C16" i="63"/>
  <c r="C38" i="63" s="1"/>
  <c r="C41" i="63" s="1"/>
  <c r="D16" i="63"/>
  <c r="F14" i="93"/>
  <c r="F10" i="93"/>
  <c r="M17" i="30"/>
  <c r="M27" i="30" s="1"/>
  <c r="D55" i="95"/>
  <c r="F27" i="63"/>
  <c r="F11" i="65"/>
  <c r="I18" i="86"/>
  <c r="N14" i="31"/>
  <c r="H17" i="30"/>
  <c r="N18" i="30"/>
  <c r="N14" i="30"/>
  <c r="N12" i="30"/>
  <c r="N16" i="30"/>
  <c r="K9" i="93"/>
  <c r="E30" i="80"/>
  <c r="E49" i="80" s="1"/>
  <c r="E55" i="80" s="1"/>
  <c r="E23" i="95"/>
  <c r="C27" i="30"/>
  <c r="G27" i="30"/>
  <c r="N22" i="30"/>
  <c r="N26" i="30" s="1"/>
  <c r="D30" i="58"/>
  <c r="D31" i="58" s="1"/>
  <c r="E21" i="58"/>
  <c r="E21" i="93"/>
  <c r="F21" i="93" s="1"/>
  <c r="E19" i="58"/>
  <c r="F19" i="58" s="1"/>
  <c r="F56" i="44"/>
  <c r="F17" i="58"/>
  <c r="F11" i="58"/>
  <c r="F11" i="93"/>
  <c r="C14" i="58"/>
  <c r="D24" i="58"/>
  <c r="E30" i="58"/>
  <c r="E31" i="58" s="1"/>
  <c r="C10" i="58"/>
  <c r="C24" i="58"/>
  <c r="D21" i="58"/>
  <c r="F14" i="44"/>
  <c r="F18" i="44"/>
  <c r="C21" i="58"/>
  <c r="F13" i="58"/>
  <c r="E18" i="58"/>
  <c r="F28" i="58"/>
  <c r="F22" i="44"/>
  <c r="F24" i="93"/>
  <c r="C30" i="58"/>
  <c r="C31" i="58" s="1"/>
  <c r="F25" i="58"/>
  <c r="F13" i="44"/>
  <c r="C13" i="93"/>
  <c r="F22" i="58"/>
  <c r="D15" i="58"/>
  <c r="D14" i="58" s="1"/>
  <c r="E10" i="58"/>
  <c r="F71" i="44"/>
  <c r="C9" i="93"/>
  <c r="F34" i="44"/>
  <c r="F61" i="44"/>
  <c r="F66" i="44"/>
  <c r="C18" i="58"/>
  <c r="D18" i="58"/>
  <c r="E24" i="91"/>
  <c r="D12" i="58"/>
  <c r="D10" i="58" s="1"/>
  <c r="E24" i="58"/>
  <c r="E14" i="58"/>
  <c r="F12" i="93"/>
  <c r="L13" i="93"/>
  <c r="L12" i="93"/>
  <c r="L14" i="93"/>
  <c r="F38" i="45"/>
  <c r="I27" i="93"/>
  <c r="F43" i="45"/>
  <c r="F84" i="45"/>
  <c r="K11" i="93"/>
  <c r="L21" i="93"/>
  <c r="F16" i="45"/>
  <c r="L23" i="93"/>
  <c r="F79" i="45"/>
  <c r="F12" i="45"/>
  <c r="K22" i="93"/>
  <c r="K27" i="93" s="1"/>
  <c r="I11" i="93"/>
  <c r="J11" i="93"/>
  <c r="L10" i="93"/>
  <c r="F26" i="45"/>
  <c r="F36" i="58"/>
  <c r="F76" i="45"/>
  <c r="E41" i="81"/>
  <c r="E41" i="95" s="1"/>
  <c r="E18" i="95"/>
  <c r="E52" i="95"/>
  <c r="D55" i="81"/>
  <c r="E30" i="81"/>
  <c r="E49" i="81" s="1"/>
  <c r="E11" i="95"/>
  <c r="C30" i="81"/>
  <c r="C49" i="81" s="1"/>
  <c r="C55" i="81" s="1"/>
  <c r="N2" i="30"/>
  <c r="E2" i="80"/>
  <c r="F2" i="68"/>
  <c r="D27" i="94"/>
  <c r="E37" i="94"/>
  <c r="E51" i="94" s="1"/>
  <c r="C27" i="4"/>
  <c r="E27" i="4"/>
  <c r="C37" i="94"/>
  <c r="C51" i="94" s="1"/>
  <c r="F2" i="65"/>
  <c r="E2" i="69"/>
  <c r="E40" i="50"/>
  <c r="D2" i="82"/>
  <c r="F2" i="44"/>
  <c r="F39" i="44" s="1"/>
  <c r="H2" i="74"/>
  <c r="H117" i="74" s="1"/>
  <c r="C2" i="97"/>
  <c r="K2" i="75"/>
  <c r="K54" i="75" s="1"/>
  <c r="F2" i="21"/>
  <c r="E2" i="50"/>
  <c r="E44" i="80"/>
  <c r="L2" i="85"/>
  <c r="L2" i="93"/>
  <c r="D2" i="96"/>
  <c r="E2" i="4"/>
  <c r="E40" i="4" s="1"/>
  <c r="G2" i="24"/>
  <c r="C2" i="19"/>
  <c r="N2" i="31"/>
  <c r="D2" i="52"/>
  <c r="I2" i="86"/>
  <c r="F2" i="63"/>
  <c r="F72" i="44"/>
  <c r="C12" i="65"/>
  <c r="C16" i="65" s="1"/>
  <c r="C11" i="96"/>
  <c r="L18" i="31"/>
  <c r="L24" i="31" s="1"/>
  <c r="M20" i="31"/>
  <c r="N20" i="31" s="1"/>
  <c r="H26" i="30"/>
  <c r="C25" i="93"/>
  <c r="E27" i="94"/>
  <c r="D27" i="30"/>
  <c r="M18" i="31"/>
  <c r="F22" i="93"/>
  <c r="D25" i="93"/>
  <c r="C27" i="94"/>
  <c r="E9" i="58"/>
  <c r="E9" i="93"/>
  <c r="F44" i="45"/>
  <c r="E12" i="65"/>
  <c r="D9" i="93"/>
  <c r="D18" i="93" s="1"/>
  <c r="D9" i="58"/>
  <c r="F24" i="31"/>
  <c r="L17" i="30"/>
  <c r="L27" i="30" s="1"/>
  <c r="F23" i="93"/>
  <c r="C9" i="58"/>
  <c r="I9" i="93"/>
  <c r="K27" i="30"/>
  <c r="F15" i="93"/>
  <c r="F13" i="93"/>
  <c r="N9" i="30"/>
  <c r="J27" i="93"/>
  <c r="F16" i="58"/>
  <c r="F20" i="58"/>
  <c r="F38" i="58"/>
  <c r="E2" i="95"/>
  <c r="E44" i="95" s="1"/>
  <c r="E2" i="81"/>
  <c r="E44" i="81" s="1"/>
  <c r="F2" i="45"/>
  <c r="F46" i="45" s="1"/>
  <c r="F8" i="98"/>
  <c r="H41" i="74" l="1"/>
  <c r="H79" i="74"/>
  <c r="N18" i="31"/>
  <c r="N24" i="31" s="1"/>
  <c r="H27" i="30"/>
  <c r="N21" i="30"/>
  <c r="E25" i="93"/>
  <c r="F37" i="63"/>
  <c r="F31" i="58"/>
  <c r="F79" i="98"/>
  <c r="N17" i="30"/>
  <c r="N27" i="30" s="1"/>
  <c r="M24" i="31"/>
  <c r="F21" i="58"/>
  <c r="J9" i="93"/>
  <c r="L9" i="93" s="1"/>
  <c r="D38" i="63"/>
  <c r="F16" i="63"/>
  <c r="F30" i="58"/>
  <c r="K20" i="93"/>
  <c r="K28" i="93" s="1"/>
  <c r="F18" i="58"/>
  <c r="F10" i="58"/>
  <c r="C73" i="44"/>
  <c r="E73" i="44"/>
  <c r="F24" i="58"/>
  <c r="C18" i="93"/>
  <c r="F15" i="58"/>
  <c r="F14" i="58"/>
  <c r="C27" i="58"/>
  <c r="C32" i="58" s="1"/>
  <c r="F12" i="58"/>
  <c r="D27" i="58"/>
  <c r="D32" i="58" s="1"/>
  <c r="D73" i="44"/>
  <c r="F36" i="44"/>
  <c r="C26" i="93"/>
  <c r="C27" i="93" s="1"/>
  <c r="L11" i="93"/>
  <c r="L22" i="93"/>
  <c r="E30" i="95"/>
  <c r="K109" i="75"/>
  <c r="K27" i="75"/>
  <c r="K82" i="75"/>
  <c r="E49" i="95"/>
  <c r="E55" i="95" s="1"/>
  <c r="E55" i="81"/>
  <c r="F9" i="93"/>
  <c r="E18" i="93"/>
  <c r="F12" i="65"/>
  <c r="E16" i="65"/>
  <c r="F9" i="58"/>
  <c r="E27" i="58"/>
  <c r="E26" i="93"/>
  <c r="E27" i="93" s="1"/>
  <c r="D26" i="93"/>
  <c r="D27" i="93" s="1"/>
  <c r="L27" i="93"/>
  <c r="E35" i="58" l="1"/>
  <c r="E19" i="93"/>
  <c r="E20" i="93" s="1"/>
  <c r="J20" i="93"/>
  <c r="D35" i="58" s="1"/>
  <c r="D39" i="58" s="1"/>
  <c r="D41" i="58" s="1"/>
  <c r="F38" i="63"/>
  <c r="F73" i="44"/>
  <c r="F67" i="44"/>
  <c r="F27" i="93"/>
  <c r="F16" i="65"/>
  <c r="E39" i="58"/>
  <c r="F27" i="58"/>
  <c r="E32" i="58"/>
  <c r="F32" i="58" s="1"/>
  <c r="L20" i="93" l="1"/>
  <c r="J28" i="93"/>
  <c r="L28" i="93" s="1"/>
  <c r="D19" i="93"/>
  <c r="D20" i="93" s="1"/>
  <c r="D28" i="93" s="1"/>
  <c r="F35" i="58"/>
  <c r="D41" i="63"/>
  <c r="F41" i="63" s="1"/>
  <c r="F39" i="63"/>
  <c r="E28" i="93"/>
  <c r="F39" i="58"/>
  <c r="E41" i="58"/>
  <c r="F41" i="58" s="1"/>
  <c r="F28" i="93" l="1"/>
  <c r="F20" i="93"/>
  <c r="C37" i="58" l="1"/>
  <c r="I20" i="93"/>
  <c r="I28" i="93" s="1"/>
  <c r="C19" i="93" l="1"/>
  <c r="C20" i="93" s="1"/>
  <c r="C28" i="93" s="1"/>
  <c r="C35" i="58"/>
  <c r="C39" i="58" s="1"/>
  <c r="C41" i="58" s="1"/>
  <c r="D40" i="95"/>
</calcChain>
</file>

<file path=xl/sharedStrings.xml><?xml version="1.0" encoding="utf-8"?>
<sst xmlns="http://schemas.openxmlformats.org/spreadsheetml/2006/main" count="2770" uniqueCount="975">
  <si>
    <t>Közvetített szolgáltatások ellenértéke     (B403)</t>
  </si>
  <si>
    <t>Ellátási díjak    (B405)</t>
  </si>
  <si>
    <t>Kamatbevételek    (B408)</t>
  </si>
  <si>
    <t>Előző év költségvetési maradványának igénybevétele        (B8131)</t>
  </si>
  <si>
    <t>Központi, irányító szervi támogatás        (B816)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</si>
  <si>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</si>
  <si>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</si>
  <si>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</si>
  <si>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</si>
  <si>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</si>
  <si>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</si>
  <si>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</si>
  <si>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</si>
  <si>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</si>
  <si>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</si>
  <si>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</si>
  <si>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</si>
  <si>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</si>
  <si>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</si>
  <si>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</si>
  <si>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</si>
  <si>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</si>
  <si>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</si>
  <si>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</si>
  <si>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</si>
  <si>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</si>
  <si>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</si>
  <si>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</si>
  <si>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Zárólétszám (fő)</t>
  </si>
  <si>
    <t>Munkajogi zárólétszám (fő)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</si>
  <si>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</si>
  <si>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</si>
  <si>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</si>
  <si>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</si>
  <si>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</si>
  <si>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Tárgyévben visszaírt/kivezetett értékvesztés</t>
  </si>
  <si>
    <t>Záró adatok bekerülési érték</t>
  </si>
  <si>
    <t>Záró adatok értékvesztés záró értéke</t>
  </si>
  <si>
    <t>Immateriális javakra adott előlegek</t>
  </si>
  <si>
    <t>Beruházásra adott előlegek</t>
  </si>
  <si>
    <t>Tartós részesedések</t>
  </si>
  <si>
    <t>Tartós hitelviszonyt megtestesítő értékpapírok</t>
  </si>
  <si>
    <t>Hosszú lejáratú betétek</t>
  </si>
  <si>
    <t>Készletek</t>
  </si>
  <si>
    <t>Forgatási célú hitelviszonyt megtestesítő értékpapírok</t>
  </si>
  <si>
    <t>Állomány a tárgyév elején</t>
  </si>
  <si>
    <t>Folyó évi előírás (+)</t>
  </si>
  <si>
    <t>Pénzforgalom nélküli tranzakciók (+-)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</si>
  <si>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</si>
  <si>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</si>
  <si>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</si>
  <si>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</si>
  <si>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</si>
  <si>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</si>
  <si>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</si>
  <si>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</si>
  <si>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</si>
  <si>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</si>
  <si>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</si>
  <si>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</si>
  <si>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</si>
  <si>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</si>
  <si>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</si>
  <si>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Átlagos statisztika állományi létszám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</si>
  <si>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</si>
  <si>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</si>
  <si>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</si>
  <si>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</si>
  <si>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</si>
  <si>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Építményadó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</si>
  <si>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</si>
  <si>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</si>
  <si>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</si>
  <si>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</si>
  <si>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</si>
  <si>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</si>
  <si>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</si>
  <si>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</si>
  <si>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</si>
  <si>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</si>
  <si>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</si>
  <si>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</si>
  <si>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</si>
  <si>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</si>
  <si>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</si>
  <si>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</si>
  <si>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</si>
  <si>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</si>
  <si>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</si>
  <si>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</si>
  <si>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</si>
  <si>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36</t>
  </si>
  <si>
    <t>38</t>
  </si>
  <si>
    <t>49</t>
  </si>
  <si>
    <t>51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</si>
  <si>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</si>
  <si>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</si>
  <si>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</si>
  <si>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</si>
  <si>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Balatoni Fejlesztési Tanács</t>
  </si>
  <si>
    <t>Balatonakali Sportegyesület</t>
  </si>
  <si>
    <t>Veszprém Megyei Mentőszervezet "04 Alapítvány"</t>
  </si>
  <si>
    <t>Iskolai Alapítványok támogatása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</si>
  <si>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</si>
  <si>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</si>
  <si>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</si>
  <si>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</si>
  <si>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</si>
  <si>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beruházásokra adott előlegek </t>
  </si>
  <si>
    <t xml:space="preserve"> - ebből: foglalkoztatottaknak adott előlegek </t>
  </si>
  <si>
    <t xml:space="preserve"> - ebből: egyéb adott előlegek </t>
  </si>
  <si>
    <t xml:space="preserve">D/III/1 Adott előlegek </t>
  </si>
  <si>
    <t>D/III Követelés jellegű sajátos elszámolások (=14)</t>
  </si>
  <si>
    <t>D/ KÖVETELÉSEK  (=09+13+18)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</si>
  <si>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</si>
  <si>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</si>
  <si>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</si>
  <si>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</si>
  <si>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</si>
  <si>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</si>
  <si>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</si>
  <si>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Önkormányzatok felhalmozási támogatásai</t>
  </si>
  <si>
    <t>Felhalmozási és tőke jellegű bevételek</t>
  </si>
  <si>
    <t>Támogatásértékű átvett pénzeszközök</t>
  </si>
  <si>
    <t xml:space="preserve">Véglegesen átvett pénzeszköz </t>
  </si>
  <si>
    <t>Működési célú átvett pénzeszköz</t>
  </si>
  <si>
    <t>Felhalmozási célú átvett pénzeszköz</t>
  </si>
  <si>
    <t>Támogatási kölcsönök visszatérülése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</si>
  <si>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</si>
  <si>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</si>
  <si>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</si>
  <si>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</si>
  <si>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</si>
  <si>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</si>
  <si>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</si>
  <si>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</si>
  <si>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</si>
  <si>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</si>
  <si>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</si>
  <si>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</si>
  <si>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</si>
  <si>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</si>
  <si>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</si>
  <si>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</si>
  <si>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</si>
  <si>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</si>
  <si>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</si>
  <si>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Önkormányzatok felhalmozási támogatása</t>
  </si>
  <si>
    <t>Összes költségvetési felhalmozási bevétel</t>
  </si>
  <si>
    <t>Összes felhalmozási bevétel</t>
  </si>
  <si>
    <t>Összes felhalmozási kiadás</t>
  </si>
  <si>
    <t>Bevétel mindösszesen:</t>
  </si>
  <si>
    <t>Kiadás mindösszesen:</t>
  </si>
  <si>
    <t>27</t>
  </si>
  <si>
    <t>30</t>
  </si>
  <si>
    <t>32</t>
  </si>
  <si>
    <t>39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</si>
  <si>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</si>
  <si>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</si>
  <si>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</si>
  <si>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</si>
  <si>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</si>
  <si>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</si>
  <si>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</si>
  <si>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</si>
  <si>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</si>
  <si>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</si>
  <si>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</si>
  <si>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</si>
  <si>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</si>
  <si>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35</t>
  </si>
  <si>
    <t>37</t>
  </si>
  <si>
    <t>40</t>
  </si>
  <si>
    <t>41</t>
  </si>
  <si>
    <t>50</t>
  </si>
  <si>
    <t>52</t>
  </si>
  <si>
    <t>Eredeti előirányzat</t>
  </si>
  <si>
    <t>Módosított előirányzat</t>
  </si>
  <si>
    <t>Teljesítés</t>
  </si>
  <si>
    <t>ezer Ft-ban</t>
  </si>
  <si>
    <t>Előző évi költségvetési beszámoló záró adatai</t>
  </si>
  <si>
    <t>Teljesítés %</t>
  </si>
  <si>
    <t>Sor-szám</t>
  </si>
  <si>
    <t>Bevételek összesen</t>
  </si>
  <si>
    <t xml:space="preserve">Kiadások összesen                                                                                                       </t>
  </si>
  <si>
    <t>Felhalmozási kiadások</t>
  </si>
  <si>
    <t>1.</t>
  </si>
  <si>
    <t>PM Hivatal - tető</t>
  </si>
  <si>
    <t>2.</t>
  </si>
  <si>
    <t>3.</t>
  </si>
  <si>
    <t>Kossuth utca - főtér</t>
  </si>
  <si>
    <t>Közösségi többfunkciós tér</t>
  </si>
  <si>
    <t>Egyéb felhalmozási célú kiadások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</si>
  <si>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</si>
  <si>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</si>
  <si>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</si>
  <si>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</si>
  <si>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</si>
  <si>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</si>
  <si>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</si>
  <si>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</si>
  <si>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</si>
  <si>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</si>
  <si>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</si>
  <si>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</si>
  <si>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</si>
  <si>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</si>
  <si>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</si>
  <si>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</si>
  <si>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</si>
  <si>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</si>
  <si>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</si>
  <si>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</si>
  <si>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</si>
  <si>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</si>
  <si>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</si>
  <si>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</si>
  <si>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</si>
  <si>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</si>
  <si>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</si>
  <si>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</si>
  <si>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Készletekre adott előlegek, foglalkoztatottaknak adott előlegek, egyéb adott előlegek</t>
  </si>
  <si>
    <t>Kincstáron kívüli forintszámlák</t>
  </si>
  <si>
    <t>Kincstáron kívül devizában vezetett fizetési számlák</t>
  </si>
  <si>
    <t>Belföldi idegen pénzeszközök</t>
  </si>
  <si>
    <t>Nemzetközi támogatási programok idegen pénzeszközei</t>
  </si>
  <si>
    <t>Követelések</t>
  </si>
  <si>
    <t>Nem tartós részesedések</t>
  </si>
  <si>
    <t>Összesen (=01+…+14)</t>
  </si>
  <si>
    <t>013320 Köztemető-fenntartás és -működtetés</t>
  </si>
  <si>
    <t>013390 Egyéb kiegészítő szolgáltatások</t>
  </si>
  <si>
    <t>018030 Támogatási célú finanszírozási műveletek</t>
  </si>
  <si>
    <t>031060 Bűnmegelőzés</t>
  </si>
  <si>
    <t>032020 Tűz- és katasztrófavédelmi tevékenységek</t>
  </si>
  <si>
    <t>041140 Területfejlesztés igazgatása</t>
  </si>
  <si>
    <t>041233 Hosszabb időtartamú közfoglalkoztatás</t>
  </si>
  <si>
    <t>045160 Közutak, hidak, alagutak üzemeltetése, fenntartása</t>
  </si>
  <si>
    <t>047320 Turizmusfejlesztési támogatások és tevékenységek</t>
  </si>
  <si>
    <t>052020 Szennyvíz gyűjtése, tisztítása, elhelyezése</t>
  </si>
  <si>
    <t>064010 Közvilágítás</t>
  </si>
  <si>
    <t>066010 Zöldterület-kezelés</t>
  </si>
  <si>
    <t>072111 Háziorvosi alapellátás</t>
  </si>
  <si>
    <t>072112 Háziorvosi ügyeleti 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</si>
  <si>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</si>
  <si>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</si>
  <si>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</si>
  <si>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</si>
  <si>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</si>
  <si>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082094 Közművelődés - kulturális alapú gazdaságfejlesztés</t>
  </si>
  <si>
    <t>083030 Egyéb kiadói tevékenység</t>
  </si>
  <si>
    <t>084031 Civil szervezetek működési támogatása</t>
  </si>
  <si>
    <t>104042 Gyermekjóléti szolgáltatások</t>
  </si>
  <si>
    <t>106020 Lakásfenntartással, lakhatással összefüggő ellátások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</si>
  <si>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</si>
  <si>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</si>
  <si>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</si>
  <si>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</si>
  <si>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</si>
  <si>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</si>
  <si>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Egyéb felhalmozási célú támogatások államháztartáson kívülre </t>
  </si>
  <si>
    <t xml:space="preserve">Központi, irányító szervi támogatások folyósítása        </t>
  </si>
  <si>
    <t xml:space="preserve">Kapacitásmutató 1. </t>
  </si>
  <si>
    <t>Feladatmutató</t>
  </si>
  <si>
    <t>011130 Önkormányzatok és önk. hivatalok jogalkotó és ált. igazgatási tev-e</t>
  </si>
  <si>
    <t>016080 Kiemelt állami és önk. rendezvények</t>
  </si>
  <si>
    <t>051030 Nem veszélyes hulladék vegyes begyűjtése, szállítása</t>
  </si>
  <si>
    <t>018010 Önkormányzatok elszámo-lásai a központi köl-tségvetéssel</t>
  </si>
  <si>
    <t>013350 Az önk-i vagyon-nal való gazdál-kodással kap-csolatos felada-tok</t>
  </si>
  <si>
    <t>081045 Szabadidő-sport- tevékenység és támogatása</t>
  </si>
  <si>
    <t>107052 Házi segítség-nyújtás</t>
  </si>
  <si>
    <t>086030 Nemzetközi kulturális együttmű-ködés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</si>
  <si>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</si>
  <si>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</si>
  <si>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</si>
  <si>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</si>
  <si>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</si>
  <si>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</si>
  <si>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</si>
  <si>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>Közhatalmi bevételek (=07+08+09)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</si>
  <si>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</si>
  <si>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</si>
  <si>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</si>
  <si>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</si>
  <si>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</si>
  <si>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 xml:space="preserve">Általános forgalmi adó visszatérítése  </t>
  </si>
  <si>
    <t>Kamatbevételek</t>
  </si>
  <si>
    <t>Egyéb működési bevételek</t>
  </si>
  <si>
    <t>Működési bevételek (=11+…+18)</t>
  </si>
  <si>
    <t>Ingatlanok értékesítése</t>
  </si>
  <si>
    <t xml:space="preserve">Működési célú visszatérítendő támogatások, kölcsönök visszatérülése államháztartáson kívülről 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</si>
  <si>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</si>
  <si>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</si>
  <si>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</si>
  <si>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</si>
  <si>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Finanszírozási bevételek (=29+30)</t>
  </si>
  <si>
    <t>Bevételek összesen (=28+31)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</si>
  <si>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</si>
  <si>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</si>
  <si>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</si>
  <si>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5520011 Üdülői szálláshely-szolgáltatás</t>
  </si>
  <si>
    <t xml:space="preserve">5814001 Folyóirat, időszaki kiadvány kiadása </t>
  </si>
  <si>
    <t xml:space="preserve">6800021 Nem lakóingatlan bérbeadása, üzemeltetése </t>
  </si>
  <si>
    <t xml:space="preserve">8130001 Zöldterület-kezelés </t>
  </si>
  <si>
    <t>Anyagköltség</t>
  </si>
  <si>
    <t>Igénybe vett szolgáltatások értéke</t>
  </si>
  <si>
    <t>Bérköltség</t>
  </si>
  <si>
    <t>Személyi jellegű egyéb kifizetések</t>
  </si>
  <si>
    <t>Bérjárulékok</t>
  </si>
  <si>
    <t>Értékcsökkenési leírás</t>
  </si>
  <si>
    <t>Közvetlenül a 7. számlaosztályban elszámolt költségek (=01+…+06)</t>
  </si>
  <si>
    <t xml:space="preserve">Központi irányítás költségei </t>
  </si>
  <si>
    <t>Egyéb általános költségek</t>
  </si>
  <si>
    <t>Közvetlen önköltség (=07+10)</t>
  </si>
  <si>
    <t>A szakfeladatra jellemző feladatmutató értékének záróállománya</t>
  </si>
  <si>
    <t>A szakfeladatra jellemző teljesítménymutató értékének záróállománya</t>
  </si>
  <si>
    <t>A feladatmutató egy egységére jutó közvetlen önköltség (=11/12)</t>
  </si>
  <si>
    <t>A teljesítménymutató egy egységére jutó közvetlen költség (=11/13)</t>
  </si>
  <si>
    <t>Eszközök és szolgáltatások értékesítése nettó eredményszemléletű bevételei</t>
  </si>
  <si>
    <t>Egyéb működési célú támogatások eredményszemléletű bevételei</t>
  </si>
  <si>
    <t>Felhalmozási célú támogatások eredményszemléletű bevételei</t>
  </si>
  <si>
    <t>Szakfeladatokra elszámolt eredményszemléletű bevételek (=16+17+18)</t>
  </si>
  <si>
    <t>Megtérült önköltség (=11-19)</t>
  </si>
  <si>
    <t>A feladatmutató egy egységére jutó megtérült önköltség (=20/12)</t>
  </si>
  <si>
    <t>A teljesítménymutató egy egységére jutó megtérült önköltség (=20/13)</t>
  </si>
  <si>
    <t>Szakfeladatonkénti kimutatás a költségekről és a megtérült költségekről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</si>
  <si>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</si>
  <si>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</si>
  <si>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</si>
  <si>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</si>
  <si>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</si>
  <si>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</si>
  <si>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KÖZALKALMAZOTTAK ÖSSZESEN:</t>
  </si>
  <si>
    <t>vezető, igazgató, elnök, igazgató-helyettes, elnök-helyettes, hivatalvezető, hivatalvezető-helyettes, a költségvetési szerveknél foglalkoztatott egyéb munkavállaló (vezető)</t>
  </si>
  <si>
    <t>felsőfokú végzettségű, a költségvetési szerveknél foglalkoztatott egyéb munkavállaló  (nem vezető)</t>
  </si>
  <si>
    <t>Feladat megnevezése</t>
  </si>
  <si>
    <t>Településszerkezeti terv</t>
  </si>
  <si>
    <t>Kisteher autó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</si>
  <si>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</si>
  <si>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</si>
  <si>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közfoglalkoztatott</t>
  </si>
  <si>
    <t>EGYÉB BÉRRENDSZER ÖSSZESEN:</t>
  </si>
  <si>
    <t>VÁLASZTOTT TISZTSÉGVISELŐK ÖSSZESEN: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</si>
  <si>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</si>
  <si>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</si>
  <si>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Üres álláshelyek száma az időszak végén</t>
  </si>
  <si>
    <t>Tartósan (legalább három hónapja) üres álláshelyek száma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</si>
  <si>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</si>
  <si>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</si>
  <si>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</si>
  <si>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</si>
  <si>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</si>
  <si>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</si>
  <si>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</si>
  <si>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</si>
  <si>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</si>
  <si>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</si>
  <si>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</si>
  <si>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</si>
  <si>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</si>
  <si>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</si>
  <si>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</si>
  <si>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</si>
  <si>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</si>
  <si>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</si>
  <si>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</si>
  <si>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</si>
  <si>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</si>
  <si>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H/I/8 Költségvetési évben esedékes kötelezett-ségek egyéb felhalmozási célú kiadásokra (4218)</t>
  </si>
  <si>
    <t>H/I/9 Költségvetési évben esedékes kötelezett-ségek finanszírozási kiadásokra (4219)</t>
  </si>
  <si>
    <t>H/I Költségvetési évben esedékes kötelezett-ségek  (=01+…+09)</t>
  </si>
  <si>
    <t>H/II Költségvetési évet követően esedékes kötelezettségek (=11)</t>
  </si>
  <si>
    <t>H/ KÖTELEZETTSÉGEK (=10+12+15)</t>
  </si>
  <si>
    <t>H/III Kötelezettség jellegű sajátos elszámolások (=13+14)</t>
  </si>
  <si>
    <t xml:space="preserve">H/III/3 Más szervezetet megillető bevételek </t>
  </si>
  <si>
    <t>Előző év(ek)i kötelezett-ség helyes-bítése (+-)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</si>
  <si>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</si>
  <si>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</si>
  <si>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</si>
  <si>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</si>
  <si>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D/I/5 Költségvetési évben esedékes követelések felhalmozási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</si>
  <si>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</si>
  <si>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</si>
  <si>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 xml:space="preserve">D/I/8  Költségvetési évben esedékes követelések finanszírozási bevételekre  </t>
  </si>
  <si>
    <t xml:space="preserve">D/II/1 Költségvetési évet követően esedékes követelések működési célú támogatások bevételeire államháztartáson belülről </t>
  </si>
  <si>
    <t xml:space="preserve">D/II/6 Költségvetési évet követően esedékes követelések működési célú átvett pénzeszközre  </t>
  </si>
  <si>
    <t>D/II/7 Költségvetési évet követően esedékes követelések felhalmozási célú átvett pénzeszközre</t>
  </si>
  <si>
    <t>D/II Költségvetési évet követően esedékes követelések (=10+11+12)</t>
  </si>
  <si>
    <t>Költségvetési kiadások (=10+11+37+42+53+60+63+68)        (K1-K8)</t>
  </si>
  <si>
    <t>Év végi értékelésből adódó különbözet és átsorolás (+-)</t>
  </si>
  <si>
    <t>Pénzügyi teljesítés</t>
  </si>
  <si>
    <t>Előző évi követelés helyesbí-tése (+-)</t>
  </si>
  <si>
    <t xml:space="preserve">Összes követelés </t>
  </si>
  <si>
    <t>előző év(ek)</t>
  </si>
  <si>
    <t>tárgyév</t>
  </si>
  <si>
    <t xml:space="preserve">Év végi értékelésből adódó különbözet és átsorolás (+-) </t>
  </si>
  <si>
    <t xml:space="preserve">Kötelezettség záró állománya </t>
  </si>
  <si>
    <t>Összes kötelezett-ség</t>
  </si>
  <si>
    <t>Tárgyévi kötelezett-ség</t>
  </si>
  <si>
    <t>összesen</t>
  </si>
  <si>
    <t xml:space="preserve">Követelés </t>
  </si>
  <si>
    <t>Pénzforga-lom nélküli tranzakciók (+-)</t>
  </si>
  <si>
    <t>Tihanyi Közös Hivatal</t>
  </si>
  <si>
    <t>Tűzoltóság</t>
  </si>
  <si>
    <t>Kistérségi társulatnak</t>
  </si>
  <si>
    <t>Összesen:</t>
  </si>
  <si>
    <t>Balatonakaliért Közalapítvány</t>
  </si>
  <si>
    <t>Horgászegyesület Balatonakali</t>
  </si>
  <si>
    <t>Polgárőrség</t>
  </si>
  <si>
    <t>Erdélyi Kör Egyesület</t>
  </si>
  <si>
    <t>UNIPRAX Eü. Bt. Fizikoterápia</t>
  </si>
  <si>
    <t>DRV ZRt (lakossági víz- és csat. szolg. tám.)</t>
  </si>
  <si>
    <t>Munkaadókat terhelő járulékok és szociális hozzájárulási adó</t>
  </si>
  <si>
    <t>Forgalomképes</t>
  </si>
  <si>
    <t xml:space="preserve"> A kimutatás a pénzügyi irodán megtekinthető.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</si>
  <si>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</si>
  <si>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</si>
  <si>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</si>
  <si>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</si>
  <si>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</si>
  <si>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</si>
  <si>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</si>
  <si>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</si>
  <si>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</si>
  <si>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</si>
  <si>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</si>
  <si>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</si>
  <si>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</si>
  <si>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</si>
  <si>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</si>
  <si>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</si>
  <si>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</si>
  <si>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</si>
  <si>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</si>
  <si>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</si>
  <si>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</si>
  <si>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</si>
  <si>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</si>
  <si>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</si>
  <si>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</si>
  <si>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</si>
  <si>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</si>
  <si>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</si>
  <si>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</si>
  <si>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</si>
  <si>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</si>
  <si>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</si>
  <si>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</si>
  <si>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</si>
  <si>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</si>
  <si>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</si>
  <si>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08. Különféle egyéb eredményszemléletű bevételek</t>
  </si>
  <si>
    <t xml:space="preserve">III. Egyéb eredményszemléletű bevételek (=06+07+08) </t>
  </si>
  <si>
    <t>09. Anyagköltség</t>
  </si>
  <si>
    <t>10. Igénybe vett szolgáltatások értéke</t>
  </si>
  <si>
    <t>11. Eladott áruk beszerzési értéke</t>
  </si>
  <si>
    <t>12. Eladott (közvetített) szolgáltatások értéke</t>
  </si>
  <si>
    <t xml:space="preserve">IV. Anyagjellegű ráfordítások (=09+10+11+12) </t>
  </si>
  <si>
    <t>13. Bérköltség</t>
  </si>
  <si>
    <t>14. Személyi jellegű egyéb kifizetések</t>
  </si>
  <si>
    <t>15. Bérjárulékok</t>
  </si>
  <si>
    <t xml:space="preserve">V. Személyi jellegű ráfordítások (=13+14+15) </t>
  </si>
  <si>
    <t>VI. Értékcsökkenési leírás</t>
  </si>
  <si>
    <t>VII. Egyéb ráfordítások</t>
  </si>
  <si>
    <t>16. Kapott (járó) osztalék és részesedés</t>
  </si>
  <si>
    <t>17. Kapott (járó) kamatok és kamatjellegű eredményszemléletű bevételek</t>
  </si>
  <si>
    <t xml:space="preserve">18. Pénzügyi műveletek egyéb eredményszemléletű bevételei </t>
  </si>
  <si>
    <t xml:space="preserve">VIII. Pénzügyi műveletek eredményszemléletű bevételei (=16+17+18) </t>
  </si>
  <si>
    <t>18a  - ebből: árfolyamnyereség</t>
  </si>
  <si>
    <t>19. Fizetendő kamatok és kamatjellegű ráfordítások</t>
  </si>
  <si>
    <t>20. Részesedések, értékpapírok, pénzeszközök értékvesztése</t>
  </si>
  <si>
    <t xml:space="preserve">21. Pénzügyi műveletek egyéb ráfordításai </t>
  </si>
  <si>
    <t>21a  - ebből: árfolyamveszteség</t>
  </si>
  <si>
    <t xml:space="preserve">IX. Pénzügyi műveletek ráfordításai (=19+20+21) </t>
  </si>
  <si>
    <t xml:space="preserve">B) PÉNZÜGYI MŰVELETEK EREDMÉNYE (=VIII-IX) </t>
  </si>
  <si>
    <t xml:space="preserve">C) SZOKÁSOS EREDMÉNY (=±A±B) </t>
  </si>
  <si>
    <t>22. Felhalmozási célú támogatások eredményszemléletű bevételei</t>
  </si>
  <si>
    <t>23. Különféle rendkívüli eredményszemléletű bevételek</t>
  </si>
  <si>
    <t xml:space="preserve">X. Rendkívüli eredményszemléletű bevételek (=22+23) </t>
  </si>
  <si>
    <t>XI. Rendkívüli ráfordítások</t>
  </si>
  <si>
    <t xml:space="preserve">D) RENDKÍVÜLI EREDMÉNY(=X-XI) </t>
  </si>
  <si>
    <t xml:space="preserve">E) MÉRLEG SZERINTI EREDMÉNY (=±C±D)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</si>
  <si>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</si>
  <si>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</si>
  <si>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</si>
  <si>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</si>
  <si>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</si>
  <si>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</si>
  <si>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Felhalmozási kiadások összesen (=01+07+47+49+50)</t>
  </si>
  <si>
    <t>forrás</t>
  </si>
  <si>
    <t>költség</t>
  </si>
  <si>
    <t>Projekt megnevezése</t>
  </si>
  <si>
    <t>Megítélt támogatás összege</t>
  </si>
  <si>
    <t xml:space="preserve">F </t>
  </si>
  <si>
    <t>27. melléklet</t>
  </si>
  <si>
    <t xml:space="preserve"> Ft-ban</t>
  </si>
  <si>
    <t>28. melléklet</t>
  </si>
  <si>
    <t>29. melléklet</t>
  </si>
  <si>
    <t>30. melléklet</t>
  </si>
  <si>
    <t>31.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</si>
  <si>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</si>
  <si>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</si>
  <si>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</si>
  <si>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</si>
  <si>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</si>
  <si>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>Működési célú központosított előirányzatok (B115)</t>
  </si>
  <si>
    <t>ebből: központi költségvetési szervek</t>
  </si>
  <si>
    <t>ebből: egyéb fejezeti kezelésű előirányzatok</t>
  </si>
  <si>
    <t>ebből: elkülönített állami pénzalapok</t>
  </si>
  <si>
    <t xml:space="preserve">ebből: helyi önkormányzatok és költségvetési szerveik        </t>
  </si>
  <si>
    <t>Egyéb működési célú támogatások bevételei államháztartáson belülről (B16)</t>
  </si>
  <si>
    <t>Felhalmozási célú önkormányzati támogatások (B21)</t>
  </si>
  <si>
    <t>53</t>
  </si>
  <si>
    <t>54</t>
  </si>
  <si>
    <t>55</t>
  </si>
  <si>
    <t>56</t>
  </si>
  <si>
    <t>57</t>
  </si>
  <si>
    <t>58</t>
  </si>
  <si>
    <t>59</t>
  </si>
  <si>
    <t>Egyéb felhalmozási célú támogatások bevételei államháztartáson belülről (B25)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</si>
  <si>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</si>
  <si>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</si>
  <si>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</si>
  <si>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</si>
  <si>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</si>
  <si>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</si>
  <si>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</si>
  <si>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</si>
  <si>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</si>
  <si>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ebből: talajterhelési díj</t>
  </si>
  <si>
    <t>Termékek és szolgáltatások adói  (B35)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</si>
  <si>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</si>
  <si>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</si>
  <si>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</si>
  <si>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</si>
  <si>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</si>
  <si>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</si>
  <si>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Általános forgalmi adó visszatérítése (B407)</t>
  </si>
  <si>
    <t>Kamatbevételek (B408)</t>
  </si>
  <si>
    <t>Ingatlanok értékesítése (B52)</t>
  </si>
  <si>
    <t>Működési célú visszatérítendő támogatások, kölcsönök visszatérülése államháztartáson kívülről (B62)</t>
  </si>
  <si>
    <t xml:space="preserve">ebből: háztartások  </t>
  </si>
  <si>
    <t>Egyéb működési célú átvett pénzeszközök (B63)</t>
  </si>
  <si>
    <t xml:space="preserve">ebből: egyéb civil szervezetek </t>
  </si>
  <si>
    <t xml:space="preserve">ebből: egyéb vállalkozások   </t>
  </si>
  <si>
    <t>Működési célú átvett pénzeszközök (=43+45)  (B6)</t>
  </si>
  <si>
    <t>Felhalmozási célú visszatérítendő támogatások, kölcsönök visszatérülése államháztartáson kívülről  (B72)</t>
  </si>
  <si>
    <t>Egyéb felhalmozási célú átvett pénzeszközök  (B73)</t>
  </si>
  <si>
    <t>ebből: háztartások</t>
  </si>
  <si>
    <t>Előző év költségvetési maradványának igénybevétele (B8131)</t>
  </si>
  <si>
    <t>Maradvány igénybevétele (=57)  (B813)</t>
  </si>
  <si>
    <t>Államháztartáson belüli megelőlegezések (B814)</t>
  </si>
  <si>
    <t>60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</si>
  <si>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</si>
  <si>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</si>
  <si>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</si>
  <si>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</si>
  <si>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Béren kívüli juttatások  (K1107)</t>
  </si>
  <si>
    <t>Foglalkoztatottak egyéb személyi juttatásai (K1113)</t>
  </si>
  <si>
    <t>Foglalkoztatottak személyi juttatásai (=01+…+04)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</si>
  <si>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</si>
  <si>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</si>
  <si>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</si>
  <si>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(=06+07+08) (K12)</t>
  </si>
  <si>
    <t>Személyi juttatások összesen (=05+09) (K1)</t>
  </si>
  <si>
    <t>ebből: szociális hozzájárulási adó</t>
  </si>
  <si>
    <t>ebből: egészségügyi hozzájárulás</t>
  </si>
  <si>
    <t>ebből: táppénz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</si>
  <si>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</si>
  <si>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</si>
  <si>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</si>
  <si>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</si>
  <si>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</si>
  <si>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</si>
  <si>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</si>
  <si>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</si>
  <si>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</si>
  <si>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</si>
  <si>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</si>
  <si>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</si>
  <si>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</si>
  <si>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</si>
  <si>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</si>
  <si>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</si>
  <si>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Foglalkoztatással, munkanélküliséggel kapcsolatos ellátások  (K45)</t>
  </si>
  <si>
    <t>Lakhatással kapcsolatos ellátások  (K46)</t>
  </si>
  <si>
    <t>Egyéb nem intézményi ellátások (K48)</t>
  </si>
  <si>
    <t>Egyéb működési célú támogatások államháztartáson belülre  (K506)</t>
  </si>
  <si>
    <t>61</t>
  </si>
  <si>
    <t>62</t>
  </si>
  <si>
    <t>63</t>
  </si>
  <si>
    <t>Maradvány igénybevétele</t>
  </si>
  <si>
    <t>Működési célú visszatérítendő támogatások, kölcsönök visszatérülése</t>
  </si>
  <si>
    <t>Felhalmozási célú visszatérítendő támogatások, kölcsönök visszatérülése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</si>
  <si>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</si>
  <si>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</si>
  <si>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</si>
  <si>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</si>
  <si>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</si>
  <si>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</si>
  <si>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</si>
  <si>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</si>
  <si>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</si>
  <si>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</si>
  <si>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</si>
  <si>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</si>
  <si>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</si>
  <si>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</si>
  <si>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</si>
  <si>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</si>
  <si>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</si>
  <si>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</si>
  <si>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</si>
  <si>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Egyéb működési célú támogatások államháztartáson kívülre  (K511)</t>
  </si>
  <si>
    <t>Tartalékok (K512)</t>
  </si>
  <si>
    <t>Ingatlanok beszerzése, létesítése (K62)</t>
  </si>
  <si>
    <t>Informatikai eszközök beszerzése, létesítése (K63)</t>
  </si>
  <si>
    <t>Immateriális javak beszerzése, létesítése  K61)</t>
  </si>
  <si>
    <t>Egyéb tárgyi eszközök beszerzése, létesítése (K64)</t>
  </si>
  <si>
    <t>Beruházási célú előzetesen felszámított általános forgalmi adó (K67)</t>
  </si>
  <si>
    <t>Beruházások (=54+…+59) (K6)</t>
  </si>
  <si>
    <t>Ingatlanok felújítása (K71)</t>
  </si>
  <si>
    <t>Felújítások (=61+62) (K7)</t>
  </si>
  <si>
    <t>ebből: egyéb civil szervezetek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</si>
  <si>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</si>
  <si>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</si>
  <si>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</si>
  <si>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</si>
  <si>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</si>
  <si>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</si>
  <si>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</si>
  <si>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</si>
  <si>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</si>
  <si>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</si>
  <si>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</si>
  <si>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</si>
  <si>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</si>
  <si>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</si>
  <si>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</si>
  <si>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</si>
  <si>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</si>
  <si>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40 900 eFt</t>
  </si>
  <si>
    <t>40 910 eFt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</si>
  <si>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</si>
  <si>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</si>
  <si>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</si>
  <si>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</si>
  <si>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</si>
  <si>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</si>
  <si>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</si>
  <si>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</si>
  <si>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</si>
  <si>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</si>
  <si>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</si>
  <si>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</si>
  <si>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</si>
  <si>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</si>
  <si>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</si>
  <si>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</si>
  <si>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</si>
  <si>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</si>
  <si>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</si>
  <si>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</si>
  <si>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</si>
  <si>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</si>
  <si>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</si>
  <si>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</si>
  <si>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</si>
  <si>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</si>
  <si>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</si>
  <si>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</si>
  <si>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</si>
  <si>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</si>
  <si>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</si>
  <si>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</si>
  <si>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</si>
  <si>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</si>
  <si>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</si>
  <si>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méltányos</t>
  </si>
  <si>
    <t>Óvodai térítési díj</t>
  </si>
  <si>
    <t> méltányos</t>
  </si>
  <si>
    <t> 100</t>
  </si>
  <si>
    <t> 50</t>
  </si>
  <si>
    <t>Törvény szerinti illetmények, munkabérek        (K1101)</t>
  </si>
  <si>
    <t>Béren kívüli juttatások        (K1107)</t>
  </si>
  <si>
    <t>Közlekedési költségtérítés        (K1109)</t>
  </si>
  <si>
    <t>Munkavégzésre irányuló egyéb jogviszonyban nem saját foglalkoztatottnak fizetett juttatások        (K122)</t>
  </si>
  <si>
    <t>Egyéb külső személyi juttatások        (K123)</t>
  </si>
  <si>
    <t>ebből: szociális hozzájárulási adó        (K2)</t>
  </si>
  <si>
    <t>ebből: egészségügyi hozzájárulás        (K2)</t>
  </si>
  <si>
    <t>ebből: munkáltatót terhelő személyi jövedelemadó        (K2)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</si>
  <si>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</si>
  <si>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</si>
  <si>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</si>
  <si>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</si>
  <si>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</si>
  <si>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</si>
  <si>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</si>
  <si>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</si>
  <si>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Egyéb felhalmozási célú támogatások államháztartáson kívülre (=03+04)</t>
  </si>
  <si>
    <t>Más szervezetet megillető bevételek (3673)</t>
  </si>
  <si>
    <t xml:space="preserve">Kiadások                                   </t>
  </si>
  <si>
    <t>Pénzkészlet összesen (13+14+15+16) (17=05+06+07+12)</t>
  </si>
  <si>
    <t>Egyéb sajátos elszámolások (=08+09+10+11)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</si>
  <si>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</si>
  <si>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</si>
  <si>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</si>
  <si>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</si>
  <si>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</si>
  <si>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</si>
  <si>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</si>
  <si>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</si>
  <si>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</si>
  <si>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Eltérés (D+E)-C</t>
  </si>
  <si>
    <t>16. melléklet</t>
  </si>
  <si>
    <t>17. melléklet</t>
  </si>
  <si>
    <t>M</t>
  </si>
  <si>
    <t>N</t>
  </si>
  <si>
    <t>19. melléklet</t>
  </si>
  <si>
    <t>20. melléklet</t>
  </si>
  <si>
    <t>21. melléklet</t>
  </si>
  <si>
    <t>21. melléklet folytatása</t>
  </si>
  <si>
    <t>Elsődlegesen a 6. számlaosztály-ban elszámolt általános költségek (=08+09)</t>
  </si>
  <si>
    <t>22. melléklet</t>
  </si>
  <si>
    <t>22.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</si>
  <si>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</si>
  <si>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</si>
  <si>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</si>
  <si>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</si>
  <si>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</si>
  <si>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</si>
  <si>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</si>
  <si>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Szakmai anyagok beszerzése        (K311)</t>
  </si>
  <si>
    <t>Üzemeltetési anyagok beszerzése        (K312)</t>
  </si>
  <si>
    <t>Informatikai szolgáltatások igénybevétele        (K321)</t>
  </si>
  <si>
    <t>Egyéb kommunikációs szolgáltatások        (K322)</t>
  </si>
  <si>
    <t>Közüzemi díjak        (K331)</t>
  </si>
  <si>
    <t>Vásárolt élelmezés        (K332)</t>
  </si>
  <si>
    <t>Karbantartási, kisjavítási szolgáltatások        (K334)</t>
  </si>
  <si>
    <t>Egyéb szolgáltatások         (K337)</t>
  </si>
  <si>
    <t>Kiküldetések kiadásai        (K341)</t>
  </si>
  <si>
    <t>Működési célú előzetesen felszámított általános forgalmi adó        (K351)</t>
  </si>
  <si>
    <t>Foglalkoztatottak egyéb személyi juttatásai      (K1113)</t>
  </si>
  <si>
    <t>a /2016. (V.  .) önkormányzati rendelethez</t>
  </si>
  <si>
    <t xml:space="preserve">Balatonakali Önkormányzat 2015. évi összevont egyszerűsített mérlege </t>
  </si>
  <si>
    <t>Balatonakali Önkormányzat 2015. évi összevont eredménykimutatása</t>
  </si>
  <si>
    <t>Balatonakali Önkormányzat 2015. évi összevont maradványkimutatása</t>
  </si>
  <si>
    <t>Balatonakali Önkormányzat 2015. évi összevont költségvetési főösszesítő</t>
  </si>
  <si>
    <t>Balatonakali Önkormányzat 2015. évi működési és felhalmozási egyensúlyát bemutató összevont mérleg</t>
  </si>
  <si>
    <t xml:space="preserve">Balatonakali Önkormányzat 2015. évi egyszerűsített mérlege 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</si>
  <si>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</si>
  <si>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</si>
  <si>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</si>
  <si>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</si>
  <si>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</si>
  <si>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</si>
  <si>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 xml:space="preserve">Balatonakali Napköziotthonos Óvoda 2015. évi egyszerűsített mérlege </t>
  </si>
  <si>
    <t>Balatonakali Önkormányzat 2015. évi eredménykimutatása</t>
  </si>
  <si>
    <t>Balatonakali Önkormányzat 2015. évi maradványkimutatása</t>
  </si>
  <si>
    <t>Balatonakali Önkormányzat 2015. évi bevételei</t>
  </si>
  <si>
    <t>Készletbeszerzés (=16+17+18) (K31)</t>
  </si>
  <si>
    <t>Kommunikációs szolgáltatások (=20+21)  (K32)</t>
  </si>
  <si>
    <t>Szolgáltatási kiadások (=23+…+28) (K33)</t>
  </si>
  <si>
    <t>Kiküldetések, reklám- és propagandakiadások (=30) (K34)</t>
  </si>
  <si>
    <t>Különféle befizetések és egyéb dologi kiadások (=32+...+35)  (K35)</t>
  </si>
  <si>
    <t>Kamatkiadások (K353)</t>
  </si>
  <si>
    <t>Dologi kiadások (=19+22+29+31+36)  (K3)</t>
  </si>
  <si>
    <t>Ellátottak pénzbeli juttatásai (=38+39+40) (K4)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</si>
  <si>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</si>
  <si>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</si>
  <si>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</si>
  <si>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Elvonások és befizetések (K502) (=42+43+44)</t>
  </si>
  <si>
    <t>Egyéb működési célú kiadások (=45+46+49+52) (K5)</t>
  </si>
  <si>
    <t>Államháztartáson belüli megelőlegezések visszafizetése (K914)</t>
  </si>
  <si>
    <t>Központi, irányító szervi támogatások folyósítása (K915)</t>
  </si>
  <si>
    <t>Finanszírozási kiadások (=68+69) (K9)</t>
  </si>
  <si>
    <t>Kiadások összesen (=67+70)</t>
  </si>
  <si>
    <t>Önkormányzatok működési támogatásai (=01+…+05)        (B11)</t>
  </si>
  <si>
    <t xml:space="preserve">ebből: épület után fizetett idegenforgalmi adó </t>
  </si>
  <si>
    <t>Működési célú támogatások államháztartáson belülről (=06+07) (B1)</t>
  </si>
  <si>
    <t>Felhalmozási célú támogatások államháztartáson belülről (=12+13) (B2)</t>
  </si>
  <si>
    <t>Közhatalmi bevételek (16+27+28) (B3)</t>
  </si>
  <si>
    <t>Működési bevételek (=30+…+38) (B4)</t>
  </si>
  <si>
    <t>Biztosító által fizetett kártérítés (B410)</t>
  </si>
  <si>
    <t>Egyéb működési bevételek (B411)</t>
  </si>
  <si>
    <t>Immateriális javak értékesítése (B51)</t>
  </si>
  <si>
    <t>Felhalmozási bevételek (=40+41) (B5)</t>
  </si>
  <si>
    <t>Felhalmozási célú átvett pénzeszközök (=48+50)  (B7)</t>
  </si>
  <si>
    <t>Költségvetési bevételek (=11+15+29+39+42+47+52)        (B1-B7)</t>
  </si>
  <si>
    <t>Belföldi finanszírozás bevételei (=55+56)  (B81)</t>
  </si>
  <si>
    <t>Finanszírozási bevételek (=57) (B8)</t>
  </si>
  <si>
    <t>Bevételek összesen (=53+58)</t>
  </si>
  <si>
    <t>polgármester, főpolgármester</t>
  </si>
  <si>
    <t>FOGLALKOZTATOTTAK ÖSSZESEN: (=02+08+09)</t>
  </si>
  <si>
    <t>Balatonakali Önkormányzat 2015. évi felhalmozási kiadásai feladatonként/célonként</t>
  </si>
  <si>
    <t>Balatonakali Önkormányzat 2015. évi kiadásai</t>
  </si>
  <si>
    <t xml:space="preserve">Balatonakali Önkormányzat immateriális javak és tárgyi eszközök állományának alakulása 2015. évben </t>
  </si>
  <si>
    <t>2015. évi előirányzat</t>
  </si>
  <si>
    <t>Művelődési Ház - ajtó beépítés</t>
  </si>
  <si>
    <t>Szünetmentes tápegység  3 db</t>
  </si>
  <si>
    <t>Asztali számítógép</t>
  </si>
  <si>
    <t>Páncélszekrény, pénztár kazetta</t>
  </si>
  <si>
    <t>Polc (pénzügy)</t>
  </si>
  <si>
    <t>Terület vásárlás</t>
  </si>
  <si>
    <t>Magtár megvásárlása</t>
  </si>
  <si>
    <t>Óvoda bővítés</t>
  </si>
  <si>
    <t>Fa szeméttároló 4 db</t>
  </si>
  <si>
    <t>Utak aszfaltozása</t>
  </si>
  <si>
    <t>Forgalomlassítás</t>
  </si>
  <si>
    <t>Sport utca</t>
  </si>
  <si>
    <t xml:space="preserve">Járda </t>
  </si>
  <si>
    <t>Közvilágítás fejlesztés</t>
  </si>
  <si>
    <t>Forrás park kivitelezés</t>
  </si>
  <si>
    <t>Kültéri bútorok - Forrás park</t>
  </si>
  <si>
    <t>Játszótéri eszköz, kültéri fitnesz eszköz - Forrás park</t>
  </si>
  <si>
    <t>Pavilon - Forrás park</t>
  </si>
  <si>
    <t>Játszótéri eszköz, kültéri fitnesz eszköz - Strand</t>
  </si>
  <si>
    <t>Magasan vágó fűrész</t>
  </si>
  <si>
    <t>Aggregátor</t>
  </si>
  <si>
    <t>Szerszámok</t>
  </si>
  <si>
    <t>Számítógép, monitor, nyomtató - strand</t>
  </si>
  <si>
    <t>Vízibicikli</t>
  </si>
  <si>
    <t>Pad 4 db - strand</t>
  </si>
  <si>
    <t>Mobil telefon - strand</t>
  </si>
  <si>
    <t>Számítógép - könyvtár</t>
  </si>
  <si>
    <t xml:space="preserve">Strandi átemelő  </t>
  </si>
  <si>
    <t>Riasztó, kamerák - Művelődési Ház</t>
  </si>
  <si>
    <t>Porszívó - Művelődési Ház</t>
  </si>
  <si>
    <t>Kerékpártároló - Művelődési Ház</t>
  </si>
  <si>
    <t>Hangosítás szekrény - Művelődési Ház</t>
  </si>
  <si>
    <t>Szekrény, polcállvány - Művelődési Ház</t>
  </si>
  <si>
    <t>Kültéri sakk - strand</t>
  </si>
  <si>
    <t>Nyomásfokozó berendezés (Sportpálya)</t>
  </si>
  <si>
    <t>HAL B6 számítógép asztal 2 db, nézőtéri ülés 1 db</t>
  </si>
  <si>
    <t>Strandi hangosbemondó rendszer</t>
  </si>
  <si>
    <t>Kombinált vállgép</t>
  </si>
  <si>
    <t>Színpadfedés</t>
  </si>
  <si>
    <t>Biztonsági bébihinta 2 db</t>
  </si>
  <si>
    <t>Napvitorla (strand)</t>
  </si>
  <si>
    <t>Wifi - Művelődési Ház</t>
  </si>
  <si>
    <t>Csapadékcsatorna 71-es út - 1304 hrsz. árok</t>
  </si>
  <si>
    <t>Felújítás (=02+03+04)</t>
  </si>
  <si>
    <t xml:space="preserve">2015. évi módosított előirányzat </t>
  </si>
  <si>
    <t>Beruházás (=06+…+46)</t>
  </si>
  <si>
    <t>Nézőtéri ülések</t>
  </si>
  <si>
    <t>Kút</t>
  </si>
  <si>
    <t>Kerítés</t>
  </si>
  <si>
    <t>Defibrillátor tartozék</t>
  </si>
  <si>
    <t>Hűtőszekrény</t>
  </si>
  <si>
    <t>10 db napozóágy</t>
  </si>
  <si>
    <t>Szarvasi kávéfőző</t>
  </si>
  <si>
    <t>Elosztó szekrények</t>
  </si>
  <si>
    <t>Változási vázrajz, telekalakítás 188 hrsz</t>
  </si>
  <si>
    <t>Mandula ültetvény</t>
  </si>
  <si>
    <t>Balatonakali Önkormányzat 2015. évi egyéb működési célú támogatások</t>
  </si>
  <si>
    <t>Balatonakali Önkormányzat 2015. évi egyéb felhalmozási célú támogatások</t>
  </si>
  <si>
    <t xml:space="preserve">Balatonakali Önkormányzat 2015. évi pénzforgalom egyeztetése </t>
  </si>
  <si>
    <t>Balatonakali Önkormányzat ingatlanok értékének vagyonelemenkénti bemutatása 2015. évben</t>
  </si>
  <si>
    <t>Balatonakali Önkormányzat részesedések állományának alakulása  2015. évben</t>
  </si>
  <si>
    <t>Magyar Ökumenikus Segélyszervezet</t>
  </si>
  <si>
    <t>Borút Egyesület Balatonakali</t>
  </si>
  <si>
    <t>Egyéb működési célú támogatások államháztartáson belülre  (=01+…+06)</t>
  </si>
  <si>
    <t>Egyéb működési célú támogatások államháztartáson kívülre - egyéb civil szervezetek (=08+…+17)</t>
  </si>
  <si>
    <t>Egyéb működési célú támogatások államháztartáson kívülre  - egyéb vállalkozások (=19+20)</t>
  </si>
  <si>
    <t>Kapott előlegek, túlfizetések (3671)</t>
  </si>
  <si>
    <t>Balatonakali Napköziotthonos Óvoda 2015. évi eredménykimutatása</t>
  </si>
  <si>
    <t>Balatonakali Napköziotthonos Óvoda 2015. évi bevételei</t>
  </si>
  <si>
    <t>Működési bevételek (=01+02+03)        (B4)</t>
  </si>
  <si>
    <t xml:space="preserve">Költségvetési bevételek (=04) </t>
  </si>
  <si>
    <t>Finanszírozási bevételek (=06+07)        (B8)</t>
  </si>
  <si>
    <t>Bevételek összesen (=05+08)</t>
  </si>
  <si>
    <t>Balatonakali Napköziotthonos Óvoda 2015. évi kiadásai</t>
  </si>
  <si>
    <t>Foglalkoztatottak személyi juttatásai (=01+…+04)        (K11)</t>
  </si>
  <si>
    <t>Külső személyi juttatások (=06+07)        (K12)</t>
  </si>
  <si>
    <t>Személyi juttatások összesen (=05+08)        (K1)</t>
  </si>
  <si>
    <t xml:space="preserve">Munkaadókat terhelő járulékok és szociális hozzájárulási adó (=11+…+14)   (K2)                                             </t>
  </si>
  <si>
    <t>ebből: táppénz hozzájárulás      (K2)</t>
  </si>
  <si>
    <t>Készletbeszerzés (=15+16)        (K31)</t>
  </si>
  <si>
    <t>Kommunikációs szolgáltatások (=18+19)        (K32)</t>
  </si>
  <si>
    <t>Szolgáltatási kiadások (=21+...+24)        (K33)</t>
  </si>
  <si>
    <t>Kiküldetések, reklám- és propagandakiadások (=26)   (K34)</t>
  </si>
  <si>
    <t>Különféle befizetések és egyéb dologi kiadások (=28)        (K35)</t>
  </si>
  <si>
    <t>Dologi kiadások (=17+20+25+27+29)        (K3)</t>
  </si>
  <si>
    <t xml:space="preserve">Működési kiadások összesen (=09+10+30)                                                                    </t>
  </si>
  <si>
    <t xml:space="preserve">Költségvetési kiadások (=31)                                                                                                               </t>
  </si>
  <si>
    <t xml:space="preserve">Balatonakali Napköziotthonos Óvoda 2015. évi pénzforgalom egyeztetése 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</si>
  <si>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</si>
  <si>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</si>
  <si>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</si>
  <si>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</si>
  <si>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</si>
  <si>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>Balatonakali Napköziotthonos Óvoda 2015. évi maradványkimutatása</t>
  </si>
  <si>
    <t>2015. évi módosított előirányzat</t>
  </si>
  <si>
    <t>Munkaadókat terhelő járulékok és szociális hozzájárulási adó (=12+…+15) (K2)</t>
  </si>
  <si>
    <t>Egyéb felhalmozási célú kiadások (=64) (K8)</t>
  </si>
  <si>
    <t xml:space="preserve">Bevételek (pénzmaradvány nélkül)                                </t>
  </si>
  <si>
    <t>Adott előlegek, túlfizetések (3651)</t>
  </si>
  <si>
    <t>Az önkormányzat, társulás által az adott célra ténylegesen felhasznált összeg (2015-ben)</t>
  </si>
  <si>
    <t>Az önkormányzat, társulás által  fel nem használt, de a következő (2016) évben jogszerűen felhasználható összeg</t>
  </si>
  <si>
    <t>II.5. Óvodapedagógusok kiegészítő támogatása</t>
  </si>
  <si>
    <t>II. A települési önkormányzatok egyes köznevelési feladatainak támogatása (=02+03+04)</t>
  </si>
  <si>
    <t>I.1 A települési  önkormányzatok működésének támogatása</t>
  </si>
  <si>
    <t>III.3. Egyes szociális és gyermekjóléti feladatok támogatása</t>
  </si>
  <si>
    <t>III. A települési önkormányzatok egyes szociáis, gyermekjóléti és gyermekétkeztetési feladatainak támogatása (=06+07)</t>
  </si>
  <si>
    <t>Összesen (=01+05+08)</t>
  </si>
  <si>
    <t>Belterületi utak, járdák, hidak felújítása</t>
  </si>
  <si>
    <t>Közművelődési érdekeltségnövelő támogatás</t>
  </si>
  <si>
    <t>A 2014. évről áthúzódó bérkompenzáció támogatása</t>
  </si>
  <si>
    <t>Pénzbeli szociális ellátások kiegészítése</t>
  </si>
  <si>
    <t>A települési önkormányzatok szociális feladatainak egyéb támogatása</t>
  </si>
  <si>
    <t>A költségvetési szerveknél foglalkoztatottak 2015. évi kompenzációja (1059/2015. (III. 18.) Korm. hat.)</t>
  </si>
  <si>
    <t>A helyi önkormányzatok szociális célú tűzifavásárláshoz kapcsolódó kiegészítő támogatása (1503/2015. (VII. 23.) Korm. hat.)</t>
  </si>
  <si>
    <t>Helyi önkormányzatok működési célú költségvetési támogatásai összesen (=01)</t>
  </si>
  <si>
    <t>Helyi önkormányzatok felhalmozási célú költségvetési támogatásai összesen (=03+04)</t>
  </si>
  <si>
    <t>Helyi önkormányzatok kiegészítő támogatásai összesen (=02+05)</t>
  </si>
  <si>
    <t>A helyi önkormányzatok kiegészítő támogatásainak és egyéb kötött felhasználású támogatásainak elszámolása</t>
  </si>
  <si>
    <t>Balatonakali Önkormányzat követelések állományának alakulása 2015. évben</t>
  </si>
  <si>
    <t>18. melléklet</t>
  </si>
  <si>
    <t>Balatonakali Önkormányzat kötelezettségek állományának alakulása 2015. évben</t>
  </si>
  <si>
    <t>D/I Költségvetési évben esedékes követelések  (=01+…08)</t>
  </si>
  <si>
    <t>Balatonakali Önkormányzat eszközök értékvesztésének alakulása 2015. évben</t>
  </si>
  <si>
    <t xml:space="preserve">6800011 Lakóingatlan bérbeadása, üzemeltetése </t>
  </si>
  <si>
    <t>8622311  Foglalkozás-egészségügyi alapellátás</t>
  </si>
  <si>
    <t xml:space="preserve">8623011  Fogorvosi alapellátás </t>
  </si>
  <si>
    <t xml:space="preserve">8892011  Gyermek-jóléti szolgáltatás </t>
  </si>
  <si>
    <t xml:space="preserve">8690371  Fizikoterá-piás szolgáltatás </t>
  </si>
  <si>
    <t xml:space="preserve">9105021  Közmûvelõ-dési intéz-mények, közösségi színterek mûködtetése </t>
  </si>
  <si>
    <t xml:space="preserve">9329111  Szabadidõs park, fürdõ és strand-szolgáltatás </t>
  </si>
  <si>
    <t>20. melléklet folytatása</t>
  </si>
  <si>
    <t xml:space="preserve">9603021  Köztemetõ-fenntartás és -mûködtetés </t>
  </si>
  <si>
    <t xml:space="preserve">9990001  Szakfeladat-ra el nem számolt tételek </t>
  </si>
  <si>
    <t>Balatonakali Önkormányzat 2015. évi kiadásai kormányzati funkciónként - kötelező feladatok</t>
  </si>
  <si>
    <t>Működési kiadások összesen(=01+…+07)</t>
  </si>
  <si>
    <t>Felhalmozási kiadások összesen(=09+10+11)</t>
  </si>
  <si>
    <t>Költségvetési kiadások (=08+12)</t>
  </si>
  <si>
    <t>Államháztartáson belüli megelőlegezések visszafizetése</t>
  </si>
  <si>
    <t>Finanszírozási kiadások (=14+15)</t>
  </si>
  <si>
    <t>Kiadások összesen (=13+16)</t>
  </si>
  <si>
    <t>Balatonakali Önkormányzat 2015. évi kiadásai kormányzati funkciónként - önként vállalt feladatok</t>
  </si>
  <si>
    <t>041233 Hosszabb időtartamú közfoglalkoz-tatás</t>
  </si>
  <si>
    <t>074011  Foglalkozás-egészségügyi alapellátás</t>
  </si>
  <si>
    <t>105020  Foglalkoztatást elősegítő képzések és egyéb támogatások</t>
  </si>
  <si>
    <t>900010  Központi költségvetés funkcióra nem sorolható bevételei államháztartáson kívülről</t>
  </si>
  <si>
    <t>900020  Önkormányzatok funkcióra nem sorolható bevételei államháztartáson kívülről</t>
  </si>
  <si>
    <t>Immateriális javak értékesítése</t>
  </si>
  <si>
    <t xml:space="preserve">Felhalmozási bevételek (=20+21)      </t>
  </si>
  <si>
    <t>Működési célú átvett pénzeszközök (=23+24)</t>
  </si>
  <si>
    <t>Felhalmozási célú átvett pénzeszközök (=26)</t>
  </si>
  <si>
    <t>Költségvetési bevételek (19+22+25+27)</t>
  </si>
  <si>
    <t>Működési célú támogatások államháztartáson belülről (=01+02)</t>
  </si>
  <si>
    <t>Felhalmozási célú támogatások államháztartáson belülről (=04+05)</t>
  </si>
  <si>
    <t>Balatonakali Önkormányzat 2015. évi bevételei kormányzati funkciónként - önként vállalt feladatok</t>
  </si>
  <si>
    <t>Balatonakali Önkormányzat 2015. évi bevételei kormányzati funkciónként - kötelező feladatok</t>
  </si>
  <si>
    <t>23. melléklet</t>
  </si>
  <si>
    <t>Balatonakali Önkormányzat 2015. évi közvetett támogatásai</t>
  </si>
  <si>
    <t>2015. évi eredeti előirányzat</t>
  </si>
  <si>
    <t>27. melléklet folytatása</t>
  </si>
  <si>
    <t>26. melléklet folytatása</t>
  </si>
  <si>
    <t>Gyümölcsöző kapcsolatok az Életető Balaton-felvidéken (Mezőgazdasági és Vidékfejlesztési Hivatal) - 2014</t>
  </si>
  <si>
    <t>2016. évi tervezett</t>
  </si>
  <si>
    <t>Teljesítés 2015.12.31-ig</t>
  </si>
  <si>
    <t>Balatonakali Művelődési Ház fejlesztése (Mezőgazdasági és Vidékfejlesztési Hivatal) - 2014</t>
  </si>
  <si>
    <t>Művelődési Ház korszerűsítése, Szabadtéri közösségi színtér és technikai épület felújítása (Mezőgazdasági és Vidékfejlesztési Hivatal) - 2014</t>
  </si>
  <si>
    <t>Önkormányzati feladatellátást szolgáló fejlesztések (Berek utca, Malom utca, Vak Bottyán utca) - 2015</t>
  </si>
  <si>
    <t>Balatonakali Önkormányzat pályázati támogatással megvalósuló projektek bevételei, kiadásai</t>
  </si>
  <si>
    <t>Teljesítés 2014.12.31-ig</t>
  </si>
  <si>
    <t>Közművelődési érdekeltségnövelő támogatás (Forrás-park játszótéri eszközök, berendezések; strandi játszótér) - 2015</t>
  </si>
  <si>
    <t>Felhalmozási célú támogatások bevételei államháztartáson belülről</t>
  </si>
  <si>
    <t>Működési célú támogatások bevételei államháztartáson belülről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</si>
  <si>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</si>
  <si>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</si>
  <si>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</si>
  <si>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</si>
  <si>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Összesen (=01+…+05)</t>
  </si>
  <si>
    <t>Összesen (=01+02)</t>
  </si>
  <si>
    <t>Ingatlanok nettó 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</si>
</sst>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27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theme="0" tint="-0.34998626667073579"/>
        <bgColor indexed="64"/>
      </patternFill>
    </fill>
  </fills>
  <borders count="2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92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3" fontId="6" fillId="2" borderId="7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10" fontId="6" fillId="2" borderId="1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3" fontId="6" fillId="2" borderId="24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8" fillId="0" borderId="0" xfId="4" applyFont="1" applyBorder="1" applyAlignment="1">
      <alignment horizontal="right"/>
    </xf>
    <xf numFmtId="0" fontId="5" fillId="0" borderId="0" xfId="4" applyFont="1" applyAlignment="1">
      <alignment horizontal="center" vertical="center" wrapText="1"/>
    </xf>
    <xf numFmtId="3" fontId="5" fillId="0" borderId="31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2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10" fontId="5" fillId="0" borderId="33" xfId="4" applyNumberFormat="1" applyFont="1" applyBorder="1" applyAlignment="1">
      <alignment horizontal="right" vertical="center"/>
    </xf>
    <xf numFmtId="3" fontId="5" fillId="0" borderId="34" xfId="4" applyNumberFormat="1" applyFont="1" applyBorder="1" applyAlignment="1">
      <alignment horizontal="right"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3" fontId="5" fillId="0" borderId="4" xfId="8" applyNumberFormat="1" applyFont="1" applyBorder="1" applyAlignment="1">
      <alignment vertical="center"/>
    </xf>
    <xf numFmtId="3" fontId="5" fillId="0" borderId="9" xfId="8" applyNumberFormat="1" applyFont="1" applyBorder="1" applyAlignment="1">
      <alignment vertical="center"/>
    </xf>
    <xf numFmtId="3" fontId="5" fillId="0" borderId="5" xfId="8" applyNumberFormat="1" applyFont="1" applyBorder="1" applyAlignment="1">
      <alignment vertical="center"/>
    </xf>
    <xf numFmtId="3" fontId="5" fillId="0" borderId="7" xfId="8" applyNumberFormat="1" applyFont="1" applyBorder="1" applyAlignment="1">
      <alignment vertical="center"/>
    </xf>
    <xf numFmtId="3" fontId="5" fillId="0" borderId="16" xfId="8" applyNumberFormat="1" applyFont="1" applyBorder="1" applyAlignment="1">
      <alignment vertical="center"/>
    </xf>
    <xf numFmtId="3" fontId="6" fillId="0" borderId="19" xfId="8" applyNumberFormat="1" applyFont="1" applyBorder="1" applyAlignment="1">
      <alignment vertical="center"/>
    </xf>
    <xf numFmtId="3" fontId="6" fillId="0" borderId="20" xfId="8" applyNumberFormat="1" applyFont="1" applyBorder="1" applyAlignment="1">
      <alignment vertical="center"/>
    </xf>
    <xf numFmtId="0" fontId="5" fillId="0" borderId="26" xfId="8" applyFont="1" applyBorder="1" applyAlignment="1">
      <alignment horizontal="center" vertical="center" wrapText="1"/>
    </xf>
    <xf numFmtId="0" fontId="5" fillId="0" borderId="35" xfId="8" applyFont="1" applyBorder="1" applyAlignment="1">
      <alignment vertical="center" wrapText="1"/>
    </xf>
    <xf numFmtId="0" fontId="5" fillId="0" borderId="36" xfId="8" applyFont="1" applyBorder="1" applyAlignment="1">
      <alignment vertical="center" wrapText="1"/>
    </xf>
    <xf numFmtId="0" fontId="5" fillId="0" borderId="37" xfId="8" applyFont="1" applyBorder="1" applyAlignment="1">
      <alignment vertical="center" wrapText="1"/>
    </xf>
    <xf numFmtId="0" fontId="6" fillId="0" borderId="38" xfId="8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3" fontId="5" fillId="0" borderId="17" xfId="8" applyNumberFormat="1" applyFont="1" applyBorder="1" applyAlignment="1">
      <alignment vertical="center"/>
    </xf>
    <xf numFmtId="0" fontId="5" fillId="0" borderId="13" xfId="8" applyFont="1" applyBorder="1" applyAlignment="1">
      <alignment horizontal="center" vertical="center" wrapText="1"/>
    </xf>
    <xf numFmtId="0" fontId="5" fillId="0" borderId="38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40" xfId="8" applyFont="1" applyBorder="1"/>
    <xf numFmtId="164" fontId="5" fillId="0" borderId="40" xfId="8" applyNumberFormat="1" applyFont="1" applyBorder="1" applyAlignment="1">
      <alignment horizontal="right"/>
    </xf>
    <xf numFmtId="3" fontId="5" fillId="0" borderId="40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10" fontId="6" fillId="2" borderId="28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10" fillId="0" borderId="42" xfId="0" applyFont="1" applyBorder="1" applyAlignment="1">
      <alignment horizontal="center" vertical="center" wrapText="1"/>
    </xf>
    <xf numFmtId="10" fontId="10" fillId="0" borderId="43" xfId="0" applyNumberFormat="1" applyFont="1" applyBorder="1" applyAlignment="1">
      <alignment vertical="center"/>
    </xf>
    <xf numFmtId="10" fontId="5" fillId="0" borderId="43" xfId="0" applyNumberFormat="1" applyFont="1" applyFill="1" applyBorder="1" applyAlignment="1">
      <alignment vertical="center"/>
    </xf>
    <xf numFmtId="10" fontId="5" fillId="0" borderId="43" xfId="0" applyNumberFormat="1" applyFont="1" applyBorder="1" applyAlignment="1">
      <alignment vertical="center"/>
    </xf>
    <xf numFmtId="10" fontId="9" fillId="0" borderId="43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43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10" fillId="0" borderId="44" xfId="0" applyNumberFormat="1" applyFont="1" applyBorder="1" applyAlignment="1">
      <alignment vertical="center"/>
    </xf>
    <xf numFmtId="10" fontId="6" fillId="0" borderId="43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6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 wrapText="1"/>
    </xf>
    <xf numFmtId="3" fontId="5" fillId="0" borderId="49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lef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lef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3" fontId="6" fillId="0" borderId="55" xfId="0" applyNumberFormat="1" applyFont="1" applyBorder="1" applyAlignment="1">
      <alignment horizontal="right" vertical="center" wrapText="1"/>
    </xf>
    <xf numFmtId="3" fontId="6" fillId="0" borderId="54" xfId="0" applyNumberFormat="1" applyFont="1" applyBorder="1" applyAlignment="1">
      <alignment horizontal="right" vertical="center" wrapText="1"/>
    </xf>
    <xf numFmtId="3" fontId="5" fillId="0" borderId="56" xfId="0" applyNumberFormat="1" applyFont="1" applyBorder="1" applyAlignment="1">
      <alignment horizontal="right" vertical="center" wrapText="1"/>
    </xf>
    <xf numFmtId="3" fontId="5" fillId="0" borderId="57" xfId="0" applyNumberFormat="1" applyFont="1" applyBorder="1" applyAlignment="1">
      <alignment horizontal="right" vertical="center" wrapText="1"/>
    </xf>
    <xf numFmtId="3" fontId="6" fillId="0" borderId="57" xfId="0" applyNumberFormat="1" applyFont="1" applyBorder="1" applyAlignment="1">
      <alignment horizontal="right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49" fontId="6" fillId="0" borderId="62" xfId="0" applyNumberFormat="1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5" fillId="0" borderId="68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right" vertical="center" wrapText="1"/>
    </xf>
    <xf numFmtId="3" fontId="5" fillId="0" borderId="70" xfId="0" applyNumberFormat="1" applyFont="1" applyBorder="1" applyAlignment="1">
      <alignment horizontal="right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/>
    </xf>
    <xf numFmtId="3" fontId="6" fillId="0" borderId="71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72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73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49" fontId="6" fillId="2" borderId="7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5" xfId="0" applyNumberFormat="1" applyFont="1" applyFill="1" applyBorder="1" applyAlignment="1">
      <alignment horizontal="right" vertical="center" wrapText="1"/>
    </xf>
    <xf numFmtId="3" fontId="6" fillId="2" borderId="76" xfId="0" applyNumberFormat="1" applyFont="1" applyFill="1" applyBorder="1" applyAlignment="1">
      <alignment horizontal="right" vertical="center" wrapText="1"/>
    </xf>
    <xf numFmtId="3" fontId="6" fillId="2" borderId="77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8" xfId="0" applyNumberFormat="1" applyFont="1" applyBorder="1" applyAlignment="1">
      <alignment horizontal="righ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10" fontId="5" fillId="0" borderId="28" xfId="0" applyNumberFormat="1" applyFont="1" applyBorder="1" applyAlignment="1">
      <alignment horizontal="right" vertical="center" wrapText="1"/>
    </xf>
    <xf numFmtId="10" fontId="10" fillId="0" borderId="28" xfId="0" applyNumberFormat="1" applyFont="1" applyBorder="1" applyAlignment="1">
      <alignment horizontal="right" vertical="center" wrapText="1"/>
    </xf>
    <xf numFmtId="3" fontId="15" fillId="0" borderId="0" xfId="0" applyNumberFormat="1" applyFont="1" applyAlignment="1">
      <alignment vertical="center"/>
    </xf>
    <xf numFmtId="10" fontId="6" fillId="0" borderId="28" xfId="0" applyNumberFormat="1" applyFont="1" applyBorder="1" applyAlignment="1">
      <alignment horizontal="righ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10" fontId="6" fillId="0" borderId="28" xfId="0" applyNumberFormat="1" applyFont="1" applyFill="1" applyBorder="1" applyAlignment="1">
      <alignment horizontal="right" vertical="center" wrapText="1"/>
    </xf>
    <xf numFmtId="10" fontId="9" fillId="0" borderId="28" xfId="0" applyNumberFormat="1" applyFont="1" applyFill="1" applyBorder="1" applyAlignment="1">
      <alignment horizontal="right" vertical="center" wrapText="1"/>
    </xf>
    <xf numFmtId="10" fontId="5" fillId="0" borderId="28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3" fontId="5" fillId="0" borderId="36" xfId="0" applyNumberFormat="1" applyFont="1" applyBorder="1" applyAlignment="1">
      <alignment horizontal="right" vertical="center" wrapText="1"/>
    </xf>
    <xf numFmtId="0" fontId="5" fillId="0" borderId="64" xfId="0" applyFont="1" applyFill="1" applyBorder="1" applyAlignment="1">
      <alignment horizontal="center" vertical="top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31" xfId="0" applyFont="1" applyBorder="1" applyAlignment="1">
      <alignment horizontal="justify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57" xfId="0" applyFont="1" applyBorder="1" applyAlignment="1">
      <alignment horizontal="justify" vertical="center"/>
    </xf>
    <xf numFmtId="3" fontId="5" fillId="0" borderId="83" xfId="0" applyNumberFormat="1" applyFont="1" applyBorder="1" applyAlignment="1">
      <alignment horizontal="right" vertical="center"/>
    </xf>
    <xf numFmtId="3" fontId="5" fillId="0" borderId="87" xfId="0" applyNumberFormat="1" applyFont="1" applyBorder="1" applyAlignment="1">
      <alignment horizontal="right" vertical="center"/>
    </xf>
    <xf numFmtId="3" fontId="5" fillId="0" borderId="87" xfId="4" applyNumberFormat="1" applyFont="1" applyBorder="1" applyAlignment="1">
      <alignment horizontal="right" vertical="center"/>
    </xf>
    <xf numFmtId="10" fontId="5" fillId="0" borderId="88" xfId="4" applyNumberFormat="1" applyFont="1" applyBorder="1" applyAlignment="1">
      <alignment horizontal="right" vertical="center"/>
    </xf>
    <xf numFmtId="3" fontId="9" fillId="0" borderId="89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left" vertical="center" wrapText="1"/>
    </xf>
    <xf numFmtId="10" fontId="9" fillId="0" borderId="91" xfId="4" applyNumberFormat="1" applyFont="1" applyBorder="1" applyAlignment="1">
      <alignment horizontal="right" vertical="center"/>
    </xf>
    <xf numFmtId="49" fontId="12" fillId="4" borderId="9" xfId="0" applyNumberFormat="1" applyFont="1" applyFill="1" applyBorder="1" applyAlignment="1">
      <alignment horizontal="left" vertical="center" wrapText="1" shrinkToFit="1"/>
    </xf>
    <xf numFmtId="0" fontId="5" fillId="0" borderId="96" xfId="0" applyFont="1" applyBorder="1" applyAlignment="1">
      <alignment horizontal="justify" vertical="center"/>
    </xf>
    <xf numFmtId="3" fontId="5" fillId="0" borderId="96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7" xfId="4" applyNumberFormat="1" applyFont="1" applyBorder="1" applyAlignment="1">
      <alignment horizontal="right" vertical="center"/>
    </xf>
    <xf numFmtId="10" fontId="5" fillId="0" borderId="97" xfId="4" applyNumberFormat="1" applyFont="1" applyBorder="1" applyAlignment="1">
      <alignment horizontal="right" vertical="center"/>
    </xf>
    <xf numFmtId="10" fontId="9" fillId="0" borderId="91" xfId="4" applyNumberFormat="1" applyFont="1" applyFill="1" applyBorder="1" applyAlignment="1">
      <alignment horizontal="right" vertical="center"/>
    </xf>
    <xf numFmtId="0" fontId="9" fillId="0" borderId="89" xfId="4" applyFont="1" applyFill="1" applyBorder="1" applyAlignment="1">
      <alignment vertical="center" wrapText="1"/>
    </xf>
    <xf numFmtId="3" fontId="9" fillId="0" borderId="89" xfId="4" applyNumberFormat="1" applyFont="1" applyFill="1" applyBorder="1" applyAlignment="1">
      <alignment horizontal="right" vertical="center"/>
    </xf>
    <xf numFmtId="3" fontId="9" fillId="0" borderId="89" xfId="0" applyNumberFormat="1" applyFont="1" applyFill="1" applyBorder="1" applyAlignment="1">
      <alignment horizontal="right" vertical="center"/>
    </xf>
    <xf numFmtId="3" fontId="5" fillId="0" borderId="96" xfId="4" applyNumberFormat="1" applyFont="1" applyBorder="1" applyAlignment="1">
      <alignment horizontal="right" vertical="center"/>
    </xf>
    <xf numFmtId="10" fontId="5" fillId="0" borderId="98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3" fontId="5" fillId="0" borderId="9" xfId="3" applyNumberFormat="1" applyFont="1" applyBorder="1" applyAlignment="1">
      <alignment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103" xfId="7" applyFont="1" applyBorder="1" applyAlignment="1">
      <alignment horizontal="center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center" vertical="center" wrapText="1"/>
    </xf>
    <xf numFmtId="0" fontId="5" fillId="0" borderId="106" xfId="7" applyFont="1" applyBorder="1" applyAlignment="1">
      <alignment horizontal="center" vertical="center" wrapText="1"/>
    </xf>
    <xf numFmtId="0" fontId="5" fillId="0" borderId="107" xfId="7" applyFont="1" applyBorder="1" applyAlignment="1">
      <alignment horizontal="center" vertical="center" wrapText="1"/>
    </xf>
    <xf numFmtId="0" fontId="12" fillId="0" borderId="77" xfId="7" applyFont="1" applyBorder="1" applyAlignment="1">
      <alignment horizontal="center" vertical="center" wrapText="1"/>
    </xf>
    <xf numFmtId="0" fontId="12" fillId="0" borderId="75" xfId="7" applyFont="1" applyBorder="1" applyAlignment="1">
      <alignment horizontal="center" vertical="center" wrapText="1"/>
    </xf>
    <xf numFmtId="0" fontId="5" fillId="0" borderId="108" xfId="7" applyFont="1" applyBorder="1" applyAlignment="1">
      <alignment horizontal="center" vertical="center" wrapText="1"/>
    </xf>
    <xf numFmtId="0" fontId="5" fillId="0" borderId="109" xfId="7" applyFont="1" applyBorder="1" applyAlignment="1">
      <alignment horizontal="center" vertical="center" wrapText="1"/>
    </xf>
    <xf numFmtId="0" fontId="5" fillId="0" borderId="110" xfId="7" applyFont="1" applyBorder="1" applyAlignment="1">
      <alignment horizontal="center" vertical="center" wrapText="1"/>
    </xf>
    <xf numFmtId="0" fontId="5" fillId="0" borderId="111" xfId="7" applyFont="1" applyBorder="1" applyAlignment="1">
      <alignment horizontal="center" vertical="center" wrapText="1"/>
    </xf>
    <xf numFmtId="0" fontId="5" fillId="0" borderId="112" xfId="7" applyFont="1" applyBorder="1" applyAlignment="1">
      <alignment horizontal="justify" vertical="center" wrapText="1"/>
    </xf>
    <xf numFmtId="0" fontId="5" fillId="0" borderId="113" xfId="7" applyFont="1" applyBorder="1" applyAlignment="1">
      <alignment horizontal="center" vertical="center" wrapText="1"/>
    </xf>
    <xf numFmtId="0" fontId="5" fillId="0" borderId="114" xfId="7" applyFont="1" applyBorder="1" applyAlignment="1">
      <alignment horizontal="center" vertical="center"/>
    </xf>
    <xf numFmtId="0" fontId="5" fillId="0" borderId="115" xfId="7" applyFont="1" applyBorder="1" applyAlignment="1">
      <alignment vertical="center" wrapText="1"/>
    </xf>
    <xf numFmtId="0" fontId="5" fillId="0" borderId="116" xfId="7" applyFont="1" applyBorder="1" applyAlignment="1">
      <alignment horizontal="center" vertical="center" wrapText="1"/>
    </xf>
    <xf numFmtId="0" fontId="5" fillId="0" borderId="110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31" xfId="7" applyFont="1" applyBorder="1" applyAlignment="1">
      <alignment horizontal="justify" vertical="center" wrapText="1"/>
    </xf>
    <xf numFmtId="0" fontId="5" fillId="0" borderId="57" xfId="7" applyFont="1" applyBorder="1" applyAlignment="1">
      <alignment horizontal="justify" vertical="center" wrapText="1"/>
    </xf>
    <xf numFmtId="3" fontId="5" fillId="0" borderId="79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8" xfId="7" applyFont="1" applyBorder="1" applyAlignment="1">
      <alignment horizontal="justify" vertical="center" wrapText="1"/>
    </xf>
    <xf numFmtId="3" fontId="5" fillId="0" borderId="118" xfId="7" applyNumberFormat="1" applyFont="1" applyBorder="1" applyAlignment="1">
      <alignment horizontal="center" vertical="center" wrapText="1"/>
    </xf>
    <xf numFmtId="0" fontId="5" fillId="0" borderId="108" xfId="7" applyFont="1" applyBorder="1" applyAlignment="1">
      <alignment vertical="center" wrapText="1"/>
    </xf>
    <xf numFmtId="3" fontId="5" fillId="0" borderId="110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9" xfId="7" applyNumberFormat="1" applyFont="1" applyBorder="1" applyAlignment="1">
      <alignment horizontal="center" vertical="center" wrapText="1"/>
    </xf>
    <xf numFmtId="3" fontId="5" fillId="0" borderId="120" xfId="7" applyNumberFormat="1" applyFont="1" applyBorder="1" applyAlignment="1">
      <alignment horizontal="center" vertical="center" wrapText="1"/>
    </xf>
    <xf numFmtId="3" fontId="5" fillId="0" borderId="121" xfId="7" applyNumberFormat="1" applyFont="1" applyBorder="1" applyAlignment="1">
      <alignment horizontal="center" vertical="center" wrapText="1"/>
    </xf>
    <xf numFmtId="0" fontId="5" fillId="0" borderId="122" xfId="7" applyFont="1" applyBorder="1" applyAlignment="1">
      <alignment horizontal="justify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0" fontId="5" fillId="0" borderId="123" xfId="7" applyFont="1" applyBorder="1" applyAlignment="1">
      <alignment horizontal="center" vertical="center" wrapText="1"/>
    </xf>
    <xf numFmtId="3" fontId="5" fillId="0" borderId="124" xfId="7" applyNumberFormat="1" applyFont="1" applyBorder="1" applyAlignment="1">
      <alignment horizontal="center" vertical="center" wrapText="1"/>
    </xf>
    <xf numFmtId="3" fontId="5" fillId="0" borderId="125" xfId="7" applyNumberFormat="1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27" xfId="7" applyFont="1" applyBorder="1" applyAlignment="1">
      <alignment horizontal="center" vertical="center" wrapText="1"/>
    </xf>
    <xf numFmtId="0" fontId="5" fillId="0" borderId="77" xfId="7" applyFont="1" applyBorder="1" applyAlignment="1">
      <alignment horizontal="center" vertical="center" wrapText="1"/>
    </xf>
    <xf numFmtId="0" fontId="5" fillId="0" borderId="75" xfId="7" applyFont="1" applyBorder="1" applyAlignment="1">
      <alignment horizontal="center" vertical="center"/>
    </xf>
    <xf numFmtId="0" fontId="5" fillId="0" borderId="75" xfId="7" applyFont="1" applyBorder="1" applyAlignment="1">
      <alignment horizontal="center" vertical="center" wrapText="1"/>
    </xf>
    <xf numFmtId="0" fontId="9" fillId="0" borderId="69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7" xfId="7" applyFont="1" applyBorder="1" applyAlignment="1">
      <alignment vertical="center"/>
    </xf>
    <xf numFmtId="3" fontId="9" fillId="0" borderId="67" xfId="7" applyNumberFormat="1" applyFont="1" applyBorder="1" applyAlignment="1">
      <alignment horizontal="right" vertical="center"/>
    </xf>
    <xf numFmtId="0" fontId="9" fillId="0" borderId="51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51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51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0" borderId="4" xfId="7" applyNumberFormat="1" applyFont="1" applyFill="1" applyBorder="1" applyAlignment="1">
      <alignment vertical="center"/>
    </xf>
    <xf numFmtId="3" fontId="6" fillId="5" borderId="4" xfId="7" applyNumberFormat="1" applyFont="1" applyFill="1" applyBorder="1" applyAlignment="1">
      <alignment horizontal="right" vertical="center"/>
    </xf>
    <xf numFmtId="0" fontId="5" fillId="0" borderId="128" xfId="7" applyFont="1" applyBorder="1" applyAlignment="1">
      <alignment vertical="center"/>
    </xf>
    <xf numFmtId="0" fontId="5" fillId="0" borderId="129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0" borderId="95" xfId="7" applyNumberFormat="1" applyFont="1" applyFill="1" applyBorder="1" applyAlignment="1">
      <alignment vertical="center"/>
    </xf>
    <xf numFmtId="3" fontId="6" fillId="5" borderId="130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31" xfId="7" applyFont="1" applyBorder="1" applyAlignment="1">
      <alignment horizontal="center" vertical="center"/>
    </xf>
    <xf numFmtId="0" fontId="5" fillId="0" borderId="132" xfId="7" applyFont="1" applyBorder="1" applyAlignment="1">
      <alignment horizontal="center" vertical="center"/>
    </xf>
    <xf numFmtId="0" fontId="5" fillId="0" borderId="69" xfId="7" applyFont="1" applyBorder="1" applyAlignment="1">
      <alignment vertical="center"/>
    </xf>
    <xf numFmtId="3" fontId="5" fillId="0" borderId="133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81" xfId="7" applyNumberFormat="1" applyFont="1" applyBorder="1" applyAlignment="1">
      <alignment horizontal="right" vertical="center"/>
    </xf>
    <xf numFmtId="3" fontId="5" fillId="0" borderId="79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horizontal="right" vertical="center"/>
    </xf>
    <xf numFmtId="0" fontId="5" fillId="0" borderId="136" xfId="7" applyFont="1" applyBorder="1" applyAlignment="1">
      <alignment vertical="center"/>
    </xf>
    <xf numFmtId="0" fontId="5" fillId="0" borderId="68" xfId="7" applyFont="1" applyBorder="1" applyAlignment="1">
      <alignment horizontal="center" vertical="center"/>
    </xf>
    <xf numFmtId="0" fontId="5" fillId="0" borderId="57" xfId="7" applyFont="1" applyBorder="1" applyAlignment="1">
      <alignment vertical="center"/>
    </xf>
    <xf numFmtId="3" fontId="5" fillId="0" borderId="136" xfId="7" applyNumberFormat="1" applyFont="1" applyBorder="1" applyAlignment="1">
      <alignment horizontal="right" vertical="center"/>
    </xf>
    <xf numFmtId="3" fontId="5" fillId="0" borderId="137" xfId="7" applyNumberFormat="1" applyFont="1" applyBorder="1" applyAlignment="1">
      <alignment horizontal="right" vertical="center"/>
    </xf>
    <xf numFmtId="3" fontId="5" fillId="0" borderId="118" xfId="7" applyNumberFormat="1" applyFont="1" applyBorder="1" applyAlignment="1">
      <alignment horizontal="right" vertical="center"/>
    </xf>
    <xf numFmtId="0" fontId="5" fillId="0" borderId="77" xfId="7" applyFont="1" applyBorder="1" applyAlignment="1">
      <alignment vertical="center"/>
    </xf>
    <xf numFmtId="0" fontId="5" fillId="0" borderId="108" xfId="7" applyFont="1" applyBorder="1" applyAlignment="1">
      <alignment vertical="center"/>
    </xf>
    <xf numFmtId="3" fontId="6" fillId="0" borderId="138" xfId="7" applyNumberFormat="1" applyFont="1" applyBorder="1" applyAlignment="1">
      <alignment horizontal="right" vertical="center"/>
    </xf>
    <xf numFmtId="3" fontId="6" fillId="0" borderId="139" xfId="7" applyNumberFormat="1" applyFont="1" applyBorder="1" applyAlignment="1">
      <alignment horizontal="right" vertical="center"/>
    </xf>
    <xf numFmtId="3" fontId="6" fillId="0" borderId="140" xfId="7" applyNumberFormat="1" applyFont="1" applyBorder="1" applyAlignment="1">
      <alignment horizontal="right" vertical="center"/>
    </xf>
    <xf numFmtId="0" fontId="5" fillId="0" borderId="104" xfId="7" applyFont="1" applyBorder="1" applyAlignment="1">
      <alignment vertical="center"/>
    </xf>
    <xf numFmtId="3" fontId="5" fillId="0" borderId="106" xfId="7" applyNumberFormat="1" applyFont="1" applyBorder="1" applyAlignment="1">
      <alignment horizontal="right" vertical="center"/>
    </xf>
    <xf numFmtId="0" fontId="5" fillId="0" borderId="93" xfId="7" applyFont="1" applyBorder="1" applyAlignment="1">
      <alignment vertical="center"/>
    </xf>
    <xf numFmtId="3" fontId="5" fillId="0" borderId="95" xfId="7" applyNumberFormat="1" applyFont="1" applyBorder="1" applyAlignment="1">
      <alignment horizontal="right" vertical="center"/>
    </xf>
    <xf numFmtId="3" fontId="5" fillId="0" borderId="141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3" fontId="6" fillId="5" borderId="109" xfId="7" applyNumberFormat="1" applyFont="1" applyFill="1" applyBorder="1" applyAlignment="1">
      <alignment horizontal="right" vertical="center"/>
    </xf>
    <xf numFmtId="3" fontId="6" fillId="5" borderId="110" xfId="7" applyNumberFormat="1" applyFont="1" applyFill="1" applyBorder="1" applyAlignment="1">
      <alignment horizontal="right" vertical="center"/>
    </xf>
    <xf numFmtId="0" fontId="5" fillId="0" borderId="0" xfId="7" applyFont="1" applyAlignment="1">
      <alignment horizontal="right"/>
    </xf>
    <xf numFmtId="3" fontId="10" fillId="0" borderId="4" xfId="7" applyNumberFormat="1" applyFont="1" applyFill="1" applyBorder="1" applyAlignment="1">
      <alignment horizontal="right" vertical="center"/>
    </xf>
    <xf numFmtId="0" fontId="6" fillId="0" borderId="129" xfId="7" applyFont="1" applyBorder="1" applyAlignment="1">
      <alignment vertical="center"/>
    </xf>
    <xf numFmtId="3" fontId="6" fillId="0" borderId="69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29" xfId="7" applyFont="1" applyBorder="1" applyAlignment="1">
      <alignment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47" xfId="7" applyFont="1" applyBorder="1" applyAlignment="1">
      <alignment horizontal="center" vertical="center" wrapText="1"/>
    </xf>
    <xf numFmtId="0" fontId="5" fillId="0" borderId="148" xfId="7" applyFont="1" applyBorder="1" applyAlignment="1">
      <alignment horizontal="center" vertical="center"/>
    </xf>
    <xf numFmtId="0" fontId="5" fillId="0" borderId="148" xfId="7" applyFont="1" applyBorder="1" applyAlignment="1">
      <alignment horizontal="center" vertical="center" wrapText="1"/>
    </xf>
    <xf numFmtId="0" fontId="5" fillId="0" borderId="149" xfId="7" applyFont="1" applyBorder="1" applyAlignment="1">
      <alignment horizontal="center" vertical="center" wrapText="1"/>
    </xf>
    <xf numFmtId="0" fontId="5" fillId="0" borderId="150" xfId="7" applyFont="1" applyBorder="1" applyAlignment="1">
      <alignment horizontal="center" vertical="center" wrapText="1"/>
    </xf>
    <xf numFmtId="0" fontId="5" fillId="0" borderId="151" xfId="7" applyFont="1" applyBorder="1" applyAlignment="1">
      <alignment horizontal="center" vertical="center" wrapText="1"/>
    </xf>
    <xf numFmtId="0" fontId="5" fillId="0" borderId="152" xfId="7" applyFont="1" applyBorder="1" applyAlignment="1">
      <alignment horizontal="center" vertical="center"/>
    </xf>
    <xf numFmtId="0" fontId="5" fillId="0" borderId="153" xfId="7" applyFont="1" applyBorder="1" applyAlignment="1">
      <alignment horizontal="center" vertical="center"/>
    </xf>
    <xf numFmtId="0" fontId="9" fillId="0" borderId="154" xfId="7" applyFont="1" applyBorder="1" applyAlignment="1">
      <alignment horizontal="center" vertical="center"/>
    </xf>
    <xf numFmtId="0" fontId="9" fillId="0" borderId="155" xfId="7" applyFont="1" applyBorder="1" applyAlignment="1">
      <alignment horizontal="center" vertical="center"/>
    </xf>
    <xf numFmtId="0" fontId="9" fillId="0" borderId="57" xfId="7" applyFont="1" applyBorder="1" applyAlignment="1">
      <alignment vertical="center"/>
    </xf>
    <xf numFmtId="0" fontId="6" fillId="0" borderId="128" xfId="7" applyFont="1" applyBorder="1" applyAlignment="1">
      <alignment vertical="center"/>
    </xf>
    <xf numFmtId="0" fontId="6" fillId="5" borderId="128" xfId="7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 wrapText="1"/>
    </xf>
    <xf numFmtId="0" fontId="5" fillId="0" borderId="155" xfId="7" applyFont="1" applyBorder="1" applyAlignment="1">
      <alignment horizontal="center" vertical="center"/>
    </xf>
    <xf numFmtId="3" fontId="5" fillId="0" borderId="84" xfId="7" applyNumberFormat="1" applyFont="1" applyBorder="1" applyAlignment="1">
      <alignment horizontal="right" vertical="center"/>
    </xf>
    <xf numFmtId="0" fontId="6" fillId="5" borderId="157" xfId="7" applyFont="1" applyFill="1" applyBorder="1" applyAlignment="1">
      <alignment vertical="center"/>
    </xf>
    <xf numFmtId="0" fontId="9" fillId="0" borderId="158" xfId="7" applyFont="1" applyBorder="1" applyAlignment="1">
      <alignment horizontal="center" vertical="center"/>
    </xf>
    <xf numFmtId="0" fontId="6" fillId="0" borderId="159" xfId="7" applyFont="1" applyBorder="1" applyAlignment="1">
      <alignment vertical="center"/>
    </xf>
    <xf numFmtId="0" fontId="5" fillId="0" borderId="147" xfId="0" applyFont="1" applyFill="1" applyBorder="1" applyAlignment="1">
      <alignment horizontal="center" vertical="center" wrapText="1"/>
    </xf>
    <xf numFmtId="0" fontId="5" fillId="0" borderId="160" xfId="0" applyFont="1" applyFill="1" applyBorder="1" applyAlignment="1">
      <alignment horizontal="center" vertical="center" wrapText="1"/>
    </xf>
    <xf numFmtId="3" fontId="6" fillId="0" borderId="157" xfId="0" applyNumberFormat="1" applyFont="1" applyBorder="1" applyAlignment="1">
      <alignment horizontal="right" vertical="center" wrapText="1"/>
    </xf>
    <xf numFmtId="3" fontId="6" fillId="2" borderId="122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1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162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 wrapText="1"/>
    </xf>
    <xf numFmtId="0" fontId="5" fillId="0" borderId="117" xfId="0" applyFont="1" applyBorder="1" applyAlignment="1">
      <alignment horizontal="left" vertical="center" wrapText="1"/>
    </xf>
    <xf numFmtId="0" fontId="6" fillId="2" borderId="110" xfId="0" applyFont="1" applyFill="1" applyBorder="1" applyAlignment="1">
      <alignment horizontal="left" vertical="center" wrapText="1"/>
    </xf>
    <xf numFmtId="3" fontId="6" fillId="0" borderId="163" xfId="0" applyNumberFormat="1" applyFont="1" applyBorder="1" applyAlignment="1">
      <alignment horizontal="right" vertical="center" wrapText="1"/>
    </xf>
    <xf numFmtId="3" fontId="5" fillId="0" borderId="164" xfId="0" applyNumberFormat="1" applyFont="1" applyBorder="1" applyAlignment="1">
      <alignment horizontal="right" vertical="center" wrapText="1"/>
    </xf>
    <xf numFmtId="3" fontId="5" fillId="0" borderId="165" xfId="0" applyNumberFormat="1" applyFont="1" applyBorder="1" applyAlignment="1">
      <alignment horizontal="right" vertical="center" wrapText="1"/>
    </xf>
    <xf numFmtId="3" fontId="5" fillId="0" borderId="166" xfId="0" applyNumberFormat="1" applyFont="1" applyBorder="1" applyAlignment="1">
      <alignment horizontal="right" vertical="center" wrapText="1"/>
    </xf>
    <xf numFmtId="3" fontId="5" fillId="0" borderId="90" xfId="0" applyNumberFormat="1" applyFont="1" applyBorder="1" applyAlignment="1">
      <alignment horizontal="right" vertical="center" wrapText="1"/>
    </xf>
    <xf numFmtId="3" fontId="5" fillId="0" borderId="167" xfId="0" applyNumberFormat="1" applyFont="1" applyBorder="1" applyAlignment="1">
      <alignment horizontal="right" vertical="center" wrapText="1"/>
    </xf>
    <xf numFmtId="3" fontId="6" fillId="0" borderId="90" xfId="0" applyNumberFormat="1" applyFont="1" applyBorder="1" applyAlignment="1">
      <alignment horizontal="right" vertical="center" wrapText="1"/>
    </xf>
    <xf numFmtId="3" fontId="6" fillId="0" borderId="168" xfId="0" applyNumberFormat="1" applyFont="1" applyBorder="1" applyAlignment="1">
      <alignment horizontal="right" vertical="center" wrapText="1"/>
    </xf>
    <xf numFmtId="3" fontId="6" fillId="0" borderId="72" xfId="0" applyNumberFormat="1" applyFont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81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169" xfId="0" applyFont="1" applyBorder="1" applyAlignment="1">
      <alignment horizontal="left" vertical="center" wrapText="1"/>
    </xf>
    <xf numFmtId="0" fontId="6" fillId="0" borderId="170" xfId="0" applyFont="1" applyBorder="1" applyAlignment="1">
      <alignment horizontal="left" vertical="center" wrapText="1"/>
    </xf>
    <xf numFmtId="3" fontId="6" fillId="0" borderId="41" xfId="0" applyNumberFormat="1" applyFont="1" applyBorder="1" applyAlignment="1">
      <alignment horizontal="right" vertical="center" wrapText="1"/>
    </xf>
    <xf numFmtId="3" fontId="6" fillId="0" borderId="171" xfId="0" applyNumberFormat="1" applyFont="1" applyBorder="1" applyAlignment="1">
      <alignment horizontal="right" vertical="center" wrapText="1"/>
    </xf>
    <xf numFmtId="3" fontId="6" fillId="2" borderId="172" xfId="0" applyNumberFormat="1" applyFont="1" applyFill="1" applyBorder="1" applyAlignment="1">
      <alignment horizontal="right" vertical="center" wrapText="1"/>
    </xf>
    <xf numFmtId="3" fontId="6" fillId="2" borderId="17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3" fontId="5" fillId="0" borderId="174" xfId="0" applyNumberFormat="1" applyFont="1" applyBorder="1" applyAlignment="1">
      <alignment horizontal="right" vertical="center" wrapText="1"/>
    </xf>
    <xf numFmtId="3" fontId="5" fillId="0" borderId="78" xfId="0" applyNumberFormat="1" applyFont="1" applyBorder="1" applyAlignment="1">
      <alignment horizontal="right" vertical="center" wrapText="1"/>
    </xf>
    <xf numFmtId="3" fontId="6" fillId="0" borderId="175" xfId="0" applyNumberFormat="1" applyFont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12" fillId="0" borderId="104" xfId="7" applyFont="1" applyBorder="1" applyAlignment="1">
      <alignment horizontal="center" vertical="center" wrapText="1"/>
    </xf>
    <xf numFmtId="0" fontId="12" fillId="0" borderId="176" xfId="7" applyFont="1" applyBorder="1" applyAlignment="1">
      <alignment horizontal="center" vertical="center" wrapText="1"/>
    </xf>
    <xf numFmtId="0" fontId="12" fillId="0" borderId="75" xfId="7" applyFont="1" applyBorder="1" applyAlignment="1">
      <alignment horizontal="center" vertical="center"/>
    </xf>
    <xf numFmtId="0" fontId="5" fillId="0" borderId="76" xfId="7" applyFont="1" applyBorder="1" applyAlignment="1">
      <alignment horizontal="center" vertical="center" wrapText="1"/>
    </xf>
    <xf numFmtId="0" fontId="13" fillId="5" borderId="69" xfId="7" applyFont="1" applyFill="1" applyBorder="1" applyAlignment="1">
      <alignment vertical="center"/>
    </xf>
    <xf numFmtId="3" fontId="13" fillId="5" borderId="81" xfId="7" applyNumberFormat="1" applyFont="1" applyFill="1" applyBorder="1" applyAlignment="1">
      <alignment vertical="center"/>
    </xf>
    <xf numFmtId="3" fontId="13" fillId="5" borderId="79" xfId="7" applyNumberFormat="1" applyFont="1" applyFill="1" applyBorder="1" applyAlignment="1">
      <alignment vertical="center"/>
    </xf>
    <xf numFmtId="3" fontId="13" fillId="5" borderId="134" xfId="7" applyNumberFormat="1" applyFont="1" applyFill="1" applyBorder="1" applyAlignment="1">
      <alignment vertical="center"/>
    </xf>
    <xf numFmtId="0" fontId="5" fillId="0" borderId="50" xfId="7" applyFont="1" applyBorder="1" applyAlignment="1">
      <alignment horizontal="center" vertical="center"/>
    </xf>
    <xf numFmtId="3" fontId="5" fillId="0" borderId="79" xfId="7" applyNumberFormat="1" applyFont="1" applyBorder="1" applyAlignment="1">
      <alignment vertical="center"/>
    </xf>
    <xf numFmtId="0" fontId="13" fillId="5" borderId="50" xfId="7" applyFont="1" applyFill="1" applyBorder="1" applyAlignment="1">
      <alignment horizontal="center" vertical="center"/>
    </xf>
    <xf numFmtId="0" fontId="13" fillId="5" borderId="51" xfId="7" applyFont="1" applyFill="1" applyBorder="1" applyAlignment="1">
      <alignment vertical="center"/>
    </xf>
    <xf numFmtId="3" fontId="5" fillId="0" borderId="81" xfId="7" applyNumberFormat="1" applyFont="1" applyFill="1" applyBorder="1" applyAlignment="1">
      <alignment vertical="center"/>
    </xf>
    <xf numFmtId="3" fontId="5" fillId="0" borderId="79" xfId="7" applyNumberFormat="1" applyFont="1" applyFill="1" applyBorder="1" applyAlignment="1">
      <alignment vertical="center"/>
    </xf>
    <xf numFmtId="0" fontId="18" fillId="0" borderId="0" xfId="7" applyFont="1" applyAlignment="1">
      <alignment vertical="center"/>
    </xf>
    <xf numFmtId="3" fontId="5" fillId="0" borderId="71" xfId="7" applyNumberFormat="1" applyFont="1" applyBorder="1" applyAlignment="1">
      <alignment vertical="center"/>
    </xf>
    <xf numFmtId="9" fontId="5" fillId="0" borderId="71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vertical="center" wrapText="1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3" fontId="5" fillId="0" borderId="134" xfId="7" applyNumberFormat="1" applyFont="1" applyBorder="1" applyAlignment="1">
      <alignment vertical="center"/>
    </xf>
    <xf numFmtId="0" fontId="12" fillId="0" borderId="50" xfId="7" applyFont="1" applyBorder="1" applyAlignment="1">
      <alignment horizontal="center" vertical="center"/>
    </xf>
    <xf numFmtId="3" fontId="14" fillId="6" borderId="109" xfId="7" applyNumberFormat="1" applyFont="1" applyFill="1" applyBorder="1" applyAlignment="1">
      <alignment horizontal="right" vertical="center"/>
    </xf>
    <xf numFmtId="3" fontId="5" fillId="0" borderId="0" xfId="7" applyNumberFormat="1" applyFont="1"/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78" xfId="7" applyFont="1" applyBorder="1" applyAlignment="1">
      <alignment horizontal="center" vertical="center" wrapText="1"/>
    </xf>
    <xf numFmtId="0" fontId="5" fillId="0" borderId="179" xfId="7" applyFont="1" applyBorder="1" applyAlignment="1">
      <alignment horizontal="center" vertical="center"/>
    </xf>
    <xf numFmtId="0" fontId="5" fillId="0" borderId="178" xfId="7" applyFont="1" applyBorder="1" applyAlignment="1">
      <alignment horizontal="center" vertical="center"/>
    </xf>
    <xf numFmtId="3" fontId="5" fillId="0" borderId="180" xfId="7" applyNumberFormat="1" applyFont="1" applyBorder="1" applyAlignment="1">
      <alignment horizontal="center" vertical="center" wrapText="1"/>
    </xf>
    <xf numFmtId="3" fontId="5" fillId="0" borderId="178" xfId="7" applyNumberFormat="1" applyFont="1" applyBorder="1" applyAlignment="1">
      <alignment horizontal="center" vertical="center" wrapText="1"/>
    </xf>
    <xf numFmtId="3" fontId="5" fillId="0" borderId="181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5" borderId="190" xfId="7" applyFont="1" applyFill="1" applyBorder="1" applyAlignment="1">
      <alignment horizontal="center" vertical="center"/>
    </xf>
    <xf numFmtId="0" fontId="5" fillId="0" borderId="82" xfId="7" applyFont="1" applyBorder="1" applyAlignment="1">
      <alignment horizontal="center" vertical="center"/>
    </xf>
    <xf numFmtId="3" fontId="5" fillId="0" borderId="193" xfId="7" applyNumberFormat="1" applyFont="1" applyBorder="1" applyAlignment="1">
      <alignment vertical="center"/>
    </xf>
    <xf numFmtId="3" fontId="5" fillId="0" borderId="162" xfId="7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6" borderId="194" xfId="7" applyFont="1" applyFill="1" applyBorder="1" applyAlignment="1">
      <alignment horizontal="center" vertical="center"/>
    </xf>
    <xf numFmtId="0" fontId="14" fillId="6" borderId="122" xfId="7" applyFont="1" applyFill="1" applyBorder="1" applyAlignment="1">
      <alignment horizontal="left" vertical="center" wrapText="1"/>
    </xf>
    <xf numFmtId="10" fontId="9" fillId="2" borderId="70" xfId="7" applyNumberFormat="1" applyFont="1" applyFill="1" applyBorder="1" applyAlignment="1">
      <alignment horizontal="right" vertical="center"/>
    </xf>
    <xf numFmtId="10" fontId="5" fillId="0" borderId="70" xfId="7" applyNumberFormat="1" applyFont="1" applyBorder="1" applyAlignment="1">
      <alignment horizontal="right" vertical="center"/>
    </xf>
    <xf numFmtId="10" fontId="5" fillId="0" borderId="72" xfId="7" applyNumberFormat="1" applyFont="1" applyBorder="1" applyAlignment="1">
      <alignment horizontal="right" vertical="center"/>
    </xf>
    <xf numFmtId="10" fontId="5" fillId="0" borderId="88" xfId="7" applyNumberFormat="1" applyFont="1" applyBorder="1" applyAlignment="1">
      <alignment horizontal="right" vertical="center"/>
    </xf>
    <xf numFmtId="10" fontId="6" fillId="3" borderId="76" xfId="7" applyNumberFormat="1" applyFont="1" applyFill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0" fontId="5" fillId="0" borderId="51" xfId="7" applyFont="1" applyFill="1" applyBorder="1" applyAlignment="1">
      <alignment vertical="center" wrapText="1"/>
    </xf>
    <xf numFmtId="3" fontId="5" fillId="0" borderId="4" xfId="7" applyNumberFormat="1" applyFont="1" applyFill="1" applyBorder="1" applyAlignment="1">
      <alignment vertical="center"/>
    </xf>
    <xf numFmtId="0" fontId="14" fillId="0" borderId="0" xfId="7" applyFont="1" applyBorder="1" applyAlignment="1"/>
    <xf numFmtId="3" fontId="5" fillId="0" borderId="5" xfId="7" applyNumberFormat="1" applyFont="1" applyFill="1" applyBorder="1" applyAlignment="1">
      <alignment vertical="center"/>
    </xf>
    <xf numFmtId="0" fontId="5" fillId="0" borderId="41" xfId="0" applyFont="1" applyBorder="1" applyAlignment="1">
      <alignment wrapText="1"/>
    </xf>
    <xf numFmtId="0" fontId="12" fillId="0" borderId="160" xfId="7" applyFont="1" applyBorder="1" applyAlignment="1">
      <alignment horizontal="center" vertical="center" wrapText="1"/>
    </xf>
    <xf numFmtId="0" fontId="12" fillId="0" borderId="130" xfId="7" applyFont="1" applyBorder="1" applyAlignment="1">
      <alignment horizontal="center" vertical="center"/>
    </xf>
    <xf numFmtId="0" fontId="5" fillId="0" borderId="195" xfId="7" applyFont="1" applyBorder="1" applyAlignment="1">
      <alignment horizontal="center" vertical="center" wrapText="1"/>
    </xf>
    <xf numFmtId="3" fontId="5" fillId="0" borderId="36" xfId="7" applyNumberFormat="1" applyFont="1" applyFill="1" applyBorder="1" applyAlignment="1">
      <alignment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0" borderId="17" xfId="7" applyNumberFormat="1" applyFont="1" applyBorder="1" applyAlignment="1">
      <alignment vertical="center"/>
    </xf>
    <xf numFmtId="10" fontId="6" fillId="2" borderId="197" xfId="7" applyNumberFormat="1" applyFont="1" applyFill="1" applyBorder="1" applyAlignment="1">
      <alignment vertical="center"/>
    </xf>
    <xf numFmtId="10" fontId="5" fillId="0" borderId="198" xfId="7" applyNumberFormat="1" applyFont="1" applyBorder="1" applyAlignment="1">
      <alignment horizontal="right" vertical="center"/>
    </xf>
    <xf numFmtId="10" fontId="5" fillId="0" borderId="199" xfId="7" applyNumberFormat="1" applyFont="1" applyBorder="1" applyAlignment="1">
      <alignment horizontal="right" vertical="center"/>
    </xf>
    <xf numFmtId="10" fontId="5" fillId="0" borderId="97" xfId="7" applyNumberFormat="1" applyFont="1" applyBorder="1" applyAlignment="1">
      <alignment horizontal="right" vertical="center"/>
    </xf>
    <xf numFmtId="10" fontId="5" fillId="0" borderId="111" xfId="7" applyNumberFormat="1" applyFont="1" applyBorder="1" applyAlignment="1">
      <alignment vertical="center"/>
    </xf>
    <xf numFmtId="10" fontId="6" fillId="0" borderId="200" xfId="7" applyNumberFormat="1" applyFont="1" applyBorder="1" applyAlignment="1">
      <alignment horizontal="right" vertical="center"/>
    </xf>
    <xf numFmtId="10" fontId="5" fillId="0" borderId="98" xfId="7" applyNumberFormat="1" applyFont="1" applyBorder="1" applyAlignment="1">
      <alignment horizontal="right" vertical="center"/>
    </xf>
    <xf numFmtId="10" fontId="6" fillId="5" borderId="111" xfId="7" applyNumberFormat="1" applyFont="1" applyFill="1" applyBorder="1" applyAlignment="1">
      <alignment horizontal="right" vertical="center"/>
    </xf>
    <xf numFmtId="10" fontId="5" fillId="0" borderId="177" xfId="7" applyNumberFormat="1" applyFont="1" applyBorder="1" applyAlignment="1">
      <alignment horizontal="right" vertical="center"/>
    </xf>
    <xf numFmtId="10" fontId="5" fillId="0" borderId="201" xfId="7" applyNumberFormat="1" applyFont="1" applyBorder="1" applyAlignment="1">
      <alignment horizontal="right" vertical="center"/>
    </xf>
    <xf numFmtId="10" fontId="5" fillId="0" borderId="129" xfId="7" applyNumberFormat="1" applyFont="1" applyBorder="1" applyAlignment="1">
      <alignment horizontal="center" vertical="center"/>
    </xf>
    <xf numFmtId="10" fontId="5" fillId="0" borderId="134" xfId="7" applyNumberFormat="1" applyFont="1" applyBorder="1" applyAlignment="1">
      <alignment horizontal="right" vertical="center"/>
    </xf>
    <xf numFmtId="10" fontId="5" fillId="0" borderId="202" xfId="7" applyNumberFormat="1" applyFont="1" applyBorder="1" applyAlignment="1">
      <alignment horizontal="right" vertical="center"/>
    </xf>
    <xf numFmtId="10" fontId="6" fillId="0" borderId="140" xfId="7" applyNumberFormat="1" applyFont="1" applyBorder="1" applyAlignment="1">
      <alignment horizontal="right" vertical="center"/>
    </xf>
    <xf numFmtId="10" fontId="6" fillId="5" borderId="123" xfId="7" applyNumberFormat="1" applyFont="1" applyFill="1" applyBorder="1" applyAlignment="1">
      <alignment horizontal="right" vertical="center"/>
    </xf>
    <xf numFmtId="49" fontId="6" fillId="0" borderId="215" xfId="0" applyNumberFormat="1" applyFont="1" applyBorder="1" applyAlignment="1">
      <alignment horizontal="center" vertical="center" wrapText="1"/>
    </xf>
    <xf numFmtId="0" fontId="6" fillId="0" borderId="189" xfId="0" applyFont="1" applyBorder="1" applyAlignment="1">
      <alignment horizontal="center" vertical="center" wrapText="1"/>
    </xf>
    <xf numFmtId="0" fontId="6" fillId="0" borderId="216" xfId="0" applyFont="1" applyBorder="1" applyAlignment="1">
      <alignment horizontal="left" vertical="center" wrapText="1"/>
    </xf>
    <xf numFmtId="3" fontId="6" fillId="0" borderId="217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9" xfId="0" applyFont="1" applyBorder="1" applyAlignment="1">
      <alignment horizontal="center" vertical="center" wrapText="1"/>
    </xf>
    <xf numFmtId="0" fontId="5" fillId="0" borderId="216" xfId="0" applyFont="1" applyBorder="1" applyAlignment="1">
      <alignment horizontal="left" vertical="center" wrapText="1"/>
    </xf>
    <xf numFmtId="3" fontId="5" fillId="0" borderId="66" xfId="0" applyNumberFormat="1" applyFont="1" applyBorder="1" applyAlignment="1">
      <alignment horizontal="right" vertical="center" wrapText="1"/>
    </xf>
    <xf numFmtId="3" fontId="5" fillId="0" borderId="218" xfId="0" applyNumberFormat="1" applyFont="1" applyBorder="1" applyAlignment="1">
      <alignment horizontal="right" vertical="center" wrapText="1"/>
    </xf>
    <xf numFmtId="3" fontId="6" fillId="0" borderId="218" xfId="0" applyNumberFormat="1" applyFont="1" applyBorder="1" applyAlignment="1">
      <alignment horizontal="right" vertical="center" wrapText="1"/>
    </xf>
    <xf numFmtId="0" fontId="6" fillId="0" borderId="219" xfId="0" applyFont="1" applyBorder="1" applyAlignment="1">
      <alignment horizontal="center" vertical="center" wrapText="1"/>
    </xf>
    <xf numFmtId="0" fontId="6" fillId="0" borderId="220" xfId="0" applyFont="1" applyBorder="1" applyAlignment="1">
      <alignment horizontal="left" vertical="center" wrapText="1"/>
    </xf>
    <xf numFmtId="3" fontId="6" fillId="0" borderId="100" xfId="0" applyNumberFormat="1" applyFont="1" applyBorder="1" applyAlignment="1">
      <alignment horizontal="right" vertical="center" wrapText="1"/>
    </xf>
    <xf numFmtId="3" fontId="5" fillId="0" borderId="182" xfId="5" applyNumberFormat="1" applyFont="1" applyFill="1" applyBorder="1" applyAlignment="1">
      <alignment horizontal="center" vertical="center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8" xfId="5" applyNumberFormat="1" applyFont="1" applyFill="1" applyBorder="1" applyAlignment="1">
      <alignment horizontal="center" vertical="center"/>
    </xf>
    <xf numFmtId="3" fontId="5" fillId="0" borderId="38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221" xfId="5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6" fillId="2" borderId="108" xfId="0" applyNumberFormat="1" applyFont="1" applyFill="1" applyBorder="1" applyAlignment="1">
      <alignment horizontal="right" vertical="center" wrapText="1"/>
    </xf>
    <xf numFmtId="3" fontId="5" fillId="0" borderId="161" xfId="0" applyNumberFormat="1" applyFont="1" applyBorder="1" applyAlignment="1">
      <alignment horizontal="right" vertical="center" wrapText="1"/>
    </xf>
    <xf numFmtId="3" fontId="5" fillId="0" borderId="79" xfId="0" applyNumberFormat="1" applyFont="1" applyBorder="1" applyAlignment="1">
      <alignment horizontal="right" vertical="center" wrapText="1"/>
    </xf>
    <xf numFmtId="3" fontId="6" fillId="0" borderId="162" xfId="0" applyNumberFormat="1" applyFont="1" applyBorder="1" applyAlignment="1">
      <alignment horizontal="right" vertical="center" wrapText="1"/>
    </xf>
    <xf numFmtId="3" fontId="6" fillId="2" borderId="110" xfId="0" applyNumberFormat="1" applyFont="1" applyFill="1" applyBorder="1" applyAlignment="1">
      <alignment horizontal="right" vertical="center" wrapText="1"/>
    </xf>
    <xf numFmtId="3" fontId="6" fillId="0" borderId="118" xfId="0" applyNumberFormat="1" applyFont="1" applyBorder="1" applyAlignment="1">
      <alignment horizontal="right" vertical="center" wrapText="1"/>
    </xf>
    <xf numFmtId="3" fontId="6" fillId="0" borderId="134" xfId="0" applyNumberFormat="1" applyFont="1" applyBorder="1" applyAlignment="1">
      <alignment horizontal="right" vertical="center" wrapText="1"/>
    </xf>
    <xf numFmtId="3" fontId="6" fillId="0" borderId="222" xfId="0" applyNumberFormat="1" applyFont="1" applyBorder="1" applyAlignment="1">
      <alignment horizontal="right" vertical="center" wrapText="1"/>
    </xf>
    <xf numFmtId="3" fontId="6" fillId="0" borderId="161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7" borderId="4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10" fontId="6" fillId="7" borderId="5" xfId="0" applyNumberFormat="1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 wrapText="1"/>
    </xf>
    <xf numFmtId="10" fontId="6" fillId="7" borderId="16" xfId="0" applyNumberFormat="1" applyFont="1" applyFill="1" applyBorder="1" applyAlignment="1">
      <alignment vertic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left" vertical="center" wrapText="1"/>
    </xf>
    <xf numFmtId="3" fontId="6" fillId="7" borderId="38" xfId="0" applyNumberFormat="1" applyFont="1" applyFill="1" applyBorder="1" applyAlignment="1">
      <alignment horizontal="right" vertical="center" wrapText="1"/>
    </xf>
    <xf numFmtId="3" fontId="6" fillId="7" borderId="14" xfId="0" applyNumberFormat="1" applyFont="1" applyFill="1" applyBorder="1" applyAlignment="1">
      <alignment vertical="center"/>
    </xf>
    <xf numFmtId="0" fontId="5" fillId="0" borderId="223" xfId="0" applyFont="1" applyBorder="1" applyAlignment="1">
      <alignment horizontal="left" vertical="center" wrapText="1"/>
    </xf>
    <xf numFmtId="0" fontId="5" fillId="0" borderId="125" xfId="0" applyFont="1" applyBorder="1" applyAlignment="1">
      <alignment horizontal="left" vertical="center" wrapText="1"/>
    </xf>
    <xf numFmtId="0" fontId="9" fillId="0" borderId="125" xfId="0" applyFont="1" applyBorder="1" applyAlignment="1">
      <alignment horizontal="left" vertical="center" wrapText="1"/>
    </xf>
    <xf numFmtId="0" fontId="6" fillId="0" borderId="125" xfId="0" applyFont="1" applyBorder="1" applyAlignment="1">
      <alignment horizontal="left" vertical="center" wrapText="1"/>
    </xf>
    <xf numFmtId="0" fontId="10" fillId="0" borderId="125" xfId="0" applyFont="1" applyBorder="1" applyAlignment="1">
      <alignment horizontal="left" vertical="center" wrapText="1"/>
    </xf>
    <xf numFmtId="0" fontId="6" fillId="0" borderId="121" xfId="0" applyFont="1" applyBorder="1" applyAlignment="1">
      <alignment horizontal="left" vertical="center" wrapText="1"/>
    </xf>
    <xf numFmtId="10" fontId="5" fillId="0" borderId="224" xfId="0" applyNumberFormat="1" applyFont="1" applyBorder="1" applyAlignment="1">
      <alignment horizontal="right" vertical="center" wrapText="1"/>
    </xf>
    <xf numFmtId="10" fontId="5" fillId="0" borderId="225" xfId="0" applyNumberFormat="1" applyFont="1" applyBorder="1" applyAlignment="1">
      <alignment horizontal="right" vertical="center" wrapText="1"/>
    </xf>
    <xf numFmtId="10" fontId="9" fillId="0" borderId="225" xfId="0" applyNumberFormat="1" applyFont="1" applyBorder="1" applyAlignment="1">
      <alignment horizontal="right" vertical="center" wrapText="1"/>
    </xf>
    <xf numFmtId="10" fontId="6" fillId="0" borderId="225" xfId="0" applyNumberFormat="1" applyFont="1" applyFill="1" applyBorder="1" applyAlignment="1">
      <alignment horizontal="right" vertical="center" wrapText="1"/>
    </xf>
    <xf numFmtId="10" fontId="6" fillId="0" borderId="225" xfId="0" applyNumberFormat="1" applyFont="1" applyBorder="1" applyAlignment="1">
      <alignment horizontal="right" vertical="center" wrapText="1"/>
    </xf>
    <xf numFmtId="10" fontId="10" fillId="0" borderId="225" xfId="0" applyNumberFormat="1" applyFont="1" applyBorder="1" applyAlignment="1">
      <alignment horizontal="right" vertical="center" wrapText="1"/>
    </xf>
    <xf numFmtId="10" fontId="6" fillId="0" borderId="226" xfId="0" applyNumberFormat="1" applyFont="1" applyBorder="1" applyAlignment="1">
      <alignment horizontal="right" vertical="center" wrapText="1"/>
    </xf>
    <xf numFmtId="0" fontId="5" fillId="0" borderId="227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6" fillId="7" borderId="82" xfId="0" applyFont="1" applyFill="1" applyBorder="1" applyAlignment="1">
      <alignment horizontal="center" vertical="center" wrapText="1"/>
    </xf>
    <xf numFmtId="0" fontId="6" fillId="7" borderId="228" xfId="0" applyFont="1" applyFill="1" applyBorder="1" applyAlignment="1">
      <alignment horizontal="left" vertical="center" wrapText="1"/>
    </xf>
    <xf numFmtId="10" fontId="6" fillId="7" borderId="28" xfId="0" applyNumberFormat="1" applyFont="1" applyFill="1" applyBorder="1" applyAlignment="1">
      <alignment horizontal="right" vertical="center" wrapText="1"/>
    </xf>
    <xf numFmtId="0" fontId="6" fillId="7" borderId="50" xfId="0" applyFont="1" applyFill="1" applyBorder="1" applyAlignment="1">
      <alignment horizontal="center" vertical="center" wrapText="1"/>
    </xf>
    <xf numFmtId="0" fontId="6" fillId="7" borderId="74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 wrapText="1"/>
    </xf>
    <xf numFmtId="3" fontId="6" fillId="7" borderId="19" xfId="0" applyNumberFormat="1" applyFont="1" applyFill="1" applyBorder="1" applyAlignment="1">
      <alignment horizontal="right" vertical="center" wrapText="1"/>
    </xf>
    <xf numFmtId="10" fontId="6" fillId="7" borderId="20" xfId="0" applyNumberFormat="1" applyFont="1" applyFill="1" applyBorder="1" applyAlignment="1">
      <alignment horizontal="right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5" fillId="0" borderId="229" xfId="0" applyFont="1" applyBorder="1" applyAlignment="1">
      <alignment horizontal="left" vertical="center" wrapText="1"/>
    </xf>
    <xf numFmtId="3" fontId="6" fillId="7" borderId="130" xfId="0" applyNumberFormat="1" applyFont="1" applyFill="1" applyBorder="1" applyAlignment="1">
      <alignment horizontal="right" vertical="center" wrapText="1"/>
    </xf>
    <xf numFmtId="0" fontId="6" fillId="7" borderId="36" xfId="0" applyFont="1" applyFill="1" applyBorder="1" applyAlignment="1">
      <alignment horizontal="left" vertical="center" wrapText="1"/>
    </xf>
    <xf numFmtId="3" fontId="6" fillId="7" borderId="5" xfId="0" applyNumberFormat="1" applyFont="1" applyFill="1" applyBorder="1" applyAlignment="1">
      <alignment horizontal="right" vertical="center" wrapText="1"/>
    </xf>
    <xf numFmtId="0" fontId="12" fillId="0" borderId="51" xfId="3" applyFont="1" applyBorder="1" applyAlignment="1">
      <alignment vertical="center"/>
    </xf>
    <xf numFmtId="3" fontId="12" fillId="0" borderId="81" xfId="3" applyNumberFormat="1" applyFont="1" applyBorder="1" applyAlignment="1">
      <alignment vertical="center"/>
    </xf>
    <xf numFmtId="3" fontId="12" fillId="0" borderId="79" xfId="3" applyNumberFormat="1" applyFont="1" applyBorder="1" applyAlignment="1">
      <alignment vertical="center"/>
    </xf>
    <xf numFmtId="0" fontId="5" fillId="0" borderId="51" xfId="3" applyFont="1" applyBorder="1" applyAlignment="1">
      <alignment vertical="center"/>
    </xf>
    <xf numFmtId="3" fontId="5" fillId="0" borderId="81" xfId="3" applyNumberFormat="1" applyFont="1" applyBorder="1" applyAlignment="1">
      <alignment vertical="center"/>
    </xf>
    <xf numFmtId="3" fontId="5" fillId="0" borderId="79" xfId="3" applyNumberFormat="1" applyFont="1" applyBorder="1" applyAlignment="1">
      <alignment vertical="center"/>
    </xf>
    <xf numFmtId="3" fontId="5" fillId="0" borderId="170" xfId="3" applyNumberFormat="1" applyFont="1" applyBorder="1" applyAlignment="1">
      <alignment vertical="center"/>
    </xf>
    <xf numFmtId="3" fontId="5" fillId="0" borderId="162" xfId="3" applyNumberFormat="1" applyFont="1" applyBorder="1" applyAlignment="1">
      <alignment vertical="center"/>
    </xf>
    <xf numFmtId="0" fontId="5" fillId="0" borderId="83" xfId="3" applyFont="1" applyBorder="1" applyAlignment="1">
      <alignment vertical="center"/>
    </xf>
    <xf numFmtId="3" fontId="5" fillId="0" borderId="191" xfId="3" applyNumberFormat="1" applyFont="1" applyBorder="1" applyAlignment="1">
      <alignment vertical="center"/>
    </xf>
    <xf numFmtId="3" fontId="5" fillId="0" borderId="193" xfId="3" applyNumberFormat="1" applyFont="1" applyBorder="1" applyAlignment="1">
      <alignment vertical="center"/>
    </xf>
    <xf numFmtId="0" fontId="5" fillId="0" borderId="230" xfId="3" applyFont="1" applyBorder="1" applyAlignment="1">
      <alignment vertical="center"/>
    </xf>
    <xf numFmtId="3" fontId="5" fillId="0" borderId="231" xfId="3" applyNumberFormat="1" applyFont="1" applyBorder="1" applyAlignment="1">
      <alignment vertical="center"/>
    </xf>
    <xf numFmtId="0" fontId="5" fillId="0" borderId="69" xfId="3" applyFont="1" applyBorder="1" applyAlignment="1">
      <alignment vertical="center"/>
    </xf>
    <xf numFmtId="3" fontId="5" fillId="0" borderId="133" xfId="3" applyNumberFormat="1" applyFont="1" applyBorder="1" applyAlignment="1">
      <alignment vertical="center"/>
    </xf>
    <xf numFmtId="3" fontId="5" fillId="0" borderId="117" xfId="3" applyNumberFormat="1" applyFont="1" applyBorder="1" applyAlignment="1">
      <alignment vertical="center"/>
    </xf>
    <xf numFmtId="3" fontId="13" fillId="5" borderId="170" xfId="3" applyNumberFormat="1" applyFont="1" applyFill="1" applyBorder="1" applyAlignment="1">
      <alignment horizontal="right" vertical="center"/>
    </xf>
    <xf numFmtId="3" fontId="13" fillId="5" borderId="162" xfId="3" applyNumberFormat="1" applyFont="1" applyFill="1" applyBorder="1" applyAlignment="1">
      <alignment horizontal="right" vertical="center"/>
    </xf>
    <xf numFmtId="0" fontId="13" fillId="5" borderId="67" xfId="7" applyFont="1" applyFill="1" applyBorder="1" applyAlignment="1">
      <alignment vertical="center"/>
    </xf>
    <xf numFmtId="3" fontId="13" fillId="5" borderId="216" xfId="7" applyNumberFormat="1" applyFont="1" applyFill="1" applyBorder="1" applyAlignment="1">
      <alignment horizontal="right" vertical="center"/>
    </xf>
    <xf numFmtId="0" fontId="5" fillId="0" borderId="232" xfId="3" applyFont="1" applyBorder="1" applyAlignment="1">
      <alignment vertical="center"/>
    </xf>
    <xf numFmtId="3" fontId="5" fillId="0" borderId="84" xfId="3" applyNumberFormat="1" applyFont="1" applyBorder="1" applyAlignment="1">
      <alignment vertical="center"/>
    </xf>
    <xf numFmtId="3" fontId="5" fillId="0" borderId="164" xfId="3" applyNumberFormat="1" applyFont="1" applyBorder="1" applyAlignment="1">
      <alignment vertical="center"/>
    </xf>
    <xf numFmtId="0" fontId="5" fillId="0" borderId="159" xfId="3" applyFont="1" applyBorder="1" applyAlignment="1">
      <alignment vertical="center"/>
    </xf>
    <xf numFmtId="0" fontId="5" fillId="0" borderId="163" xfId="3" applyFont="1" applyBorder="1" applyAlignment="1">
      <alignment vertical="center"/>
    </xf>
    <xf numFmtId="0" fontId="5" fillId="0" borderId="233" xfId="3" applyFont="1" applyBorder="1" applyAlignment="1">
      <alignment vertical="center"/>
    </xf>
    <xf numFmtId="3" fontId="5" fillId="0" borderId="216" xfId="3" applyNumberFormat="1" applyFont="1" applyBorder="1" applyAlignment="1">
      <alignment vertical="center"/>
    </xf>
    <xf numFmtId="3" fontId="5" fillId="0" borderId="222" xfId="3" applyNumberFormat="1" applyFont="1" applyBorder="1" applyAlignment="1">
      <alignment vertical="center"/>
    </xf>
    <xf numFmtId="3" fontId="5" fillId="0" borderId="222" xfId="7" applyNumberFormat="1" applyFont="1" applyBorder="1" applyAlignment="1">
      <alignment vertical="center"/>
    </xf>
    <xf numFmtId="10" fontId="5" fillId="0" borderId="234" xfId="7" applyNumberFormat="1" applyFont="1" applyBorder="1" applyAlignment="1">
      <alignment horizontal="right" vertical="center"/>
    </xf>
    <xf numFmtId="0" fontId="5" fillId="0" borderId="159" xfId="3" applyFont="1" applyBorder="1" applyAlignment="1">
      <alignment vertical="center" wrapText="1"/>
    </xf>
    <xf numFmtId="0" fontId="5" fillId="0" borderId="189" xfId="7" applyFont="1" applyBorder="1" applyAlignment="1">
      <alignment horizontal="center" vertical="center"/>
    </xf>
    <xf numFmtId="0" fontId="12" fillId="0" borderId="67" xfId="7" applyFont="1" applyBorder="1" applyAlignment="1">
      <alignment vertical="center"/>
    </xf>
    <xf numFmtId="3" fontId="12" fillId="0" borderId="216" xfId="7" applyNumberFormat="1" applyFont="1" applyBorder="1" applyAlignment="1">
      <alignment horizontal="right" vertical="center"/>
    </xf>
    <xf numFmtId="3" fontId="12" fillId="0" borderId="222" xfId="7" applyNumberFormat="1" applyFont="1" applyBorder="1" applyAlignment="1">
      <alignment horizontal="right" vertical="center"/>
    </xf>
    <xf numFmtId="3" fontId="12" fillId="0" borderId="137" xfId="7" applyNumberFormat="1" applyFont="1" applyBorder="1" applyAlignment="1">
      <alignment horizontal="right" vertical="center"/>
    </xf>
    <xf numFmtId="0" fontId="13" fillId="5" borderId="101" xfId="7" applyFont="1" applyFill="1" applyBorder="1" applyAlignment="1">
      <alignment vertical="center"/>
    </xf>
    <xf numFmtId="3" fontId="13" fillId="5" borderId="37" xfId="7" applyNumberFormat="1" applyFont="1" applyFill="1" applyBorder="1" applyAlignment="1">
      <alignment horizontal="right" vertical="center"/>
    </xf>
    <xf numFmtId="10" fontId="9" fillId="2" borderId="168" xfId="7" applyNumberFormat="1" applyFont="1" applyFill="1" applyBorder="1" applyAlignment="1">
      <alignment horizontal="right" vertical="center"/>
    </xf>
    <xf numFmtId="0" fontId="4" fillId="0" borderId="0" xfId="7" applyFont="1" applyAlignment="1">
      <alignment vertical="center"/>
    </xf>
    <xf numFmtId="0" fontId="5" fillId="0" borderId="51" xfId="3" applyFont="1" applyBorder="1" applyAlignment="1">
      <alignment vertical="center" wrapText="1"/>
    </xf>
    <xf numFmtId="0" fontId="5" fillId="0" borderId="235" xfId="0" applyFont="1" applyBorder="1" applyAlignment="1">
      <alignment horizontal="justify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3" fontId="5" fillId="0" borderId="213" xfId="0" applyNumberFormat="1" applyFont="1" applyBorder="1" applyAlignment="1">
      <alignment horizontal="right" vertical="center"/>
    </xf>
    <xf numFmtId="0" fontId="5" fillId="0" borderId="92" xfId="0" applyFont="1" applyBorder="1" applyAlignment="1">
      <alignment horizontal="justify" vertical="center"/>
    </xf>
    <xf numFmtId="3" fontId="5" fillId="0" borderId="94" xfId="0" applyNumberFormat="1" applyFont="1" applyBorder="1" applyAlignment="1">
      <alignment horizontal="right" vertical="center"/>
    </xf>
    <xf numFmtId="0" fontId="9" fillId="7" borderId="6" xfId="0" applyFont="1" applyFill="1" applyBorder="1" applyAlignment="1">
      <alignment horizontal="center" vertical="center" wrapText="1"/>
    </xf>
    <xf numFmtId="3" fontId="9" fillId="7" borderId="100" xfId="4" applyNumberFormat="1" applyFont="1" applyFill="1" applyBorder="1" applyAlignment="1">
      <alignment horizontal="right" vertical="center"/>
    </xf>
    <xf numFmtId="10" fontId="9" fillId="7" borderId="102" xfId="4" applyNumberFormat="1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left" vertical="center" wrapText="1"/>
    </xf>
    <xf numFmtId="3" fontId="9" fillId="7" borderId="236" xfId="4" applyNumberFormat="1" applyFont="1" applyFill="1" applyBorder="1" applyAlignment="1">
      <alignment horizontal="right" vertical="center"/>
    </xf>
    <xf numFmtId="3" fontId="9" fillId="7" borderId="236" xfId="0" applyNumberFormat="1" applyFont="1" applyFill="1" applyBorder="1" applyAlignment="1">
      <alignment horizontal="right" vertical="center"/>
    </xf>
    <xf numFmtId="10" fontId="9" fillId="7" borderId="171" xfId="4" applyNumberFormat="1" applyFont="1" applyFill="1" applyBorder="1" applyAlignment="1">
      <alignment horizontal="right" vertical="center"/>
    </xf>
    <xf numFmtId="0" fontId="5" fillId="0" borderId="236" xfId="0" applyFont="1" applyBorder="1" applyAlignment="1">
      <alignment horizontal="justify" vertical="center"/>
    </xf>
    <xf numFmtId="3" fontId="5" fillId="0" borderId="74" xfId="0" applyNumberFormat="1" applyFont="1" applyBorder="1" applyAlignment="1">
      <alignment horizontal="right" vertical="center"/>
    </xf>
    <xf numFmtId="3" fontId="5" fillId="0" borderId="157" xfId="0" applyNumberFormat="1" applyFont="1" applyBorder="1" applyAlignment="1">
      <alignment horizontal="right" vertical="center"/>
    </xf>
    <xf numFmtId="3" fontId="5" fillId="0" borderId="74" xfId="4" applyNumberFormat="1" applyFont="1" applyBorder="1" applyAlignment="1">
      <alignment horizontal="right" vertical="center"/>
    </xf>
    <xf numFmtId="10" fontId="5" fillId="0" borderId="175" xfId="4" applyNumberFormat="1" applyFont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9" fillId="7" borderId="1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left" vertical="center" wrapText="1"/>
    </xf>
    <xf numFmtId="3" fontId="9" fillId="7" borderId="85" xfId="0" applyNumberFormat="1" applyFont="1" applyFill="1" applyBorder="1" applyAlignment="1">
      <alignment horizontal="right" vertical="center" wrapText="1"/>
    </xf>
    <xf numFmtId="3" fontId="9" fillId="7" borderId="4" xfId="0" applyNumberFormat="1" applyFont="1" applyFill="1" applyBorder="1" applyAlignment="1">
      <alignment horizontal="right" vertical="center" wrapText="1"/>
    </xf>
    <xf numFmtId="3" fontId="9" fillId="7" borderId="89" xfId="0" applyNumberFormat="1" applyFont="1" applyFill="1" applyBorder="1" applyAlignment="1">
      <alignment horizontal="right" vertical="center" wrapText="1"/>
    </xf>
    <xf numFmtId="10" fontId="9" fillId="7" borderId="90" xfId="4" applyNumberFormat="1" applyFont="1" applyFill="1" applyBorder="1" applyAlignment="1">
      <alignment horizontal="right"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7" borderId="4" xfId="4" applyFont="1" applyFill="1" applyBorder="1" applyAlignment="1">
      <alignment vertical="center" wrapText="1"/>
    </xf>
    <xf numFmtId="3" fontId="9" fillId="7" borderId="94" xfId="4" applyNumberFormat="1" applyFont="1" applyFill="1" applyBorder="1" applyAlignment="1">
      <alignment horizontal="right" vertical="center"/>
    </xf>
    <xf numFmtId="3" fontId="9" fillId="7" borderId="94" xfId="0" applyNumberFormat="1" applyFont="1" applyFill="1" applyBorder="1" applyAlignment="1">
      <alignment horizontal="right" vertical="center"/>
    </xf>
    <xf numFmtId="10" fontId="9" fillId="7" borderId="91" xfId="4" applyNumberFormat="1" applyFont="1" applyFill="1" applyBorder="1" applyAlignment="1">
      <alignment horizontal="right" vertical="center"/>
    </xf>
    <xf numFmtId="0" fontId="9" fillId="7" borderId="99" xfId="4" applyFont="1" applyFill="1" applyBorder="1" applyAlignment="1">
      <alignment vertical="center" wrapText="1"/>
    </xf>
    <xf numFmtId="3" fontId="9" fillId="7" borderId="101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3" fontId="5" fillId="0" borderId="222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5" xfId="7" applyFont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7" borderId="14" xfId="0" applyNumberFormat="1" applyFont="1" applyFill="1" applyBorder="1" applyAlignment="1">
      <alignment horizontal="right" vertical="center" wrapText="1"/>
    </xf>
    <xf numFmtId="3" fontId="6" fillId="7" borderId="15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9" fontId="5" fillId="0" borderId="9" xfId="1" applyNumberFormat="1" applyFont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3" fontId="5" fillId="0" borderId="9" xfId="1" applyNumberFormat="1" applyFont="1" applyBorder="1" applyAlignment="1">
      <alignment vertical="center"/>
    </xf>
    <xf numFmtId="3" fontId="5" fillId="0" borderId="17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3" fontId="5" fillId="0" borderId="4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3" fontId="5" fillId="0" borderId="4" xfId="1" applyNumberFormat="1" applyFont="1" applyBorder="1" applyAlignment="1">
      <alignment vertical="center"/>
    </xf>
    <xf numFmtId="3" fontId="5" fillId="0" borderId="5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37" xfId="7" applyNumberFormat="1" applyFont="1" applyBorder="1" applyAlignment="1">
      <alignment horizontal="center" vertical="center" wrapText="1"/>
    </xf>
    <xf numFmtId="3" fontId="5" fillId="0" borderId="238" xfId="7" applyNumberFormat="1" applyFont="1" applyBorder="1" applyAlignment="1">
      <alignment horizontal="center" vertical="center" wrapText="1"/>
    </xf>
    <xf numFmtId="3" fontId="5" fillId="0" borderId="55" xfId="7" applyNumberFormat="1" applyFont="1" applyBorder="1" applyAlignment="1">
      <alignment horizontal="center" vertical="center" wrapText="1"/>
    </xf>
    <xf numFmtId="3" fontId="5" fillId="0" borderId="239" xfId="7" applyNumberFormat="1" applyFont="1" applyBorder="1" applyAlignment="1">
      <alignment horizontal="center" vertical="center" wrapText="1"/>
    </xf>
    <xf numFmtId="3" fontId="5" fillId="0" borderId="195" xfId="7" applyNumberFormat="1" applyFont="1" applyFill="1" applyBorder="1" applyAlignment="1">
      <alignment vertical="center"/>
    </xf>
    <xf numFmtId="3" fontId="5" fillId="0" borderId="38" xfId="7" applyNumberFormat="1" applyFont="1" applyFill="1" applyBorder="1" applyAlignment="1">
      <alignment vertical="center"/>
    </xf>
    <xf numFmtId="3" fontId="5" fillId="0" borderId="14" xfId="7" applyNumberFormat="1" applyFont="1" applyFill="1" applyBorder="1" applyAlignment="1">
      <alignment vertical="center"/>
    </xf>
    <xf numFmtId="3" fontId="5" fillId="0" borderId="15" xfId="7" applyNumberFormat="1" applyFont="1" applyFill="1" applyBorder="1" applyAlignment="1">
      <alignment vertical="center"/>
    </xf>
    <xf numFmtId="0" fontId="5" fillId="0" borderId="240" xfId="0" applyFont="1" applyBorder="1" applyAlignment="1">
      <alignment wrapText="1"/>
    </xf>
    <xf numFmtId="3" fontId="5" fillId="0" borderId="191" xfId="7" applyNumberFormat="1" applyFont="1" applyFill="1" applyBorder="1" applyAlignment="1">
      <alignment vertical="center"/>
    </xf>
    <xf numFmtId="3" fontId="24" fillId="0" borderId="0" xfId="5" applyNumberFormat="1" applyFont="1" applyFill="1" applyBorder="1"/>
    <xf numFmtId="0" fontId="5" fillId="0" borderId="85" xfId="0" applyFont="1" applyBorder="1" applyAlignment="1">
      <alignment vertical="center" wrapText="1"/>
    </xf>
    <xf numFmtId="3" fontId="5" fillId="0" borderId="95" xfId="7" applyNumberFormat="1" applyFont="1" applyFill="1" applyBorder="1" applyAlignment="1">
      <alignment vertical="center"/>
    </xf>
    <xf numFmtId="3" fontId="5" fillId="7" borderId="242" xfId="7" applyNumberFormat="1" applyFont="1" applyFill="1" applyBorder="1" applyAlignment="1">
      <alignment vertical="center"/>
    </xf>
    <xf numFmtId="3" fontId="5" fillId="7" borderId="241" xfId="7" applyNumberFormat="1" applyFont="1" applyFill="1" applyBorder="1" applyAlignment="1">
      <alignment vertical="center"/>
    </xf>
    <xf numFmtId="3" fontId="5" fillId="7" borderId="243" xfId="7" applyNumberFormat="1" applyFont="1" applyFill="1" applyBorder="1" applyAlignment="1">
      <alignment vertical="center"/>
    </xf>
    <xf numFmtId="3" fontId="5" fillId="7" borderId="244" xfId="7" applyNumberFormat="1" applyFont="1" applyFill="1" applyBorder="1" applyAlignment="1">
      <alignment vertical="center"/>
    </xf>
    <xf numFmtId="3" fontId="5" fillId="7" borderId="245" xfId="7" applyNumberFormat="1" applyFont="1" applyFill="1" applyBorder="1" applyAlignment="1">
      <alignment vertical="center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5" fillId="0" borderId="208" xfId="0" applyNumberFormat="1" applyFont="1" applyBorder="1" applyAlignment="1">
      <alignment horizontal="right" vertical="center" wrapText="1"/>
    </xf>
    <xf numFmtId="3" fontId="5" fillId="0" borderId="85" xfId="0" applyNumberFormat="1" applyFont="1" applyBorder="1" applyAlignment="1">
      <alignment horizontal="right" vertical="center" wrapText="1"/>
    </xf>
    <xf numFmtId="3" fontId="9" fillId="0" borderId="85" xfId="0" applyNumberFormat="1" applyFont="1" applyBorder="1" applyAlignment="1">
      <alignment horizontal="right" vertical="center" wrapText="1"/>
    </xf>
    <xf numFmtId="3" fontId="6" fillId="0" borderId="85" xfId="0" applyNumberFormat="1" applyFont="1" applyBorder="1" applyAlignment="1">
      <alignment horizontal="right" vertical="center" wrapText="1"/>
    </xf>
    <xf numFmtId="3" fontId="5" fillId="0" borderId="246" xfId="0" applyNumberFormat="1" applyFont="1" applyBorder="1" applyAlignment="1">
      <alignment horizontal="right" vertical="center" wrapText="1"/>
    </xf>
    <xf numFmtId="0" fontId="5" fillId="0" borderId="247" xfId="0" applyFont="1" applyBorder="1" applyAlignment="1">
      <alignment horizontal="center" vertical="center" wrapText="1"/>
    </xf>
    <xf numFmtId="0" fontId="5" fillId="0" borderId="24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6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righ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5" fillId="0" borderId="248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203" xfId="7" applyFont="1" applyBorder="1" applyAlignment="1">
      <alignment horizontal="center" vertical="center"/>
    </xf>
    <xf numFmtId="0" fontId="5" fillId="0" borderId="204" xfId="7" applyFont="1" applyBorder="1" applyAlignment="1">
      <alignment horizontal="center" vertical="center"/>
    </xf>
    <xf numFmtId="0" fontId="5" fillId="0" borderId="205" xfId="7" applyFont="1" applyBorder="1" applyAlignment="1">
      <alignment horizontal="center" vertical="center"/>
    </xf>
    <xf numFmtId="0" fontId="5" fillId="0" borderId="206" xfId="7" applyFont="1" applyBorder="1" applyAlignment="1">
      <alignment horizontal="center" vertical="center"/>
    </xf>
    <xf numFmtId="0" fontId="5" fillId="0" borderId="192" xfId="7" applyFont="1" applyBorder="1" applyAlignment="1">
      <alignment horizontal="center" vertical="center"/>
    </xf>
    <xf numFmtId="0" fontId="5" fillId="0" borderId="207" xfId="7" applyFont="1" applyBorder="1" applyAlignment="1">
      <alignment horizontal="center" vertical="center"/>
    </xf>
    <xf numFmtId="0" fontId="6" fillId="0" borderId="186" xfId="7" applyFont="1" applyBorder="1" applyAlignment="1">
      <alignment horizontal="right" vertical="center"/>
    </xf>
    <xf numFmtId="0" fontId="6" fillId="0" borderId="187" xfId="7" applyFont="1" applyBorder="1" applyAlignment="1">
      <alignment horizontal="right" vertical="center"/>
    </xf>
    <xf numFmtId="0" fontId="6" fillId="5" borderId="186" xfId="7" applyFont="1" applyFill="1" applyBorder="1" applyAlignment="1">
      <alignment horizontal="right" vertical="center"/>
    </xf>
    <xf numFmtId="0" fontId="6" fillId="5" borderId="187" xfId="7" applyFont="1" applyFill="1" applyBorder="1" applyAlignment="1">
      <alignment horizontal="right" vertical="center"/>
    </xf>
    <xf numFmtId="0" fontId="5" fillId="0" borderId="50" xfId="7" applyFont="1" applyBorder="1" applyAlignment="1">
      <alignment horizontal="right" vertical="center"/>
    </xf>
    <xf numFmtId="0" fontId="5" fillId="0" borderId="135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6" fillId="5" borderId="188" xfId="7" applyFont="1" applyFill="1" applyBorder="1" applyAlignment="1">
      <alignment horizontal="right" vertical="center"/>
    </xf>
    <xf numFmtId="0" fontId="5" fillId="0" borderId="189" xfId="7" applyFont="1" applyBorder="1" applyAlignment="1">
      <alignment horizontal="right" vertical="center"/>
    </xf>
    <xf numFmtId="0" fontId="6" fillId="0" borderId="188" xfId="7" applyFont="1" applyBorder="1" applyAlignment="1">
      <alignment horizontal="right" vertical="center"/>
    </xf>
    <xf numFmtId="0" fontId="5" fillId="0" borderId="68" xfId="7" applyFont="1" applyBorder="1" applyAlignment="1">
      <alignment horizontal="right" vertical="center"/>
    </xf>
    <xf numFmtId="0" fontId="5" fillId="0" borderId="31" xfId="7" applyFont="1" applyBorder="1" applyAlignment="1">
      <alignment horizontal="right" vertical="center"/>
    </xf>
    <xf numFmtId="0" fontId="5" fillId="0" borderId="196" xfId="7" applyFont="1" applyBorder="1" applyAlignment="1">
      <alignment horizontal="right" vertical="center"/>
    </xf>
    <xf numFmtId="0" fontId="5" fillId="0" borderId="58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183" xfId="0" applyFont="1" applyBorder="1" applyAlignment="1">
      <alignment horizontal="center" vertical="center" wrapText="1"/>
    </xf>
    <xf numFmtId="0" fontId="6" fillId="0" borderId="18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0" borderId="185" xfId="8" applyFont="1" applyBorder="1" applyAlignment="1">
      <alignment horizontal="center" vertical="center" wrapText="1"/>
    </xf>
    <xf numFmtId="0" fontId="5" fillId="0" borderId="36" xfId="8" applyFont="1" applyBorder="1" applyAlignment="1">
      <alignment horizontal="center" vertical="center" wrapText="1"/>
    </xf>
    <xf numFmtId="0" fontId="5" fillId="0" borderId="182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8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08" xfId="0" applyFont="1" applyFill="1" applyBorder="1" applyAlignment="1">
      <alignment horizontal="center" vertical="center" wrapText="1"/>
    </xf>
    <xf numFmtId="0" fontId="5" fillId="0" borderId="183" xfId="0" applyFont="1" applyFill="1" applyBorder="1" applyAlignment="1">
      <alignment horizontal="center" vertical="center" wrapText="1"/>
    </xf>
    <xf numFmtId="0" fontId="5" fillId="0" borderId="18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41" xfId="3" applyFont="1" applyBorder="1" applyAlignment="1">
      <alignment horizontal="right" vertical="center"/>
    </xf>
    <xf numFmtId="0" fontId="5" fillId="0" borderId="209" xfId="1" applyFont="1" applyBorder="1" applyAlignment="1">
      <alignment horizontal="center" vertical="center"/>
    </xf>
    <xf numFmtId="0" fontId="5" fillId="0" borderId="2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3" fontId="5" fillId="0" borderId="183" xfId="5" applyNumberFormat="1" applyFont="1" applyFill="1" applyBorder="1" applyAlignment="1">
      <alignment horizontal="center" vertical="center"/>
    </xf>
    <xf numFmtId="3" fontId="5" fillId="0" borderId="184" xfId="5" applyNumberFormat="1" applyFont="1" applyFill="1" applyBorder="1" applyAlignment="1">
      <alignment horizontal="center" vertical="center"/>
    </xf>
    <xf numFmtId="3" fontId="5" fillId="0" borderId="185" xfId="5" applyNumberFormat="1" applyFont="1" applyFill="1" applyBorder="1" applyAlignment="1">
      <alignment horizontal="center" vertical="center"/>
    </xf>
    <xf numFmtId="3" fontId="5" fillId="0" borderId="208" xfId="5" applyNumberFormat="1" applyFont="1" applyFill="1" applyBorder="1" applyAlignment="1">
      <alignment horizontal="center" vertical="center"/>
    </xf>
    <xf numFmtId="0" fontId="12" fillId="0" borderId="211" xfId="7" applyFont="1" applyBorder="1" applyAlignment="1">
      <alignment horizontal="center" vertical="center" wrapText="1"/>
    </xf>
    <xf numFmtId="0" fontId="12" fillId="0" borderId="212" xfId="7" applyFont="1" applyBorder="1" applyAlignment="1">
      <alignment horizontal="center" vertical="center" wrapText="1"/>
    </xf>
    <xf numFmtId="0" fontId="12" fillId="0" borderId="148" xfId="7" applyFont="1" applyBorder="1" applyAlignment="1">
      <alignment horizontal="center" vertical="center" wrapText="1"/>
    </xf>
    <xf numFmtId="0" fontId="12" fillId="0" borderId="213" xfId="7" applyFont="1" applyBorder="1" applyAlignment="1">
      <alignment horizontal="center" vertical="center" wrapText="1"/>
    </xf>
    <xf numFmtId="0" fontId="5" fillId="0" borderId="149" xfId="7" applyFont="1" applyBorder="1" applyAlignment="1">
      <alignment horizontal="center" vertical="center" wrapText="1"/>
    </xf>
    <xf numFmtId="0" fontId="5" fillId="0" borderId="214" xfId="7" applyFont="1" applyBorder="1" applyAlignment="1">
      <alignment horizontal="center" vertical="center" wrapText="1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15/K&#246;lts&#233;gvet&#233;s%20m&#243;dos&#237;t&#225;s/2015.IV/Mell&#233;kletek%20a%202015.%20&#233;vi%20m&#243;dos&#237;tott%20k&#246;lts&#233;gvet&#233;si%20rendelethez%20(egys&#233;ges%20szerkezet)%20IV.n&#233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 melléklet"/>
      <sheetName val="2.sz. melléklet"/>
      <sheetName val="3.sz. melléklet"/>
      <sheetName val="4. sz. melléklet"/>
      <sheetName val="5.sz. melléklet"/>
      <sheetName val="6.sz. melléklet"/>
      <sheetName val="7. sz. melléklet "/>
      <sheetName val="8.sz. melléklet"/>
      <sheetName val="9.sz. melléklet"/>
      <sheetName val="10.sz. melléklet"/>
      <sheetName val="11.sz. melléklet"/>
      <sheetName val="12.sz. melléklet"/>
      <sheetName val="13.sz. melléklet"/>
      <sheetName val="14.sz. melléklet "/>
      <sheetName val="15.sz. melléklet"/>
      <sheetName val="16.sz. melléklet"/>
      <sheetName val="17.sz. melléklet"/>
      <sheetName val="18.sz. melléklet"/>
      <sheetName val="19.sz. melléklet"/>
      <sheetName val="20.sz. melléklet"/>
      <sheetName val="21.sz melléklet"/>
      <sheetName val="22.sz. melléklet"/>
      <sheetName val="23.sz. melléklet"/>
      <sheetName val="24.sz. melléklet"/>
      <sheetName val="25.sz. melléklet"/>
      <sheetName val="26.sz. mellék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5">
          <cell r="D45">
            <v>3918</v>
          </cell>
          <cell r="G45">
            <v>5603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8"/>
  <sheetViews>
    <sheetView tabSelected="1"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3" s="2" customFormat="1" ht="15" customHeight="1" x14ac:dyDescent="0.35">
      <c r="A1" s="4"/>
      <c r="B1" s="4"/>
      <c r="D1" s="6"/>
      <c r="E1" s="5" t="s">
        <v>596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35">
      <c r="A2" s="4"/>
      <c r="B2" s="4"/>
      <c r="D2" s="6"/>
      <c r="E2" s="5" t="s">
        <v>742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35">
      <c r="A4" s="852" t="s">
        <v>743</v>
      </c>
      <c r="B4" s="852"/>
      <c r="C4" s="852"/>
      <c r="D4" s="852"/>
      <c r="E4" s="85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</row>
    <row r="8" spans="1:253" ht="15" customHeight="1" thickTop="1" x14ac:dyDescent="0.35">
      <c r="A8" s="239" t="s">
        <v>72</v>
      </c>
      <c r="B8" s="494" t="s">
        <v>415</v>
      </c>
      <c r="C8" s="231">
        <f>'2.sz. melléklet'!C8+'26.sz. melléklet'!C8</f>
        <v>2053</v>
      </c>
      <c r="D8" s="231">
        <f>'2.sz. melléklet'!D8+'26.sz. melléklet'!D8</f>
        <v>0</v>
      </c>
      <c r="E8" s="521">
        <f>'2.sz. melléklet'!E8+'26.sz. melléklet'!E8</f>
        <v>96</v>
      </c>
    </row>
    <row r="9" spans="1:253" ht="15" customHeight="1" x14ac:dyDescent="0.35">
      <c r="A9" s="240" t="s">
        <v>73</v>
      </c>
      <c r="B9" s="495" t="s">
        <v>416</v>
      </c>
      <c r="C9" s="232">
        <f>'2.sz. melléklet'!C9+'26.sz. melléklet'!C9</f>
        <v>1520109</v>
      </c>
      <c r="D9" s="232">
        <f>'2.sz. melléklet'!D9+'26.sz. melléklet'!D9</f>
        <v>0</v>
      </c>
      <c r="E9" s="522">
        <f>'2.sz. melléklet'!E9+'26.sz. melléklet'!E9</f>
        <v>1524995</v>
      </c>
    </row>
    <row r="10" spans="1:253" ht="15" customHeight="1" x14ac:dyDescent="0.35">
      <c r="A10" s="240" t="s">
        <v>74</v>
      </c>
      <c r="B10" s="495" t="s">
        <v>417</v>
      </c>
      <c r="C10" s="232">
        <f>'2.sz. melléklet'!C10+'26.sz. melléklet'!C10</f>
        <v>40910</v>
      </c>
      <c r="D10" s="232">
        <f>'2.sz. melléklet'!D10+'26.sz. melléklet'!D10</f>
        <v>0</v>
      </c>
      <c r="E10" s="522">
        <f>'2.sz. melléklet'!E10+'26.sz. melléklet'!E10</f>
        <v>40910</v>
      </c>
    </row>
    <row r="11" spans="1:253" ht="15" customHeight="1" x14ac:dyDescent="0.35">
      <c r="A11" s="240" t="s">
        <v>75</v>
      </c>
      <c r="B11" s="495" t="s">
        <v>418</v>
      </c>
      <c r="C11" s="232">
        <f>'2.sz. melléklet'!C11+'26.sz. melléklet'!C11</f>
        <v>0</v>
      </c>
      <c r="D11" s="232">
        <f>'2.sz. melléklet'!D11+'26.sz. melléklet'!D11</f>
        <v>0</v>
      </c>
      <c r="E11" s="522">
        <f>'2.sz. melléklet'!E11+'26.sz. melléklet'!E11</f>
        <v>0</v>
      </c>
    </row>
    <row r="12" spans="1:253" ht="23" x14ac:dyDescent="0.35">
      <c r="A12" s="241" t="s">
        <v>76</v>
      </c>
      <c r="B12" s="496" t="s">
        <v>429</v>
      </c>
      <c r="C12" s="233">
        <f>'2.sz. melléklet'!C12+'26.sz. melléklet'!C12</f>
        <v>1563072</v>
      </c>
      <c r="D12" s="233">
        <f>'2.sz. melléklet'!D12+'26.sz. melléklet'!D12</f>
        <v>0</v>
      </c>
      <c r="E12" s="268">
        <f>'2.sz. melléklet'!E12+'26.sz. melléklet'!E12</f>
        <v>1566001</v>
      </c>
    </row>
    <row r="13" spans="1:253" ht="15" customHeight="1" x14ac:dyDescent="0.35">
      <c r="A13" s="240" t="s">
        <v>77</v>
      </c>
      <c r="B13" s="495" t="s">
        <v>419</v>
      </c>
      <c r="C13" s="232">
        <f>'2.sz. melléklet'!C13+'26.sz. melléklet'!C13</f>
        <v>0</v>
      </c>
      <c r="D13" s="232">
        <f>'2.sz. melléklet'!D13+'26.sz. melléklet'!D13</f>
        <v>0</v>
      </c>
      <c r="E13" s="522">
        <f>'2.sz. melléklet'!E13+'26.sz. melléklet'!E13</f>
        <v>0</v>
      </c>
    </row>
    <row r="14" spans="1:253" ht="15" customHeight="1" x14ac:dyDescent="0.35">
      <c r="A14" s="240" t="s">
        <v>78</v>
      </c>
      <c r="B14" s="495" t="s">
        <v>420</v>
      </c>
      <c r="C14" s="232">
        <f>'2.sz. melléklet'!C14+'26.sz. melléklet'!C14</f>
        <v>0</v>
      </c>
      <c r="D14" s="232">
        <f>'2.sz. melléklet'!D14+'26.sz. melléklet'!D14</f>
        <v>0</v>
      </c>
      <c r="E14" s="522">
        <f>'2.sz. melléklet'!E14+'26.sz. melléklet'!E14</f>
        <v>0</v>
      </c>
    </row>
    <row r="15" spans="1:253" ht="23" x14ac:dyDescent="0.35">
      <c r="A15" s="241" t="s">
        <v>79</v>
      </c>
      <c r="B15" s="496" t="s">
        <v>430</v>
      </c>
      <c r="C15" s="233">
        <f>'2.sz. melléklet'!C15+'26.sz. melléklet'!C15</f>
        <v>0</v>
      </c>
      <c r="D15" s="233">
        <f>'2.sz. melléklet'!D15+'26.sz. melléklet'!D15</f>
        <v>0</v>
      </c>
      <c r="E15" s="268">
        <f>'2.sz. melléklet'!E15+'26.sz. melléklet'!E15</f>
        <v>0</v>
      </c>
    </row>
    <row r="16" spans="1:253" ht="15" customHeight="1" x14ac:dyDescent="0.35">
      <c r="A16" s="240" t="s">
        <v>80</v>
      </c>
      <c r="B16" s="495" t="s">
        <v>749</v>
      </c>
      <c r="C16" s="232">
        <f>'2.sz. melléklet'!C16+'26.sz. melléklet'!C16</f>
        <v>0</v>
      </c>
      <c r="D16" s="232">
        <f>'2.sz. melléklet'!D16+'26.sz. melléklet'!D16</f>
        <v>0</v>
      </c>
      <c r="E16" s="522">
        <f>'2.sz. melléklet'!E16+'26.sz. melléklet'!E16</f>
        <v>0</v>
      </c>
    </row>
    <row r="17" spans="1:5" ht="15" customHeight="1" x14ac:dyDescent="0.35">
      <c r="A17" s="240" t="s">
        <v>81</v>
      </c>
      <c r="B17" s="495" t="s">
        <v>421</v>
      </c>
      <c r="C17" s="232">
        <f>'2.sz. melléklet'!C17+'26.sz. melléklet'!C17</f>
        <v>61</v>
      </c>
      <c r="D17" s="232">
        <f>'2.sz. melléklet'!D17+'26.sz. melléklet'!D17</f>
        <v>0</v>
      </c>
      <c r="E17" s="522">
        <f>'2.sz. melléklet'!E17+'26.sz. melléklet'!E17</f>
        <v>75</v>
      </c>
    </row>
    <row r="18" spans="1:5" ht="15" customHeight="1" x14ac:dyDescent="0.35">
      <c r="A18" s="240" t="s">
        <v>159</v>
      </c>
      <c r="B18" s="495" t="s">
        <v>422</v>
      </c>
      <c r="C18" s="232">
        <f>'2.sz. melléklet'!C18+'26.sz. melléklet'!C18</f>
        <v>176250</v>
      </c>
      <c r="D18" s="232">
        <f>'2.sz. melléklet'!D18+'26.sz. melléklet'!D18</f>
        <v>0</v>
      </c>
      <c r="E18" s="522">
        <f>'2.sz. melléklet'!E18+'26.sz. melléklet'!E18</f>
        <v>218375</v>
      </c>
    </row>
    <row r="19" spans="1:5" ht="15" customHeight="1" x14ac:dyDescent="0.35">
      <c r="A19" s="240" t="s">
        <v>82</v>
      </c>
      <c r="B19" s="495" t="s">
        <v>423</v>
      </c>
      <c r="C19" s="232">
        <f>'2.sz. melléklet'!C19+'26.sz. melléklet'!C19</f>
        <v>0</v>
      </c>
      <c r="D19" s="232">
        <f>'2.sz. melléklet'!D19+'26.sz. melléklet'!D19</f>
        <v>0</v>
      </c>
      <c r="E19" s="522">
        <f>'2.sz. melléklet'!E19+'26.sz. melléklet'!E19</f>
        <v>0</v>
      </c>
    </row>
    <row r="20" spans="1:5" ht="18" customHeight="1" x14ac:dyDescent="0.35">
      <c r="A20" s="241" t="s">
        <v>160</v>
      </c>
      <c r="B20" s="496" t="s">
        <v>754</v>
      </c>
      <c r="C20" s="233">
        <f>'2.sz. melléklet'!C20+'26.sz. melléklet'!C20</f>
        <v>176311</v>
      </c>
      <c r="D20" s="233">
        <f>'2.sz. melléklet'!D20+'26.sz. melléklet'!D20</f>
        <v>0</v>
      </c>
      <c r="E20" s="268">
        <f>'2.sz. melléklet'!E20+'26.sz. melléklet'!E20</f>
        <v>218450</v>
      </c>
    </row>
    <row r="21" spans="1:5" ht="15" customHeight="1" x14ac:dyDescent="0.35">
      <c r="A21" s="240" t="s">
        <v>161</v>
      </c>
      <c r="B21" s="495" t="s">
        <v>424</v>
      </c>
      <c r="C21" s="232">
        <f>'2.sz. melléklet'!C21+'26.sz. melléklet'!C21</f>
        <v>5174</v>
      </c>
      <c r="D21" s="232">
        <f>'2.sz. melléklet'!D21+'26.sz. melléklet'!D21</f>
        <v>0</v>
      </c>
      <c r="E21" s="522">
        <f>'2.sz. melléklet'!E21+'26.sz. melléklet'!E21</f>
        <v>12686</v>
      </c>
    </row>
    <row r="22" spans="1:5" ht="15" customHeight="1" x14ac:dyDescent="0.35">
      <c r="A22" s="240" t="s">
        <v>162</v>
      </c>
      <c r="B22" s="495" t="s">
        <v>425</v>
      </c>
      <c r="C22" s="232">
        <f>'2.sz. melléklet'!C22+'26.sz. melléklet'!C22</f>
        <v>3835</v>
      </c>
      <c r="D22" s="232">
        <f>'2.sz. melléklet'!D22+'26.sz. melléklet'!D22</f>
        <v>0</v>
      </c>
      <c r="E22" s="522">
        <f>'2.sz. melléklet'!E22+'26.sz. melléklet'!E22</f>
        <v>0</v>
      </c>
    </row>
    <row r="23" spans="1:5" ht="15" customHeight="1" x14ac:dyDescent="0.35">
      <c r="A23" s="240" t="s">
        <v>83</v>
      </c>
      <c r="B23" s="495" t="s">
        <v>426</v>
      </c>
      <c r="C23" s="232">
        <f>'2.sz. melléklet'!C23+'26.sz. melléklet'!C23</f>
        <v>508</v>
      </c>
      <c r="D23" s="232">
        <f>'2.sz. melléklet'!D23+'26.sz. melléklet'!D23</f>
        <v>0</v>
      </c>
      <c r="E23" s="522">
        <f>'2.sz. melléklet'!E23+'26.sz. melléklet'!E23</f>
        <v>622</v>
      </c>
    </row>
    <row r="24" spans="1:5" ht="18" customHeight="1" x14ac:dyDescent="0.35">
      <c r="A24" s="241" t="s">
        <v>163</v>
      </c>
      <c r="B24" s="496" t="s">
        <v>431</v>
      </c>
      <c r="C24" s="233">
        <f>'2.sz. melléklet'!C24+'26.sz. melléklet'!C24</f>
        <v>9517</v>
      </c>
      <c r="D24" s="233">
        <f>'2.sz. melléklet'!D24+'26.sz. melléklet'!D24</f>
        <v>0</v>
      </c>
      <c r="E24" s="268">
        <f>'2.sz. melléklet'!E24+'26.sz. melléklet'!E24</f>
        <v>13308</v>
      </c>
    </row>
    <row r="25" spans="1:5" ht="13" x14ac:dyDescent="0.35">
      <c r="A25" s="241" t="s">
        <v>164</v>
      </c>
      <c r="B25" s="496" t="s">
        <v>750</v>
      </c>
      <c r="C25" s="233">
        <f>'2.sz. melléklet'!C25+'26.sz. melléklet'!C25</f>
        <v>2515</v>
      </c>
      <c r="D25" s="233">
        <f>'2.sz. melléklet'!D25+'26.sz. melléklet'!D25</f>
        <v>0</v>
      </c>
      <c r="E25" s="268">
        <f>'2.sz. melléklet'!E25+'26.sz. melléklet'!E25</f>
        <v>1290</v>
      </c>
    </row>
    <row r="26" spans="1:5" ht="18" customHeight="1" thickBot="1" x14ac:dyDescent="0.4">
      <c r="A26" s="242" t="s">
        <v>71</v>
      </c>
      <c r="B26" s="497" t="s">
        <v>427</v>
      </c>
      <c r="C26" s="501">
        <f>'2.sz. melléklet'!C26+'26.sz. melléklet'!C26</f>
        <v>0</v>
      </c>
      <c r="D26" s="490">
        <f>'2.sz. melléklet'!D26+'26.sz. melléklet'!D26</f>
        <v>0</v>
      </c>
      <c r="E26" s="523">
        <f>'2.sz. melléklet'!E26+'26.sz. melléklet'!E26</f>
        <v>139</v>
      </c>
    </row>
    <row r="27" spans="1:5" ht="18" customHeight="1" thickTop="1" thickBot="1" x14ac:dyDescent="0.4">
      <c r="A27" s="259" t="s">
        <v>165</v>
      </c>
      <c r="B27" s="79" t="s">
        <v>428</v>
      </c>
      <c r="C27" s="491">
        <f>C12+C15+C20+C24+C25+C26</f>
        <v>1751415</v>
      </c>
      <c r="D27" s="264">
        <f>D12+D15+D20+D24+D25+D26</f>
        <v>0</v>
      </c>
      <c r="E27" s="263">
        <f>E12+E15+E20+E24+E25+E26</f>
        <v>1799188</v>
      </c>
    </row>
    <row r="28" spans="1:5" ht="15" customHeight="1" thickTop="1" thickBot="1" x14ac:dyDescent="0.4">
      <c r="A28" s="257"/>
      <c r="B28" s="258"/>
      <c r="C28" s="265"/>
      <c r="D28" s="265"/>
      <c r="E28" s="265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5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9">
        <f>'2.sz. melléklet'!C31+'26.sz. melléklet'!C31</f>
        <v>1881351</v>
      </c>
      <c r="D31" s="69">
        <f>'2.sz. melléklet'!D31+'26.sz. melléklet'!D31</f>
        <v>0</v>
      </c>
      <c r="E31" s="289">
        <f>'2.sz. melléklet'!E31+'26.sz. melléklet'!E31</f>
        <v>1881351</v>
      </c>
    </row>
    <row r="32" spans="1:5" ht="15" customHeight="1" x14ac:dyDescent="0.35">
      <c r="A32" s="240" t="s">
        <v>85</v>
      </c>
      <c r="B32" s="495" t="s">
        <v>433</v>
      </c>
      <c r="C32" s="24">
        <f>'2.sz. melléklet'!C32+'26.sz. melléklet'!C32</f>
        <v>0</v>
      </c>
      <c r="D32" s="24">
        <f>'2.sz. melléklet'!D32+'26.sz. melléklet'!D32</f>
        <v>0</v>
      </c>
      <c r="E32" s="52">
        <f>'2.sz. melléklet'!E32+'26.sz. melléklet'!E32</f>
        <v>0</v>
      </c>
    </row>
    <row r="33" spans="1:5" ht="15" customHeight="1" x14ac:dyDescent="0.35">
      <c r="A33" s="240" t="s">
        <v>86</v>
      </c>
      <c r="B33" s="495" t="s">
        <v>434</v>
      </c>
      <c r="C33" s="24">
        <f>'2.sz. melléklet'!C33+'26.sz. melléklet'!C33</f>
        <v>185012</v>
      </c>
      <c r="D33" s="24">
        <f>'2.sz. melléklet'!D33+'26.sz. melléklet'!D33</f>
        <v>0</v>
      </c>
      <c r="E33" s="52">
        <f>'2.sz. melléklet'!E33+'26.sz. melléklet'!E33</f>
        <v>185012</v>
      </c>
    </row>
    <row r="34" spans="1:5" ht="15" customHeight="1" x14ac:dyDescent="0.35">
      <c r="A34" s="240" t="s">
        <v>87</v>
      </c>
      <c r="B34" s="495" t="s">
        <v>435</v>
      </c>
      <c r="C34" s="24">
        <f>'2.sz. melléklet'!C34+'26.sz. melléklet'!C34</f>
        <v>-328815</v>
      </c>
      <c r="D34" s="24">
        <f>'2.sz. melléklet'!D34+'26.sz. melléklet'!D34</f>
        <v>0</v>
      </c>
      <c r="E34" s="52">
        <f>'2.sz. melléklet'!E34+'26.sz. melléklet'!E34</f>
        <v>-330533</v>
      </c>
    </row>
    <row r="35" spans="1:5" ht="15" customHeight="1" x14ac:dyDescent="0.35">
      <c r="A35" s="240" t="s">
        <v>166</v>
      </c>
      <c r="B35" s="495" t="s">
        <v>436</v>
      </c>
      <c r="C35" s="24">
        <f>'2.sz. melléklet'!C35+'26.sz. melléklet'!C35</f>
        <v>0</v>
      </c>
      <c r="D35" s="24">
        <f>'2.sz. melléklet'!D35+'26.sz. melléklet'!D35</f>
        <v>0</v>
      </c>
      <c r="E35" s="52">
        <f>'2.sz. melléklet'!E35+'26.sz. melléklet'!E35</f>
        <v>0</v>
      </c>
    </row>
    <row r="36" spans="1:5" ht="15" customHeight="1" x14ac:dyDescent="0.35">
      <c r="A36" s="240" t="s">
        <v>167</v>
      </c>
      <c r="B36" s="495" t="s">
        <v>437</v>
      </c>
      <c r="C36" s="502">
        <f>'2.sz. melléklet'!C36+'26.sz. melléklet'!C36</f>
        <v>-1718</v>
      </c>
      <c r="D36" s="502">
        <f>'2.sz. melléklet'!D36+'26.sz. melléklet'!D36</f>
        <v>0</v>
      </c>
      <c r="E36" s="503">
        <f>'2.sz. melléklet'!E36+'26.sz. melléklet'!E36</f>
        <v>42728</v>
      </c>
    </row>
    <row r="37" spans="1:5" ht="18" customHeight="1" thickBot="1" x14ac:dyDescent="0.4">
      <c r="A37" s="608" t="s">
        <v>153</v>
      </c>
      <c r="B37" s="498" t="s">
        <v>438</v>
      </c>
      <c r="C37" s="234">
        <f>SUM(C31:C36)</f>
        <v>1735830</v>
      </c>
      <c r="D37" s="230">
        <v>0</v>
      </c>
      <c r="E37" s="229">
        <f>SUM(E31:E36)</f>
        <v>1778558</v>
      </c>
    </row>
    <row r="38" spans="1:5" ht="9.75" customHeight="1" thickTop="1" x14ac:dyDescent="0.35">
      <c r="A38" s="252"/>
      <c r="B38" s="192"/>
      <c r="C38" s="193"/>
      <c r="D38" s="193"/>
      <c r="E38" s="193"/>
    </row>
    <row r="39" spans="1:5" ht="15" customHeight="1" x14ac:dyDescent="0.35">
      <c r="A39" s="252"/>
      <c r="B39" s="192"/>
      <c r="C39" s="256"/>
      <c r="D39" s="256"/>
      <c r="E39" s="5" t="s">
        <v>603</v>
      </c>
    </row>
    <row r="40" spans="1:5" ht="15" customHeight="1" x14ac:dyDescent="0.35">
      <c r="A40" s="252"/>
      <c r="B40" s="192"/>
      <c r="C40" s="256"/>
      <c r="D40" s="256"/>
      <c r="E40" s="5" t="str">
        <f>E2</f>
        <v>a /2016. (V.  .) önkormányzati rendelethez</v>
      </c>
    </row>
    <row r="41" spans="1:5" ht="15" customHeight="1" x14ac:dyDescent="0.35">
      <c r="A41" s="252"/>
      <c r="B41" s="192"/>
      <c r="C41" s="255"/>
      <c r="D41" s="255"/>
      <c r="E41" s="255"/>
    </row>
    <row r="42" spans="1:5" ht="15" customHeight="1" thickBot="1" x14ac:dyDescent="0.4">
      <c r="A42" s="252"/>
      <c r="B42" s="192"/>
      <c r="C42" s="255"/>
      <c r="D42" s="255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5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9">
        <f>'2.sz. melléklet'!C45+'26.sz. melléklet'!C45</f>
        <v>4806</v>
      </c>
      <c r="D45" s="69">
        <f>'2.sz. melléklet'!D45+'26.sz. melléklet'!D45</f>
        <v>0</v>
      </c>
      <c r="E45" s="289">
        <f>'2.sz. melléklet'!E45+'26.sz. melléklet'!E45</f>
        <v>6694</v>
      </c>
    </row>
    <row r="46" spans="1:5" ht="15" customHeight="1" x14ac:dyDescent="0.35">
      <c r="A46" s="240" t="s">
        <v>88</v>
      </c>
      <c r="B46" s="495" t="s">
        <v>440</v>
      </c>
      <c r="C46" s="24">
        <f>'2.sz. melléklet'!C46+'26.sz. melléklet'!C46</f>
        <v>2172</v>
      </c>
      <c r="D46" s="24">
        <f>'2.sz. melléklet'!D46+'26.sz. melléklet'!D46</f>
        <v>0</v>
      </c>
      <c r="E46" s="52">
        <f>'2.sz. melléklet'!E46+'26.sz. melléklet'!E46</f>
        <v>2365</v>
      </c>
    </row>
    <row r="47" spans="1:5" ht="15" customHeight="1" x14ac:dyDescent="0.35">
      <c r="A47" s="240" t="s">
        <v>154</v>
      </c>
      <c r="B47" s="495" t="s">
        <v>441</v>
      </c>
      <c r="C47" s="24">
        <f>'2.sz. melléklet'!C47+'26.sz. melléklet'!C47</f>
        <v>1601</v>
      </c>
      <c r="D47" s="24">
        <f>'2.sz. melléklet'!D47+'26.sz. melléklet'!D47</f>
        <v>0</v>
      </c>
      <c r="E47" s="52">
        <f>'2.sz. melléklet'!E47+'26.sz. melléklet'!E47</f>
        <v>1579</v>
      </c>
    </row>
    <row r="48" spans="1:5" ht="18" customHeight="1" x14ac:dyDescent="0.35">
      <c r="A48" s="241" t="s">
        <v>169</v>
      </c>
      <c r="B48" s="496" t="s">
        <v>442</v>
      </c>
      <c r="C48" s="36">
        <f>'2.sz. melléklet'!C48+'26.sz. melléklet'!C48</f>
        <v>8579</v>
      </c>
      <c r="D48" s="36">
        <f>'2.sz. melléklet'!D48+'26.sz. melléklet'!D48</f>
        <v>0</v>
      </c>
      <c r="E48" s="85">
        <f>'2.sz. melléklet'!E48+'26.sz. melléklet'!E48</f>
        <v>10638</v>
      </c>
    </row>
    <row r="49" spans="1:5" ht="23" x14ac:dyDescent="0.35">
      <c r="A49" s="241" t="s">
        <v>155</v>
      </c>
      <c r="B49" s="496" t="s">
        <v>751</v>
      </c>
      <c r="C49" s="36">
        <f>'2.sz. melléklet'!C49+'26.sz. melléklet'!C49</f>
        <v>0</v>
      </c>
      <c r="D49" s="36">
        <f>'2.sz. melléklet'!D49+'26.sz. melléklet'!D49</f>
        <v>0</v>
      </c>
      <c r="E49" s="85">
        <f>'2.sz. melléklet'!E49+'26.sz. melléklet'!E49</f>
        <v>0</v>
      </c>
    </row>
    <row r="50" spans="1:5" ht="18" customHeight="1" thickBot="1" x14ac:dyDescent="0.4">
      <c r="A50" s="242" t="s">
        <v>89</v>
      </c>
      <c r="B50" s="497" t="s">
        <v>752</v>
      </c>
      <c r="C50" s="141">
        <f>'2.sz. melléklet'!C50+'26.sz. melléklet'!C50</f>
        <v>7006</v>
      </c>
      <c r="D50" s="141">
        <f>'2.sz. melléklet'!D50+'26.sz. melléklet'!D50</f>
        <v>0</v>
      </c>
      <c r="E50" s="88">
        <f>'2.sz. melléklet'!E50+'26.sz. melléklet'!E50</f>
        <v>9992</v>
      </c>
    </row>
    <row r="51" spans="1:5" ht="18" customHeight="1" thickTop="1" thickBot="1" x14ac:dyDescent="0.4">
      <c r="A51" s="259" t="s">
        <v>90</v>
      </c>
      <c r="B51" s="500" t="s">
        <v>753</v>
      </c>
      <c r="C51" s="491">
        <f>C37+C48+C49+C50</f>
        <v>1751415</v>
      </c>
      <c r="D51" s="262">
        <v>0</v>
      </c>
      <c r="E51" s="263">
        <f>E37+E48+E49+E50</f>
        <v>1799188</v>
      </c>
    </row>
    <row r="52" spans="1:5" ht="14" thickTop="1" x14ac:dyDescent="0.35">
      <c r="C52" s="260"/>
      <c r="D52" s="260"/>
      <c r="E52" s="260"/>
    </row>
    <row r="53" spans="1:5" x14ac:dyDescent="0.35">
      <c r="C53" s="260"/>
      <c r="D53" s="260"/>
      <c r="E53" s="260"/>
    </row>
    <row r="54" spans="1:5" x14ac:dyDescent="0.35">
      <c r="C54" s="261"/>
      <c r="D54" s="261"/>
      <c r="E54" s="261"/>
    </row>
    <row r="55" spans="1:5" x14ac:dyDescent="0.35">
      <c r="C55" s="261"/>
      <c r="D55" s="261"/>
      <c r="E55" s="261"/>
    </row>
    <row r="56" spans="1:5" x14ac:dyDescent="0.35">
      <c r="C56" s="261"/>
      <c r="D56" s="261"/>
      <c r="E56" s="261"/>
    </row>
    <row r="57" spans="1:5" x14ac:dyDescent="0.35">
      <c r="C57" s="261"/>
      <c r="D57" s="261"/>
      <c r="E57" s="261"/>
    </row>
    <row r="58" spans="1:5" x14ac:dyDescent="0.35">
      <c r="C58" s="261"/>
      <c r="D58" s="261"/>
      <c r="E58" s="2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88"/>
  <sheetViews>
    <sheetView zoomScaleNormal="100" workbookViewId="0"/>
  </sheetViews>
  <sheetFormatPr defaultRowHeight="13" x14ac:dyDescent="0.35"/>
  <cols>
    <col min="1" max="1" width="5.69921875" style="9" customWidth="1"/>
    <col min="2" max="2" width="41.69921875" style="9" customWidth="1"/>
    <col min="3" max="6" width="10.69921875" style="9" customWidth="1"/>
  </cols>
  <sheetData>
    <row r="1" spans="1:6" s="15" customFormat="1" ht="12.75" customHeight="1" x14ac:dyDescent="0.35">
      <c r="A1" s="14"/>
      <c r="B1" s="14"/>
      <c r="C1" s="4"/>
      <c r="D1" s="4"/>
      <c r="E1" s="4"/>
      <c r="F1" s="5" t="s">
        <v>608</v>
      </c>
    </row>
    <row r="2" spans="1:6" s="15" customFormat="1" ht="12.75" customHeight="1" x14ac:dyDescent="0.35">
      <c r="A2" s="14"/>
      <c r="B2" s="14"/>
      <c r="C2" s="4"/>
      <c r="D2" s="4"/>
      <c r="E2" s="4"/>
      <c r="F2" s="5" t="str">
        <f>'1.d sz. melléklet'!F2</f>
        <v>a /2016. (V.  .) önkormányzati rendelethez</v>
      </c>
    </row>
    <row r="3" spans="1:6" s="15" customFormat="1" ht="12.75" customHeight="1" x14ac:dyDescent="0.35">
      <c r="A3" s="14"/>
      <c r="B3" s="14"/>
      <c r="C3" s="8"/>
      <c r="D3" s="8"/>
      <c r="E3" s="8"/>
      <c r="F3" s="8"/>
    </row>
    <row r="4" spans="1:6" s="15" customFormat="1" ht="12.75" customHeight="1" x14ac:dyDescent="0.35">
      <c r="A4" s="853" t="s">
        <v>794</v>
      </c>
      <c r="B4" s="853"/>
      <c r="C4" s="853"/>
      <c r="D4" s="853"/>
      <c r="E4" s="853"/>
      <c r="F4" s="853"/>
    </row>
    <row r="5" spans="1:6" s="15" customFormat="1" ht="12.7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3.5" customHeight="1" thickBot="1" x14ac:dyDescent="0.4">
      <c r="A7" s="48" t="s">
        <v>665</v>
      </c>
      <c r="B7" s="49" t="s">
        <v>690</v>
      </c>
      <c r="C7" s="114" t="s">
        <v>667</v>
      </c>
      <c r="D7" s="114" t="s">
        <v>668</v>
      </c>
      <c r="E7" s="114" t="s">
        <v>669</v>
      </c>
      <c r="F7" s="50" t="s">
        <v>670</v>
      </c>
    </row>
    <row r="8" spans="1:6" s="1" customFormat="1" ht="13.5" customHeight="1" thickTop="1" x14ac:dyDescent="0.35">
      <c r="A8" s="67" t="s">
        <v>72</v>
      </c>
      <c r="B8" s="68" t="s">
        <v>554</v>
      </c>
      <c r="C8" s="69">
        <v>22869</v>
      </c>
      <c r="D8" s="69">
        <v>19875</v>
      </c>
      <c r="E8" s="69">
        <v>19875</v>
      </c>
      <c r="F8" s="70">
        <f>E8/D8</f>
        <v>1</v>
      </c>
    </row>
    <row r="9" spans="1:6" s="1" customFormat="1" ht="23" x14ac:dyDescent="0.35">
      <c r="A9" s="22" t="s">
        <v>73</v>
      </c>
      <c r="B9" s="23" t="s">
        <v>555</v>
      </c>
      <c r="C9" s="24">
        <v>338</v>
      </c>
      <c r="D9" s="24">
        <v>62</v>
      </c>
      <c r="E9" s="24">
        <v>62</v>
      </c>
      <c r="F9" s="25">
        <f t="shared" ref="F9:F34" si="0">E9/D9</f>
        <v>1</v>
      </c>
    </row>
    <row r="10" spans="1:6" s="1" customFormat="1" ht="13.5" customHeight="1" x14ac:dyDescent="0.35">
      <c r="A10" s="22" t="s">
        <v>74</v>
      </c>
      <c r="B10" s="23" t="s">
        <v>556</v>
      </c>
      <c r="C10" s="24">
        <v>2856</v>
      </c>
      <c r="D10" s="24">
        <v>2701</v>
      </c>
      <c r="E10" s="24">
        <v>2701</v>
      </c>
      <c r="F10" s="25">
        <f t="shared" si="0"/>
        <v>1</v>
      </c>
    </row>
    <row r="11" spans="1:6" s="1" customFormat="1" ht="13.5" customHeight="1" x14ac:dyDescent="0.35">
      <c r="A11" s="22" t="s">
        <v>75</v>
      </c>
      <c r="B11" s="23" t="s">
        <v>557</v>
      </c>
      <c r="C11" s="24">
        <v>50</v>
      </c>
      <c r="D11" s="24">
        <v>765</v>
      </c>
      <c r="E11" s="24">
        <v>765</v>
      </c>
      <c r="F11" s="25">
        <f t="shared" si="0"/>
        <v>1</v>
      </c>
    </row>
    <row r="12" spans="1:6" s="1" customFormat="1" ht="13.5" customHeight="1" x14ac:dyDescent="0.35">
      <c r="A12" s="38" t="s">
        <v>76</v>
      </c>
      <c r="B12" s="39" t="s">
        <v>558</v>
      </c>
      <c r="C12" s="40">
        <f>SUM(C8:C11)</f>
        <v>26113</v>
      </c>
      <c r="D12" s="40">
        <f t="shared" ref="D12:E12" si="1">SUM(D8:D11)</f>
        <v>23403</v>
      </c>
      <c r="E12" s="40">
        <f t="shared" si="1"/>
        <v>23403</v>
      </c>
      <c r="F12" s="41">
        <f t="shared" si="0"/>
        <v>1</v>
      </c>
    </row>
    <row r="13" spans="1:6" s="1" customFormat="1" ht="13.5" customHeight="1" x14ac:dyDescent="0.35">
      <c r="A13" s="22" t="s">
        <v>77</v>
      </c>
      <c r="B13" s="23" t="s">
        <v>559</v>
      </c>
      <c r="C13" s="24">
        <v>2747</v>
      </c>
      <c r="D13" s="24">
        <v>5791</v>
      </c>
      <c r="E13" s="24">
        <v>5791</v>
      </c>
      <c r="F13" s="25">
        <f t="shared" si="0"/>
        <v>1</v>
      </c>
    </row>
    <row r="14" spans="1:6" s="1" customFormat="1" ht="23" x14ac:dyDescent="0.35">
      <c r="A14" s="22" t="s">
        <v>78</v>
      </c>
      <c r="B14" s="23" t="s">
        <v>560</v>
      </c>
      <c r="C14" s="24">
        <v>2676</v>
      </c>
      <c r="D14" s="24">
        <v>2319</v>
      </c>
      <c r="E14" s="24">
        <v>2319</v>
      </c>
      <c r="F14" s="25">
        <f t="shared" si="0"/>
        <v>1</v>
      </c>
    </row>
    <row r="15" spans="1:6" s="1" customFormat="1" ht="13.5" customHeight="1" x14ac:dyDescent="0.35">
      <c r="A15" s="22" t="s">
        <v>79</v>
      </c>
      <c r="B15" s="23" t="s">
        <v>561</v>
      </c>
      <c r="C15" s="24">
        <v>2964</v>
      </c>
      <c r="D15" s="24">
        <v>3435</v>
      </c>
      <c r="E15" s="24">
        <v>3435</v>
      </c>
      <c r="F15" s="25">
        <f t="shared" si="0"/>
        <v>1</v>
      </c>
    </row>
    <row r="16" spans="1:6" s="1" customFormat="1" ht="13.5" customHeight="1" x14ac:dyDescent="0.35">
      <c r="A16" s="38" t="s">
        <v>80</v>
      </c>
      <c r="B16" s="39" t="s">
        <v>562</v>
      </c>
      <c r="C16" s="40">
        <f>SUM(C13:C15)</f>
        <v>8387</v>
      </c>
      <c r="D16" s="40">
        <f t="shared" ref="D16:E16" si="2">SUM(D13:D15)</f>
        <v>11545</v>
      </c>
      <c r="E16" s="40">
        <f t="shared" si="2"/>
        <v>11545</v>
      </c>
      <c r="F16" s="41">
        <f t="shared" si="0"/>
        <v>1</v>
      </c>
    </row>
    <row r="17" spans="1:6" s="1" customFormat="1" ht="15" customHeight="1" x14ac:dyDescent="0.35">
      <c r="A17" s="34" t="s">
        <v>81</v>
      </c>
      <c r="B17" s="35" t="s">
        <v>563</v>
      </c>
      <c r="C17" s="36">
        <f>C12+C16</f>
        <v>34500</v>
      </c>
      <c r="D17" s="36">
        <f t="shared" ref="D17:E17" si="3">D12+D16</f>
        <v>34948</v>
      </c>
      <c r="E17" s="36">
        <f t="shared" si="3"/>
        <v>34948</v>
      </c>
      <c r="F17" s="37">
        <f t="shared" si="0"/>
        <v>1</v>
      </c>
    </row>
    <row r="18" spans="1:6" s="1" customFormat="1" ht="23" x14ac:dyDescent="0.35">
      <c r="A18" s="34" t="s">
        <v>159</v>
      </c>
      <c r="B18" s="35" t="s">
        <v>892</v>
      </c>
      <c r="C18" s="36">
        <v>10348</v>
      </c>
      <c r="D18" s="36">
        <v>10547</v>
      </c>
      <c r="E18" s="36">
        <f>SUM(E19:E22)</f>
        <v>10547</v>
      </c>
      <c r="F18" s="37">
        <f t="shared" si="0"/>
        <v>1</v>
      </c>
    </row>
    <row r="19" spans="1:6" s="117" customFormat="1" ht="13.5" customHeight="1" x14ac:dyDescent="0.35">
      <c r="A19" s="42" t="s">
        <v>82</v>
      </c>
      <c r="B19" s="43" t="s">
        <v>564</v>
      </c>
      <c r="C19" s="24">
        <v>0</v>
      </c>
      <c r="D19" s="24">
        <v>0</v>
      </c>
      <c r="E19" s="24">
        <v>7418</v>
      </c>
      <c r="F19" s="143"/>
    </row>
    <row r="20" spans="1:6" s="117" customFormat="1" ht="13.5" customHeight="1" x14ac:dyDescent="0.35">
      <c r="A20" s="42" t="s">
        <v>160</v>
      </c>
      <c r="B20" s="43" t="s">
        <v>565</v>
      </c>
      <c r="C20" s="24">
        <v>0</v>
      </c>
      <c r="D20" s="24">
        <v>0</v>
      </c>
      <c r="E20" s="24">
        <v>1877</v>
      </c>
      <c r="F20" s="143"/>
    </row>
    <row r="21" spans="1:6" s="117" customFormat="1" ht="13.5" customHeight="1" x14ac:dyDescent="0.35">
      <c r="A21" s="42" t="s">
        <v>161</v>
      </c>
      <c r="B21" s="43" t="s">
        <v>566</v>
      </c>
      <c r="C21" s="24">
        <v>0</v>
      </c>
      <c r="D21" s="24">
        <v>0</v>
      </c>
      <c r="E21" s="24">
        <v>2</v>
      </c>
      <c r="F21" s="143"/>
    </row>
    <row r="22" spans="1:6" s="117" customFormat="1" ht="13.5" customHeight="1" x14ac:dyDescent="0.35">
      <c r="A22" s="42">
        <v>15</v>
      </c>
      <c r="B22" s="43" t="s">
        <v>567</v>
      </c>
      <c r="C22" s="24">
        <v>0</v>
      </c>
      <c r="D22" s="24">
        <v>0</v>
      </c>
      <c r="E22" s="24">
        <v>1250</v>
      </c>
      <c r="F22" s="143"/>
    </row>
    <row r="23" spans="1:6" s="1" customFormat="1" ht="13.5" customHeight="1" x14ac:dyDescent="0.35">
      <c r="A23" s="22">
        <v>16</v>
      </c>
      <c r="B23" s="23" t="s">
        <v>568</v>
      </c>
      <c r="C23" s="24">
        <v>495</v>
      </c>
      <c r="D23" s="24">
        <v>597</v>
      </c>
      <c r="E23" s="24">
        <v>593</v>
      </c>
      <c r="F23" s="25">
        <f t="shared" si="0"/>
        <v>0.99329983249581244</v>
      </c>
    </row>
    <row r="24" spans="1:6" s="1" customFormat="1" ht="13.5" customHeight="1" x14ac:dyDescent="0.35">
      <c r="A24" s="22">
        <v>17</v>
      </c>
      <c r="B24" s="23" t="s">
        <v>569</v>
      </c>
      <c r="C24" s="24">
        <v>12685</v>
      </c>
      <c r="D24" s="24">
        <v>11717</v>
      </c>
      <c r="E24" s="24">
        <v>10112</v>
      </c>
      <c r="F24" s="25">
        <f t="shared" si="0"/>
        <v>0.86301954425194161</v>
      </c>
    </row>
    <row r="25" spans="1:6" s="1" customFormat="1" ht="13.5" customHeight="1" x14ac:dyDescent="0.35">
      <c r="A25" s="22">
        <v>18</v>
      </c>
      <c r="B25" s="23" t="s">
        <v>570</v>
      </c>
      <c r="C25" s="24">
        <v>250</v>
      </c>
      <c r="D25" s="24">
        <v>250</v>
      </c>
      <c r="E25" s="24">
        <v>193</v>
      </c>
      <c r="F25" s="25">
        <f t="shared" si="0"/>
        <v>0.77200000000000002</v>
      </c>
    </row>
    <row r="26" spans="1:6" s="1" customFormat="1" ht="13.5" customHeight="1" x14ac:dyDescent="0.35">
      <c r="A26" s="38">
        <v>19</v>
      </c>
      <c r="B26" s="39" t="s">
        <v>759</v>
      </c>
      <c r="C26" s="36">
        <v>13430</v>
      </c>
      <c r="D26" s="36">
        <v>12564</v>
      </c>
      <c r="E26" s="36">
        <v>10898</v>
      </c>
      <c r="F26" s="41">
        <f t="shared" si="0"/>
        <v>0.86739891754218401</v>
      </c>
    </row>
    <row r="27" spans="1:6" s="1" customFormat="1" ht="13.5" customHeight="1" x14ac:dyDescent="0.35">
      <c r="A27" s="22">
        <v>20</v>
      </c>
      <c r="B27" s="23" t="s">
        <v>571</v>
      </c>
      <c r="C27" s="24">
        <v>386</v>
      </c>
      <c r="D27" s="24">
        <v>386</v>
      </c>
      <c r="E27" s="24">
        <v>341</v>
      </c>
      <c r="F27" s="84">
        <f t="shared" si="0"/>
        <v>0.88341968911917101</v>
      </c>
    </row>
    <row r="28" spans="1:6" s="1" customFormat="1" ht="13.5" customHeight="1" x14ac:dyDescent="0.35">
      <c r="A28" s="22">
        <v>21</v>
      </c>
      <c r="B28" s="23" t="s">
        <v>572</v>
      </c>
      <c r="C28" s="24">
        <v>1300</v>
      </c>
      <c r="D28" s="24">
        <v>1358</v>
      </c>
      <c r="E28" s="24">
        <v>1182</v>
      </c>
      <c r="F28" s="84">
        <f t="shared" si="0"/>
        <v>0.8703976435935199</v>
      </c>
    </row>
    <row r="29" spans="1:6" s="1" customFormat="1" ht="13.5" customHeight="1" x14ac:dyDescent="0.35">
      <c r="A29" s="38">
        <v>22</v>
      </c>
      <c r="B29" s="39" t="s">
        <v>760</v>
      </c>
      <c r="C29" s="36">
        <v>1686</v>
      </c>
      <c r="D29" s="36">
        <v>1744</v>
      </c>
      <c r="E29" s="36">
        <v>1523</v>
      </c>
      <c r="F29" s="286">
        <f t="shared" si="0"/>
        <v>0.87327981651376152</v>
      </c>
    </row>
    <row r="30" spans="1:6" s="1" customFormat="1" ht="13.5" customHeight="1" x14ac:dyDescent="0.35">
      <c r="A30" s="22">
        <v>23</v>
      </c>
      <c r="B30" s="23" t="s">
        <v>573</v>
      </c>
      <c r="C30" s="24">
        <v>12270</v>
      </c>
      <c r="D30" s="24">
        <v>11857</v>
      </c>
      <c r="E30" s="24">
        <v>11857</v>
      </c>
      <c r="F30" s="84">
        <f t="shared" si="0"/>
        <v>1</v>
      </c>
    </row>
    <row r="31" spans="1:6" s="1" customFormat="1" ht="13.5" customHeight="1" x14ac:dyDescent="0.35">
      <c r="A31" s="22">
        <v>24</v>
      </c>
      <c r="B31" s="23" t="s">
        <v>574</v>
      </c>
      <c r="C31" s="24">
        <v>200</v>
      </c>
      <c r="D31" s="24">
        <v>0</v>
      </c>
      <c r="E31" s="24">
        <v>0</v>
      </c>
      <c r="F31" s="84"/>
    </row>
    <row r="32" spans="1:6" s="1" customFormat="1" ht="13.5" customHeight="1" x14ac:dyDescent="0.35">
      <c r="A32" s="22">
        <v>25</v>
      </c>
      <c r="B32" s="23" t="s">
        <v>575</v>
      </c>
      <c r="C32" s="24">
        <v>15321</v>
      </c>
      <c r="D32" s="24">
        <v>15191</v>
      </c>
      <c r="E32" s="24">
        <v>6288</v>
      </c>
      <c r="F32" s="84">
        <f t="shared" si="0"/>
        <v>0.41392930024356528</v>
      </c>
    </row>
    <row r="33" spans="1:6" s="1" customFormat="1" ht="13.5" customHeight="1" x14ac:dyDescent="0.35">
      <c r="A33" s="22">
        <v>26</v>
      </c>
      <c r="B33" s="23" t="s">
        <v>576</v>
      </c>
      <c r="C33" s="24">
        <v>100</v>
      </c>
      <c r="D33" s="24">
        <v>100</v>
      </c>
      <c r="E33" s="24">
        <v>34</v>
      </c>
      <c r="F33" s="84">
        <f t="shared" si="0"/>
        <v>0.34</v>
      </c>
    </row>
    <row r="34" spans="1:6" s="1" customFormat="1" ht="13.5" customHeight="1" x14ac:dyDescent="0.35">
      <c r="A34" s="22">
        <v>27</v>
      </c>
      <c r="B34" s="23" t="s">
        <v>577</v>
      </c>
      <c r="C34" s="24">
        <v>5580</v>
      </c>
      <c r="D34" s="24">
        <v>6545</v>
      </c>
      <c r="E34" s="24">
        <v>4960</v>
      </c>
      <c r="F34" s="84">
        <f t="shared" si="0"/>
        <v>0.75783040488922837</v>
      </c>
    </row>
    <row r="35" spans="1:6" s="1" customFormat="1" ht="13.5" customHeight="1" x14ac:dyDescent="0.35">
      <c r="A35" s="22">
        <v>28</v>
      </c>
      <c r="B35" s="23" t="s">
        <v>578</v>
      </c>
      <c r="C35" s="24">
        <v>30515</v>
      </c>
      <c r="D35" s="24">
        <v>31450</v>
      </c>
      <c r="E35" s="24">
        <v>29505</v>
      </c>
      <c r="F35" s="84">
        <f>E35/D35</f>
        <v>0.93815580286168521</v>
      </c>
    </row>
    <row r="36" spans="1:6" s="1" customFormat="1" ht="13.5" customHeight="1" x14ac:dyDescent="0.35">
      <c r="A36" s="38">
        <v>29</v>
      </c>
      <c r="B36" s="39" t="s">
        <v>761</v>
      </c>
      <c r="C36" s="36">
        <v>63986</v>
      </c>
      <c r="D36" s="36">
        <v>65143</v>
      </c>
      <c r="E36" s="36">
        <v>52644</v>
      </c>
      <c r="F36" s="286">
        <f>E36/D36</f>
        <v>0.80812980673287993</v>
      </c>
    </row>
    <row r="37" spans="1:6" s="1" customFormat="1" ht="13.5" customHeight="1" x14ac:dyDescent="0.35">
      <c r="A37" s="22">
        <v>30</v>
      </c>
      <c r="B37" s="23" t="s">
        <v>579</v>
      </c>
      <c r="C37" s="24">
        <v>355</v>
      </c>
      <c r="D37" s="24">
        <v>355</v>
      </c>
      <c r="E37" s="24">
        <v>169</v>
      </c>
      <c r="F37" s="84">
        <f t="shared" ref="F37:F84" si="4">E37/D37</f>
        <v>0.47605633802816899</v>
      </c>
    </row>
    <row r="38" spans="1:6" s="1" customFormat="1" ht="24" x14ac:dyDescent="0.35">
      <c r="A38" s="38">
        <v>31</v>
      </c>
      <c r="B38" s="39" t="s">
        <v>762</v>
      </c>
      <c r="C38" s="36">
        <v>355</v>
      </c>
      <c r="D38" s="36">
        <v>355</v>
      </c>
      <c r="E38" s="36">
        <v>169</v>
      </c>
      <c r="F38" s="286">
        <f t="shared" si="4"/>
        <v>0.47605633802816899</v>
      </c>
    </row>
    <row r="39" spans="1:6" s="1" customFormat="1" ht="23" x14ac:dyDescent="0.35">
      <c r="A39" s="22">
        <v>32</v>
      </c>
      <c r="B39" s="23" t="s">
        <v>580</v>
      </c>
      <c r="C39" s="24">
        <v>19101</v>
      </c>
      <c r="D39" s="24">
        <v>16859</v>
      </c>
      <c r="E39" s="24">
        <v>13223</v>
      </c>
      <c r="F39" s="84">
        <f t="shared" si="4"/>
        <v>0.78432884512723178</v>
      </c>
    </row>
    <row r="40" spans="1:6" s="1" customFormat="1" ht="13.5" customHeight="1" x14ac:dyDescent="0.35">
      <c r="A40" s="22">
        <v>33</v>
      </c>
      <c r="B40" s="23" t="s">
        <v>581</v>
      </c>
      <c r="C40" s="24">
        <v>8350</v>
      </c>
      <c r="D40" s="24">
        <v>15541</v>
      </c>
      <c r="E40" s="24">
        <v>13398</v>
      </c>
      <c r="F40" s="84">
        <f t="shared" si="4"/>
        <v>0.86210668554147096</v>
      </c>
    </row>
    <row r="41" spans="1:6" s="1" customFormat="1" ht="13.5" customHeight="1" x14ac:dyDescent="0.35">
      <c r="A41" s="22">
        <v>34</v>
      </c>
      <c r="B41" s="211" t="s">
        <v>764</v>
      </c>
      <c r="C41" s="24">
        <v>0</v>
      </c>
      <c r="D41" s="24">
        <v>51</v>
      </c>
      <c r="E41" s="24">
        <v>51</v>
      </c>
      <c r="F41" s="84">
        <f t="shared" si="4"/>
        <v>1</v>
      </c>
    </row>
    <row r="42" spans="1:6" x14ac:dyDescent="0.35">
      <c r="A42" s="22" t="s">
        <v>170</v>
      </c>
      <c r="B42" s="23" t="s">
        <v>582</v>
      </c>
      <c r="C42" s="24">
        <v>490</v>
      </c>
      <c r="D42" s="24">
        <v>668</v>
      </c>
      <c r="E42" s="24">
        <v>628</v>
      </c>
      <c r="F42" s="84">
        <f t="shared" si="4"/>
        <v>0.94011976047904189</v>
      </c>
    </row>
    <row r="43" spans="1:6" ht="24" x14ac:dyDescent="0.35">
      <c r="A43" s="38" t="s">
        <v>91</v>
      </c>
      <c r="B43" s="39" t="s">
        <v>763</v>
      </c>
      <c r="C43" s="36">
        <v>27941</v>
      </c>
      <c r="D43" s="36">
        <v>33119</v>
      </c>
      <c r="E43" s="36">
        <v>27300</v>
      </c>
      <c r="F43" s="286">
        <f t="shared" si="4"/>
        <v>0.82430025061143153</v>
      </c>
    </row>
    <row r="44" spans="1:6" ht="15" customHeight="1" thickBot="1" x14ac:dyDescent="0.4">
      <c r="A44" s="86" t="s">
        <v>171</v>
      </c>
      <c r="B44" s="87" t="s">
        <v>765</v>
      </c>
      <c r="C44" s="141">
        <v>107398</v>
      </c>
      <c r="D44" s="141">
        <v>112925</v>
      </c>
      <c r="E44" s="141">
        <v>92534</v>
      </c>
      <c r="F44" s="288">
        <f t="shared" si="4"/>
        <v>0.81942882444100063</v>
      </c>
    </row>
    <row r="45" spans="1:6" ht="12.75" customHeight="1" thickTop="1" x14ac:dyDescent="0.35">
      <c r="A45" s="217"/>
      <c r="B45" s="213"/>
      <c r="C45" s="214"/>
      <c r="D45" s="214"/>
      <c r="E45" s="214"/>
      <c r="F45" s="5" t="s">
        <v>609</v>
      </c>
    </row>
    <row r="46" spans="1:6" ht="12.75" customHeight="1" x14ac:dyDescent="0.35">
      <c r="A46" s="217"/>
      <c r="B46" s="213"/>
      <c r="C46" s="214"/>
      <c r="D46" s="214"/>
      <c r="E46" s="214"/>
      <c r="F46" s="5" t="str">
        <f>F2</f>
        <v>a /2016. (V.  .) önkormányzati rendelethez</v>
      </c>
    </row>
    <row r="47" spans="1:6" s="267" customFormat="1" ht="12" customHeight="1" x14ac:dyDescent="0.35">
      <c r="A47" s="191"/>
      <c r="B47" s="192"/>
      <c r="C47" s="193"/>
      <c r="D47" s="193"/>
      <c r="E47" s="193"/>
      <c r="F47" s="207"/>
    </row>
    <row r="48" spans="1:6" ht="13.5" customHeight="1" thickBot="1" x14ac:dyDescent="0.4">
      <c r="A48" s="191"/>
      <c r="B48" s="192"/>
      <c r="C48" s="193"/>
      <c r="D48" s="193"/>
      <c r="E48" s="193"/>
      <c r="F48" s="5" t="s">
        <v>179</v>
      </c>
    </row>
    <row r="49" spans="1:6" ht="23.5" thickTop="1" x14ac:dyDescent="0.35">
      <c r="A49" s="31" t="s">
        <v>182</v>
      </c>
      <c r="B49" s="32" t="s">
        <v>157</v>
      </c>
      <c r="C49" s="32" t="s">
        <v>176</v>
      </c>
      <c r="D49" s="32" t="s">
        <v>177</v>
      </c>
      <c r="E49" s="32" t="s">
        <v>178</v>
      </c>
      <c r="F49" s="33" t="s">
        <v>181</v>
      </c>
    </row>
    <row r="50" spans="1:6" ht="13.5" customHeight="1" thickBot="1" x14ac:dyDescent="0.4">
      <c r="A50" s="48" t="s">
        <v>665</v>
      </c>
      <c r="B50" s="49" t="s">
        <v>666</v>
      </c>
      <c r="C50" s="114" t="s">
        <v>667</v>
      </c>
      <c r="D50" s="114" t="s">
        <v>668</v>
      </c>
      <c r="E50" s="114" t="s">
        <v>669</v>
      </c>
      <c r="F50" s="50" t="s">
        <v>670</v>
      </c>
    </row>
    <row r="51" spans="1:6" ht="23.5" thickTop="1" x14ac:dyDescent="0.35">
      <c r="A51" s="22">
        <v>38</v>
      </c>
      <c r="B51" s="23" t="s">
        <v>583</v>
      </c>
      <c r="C51" s="69">
        <v>137</v>
      </c>
      <c r="D51" s="69">
        <v>170</v>
      </c>
      <c r="E51" s="69">
        <v>170</v>
      </c>
      <c r="F51" s="84">
        <f t="shared" si="4"/>
        <v>1</v>
      </c>
    </row>
    <row r="52" spans="1:6" ht="13.5" customHeight="1" x14ac:dyDescent="0.35">
      <c r="A52" s="22">
        <v>39</v>
      </c>
      <c r="B52" s="23" t="s">
        <v>584</v>
      </c>
      <c r="C52" s="24">
        <v>60</v>
      </c>
      <c r="D52" s="24">
        <v>174</v>
      </c>
      <c r="E52" s="24">
        <v>174</v>
      </c>
      <c r="F52" s="84">
        <f t="shared" si="4"/>
        <v>1</v>
      </c>
    </row>
    <row r="53" spans="1:6" ht="13.5" customHeight="1" x14ac:dyDescent="0.35">
      <c r="A53" s="22">
        <v>40</v>
      </c>
      <c r="B53" s="23" t="s">
        <v>585</v>
      </c>
      <c r="C53" s="24">
        <v>3520</v>
      </c>
      <c r="D53" s="24">
        <v>3320</v>
      </c>
      <c r="E53" s="24">
        <v>2108</v>
      </c>
      <c r="F53" s="84">
        <f t="shared" si="4"/>
        <v>0.63493975903614452</v>
      </c>
    </row>
    <row r="54" spans="1:6" ht="15" customHeight="1" x14ac:dyDescent="0.35">
      <c r="A54" s="34">
        <v>41</v>
      </c>
      <c r="B54" s="35" t="s">
        <v>766</v>
      </c>
      <c r="C54" s="36">
        <f>SUM(C51:C53)</f>
        <v>3717</v>
      </c>
      <c r="D54" s="36">
        <f t="shared" ref="D54:E54" si="5">SUM(D51:D53)</f>
        <v>3664</v>
      </c>
      <c r="E54" s="36">
        <f t="shared" si="5"/>
        <v>2452</v>
      </c>
      <c r="F54" s="285">
        <f t="shared" si="4"/>
        <v>0.66921397379912662</v>
      </c>
    </row>
    <row r="55" spans="1:6" ht="23" x14ac:dyDescent="0.35">
      <c r="A55" s="42">
        <v>42</v>
      </c>
      <c r="B55" s="43" t="s">
        <v>767</v>
      </c>
      <c r="C55" s="44">
        <v>1165</v>
      </c>
      <c r="D55" s="44">
        <v>979</v>
      </c>
      <c r="E55" s="44">
        <v>979</v>
      </c>
      <c r="F55" s="286"/>
    </row>
    <row r="56" spans="1:6" ht="23" x14ac:dyDescent="0.35">
      <c r="A56" s="42">
        <v>43</v>
      </c>
      <c r="B56" s="43" t="s">
        <v>768</v>
      </c>
      <c r="C56" s="44">
        <v>348</v>
      </c>
      <c r="D56" s="44">
        <v>29</v>
      </c>
      <c r="E56" s="44">
        <v>29</v>
      </c>
      <c r="F56" s="286"/>
    </row>
    <row r="57" spans="1:6" ht="13.5" customHeight="1" x14ac:dyDescent="0.35">
      <c r="A57" s="42">
        <v>44</v>
      </c>
      <c r="B57" s="43" t="s">
        <v>769</v>
      </c>
      <c r="C57" s="44">
        <v>0</v>
      </c>
      <c r="D57" s="44">
        <v>38</v>
      </c>
      <c r="E57" s="44">
        <v>38</v>
      </c>
      <c r="F57" s="286"/>
    </row>
    <row r="58" spans="1:6" ht="13.5" customHeight="1" x14ac:dyDescent="0.35">
      <c r="A58" s="22">
        <v>45</v>
      </c>
      <c r="B58" s="23" t="s">
        <v>770</v>
      </c>
      <c r="C58" s="24">
        <f>SUM(C55:C57)</f>
        <v>1513</v>
      </c>
      <c r="D58" s="24">
        <f t="shared" ref="D58:E58" si="6">SUM(D55:D57)</f>
        <v>1046</v>
      </c>
      <c r="E58" s="24">
        <f t="shared" si="6"/>
        <v>1046</v>
      </c>
      <c r="F58" s="84">
        <f t="shared" si="4"/>
        <v>1</v>
      </c>
    </row>
    <row r="59" spans="1:6" ht="23" x14ac:dyDescent="0.35">
      <c r="A59" s="22">
        <v>46</v>
      </c>
      <c r="B59" s="23" t="s">
        <v>586</v>
      </c>
      <c r="C59" s="24">
        <v>12511</v>
      </c>
      <c r="D59" s="24">
        <v>11967</v>
      </c>
      <c r="E59" s="24">
        <f>SUM(E60:E61)</f>
        <v>11935</v>
      </c>
      <c r="F59" s="84">
        <f t="shared" si="4"/>
        <v>0.99732597977772208</v>
      </c>
    </row>
    <row r="60" spans="1:6" ht="13.5" customHeight="1" x14ac:dyDescent="0.35">
      <c r="A60" s="42">
        <v>47</v>
      </c>
      <c r="B60" s="43" t="s">
        <v>508</v>
      </c>
      <c r="C60" s="44">
        <v>0</v>
      </c>
      <c r="D60" s="44">
        <v>0</v>
      </c>
      <c r="E60" s="44">
        <v>11117</v>
      </c>
      <c r="F60" s="286"/>
    </row>
    <row r="61" spans="1:6" ht="13.5" customHeight="1" x14ac:dyDescent="0.35">
      <c r="A61" s="42">
        <v>48</v>
      </c>
      <c r="B61" s="43" t="s">
        <v>696</v>
      </c>
      <c r="C61" s="44">
        <v>0</v>
      </c>
      <c r="D61" s="44">
        <v>0</v>
      </c>
      <c r="E61" s="44">
        <v>818</v>
      </c>
      <c r="F61" s="286"/>
    </row>
    <row r="62" spans="1:6" ht="23" x14ac:dyDescent="0.35">
      <c r="A62" s="22" t="s">
        <v>93</v>
      </c>
      <c r="B62" s="23" t="s">
        <v>612</v>
      </c>
      <c r="C62" s="24">
        <v>8031</v>
      </c>
      <c r="D62" s="24">
        <v>19544</v>
      </c>
      <c r="E62" s="24">
        <f>SUM(E63:E64)</f>
        <v>19276</v>
      </c>
      <c r="F62" s="84">
        <f t="shared" si="4"/>
        <v>0.98628735161686454</v>
      </c>
    </row>
    <row r="63" spans="1:6" s="208" customFormat="1" ht="13.5" customHeight="1" x14ac:dyDescent="0.35">
      <c r="A63" s="42" t="s">
        <v>174</v>
      </c>
      <c r="B63" s="43" t="s">
        <v>542</v>
      </c>
      <c r="C63" s="44">
        <v>0</v>
      </c>
      <c r="D63" s="44">
        <v>0</v>
      </c>
      <c r="E63" s="44">
        <v>6613</v>
      </c>
      <c r="F63" s="286"/>
    </row>
    <row r="64" spans="1:6" ht="13.5" customHeight="1" x14ac:dyDescent="0.35">
      <c r="A64" s="42" t="s">
        <v>94</v>
      </c>
      <c r="B64" s="43" t="s">
        <v>611</v>
      </c>
      <c r="C64" s="44">
        <v>0</v>
      </c>
      <c r="D64" s="44">
        <v>0</v>
      </c>
      <c r="E64" s="44">
        <v>12663</v>
      </c>
      <c r="F64" s="286"/>
    </row>
    <row r="65" spans="1:6" ht="13.5" customHeight="1" x14ac:dyDescent="0.35">
      <c r="A65" s="22" t="s">
        <v>175</v>
      </c>
      <c r="B65" s="23" t="s">
        <v>613</v>
      </c>
      <c r="C65" s="24">
        <v>85651</v>
      </c>
      <c r="D65" s="24">
        <v>104560</v>
      </c>
      <c r="E65" s="24">
        <v>0</v>
      </c>
      <c r="F65" s="84">
        <f t="shared" si="4"/>
        <v>0</v>
      </c>
    </row>
    <row r="66" spans="1:6" ht="15" customHeight="1" x14ac:dyDescent="0.35">
      <c r="A66" s="34" t="s">
        <v>511</v>
      </c>
      <c r="B66" s="35" t="s">
        <v>771</v>
      </c>
      <c r="C66" s="36">
        <f>C58+C59+C62+C65</f>
        <v>107706</v>
      </c>
      <c r="D66" s="36">
        <f t="shared" ref="D66:E66" si="7">D58+D59+D62+D65</f>
        <v>137117</v>
      </c>
      <c r="E66" s="36">
        <f t="shared" si="7"/>
        <v>32257</v>
      </c>
      <c r="F66" s="285">
        <f t="shared" si="4"/>
        <v>0.23525164640416579</v>
      </c>
    </row>
    <row r="67" spans="1:6" ht="13.5" customHeight="1" x14ac:dyDescent="0.35">
      <c r="A67" s="22" t="s">
        <v>512</v>
      </c>
      <c r="B67" s="23" t="s">
        <v>616</v>
      </c>
      <c r="C67" s="24">
        <v>0</v>
      </c>
      <c r="D67" s="24">
        <v>50</v>
      </c>
      <c r="E67" s="24">
        <v>50</v>
      </c>
      <c r="F67" s="84">
        <f t="shared" si="4"/>
        <v>1</v>
      </c>
    </row>
    <row r="68" spans="1:6" x14ac:dyDescent="0.35">
      <c r="A68" s="22" t="s">
        <v>513</v>
      </c>
      <c r="B68" s="23" t="s">
        <v>614</v>
      </c>
      <c r="C68" s="24">
        <v>64872</v>
      </c>
      <c r="D68" s="24">
        <v>64334</v>
      </c>
      <c r="E68" s="24">
        <v>23315</v>
      </c>
      <c r="F68" s="84">
        <f t="shared" si="4"/>
        <v>0.36240557092672615</v>
      </c>
    </row>
    <row r="69" spans="1:6" ht="13.5" customHeight="1" x14ac:dyDescent="0.35">
      <c r="A69" s="22" t="s">
        <v>514</v>
      </c>
      <c r="B69" s="23" t="s">
        <v>615</v>
      </c>
      <c r="C69" s="24">
        <v>628</v>
      </c>
      <c r="D69" s="24">
        <v>807</v>
      </c>
      <c r="E69" s="24">
        <v>750</v>
      </c>
      <c r="F69" s="84">
        <f t="shared" si="4"/>
        <v>0.92936802973977695</v>
      </c>
    </row>
    <row r="70" spans="1:6" ht="13.5" customHeight="1" x14ac:dyDescent="0.35">
      <c r="A70" s="22" t="s">
        <v>515</v>
      </c>
      <c r="B70" s="23" t="s">
        <v>617</v>
      </c>
      <c r="C70" s="24">
        <v>4319</v>
      </c>
      <c r="D70" s="24">
        <v>13198</v>
      </c>
      <c r="E70" s="24">
        <v>7915</v>
      </c>
      <c r="F70" s="84">
        <f t="shared" si="4"/>
        <v>0.59971207758751321</v>
      </c>
    </row>
    <row r="71" spans="1:6" ht="23" x14ac:dyDescent="0.35">
      <c r="A71" s="22" t="s">
        <v>516</v>
      </c>
      <c r="B71" s="23" t="s">
        <v>552</v>
      </c>
      <c r="C71" s="24">
        <v>14500</v>
      </c>
      <c r="D71" s="24">
        <v>14500</v>
      </c>
      <c r="E71" s="24">
        <v>0</v>
      </c>
      <c r="F71" s="84">
        <f t="shared" si="4"/>
        <v>0</v>
      </c>
    </row>
    <row r="72" spans="1:6" ht="23" x14ac:dyDescent="0.35">
      <c r="A72" s="22" t="s">
        <v>517</v>
      </c>
      <c r="B72" s="23" t="s">
        <v>618</v>
      </c>
      <c r="C72" s="24">
        <v>18636</v>
      </c>
      <c r="D72" s="24">
        <v>20961</v>
      </c>
      <c r="E72" s="24">
        <v>6011</v>
      </c>
      <c r="F72" s="84">
        <f t="shared" si="4"/>
        <v>0.28677066933829493</v>
      </c>
    </row>
    <row r="73" spans="1:6" ht="15" customHeight="1" x14ac:dyDescent="0.35">
      <c r="A73" s="34" t="s">
        <v>551</v>
      </c>
      <c r="B73" s="35" t="s">
        <v>619</v>
      </c>
      <c r="C73" s="36">
        <f>SUM(C67:C72)</f>
        <v>102955</v>
      </c>
      <c r="D73" s="36">
        <f t="shared" ref="D73:E73" si="8">SUM(D67:D72)</f>
        <v>113850</v>
      </c>
      <c r="E73" s="36">
        <f t="shared" si="8"/>
        <v>38041</v>
      </c>
      <c r="F73" s="285">
        <f t="shared" si="4"/>
        <v>0.33413263065436977</v>
      </c>
    </row>
    <row r="74" spans="1:6" ht="13.5" customHeight="1" x14ac:dyDescent="0.35">
      <c r="A74" s="22" t="s">
        <v>587</v>
      </c>
      <c r="B74" s="23" t="s">
        <v>620</v>
      </c>
      <c r="C74" s="24">
        <v>8787</v>
      </c>
      <c r="D74" s="24">
        <v>8584</v>
      </c>
      <c r="E74" s="24">
        <v>4647</v>
      </c>
      <c r="F74" s="84">
        <f t="shared" si="4"/>
        <v>0.54135601118359744</v>
      </c>
    </row>
    <row r="75" spans="1:6" ht="23" x14ac:dyDescent="0.35">
      <c r="A75" s="22" t="s">
        <v>588</v>
      </c>
      <c r="B75" s="23" t="s">
        <v>553</v>
      </c>
      <c r="C75" s="24">
        <v>2305</v>
      </c>
      <c r="D75" s="24">
        <v>2125</v>
      </c>
      <c r="E75" s="24">
        <v>1062</v>
      </c>
      <c r="F75" s="84">
        <f t="shared" si="4"/>
        <v>0.49976470588235294</v>
      </c>
    </row>
    <row r="76" spans="1:6" ht="15" customHeight="1" x14ac:dyDescent="0.35">
      <c r="A76" s="34" t="s">
        <v>589</v>
      </c>
      <c r="B76" s="35" t="s">
        <v>621</v>
      </c>
      <c r="C76" s="36">
        <f>SUM(C74:C75)</f>
        <v>11092</v>
      </c>
      <c r="D76" s="36">
        <f t="shared" ref="D76:E76" si="9">SUM(D74:D75)</f>
        <v>10709</v>
      </c>
      <c r="E76" s="36">
        <f t="shared" si="9"/>
        <v>5709</v>
      </c>
      <c r="F76" s="285">
        <f t="shared" si="4"/>
        <v>0.53310299747875622</v>
      </c>
    </row>
    <row r="77" spans="1:6" ht="23" x14ac:dyDescent="0.35">
      <c r="A77" s="22">
        <v>64</v>
      </c>
      <c r="B77" s="23" t="s">
        <v>623</v>
      </c>
      <c r="C77" s="24">
        <v>3918</v>
      </c>
      <c r="D77" s="24">
        <v>5603</v>
      </c>
      <c r="E77" s="24">
        <v>5603</v>
      </c>
      <c r="F77" s="84">
        <f t="shared" si="4"/>
        <v>1</v>
      </c>
    </row>
    <row r="78" spans="1:6" ht="13.5" customHeight="1" x14ac:dyDescent="0.35">
      <c r="A78" s="42">
        <v>65</v>
      </c>
      <c r="B78" s="43" t="s">
        <v>622</v>
      </c>
      <c r="C78" s="24">
        <v>0</v>
      </c>
      <c r="D78" s="24">
        <v>0</v>
      </c>
      <c r="E78" s="24">
        <v>5603</v>
      </c>
      <c r="F78" s="287"/>
    </row>
    <row r="79" spans="1:6" ht="15" customHeight="1" x14ac:dyDescent="0.35">
      <c r="A79" s="34">
        <v>66</v>
      </c>
      <c r="B79" s="35" t="s">
        <v>893</v>
      </c>
      <c r="C79" s="36">
        <f>SUM(C77)</f>
        <v>3918</v>
      </c>
      <c r="D79" s="36">
        <f t="shared" ref="D79:E79" si="10">SUM(D77)</f>
        <v>5603</v>
      </c>
      <c r="E79" s="36">
        <f t="shared" si="10"/>
        <v>5603</v>
      </c>
      <c r="F79" s="285">
        <f t="shared" si="4"/>
        <v>1</v>
      </c>
    </row>
    <row r="80" spans="1:6" ht="23" x14ac:dyDescent="0.35">
      <c r="A80" s="641">
        <v>67</v>
      </c>
      <c r="B80" s="642" t="s">
        <v>387</v>
      </c>
      <c r="C80" s="640">
        <v>381634</v>
      </c>
      <c r="D80" s="640">
        <v>429363</v>
      </c>
      <c r="E80" s="640">
        <v>222091</v>
      </c>
      <c r="F80" s="643">
        <f t="shared" si="4"/>
        <v>0.51725695972871444</v>
      </c>
    </row>
    <row r="81" spans="1:6" ht="23" x14ac:dyDescent="0.35">
      <c r="A81" s="29">
        <v>68</v>
      </c>
      <c r="B81" s="23" t="s">
        <v>772</v>
      </c>
      <c r="C81" s="24">
        <v>2172</v>
      </c>
      <c r="D81" s="24">
        <v>2395</v>
      </c>
      <c r="E81" s="24">
        <v>2395</v>
      </c>
      <c r="F81" s="84">
        <f t="shared" si="4"/>
        <v>1</v>
      </c>
    </row>
    <row r="82" spans="1:6" ht="13.5" customHeight="1" x14ac:dyDescent="0.35">
      <c r="A82" s="45">
        <v>69</v>
      </c>
      <c r="B82" s="23" t="s">
        <v>773</v>
      </c>
      <c r="C82" s="24">
        <v>16988</v>
      </c>
      <c r="D82" s="24">
        <v>17020</v>
      </c>
      <c r="E82" s="24">
        <v>17020</v>
      </c>
      <c r="F82" s="84">
        <f t="shared" si="4"/>
        <v>1</v>
      </c>
    </row>
    <row r="83" spans="1:6" ht="18" customHeight="1" thickBot="1" x14ac:dyDescent="0.4">
      <c r="A83" s="644">
        <v>70</v>
      </c>
      <c r="B83" s="647" t="s">
        <v>774</v>
      </c>
      <c r="C83" s="649">
        <f>SUM(C81:C82)</f>
        <v>19160</v>
      </c>
      <c r="D83" s="649">
        <f t="shared" ref="D83:E83" si="11">SUM(D81:D82)</f>
        <v>19415</v>
      </c>
      <c r="E83" s="649">
        <f t="shared" si="11"/>
        <v>19415</v>
      </c>
      <c r="F83" s="645">
        <f t="shared" si="4"/>
        <v>1</v>
      </c>
    </row>
    <row r="84" spans="1:6" ht="18" customHeight="1" thickTop="1" thickBot="1" x14ac:dyDescent="0.4">
      <c r="A84" s="646">
        <v>71</v>
      </c>
      <c r="B84" s="647" t="s">
        <v>775</v>
      </c>
      <c r="C84" s="648">
        <f>C80+C83</f>
        <v>400794</v>
      </c>
      <c r="D84" s="648">
        <f t="shared" ref="D84:E84" si="12">D80+D83</f>
        <v>448778</v>
      </c>
      <c r="E84" s="648">
        <f t="shared" si="12"/>
        <v>241506</v>
      </c>
      <c r="F84" s="645">
        <f t="shared" si="4"/>
        <v>0.53814135274010755</v>
      </c>
    </row>
    <row r="85" spans="1:6" ht="13.5" thickTop="1" x14ac:dyDescent="0.35"/>
    <row r="86" spans="1:6" ht="13.5" customHeight="1" x14ac:dyDescent="0.35"/>
    <row r="87" spans="1:6" ht="18" customHeight="1" x14ac:dyDescent="0.35"/>
    <row r="88" spans="1:6" ht="18" customHeight="1" x14ac:dyDescent="0.3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9" orientation="portrait" horizontalDpi="300" verticalDpi="300" r:id="rId1"/>
  <headerFooter alignWithMargins="0"/>
  <rowBreaks count="1" manualBreakCount="1">
    <brk id="44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RowHeight="13" x14ac:dyDescent="0.35"/>
  <cols>
    <col min="1" max="1" width="5.69921875" customWidth="1"/>
    <col min="2" max="2" width="35.59765625" customWidth="1"/>
    <col min="3" max="12" width="10.59765625" customWidth="1"/>
  </cols>
  <sheetData>
    <row r="1" spans="1:12" s="1" customFormat="1" ht="15" customHeigh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551" t="s">
        <v>610</v>
      </c>
    </row>
    <row r="2" spans="1:12" s="1" customFormat="1" ht="1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551" t="str">
        <f>'1.d sz. melléklet'!F2</f>
        <v>a /2016. (V.  .) önkormányzati rendelethez</v>
      </c>
    </row>
    <row r="3" spans="1:12" ht="1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35">
      <c r="A4" s="876" t="s">
        <v>95</v>
      </c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7"/>
    </row>
    <row r="5" spans="1:12" s="2" customFormat="1" ht="15" customHeight="1" thickBot="1" x14ac:dyDescent="0.4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315" t="s">
        <v>179</v>
      </c>
    </row>
    <row r="6" spans="1:12" s="2" customFormat="1" ht="60.75" customHeight="1" thickTop="1" x14ac:dyDescent="0.35">
      <c r="A6" s="99" t="s">
        <v>182</v>
      </c>
      <c r="B6" s="308" t="s">
        <v>157</v>
      </c>
      <c r="C6" s="100" t="s">
        <v>347</v>
      </c>
      <c r="D6" s="100" t="s">
        <v>325</v>
      </c>
      <c r="E6" s="100" t="s">
        <v>326</v>
      </c>
      <c r="F6" s="100" t="s">
        <v>107</v>
      </c>
      <c r="G6" s="100" t="s">
        <v>327</v>
      </c>
      <c r="H6" s="100" t="s">
        <v>328</v>
      </c>
      <c r="I6" s="100" t="s">
        <v>105</v>
      </c>
      <c r="J6" s="100" t="s">
        <v>329</v>
      </c>
      <c r="K6" s="100" t="s">
        <v>348</v>
      </c>
      <c r="L6" s="101" t="s">
        <v>106</v>
      </c>
    </row>
    <row r="7" spans="1:12" s="2" customFormat="1" ht="15" customHeight="1" x14ac:dyDescent="0.35">
      <c r="A7" s="314" t="s">
        <v>665</v>
      </c>
      <c r="B7" s="309" t="s">
        <v>666</v>
      </c>
      <c r="C7" s="30" t="s">
        <v>667</v>
      </c>
      <c r="D7" s="30" t="s">
        <v>668</v>
      </c>
      <c r="E7" s="30" t="s">
        <v>669</v>
      </c>
      <c r="F7" s="30" t="s">
        <v>670</v>
      </c>
      <c r="G7" s="30" t="s">
        <v>671</v>
      </c>
      <c r="H7" s="30" t="s">
        <v>672</v>
      </c>
      <c r="I7" s="30" t="s">
        <v>673</v>
      </c>
      <c r="J7" s="30" t="s">
        <v>674</v>
      </c>
      <c r="K7" s="30" t="s">
        <v>675</v>
      </c>
      <c r="L7" s="110" t="s">
        <v>676</v>
      </c>
    </row>
    <row r="8" spans="1:12" ht="15" customHeight="1" x14ac:dyDescent="0.35">
      <c r="A8" s="45" t="s">
        <v>72</v>
      </c>
      <c r="B8" s="310" t="s">
        <v>330</v>
      </c>
      <c r="C8" s="24">
        <v>1</v>
      </c>
      <c r="D8" s="24">
        <v>814</v>
      </c>
      <c r="E8" s="24">
        <v>0</v>
      </c>
      <c r="F8" s="24">
        <v>0</v>
      </c>
      <c r="G8" s="24">
        <v>0</v>
      </c>
      <c r="H8" s="24">
        <v>73</v>
      </c>
      <c r="I8" s="24">
        <v>0</v>
      </c>
      <c r="J8" s="24">
        <v>0</v>
      </c>
      <c r="K8" s="24">
        <v>19</v>
      </c>
      <c r="L8" s="52">
        <v>0</v>
      </c>
    </row>
    <row r="9" spans="1:12" ht="15" customHeight="1" x14ac:dyDescent="0.35">
      <c r="A9" s="34" t="s">
        <v>73</v>
      </c>
      <c r="B9" s="311" t="s">
        <v>331</v>
      </c>
      <c r="C9" s="36">
        <v>1</v>
      </c>
      <c r="D9" s="36">
        <v>814</v>
      </c>
      <c r="E9" s="36">
        <v>0</v>
      </c>
      <c r="F9" s="36">
        <v>0</v>
      </c>
      <c r="G9" s="36">
        <v>0</v>
      </c>
      <c r="H9" s="36">
        <v>73</v>
      </c>
      <c r="I9" s="36">
        <v>0</v>
      </c>
      <c r="J9" s="36">
        <v>0</v>
      </c>
      <c r="K9" s="36">
        <v>19</v>
      </c>
      <c r="L9" s="85">
        <v>0</v>
      </c>
    </row>
    <row r="10" spans="1:12" ht="46" x14ac:dyDescent="0.35">
      <c r="A10" s="22" t="s">
        <v>74</v>
      </c>
      <c r="B10" s="310" t="s">
        <v>332</v>
      </c>
      <c r="C10" s="24">
        <v>0</v>
      </c>
      <c r="D10" s="24">
        <v>598</v>
      </c>
      <c r="E10" s="52">
        <v>0</v>
      </c>
      <c r="F10" s="307">
        <v>0</v>
      </c>
      <c r="G10" s="24">
        <v>0</v>
      </c>
      <c r="H10" s="24">
        <v>122</v>
      </c>
      <c r="I10" s="24">
        <v>0</v>
      </c>
      <c r="J10" s="24">
        <v>0</v>
      </c>
      <c r="K10" s="24">
        <v>0</v>
      </c>
      <c r="L10" s="52">
        <v>0</v>
      </c>
    </row>
    <row r="11" spans="1:12" ht="27" customHeight="1" x14ac:dyDescent="0.35">
      <c r="A11" s="22" t="s">
        <v>75</v>
      </c>
      <c r="B11" s="310" t="s">
        <v>333</v>
      </c>
      <c r="C11" s="24">
        <v>1</v>
      </c>
      <c r="D11" s="24">
        <v>3794</v>
      </c>
      <c r="E11" s="24">
        <v>0</v>
      </c>
      <c r="F11" s="24">
        <v>0</v>
      </c>
      <c r="G11" s="24">
        <v>0</v>
      </c>
      <c r="H11" s="24">
        <v>549</v>
      </c>
      <c r="I11" s="24">
        <v>0</v>
      </c>
      <c r="J11" s="24">
        <v>0</v>
      </c>
      <c r="K11" s="24">
        <v>0</v>
      </c>
      <c r="L11" s="52">
        <v>0</v>
      </c>
    </row>
    <row r="12" spans="1:12" ht="27" customHeight="1" x14ac:dyDescent="0.35">
      <c r="A12" s="22" t="s">
        <v>76</v>
      </c>
      <c r="B12" s="310" t="s">
        <v>337</v>
      </c>
      <c r="C12" s="24">
        <v>1</v>
      </c>
      <c r="D12" s="24">
        <v>1476</v>
      </c>
      <c r="E12" s="24">
        <v>0</v>
      </c>
      <c r="F12" s="24">
        <v>0</v>
      </c>
      <c r="G12" s="24">
        <v>0</v>
      </c>
      <c r="H12" s="24">
        <v>198</v>
      </c>
      <c r="I12" s="24">
        <v>0</v>
      </c>
      <c r="J12" s="24">
        <v>0</v>
      </c>
      <c r="K12" s="24">
        <v>170</v>
      </c>
      <c r="L12" s="52">
        <v>0</v>
      </c>
    </row>
    <row r="13" spans="1:12" ht="34.5" x14ac:dyDescent="0.35">
      <c r="A13" s="22" t="s">
        <v>77</v>
      </c>
      <c r="B13" s="310" t="s">
        <v>338</v>
      </c>
      <c r="C13" s="24">
        <v>9</v>
      </c>
      <c r="D13" s="24">
        <v>11910</v>
      </c>
      <c r="E13" s="24">
        <v>0</v>
      </c>
      <c r="F13" s="24">
        <v>62</v>
      </c>
      <c r="G13" s="24">
        <v>0</v>
      </c>
      <c r="H13" s="24">
        <v>1759</v>
      </c>
      <c r="I13" s="24">
        <v>0</v>
      </c>
      <c r="J13" s="24">
        <v>0</v>
      </c>
      <c r="K13" s="24">
        <v>499</v>
      </c>
      <c r="L13" s="52">
        <v>0</v>
      </c>
    </row>
    <row r="14" spans="1:12" ht="15" customHeight="1" x14ac:dyDescent="0.35">
      <c r="A14" s="22" t="s">
        <v>78</v>
      </c>
      <c r="B14" s="310" t="s">
        <v>339</v>
      </c>
      <c r="C14" s="24">
        <v>1</v>
      </c>
      <c r="D14" s="24">
        <v>1283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77</v>
      </c>
      <c r="L14" s="52">
        <v>0</v>
      </c>
    </row>
    <row r="15" spans="1:12" ht="15" customHeight="1" x14ac:dyDescent="0.35">
      <c r="A15" s="34" t="s">
        <v>79</v>
      </c>
      <c r="B15" s="311" t="s">
        <v>340</v>
      </c>
      <c r="C15" s="36">
        <v>12</v>
      </c>
      <c r="D15" s="36">
        <v>19061</v>
      </c>
      <c r="E15" s="36">
        <v>0</v>
      </c>
      <c r="F15" s="36">
        <v>62</v>
      </c>
      <c r="G15" s="36">
        <v>0</v>
      </c>
      <c r="H15" s="36">
        <v>2628</v>
      </c>
      <c r="I15" s="36">
        <v>0</v>
      </c>
      <c r="J15" s="36">
        <v>0</v>
      </c>
      <c r="K15" s="36">
        <v>746</v>
      </c>
      <c r="L15" s="85">
        <v>0</v>
      </c>
    </row>
    <row r="16" spans="1:12" ht="23" x14ac:dyDescent="0.35">
      <c r="A16" s="34" t="s">
        <v>80</v>
      </c>
      <c r="B16" s="311" t="s">
        <v>341</v>
      </c>
      <c r="C16" s="36">
        <v>1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85">
        <v>5791</v>
      </c>
    </row>
    <row r="17" spans="1:14" ht="15" customHeight="1" x14ac:dyDescent="0.35">
      <c r="A17" s="22">
        <v>10</v>
      </c>
      <c r="B17" s="310" t="s">
        <v>791</v>
      </c>
      <c r="C17" s="24">
        <v>1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52">
        <v>5791</v>
      </c>
    </row>
    <row r="18" spans="1:14" ht="23" x14ac:dyDescent="0.35">
      <c r="A18" s="641">
        <v>11</v>
      </c>
      <c r="B18" s="677" t="s">
        <v>792</v>
      </c>
      <c r="C18" s="640">
        <v>14</v>
      </c>
      <c r="D18" s="640">
        <v>19875</v>
      </c>
      <c r="E18" s="640">
        <v>0</v>
      </c>
      <c r="F18" s="640">
        <v>62</v>
      </c>
      <c r="G18" s="640">
        <v>0</v>
      </c>
      <c r="H18" s="640">
        <v>2701</v>
      </c>
      <c r="I18" s="640">
        <v>0</v>
      </c>
      <c r="J18" s="640">
        <v>0</v>
      </c>
      <c r="K18" s="640">
        <v>765</v>
      </c>
      <c r="L18" s="678">
        <v>5791</v>
      </c>
      <c r="N18" s="186"/>
    </row>
    <row r="19" spans="1:14" ht="34.5" x14ac:dyDescent="0.35">
      <c r="A19" s="22">
        <v>12</v>
      </c>
      <c r="B19" s="310" t="s">
        <v>342</v>
      </c>
      <c r="C19" s="24">
        <v>10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52">
        <v>0</v>
      </c>
    </row>
    <row r="20" spans="1:14" ht="23" x14ac:dyDescent="0.35">
      <c r="A20" s="22">
        <v>13</v>
      </c>
      <c r="B20" s="310" t="s">
        <v>343</v>
      </c>
      <c r="C20" s="24">
        <v>14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52">
        <v>0</v>
      </c>
    </row>
    <row r="21" spans="1:14" ht="15" customHeight="1" x14ac:dyDescent="0.35">
      <c r="A21" s="22">
        <v>14</v>
      </c>
      <c r="B21" s="310" t="s">
        <v>344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52">
        <v>0</v>
      </c>
    </row>
    <row r="22" spans="1:14" ht="23" x14ac:dyDescent="0.35">
      <c r="A22" s="22">
        <v>15</v>
      </c>
      <c r="B22" s="310" t="s">
        <v>345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52">
        <v>0</v>
      </c>
    </row>
    <row r="23" spans="1:14" ht="35" thickBot="1" x14ac:dyDescent="0.4">
      <c r="A23" s="313">
        <v>16</v>
      </c>
      <c r="B23" s="312" t="s">
        <v>346</v>
      </c>
      <c r="C23" s="28">
        <v>14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53">
        <v>0</v>
      </c>
    </row>
    <row r="24" spans="1:14" ht="13.5" thickTop="1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</sheetData>
  <mergeCells count="1">
    <mergeCell ref="A4:L4"/>
  </mergeCells>
  <phoneticPr fontId="19" type="noConversion"/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/>
  </sheetViews>
  <sheetFormatPr defaultColWidth="9.09765625" defaultRowHeight="12.5" x14ac:dyDescent="0.25"/>
  <cols>
    <col min="1" max="1" width="5.69921875" style="361" customWidth="1"/>
    <col min="2" max="2" width="32.69921875" style="361" customWidth="1"/>
    <col min="3" max="6" width="10.69921875" style="361" customWidth="1"/>
    <col min="7" max="7" width="10.69921875" style="362" customWidth="1"/>
    <col min="8" max="16384" width="9.09765625" style="362"/>
  </cols>
  <sheetData>
    <row r="1" spans="1:7" ht="15" customHeight="1" x14ac:dyDescent="0.25">
      <c r="A1" s="359"/>
      <c r="B1" s="359"/>
      <c r="C1" s="359"/>
      <c r="F1" s="360" t="s">
        <v>694</v>
      </c>
    </row>
    <row r="2" spans="1:7" ht="15" customHeight="1" x14ac:dyDescent="0.25">
      <c r="A2" s="359"/>
      <c r="B2" s="359"/>
      <c r="C2" s="359"/>
      <c r="F2" s="360" t="str">
        <f>'1.a sz. mellélet'!E2</f>
        <v>a /2016. (V.  .) önkormányzati rendelethez</v>
      </c>
    </row>
    <row r="3" spans="1:7" ht="15" customHeight="1" x14ac:dyDescent="0.25"/>
    <row r="4" spans="1:7" ht="15" customHeight="1" x14ac:dyDescent="0.25">
      <c r="A4" s="878" t="s">
        <v>793</v>
      </c>
      <c r="B4" s="878"/>
      <c r="C4" s="878"/>
      <c r="D4" s="878"/>
      <c r="E4" s="878"/>
      <c r="F4" s="878"/>
      <c r="G4" s="525"/>
    </row>
    <row r="5" spans="1:7" ht="15" customHeight="1" thickBot="1" x14ac:dyDescent="0.3">
      <c r="F5" s="552" t="s">
        <v>179</v>
      </c>
    </row>
    <row r="6" spans="1:7" s="358" customFormat="1" ht="35" thickTop="1" x14ac:dyDescent="0.35">
      <c r="A6" s="363" t="s">
        <v>485</v>
      </c>
      <c r="B6" s="526" t="s">
        <v>334</v>
      </c>
      <c r="C6" s="366" t="s">
        <v>796</v>
      </c>
      <c r="D6" s="364" t="s">
        <v>841</v>
      </c>
      <c r="E6" s="32" t="s">
        <v>178</v>
      </c>
      <c r="F6" s="33" t="s">
        <v>181</v>
      </c>
    </row>
    <row r="7" spans="1:7" s="358" customFormat="1" ht="15" customHeight="1" thickBot="1" x14ac:dyDescent="0.4">
      <c r="A7" s="527" t="s">
        <v>665</v>
      </c>
      <c r="B7" s="528" t="s">
        <v>690</v>
      </c>
      <c r="C7" s="371" t="s">
        <v>667</v>
      </c>
      <c r="D7" s="372" t="s">
        <v>668</v>
      </c>
      <c r="E7" s="372" t="s">
        <v>669</v>
      </c>
      <c r="F7" s="529" t="s">
        <v>670</v>
      </c>
    </row>
    <row r="8" spans="1:7" s="358" customFormat="1" ht="15" customHeight="1" thickTop="1" x14ac:dyDescent="0.35">
      <c r="A8" s="567" t="s">
        <v>72</v>
      </c>
      <c r="B8" s="530" t="s">
        <v>840</v>
      </c>
      <c r="C8" s="531">
        <f>SUM(C9:C11)</f>
        <v>11092</v>
      </c>
      <c r="D8" s="531">
        <f t="shared" ref="D8:E8" si="0">SUM(D9:D11)</f>
        <v>10709</v>
      </c>
      <c r="E8" s="531">
        <f t="shared" si="0"/>
        <v>5709</v>
      </c>
      <c r="F8" s="570">
        <f t="shared" ref="F8:F15" si="1">E8/D8</f>
        <v>0.53310299747875622</v>
      </c>
    </row>
    <row r="9" spans="1:7" s="358" customFormat="1" ht="15" customHeight="1" x14ac:dyDescent="0.35">
      <c r="A9" s="22" t="s">
        <v>73</v>
      </c>
      <c r="B9" s="679" t="s">
        <v>187</v>
      </c>
      <c r="C9" s="680">
        <v>5000</v>
      </c>
      <c r="D9" s="681">
        <v>5000</v>
      </c>
      <c r="E9" s="535">
        <v>0</v>
      </c>
      <c r="F9" s="571">
        <f t="shared" si="1"/>
        <v>0</v>
      </c>
    </row>
    <row r="10" spans="1:7" s="358" customFormat="1" ht="15" customHeight="1" x14ac:dyDescent="0.35">
      <c r="A10" s="22" t="s">
        <v>74</v>
      </c>
      <c r="B10" s="682" t="s">
        <v>191</v>
      </c>
      <c r="C10" s="683">
        <v>5457</v>
      </c>
      <c r="D10" s="684">
        <v>5096</v>
      </c>
      <c r="E10" s="535">
        <v>5096</v>
      </c>
      <c r="F10" s="571">
        <f t="shared" si="1"/>
        <v>1</v>
      </c>
    </row>
    <row r="11" spans="1:7" s="358" customFormat="1" ht="15" customHeight="1" x14ac:dyDescent="0.35">
      <c r="A11" s="22" t="s">
        <v>75</v>
      </c>
      <c r="B11" s="682" t="s">
        <v>797</v>
      </c>
      <c r="C11" s="683">
        <v>635</v>
      </c>
      <c r="D11" s="684">
        <v>613</v>
      </c>
      <c r="E11" s="535">
        <v>613</v>
      </c>
      <c r="F11" s="571">
        <f t="shared" si="1"/>
        <v>1</v>
      </c>
    </row>
    <row r="12" spans="1:7" s="358" customFormat="1" ht="15" customHeight="1" x14ac:dyDescent="0.35">
      <c r="A12" s="641" t="s">
        <v>76</v>
      </c>
      <c r="B12" s="697" t="s">
        <v>842</v>
      </c>
      <c r="C12" s="698">
        <f>SUM(C13:C75)</f>
        <v>88455</v>
      </c>
      <c r="D12" s="698">
        <f>SUM(D13:D75)</f>
        <v>99350</v>
      </c>
      <c r="E12" s="698">
        <f>SUM(E13:E75)</f>
        <v>38041</v>
      </c>
      <c r="F12" s="570">
        <f>E12/D12</f>
        <v>0.38289884247609463</v>
      </c>
    </row>
    <row r="13" spans="1:7" s="358" customFormat="1" ht="15" customHeight="1" x14ac:dyDescent="0.35">
      <c r="A13" s="628" t="s">
        <v>77</v>
      </c>
      <c r="B13" s="699" t="s">
        <v>190</v>
      </c>
      <c r="C13" s="700">
        <v>20000</v>
      </c>
      <c r="D13" s="701">
        <v>20000</v>
      </c>
      <c r="E13" s="535">
        <v>0</v>
      </c>
      <c r="F13" s="571">
        <f t="shared" si="1"/>
        <v>0</v>
      </c>
    </row>
    <row r="14" spans="1:7" s="358" customFormat="1" ht="15" customHeight="1" x14ac:dyDescent="0.35">
      <c r="A14" s="628" t="s">
        <v>78</v>
      </c>
      <c r="B14" s="702" t="s">
        <v>798</v>
      </c>
      <c r="C14" s="683">
        <v>301</v>
      </c>
      <c r="D14" s="684">
        <v>301</v>
      </c>
      <c r="E14" s="535">
        <v>178</v>
      </c>
      <c r="F14" s="571">
        <f t="shared" si="1"/>
        <v>0.59136212624584716</v>
      </c>
    </row>
    <row r="15" spans="1:7" s="358" customFormat="1" ht="15" customHeight="1" x14ac:dyDescent="0.35">
      <c r="A15" s="628" t="s">
        <v>79</v>
      </c>
      <c r="B15" s="702" t="s">
        <v>799</v>
      </c>
      <c r="C15" s="683">
        <v>190</v>
      </c>
      <c r="D15" s="684">
        <v>190</v>
      </c>
      <c r="E15" s="535">
        <v>242</v>
      </c>
      <c r="F15" s="571">
        <f t="shared" si="1"/>
        <v>1.2736842105263158</v>
      </c>
    </row>
    <row r="16" spans="1:7" s="358" customFormat="1" ht="15" customHeight="1" x14ac:dyDescent="0.35">
      <c r="A16" s="628" t="s">
        <v>80</v>
      </c>
      <c r="B16" s="702" t="s">
        <v>800</v>
      </c>
      <c r="C16" s="683">
        <v>414</v>
      </c>
      <c r="D16" s="684">
        <v>414</v>
      </c>
      <c r="E16" s="539">
        <v>519</v>
      </c>
      <c r="F16" s="571">
        <f t="shared" ref="F16:F46" si="2">E16/D16</f>
        <v>1.2536231884057971</v>
      </c>
    </row>
    <row r="17" spans="1:6" s="358" customFormat="1" ht="15" customHeight="1" x14ac:dyDescent="0.35">
      <c r="A17" s="22" t="s">
        <v>81</v>
      </c>
      <c r="B17" s="702" t="s">
        <v>801</v>
      </c>
      <c r="C17" s="683">
        <v>190</v>
      </c>
      <c r="D17" s="684">
        <v>190</v>
      </c>
      <c r="E17" s="539">
        <v>0</v>
      </c>
      <c r="F17" s="571">
        <f t="shared" si="2"/>
        <v>0</v>
      </c>
    </row>
    <row r="18" spans="1:6" s="358" customFormat="1" ht="15" customHeight="1" x14ac:dyDescent="0.35">
      <c r="A18" s="22" t="s">
        <v>159</v>
      </c>
      <c r="B18" s="702" t="s">
        <v>802</v>
      </c>
      <c r="C18" s="683">
        <v>1905</v>
      </c>
      <c r="D18" s="684">
        <v>1905</v>
      </c>
      <c r="E18" s="539">
        <v>500</v>
      </c>
      <c r="F18" s="571">
        <f t="shared" si="2"/>
        <v>0.26246719160104987</v>
      </c>
    </row>
    <row r="19" spans="1:6" s="358" customFormat="1" ht="15" customHeight="1" x14ac:dyDescent="0.35">
      <c r="A19" s="22" t="s">
        <v>82</v>
      </c>
      <c r="B19" s="702" t="s">
        <v>803</v>
      </c>
      <c r="C19" s="683">
        <v>3000</v>
      </c>
      <c r="D19" s="684">
        <v>3000</v>
      </c>
      <c r="E19" s="539">
        <v>0</v>
      </c>
      <c r="F19" s="571">
        <f t="shared" si="2"/>
        <v>0</v>
      </c>
    </row>
    <row r="20" spans="1:6" s="358" customFormat="1" ht="15" customHeight="1" x14ac:dyDescent="0.35">
      <c r="A20" s="22" t="s">
        <v>160</v>
      </c>
      <c r="B20" s="702" t="s">
        <v>804</v>
      </c>
      <c r="C20" s="683">
        <v>12700</v>
      </c>
      <c r="D20" s="684">
        <v>12700</v>
      </c>
      <c r="E20" s="539">
        <v>0</v>
      </c>
      <c r="F20" s="571">
        <f t="shared" si="2"/>
        <v>0</v>
      </c>
    </row>
    <row r="21" spans="1:6" s="358" customFormat="1" ht="15" customHeight="1" x14ac:dyDescent="0.35">
      <c r="A21" s="22" t="s">
        <v>161</v>
      </c>
      <c r="B21" s="702" t="s">
        <v>805</v>
      </c>
      <c r="C21" s="683">
        <v>202</v>
      </c>
      <c r="D21" s="684">
        <v>202</v>
      </c>
      <c r="E21" s="539">
        <v>0</v>
      </c>
      <c r="F21" s="571">
        <f t="shared" si="2"/>
        <v>0</v>
      </c>
    </row>
    <row r="22" spans="1:6" s="358" customFormat="1" ht="15" customHeight="1" x14ac:dyDescent="0.35">
      <c r="A22" s="22" t="s">
        <v>162</v>
      </c>
      <c r="B22" s="702" t="s">
        <v>806</v>
      </c>
      <c r="C22" s="683">
        <v>6350</v>
      </c>
      <c r="D22" s="684">
        <v>6350</v>
      </c>
      <c r="E22" s="539">
        <v>0</v>
      </c>
      <c r="F22" s="571">
        <f t="shared" si="2"/>
        <v>0</v>
      </c>
    </row>
    <row r="23" spans="1:6" s="358" customFormat="1" ht="15" customHeight="1" x14ac:dyDescent="0.35">
      <c r="A23" s="22" t="s">
        <v>83</v>
      </c>
      <c r="B23" s="702" t="s">
        <v>807</v>
      </c>
      <c r="C23" s="683">
        <v>3810</v>
      </c>
      <c r="D23" s="684">
        <v>3810</v>
      </c>
      <c r="E23" s="539">
        <v>0</v>
      </c>
      <c r="F23" s="571">
        <f t="shared" si="2"/>
        <v>0</v>
      </c>
    </row>
    <row r="24" spans="1:6" s="358" customFormat="1" ht="15" customHeight="1" x14ac:dyDescent="0.35">
      <c r="A24" s="22" t="s">
        <v>163</v>
      </c>
      <c r="B24" s="702" t="s">
        <v>808</v>
      </c>
      <c r="C24" s="683">
        <v>9525</v>
      </c>
      <c r="D24" s="684">
        <v>9525</v>
      </c>
      <c r="E24" s="539">
        <v>7749</v>
      </c>
      <c r="F24" s="571">
        <f t="shared" si="2"/>
        <v>0.81354330708661415</v>
      </c>
    </row>
    <row r="25" spans="1:6" s="540" customFormat="1" ht="15" customHeight="1" x14ac:dyDescent="0.35">
      <c r="A25" s="22" t="s">
        <v>164</v>
      </c>
      <c r="B25" s="702" t="s">
        <v>809</v>
      </c>
      <c r="C25" s="683">
        <v>635</v>
      </c>
      <c r="D25" s="684">
        <v>635</v>
      </c>
      <c r="E25" s="539">
        <v>0</v>
      </c>
      <c r="F25" s="571">
        <f t="shared" si="2"/>
        <v>0</v>
      </c>
    </row>
    <row r="26" spans="1:6" s="358" customFormat="1" ht="15" customHeight="1" x14ac:dyDescent="0.35">
      <c r="A26" s="22" t="s">
        <v>71</v>
      </c>
      <c r="B26" s="702" t="s">
        <v>810</v>
      </c>
      <c r="C26" s="683">
        <v>762</v>
      </c>
      <c r="D26" s="684">
        <v>762</v>
      </c>
      <c r="E26" s="539">
        <v>0</v>
      </c>
      <c r="F26" s="571">
        <f t="shared" si="2"/>
        <v>0</v>
      </c>
    </row>
    <row r="27" spans="1:6" s="358" customFormat="1" ht="15" customHeight="1" x14ac:dyDescent="0.35">
      <c r="A27" s="22" t="s">
        <v>165</v>
      </c>
      <c r="B27" s="702" t="s">
        <v>811</v>
      </c>
      <c r="C27" s="683">
        <v>12700</v>
      </c>
      <c r="D27" s="684">
        <v>7700</v>
      </c>
      <c r="E27" s="539">
        <v>4623</v>
      </c>
      <c r="F27" s="571">
        <f t="shared" si="2"/>
        <v>0.60038961038961036</v>
      </c>
    </row>
    <row r="28" spans="1:6" s="358" customFormat="1" ht="15" customHeight="1" x14ac:dyDescent="0.35">
      <c r="A28" s="22" t="s">
        <v>84</v>
      </c>
      <c r="B28" s="702" t="s">
        <v>812</v>
      </c>
      <c r="C28" s="683"/>
      <c r="D28" s="684">
        <v>1295</v>
      </c>
      <c r="E28" s="539">
        <v>1292</v>
      </c>
      <c r="F28" s="571">
        <f t="shared" si="2"/>
        <v>0.99768339768339764</v>
      </c>
    </row>
    <row r="29" spans="1:6" s="358" customFormat="1" ht="23" x14ac:dyDescent="0.35">
      <c r="A29" s="22" t="s">
        <v>85</v>
      </c>
      <c r="B29" s="709" t="s">
        <v>813</v>
      </c>
      <c r="C29" s="683"/>
      <c r="D29" s="684">
        <v>5955</v>
      </c>
      <c r="E29" s="535">
        <v>3166</v>
      </c>
      <c r="F29" s="571">
        <f t="shared" si="2"/>
        <v>0.53165407220822836</v>
      </c>
    </row>
    <row r="30" spans="1:6" s="358" customFormat="1" ht="15" customHeight="1" x14ac:dyDescent="0.35">
      <c r="A30" s="22" t="s">
        <v>86</v>
      </c>
      <c r="B30" s="702" t="s">
        <v>814</v>
      </c>
      <c r="C30" s="683"/>
      <c r="D30" s="684">
        <v>1500</v>
      </c>
      <c r="E30" s="535">
        <v>0</v>
      </c>
      <c r="F30" s="571">
        <f t="shared" si="2"/>
        <v>0</v>
      </c>
    </row>
    <row r="31" spans="1:6" s="358" customFormat="1" ht="23" x14ac:dyDescent="0.35">
      <c r="A31" s="22" t="s">
        <v>87</v>
      </c>
      <c r="B31" s="709" t="s">
        <v>815</v>
      </c>
      <c r="C31" s="683"/>
      <c r="D31" s="684">
        <v>908</v>
      </c>
      <c r="E31" s="535">
        <v>0</v>
      </c>
      <c r="F31" s="571">
        <f t="shared" si="2"/>
        <v>0</v>
      </c>
    </row>
    <row r="32" spans="1:6" s="358" customFormat="1" ht="15" customHeight="1" x14ac:dyDescent="0.35">
      <c r="A32" s="22" t="s">
        <v>166</v>
      </c>
      <c r="B32" s="702" t="s">
        <v>816</v>
      </c>
      <c r="C32" s="683">
        <v>274</v>
      </c>
      <c r="D32" s="684">
        <v>274</v>
      </c>
      <c r="E32" s="535">
        <v>0</v>
      </c>
      <c r="F32" s="571">
        <f t="shared" si="2"/>
        <v>0</v>
      </c>
    </row>
    <row r="33" spans="1:6" s="358" customFormat="1" ht="15" customHeight="1" x14ac:dyDescent="0.35">
      <c r="A33" s="22" t="s">
        <v>167</v>
      </c>
      <c r="B33" s="702" t="s">
        <v>817</v>
      </c>
      <c r="C33" s="683">
        <v>152</v>
      </c>
      <c r="D33" s="684">
        <v>152</v>
      </c>
      <c r="E33" s="535">
        <v>0</v>
      </c>
      <c r="F33" s="571">
        <f t="shared" si="2"/>
        <v>0</v>
      </c>
    </row>
    <row r="34" spans="1:6" s="358" customFormat="1" ht="15" customHeight="1" x14ac:dyDescent="0.35">
      <c r="A34" s="22" t="s">
        <v>153</v>
      </c>
      <c r="B34" s="702" t="s">
        <v>818</v>
      </c>
      <c r="C34" s="683">
        <v>254</v>
      </c>
      <c r="D34" s="684">
        <v>254</v>
      </c>
      <c r="E34" s="535">
        <v>124</v>
      </c>
      <c r="F34" s="571">
        <f t="shared" si="2"/>
        <v>0.48818897637795278</v>
      </c>
    </row>
    <row r="35" spans="1:6" s="358" customFormat="1" ht="15" customHeight="1" x14ac:dyDescent="0.35">
      <c r="A35" s="22" t="s">
        <v>168</v>
      </c>
      <c r="B35" s="702" t="s">
        <v>336</v>
      </c>
      <c r="C35" s="683">
        <v>500</v>
      </c>
      <c r="D35" s="684">
        <v>500</v>
      </c>
      <c r="E35" s="535">
        <v>500</v>
      </c>
      <c r="F35" s="571">
        <f t="shared" si="2"/>
        <v>1</v>
      </c>
    </row>
    <row r="36" spans="1:6" s="358" customFormat="1" ht="15" customHeight="1" x14ac:dyDescent="0.35">
      <c r="A36" s="22" t="s">
        <v>88</v>
      </c>
      <c r="B36" s="702" t="s">
        <v>819</v>
      </c>
      <c r="C36" s="683">
        <v>188</v>
      </c>
      <c r="D36" s="684">
        <v>207</v>
      </c>
      <c r="E36" s="535">
        <v>206</v>
      </c>
      <c r="F36" s="571">
        <f t="shared" si="2"/>
        <v>0.99516908212560384</v>
      </c>
    </row>
    <row r="37" spans="1:6" s="358" customFormat="1" ht="15" customHeight="1" x14ac:dyDescent="0.35">
      <c r="A37" s="22" t="s">
        <v>154</v>
      </c>
      <c r="B37" s="702" t="s">
        <v>820</v>
      </c>
      <c r="C37" s="683">
        <v>572</v>
      </c>
      <c r="D37" s="684">
        <v>572</v>
      </c>
      <c r="E37" s="535">
        <v>0</v>
      </c>
      <c r="F37" s="571">
        <f t="shared" si="2"/>
        <v>0</v>
      </c>
    </row>
    <row r="38" spans="1:6" s="358" customFormat="1" ht="15" customHeight="1" x14ac:dyDescent="0.35">
      <c r="A38" s="22" t="s">
        <v>169</v>
      </c>
      <c r="B38" s="702" t="s">
        <v>821</v>
      </c>
      <c r="C38" s="683">
        <v>255</v>
      </c>
      <c r="D38" s="684">
        <v>255</v>
      </c>
      <c r="E38" s="535">
        <v>0</v>
      </c>
      <c r="F38" s="571">
        <f t="shared" si="2"/>
        <v>0</v>
      </c>
    </row>
    <row r="39" spans="1:6" s="358" customFormat="1" ht="15" customHeight="1" x14ac:dyDescent="0.35">
      <c r="A39" s="22" t="s">
        <v>155</v>
      </c>
      <c r="B39" s="702" t="s">
        <v>822</v>
      </c>
      <c r="C39" s="683">
        <v>24</v>
      </c>
      <c r="D39" s="684">
        <v>24</v>
      </c>
      <c r="E39" s="535">
        <v>17</v>
      </c>
      <c r="F39" s="571">
        <f t="shared" si="2"/>
        <v>0.70833333333333337</v>
      </c>
    </row>
    <row r="40" spans="1:6" s="358" customFormat="1" ht="15" customHeight="1" x14ac:dyDescent="0.35">
      <c r="A40" s="628" t="s">
        <v>89</v>
      </c>
      <c r="B40" s="702" t="s">
        <v>823</v>
      </c>
      <c r="C40" s="683">
        <v>118</v>
      </c>
      <c r="D40" s="684">
        <v>225</v>
      </c>
      <c r="E40" s="535">
        <v>225</v>
      </c>
      <c r="F40" s="571">
        <f t="shared" si="2"/>
        <v>1</v>
      </c>
    </row>
    <row r="41" spans="1:6" s="358" customFormat="1" ht="15" customHeight="1" x14ac:dyDescent="0.35">
      <c r="A41" s="628" t="s">
        <v>90</v>
      </c>
      <c r="B41" s="704" t="s">
        <v>824</v>
      </c>
      <c r="C41" s="705">
        <v>11000</v>
      </c>
      <c r="D41" s="706">
        <v>11314</v>
      </c>
      <c r="E41" s="535">
        <v>11314</v>
      </c>
      <c r="F41" s="571">
        <f t="shared" si="2"/>
        <v>1</v>
      </c>
    </row>
    <row r="42" spans="1:6" s="358" customFormat="1" ht="15" customHeight="1" x14ac:dyDescent="0.35">
      <c r="A42" s="628" t="s">
        <v>170</v>
      </c>
      <c r="B42" s="699" t="s">
        <v>843</v>
      </c>
      <c r="C42" s="700">
        <v>1270</v>
      </c>
      <c r="D42" s="701">
        <v>1090</v>
      </c>
      <c r="E42" s="707">
        <v>1090</v>
      </c>
      <c r="F42" s="571">
        <f t="shared" si="2"/>
        <v>1</v>
      </c>
    </row>
    <row r="43" spans="1:6" s="358" customFormat="1" ht="15" customHeight="1" x14ac:dyDescent="0.35">
      <c r="A43" s="628" t="s">
        <v>91</v>
      </c>
      <c r="B43" s="702" t="s">
        <v>825</v>
      </c>
      <c r="C43" s="683">
        <v>648</v>
      </c>
      <c r="D43" s="684">
        <v>578</v>
      </c>
      <c r="E43" s="707">
        <v>578</v>
      </c>
      <c r="F43" s="571">
        <f t="shared" si="2"/>
        <v>1</v>
      </c>
    </row>
    <row r="44" spans="1:6" s="358" customFormat="1" ht="15" customHeight="1" x14ac:dyDescent="0.35">
      <c r="A44" s="628" t="s">
        <v>171</v>
      </c>
      <c r="B44" s="702" t="s">
        <v>826</v>
      </c>
      <c r="C44" s="683">
        <v>21</v>
      </c>
      <c r="D44" s="684">
        <v>0</v>
      </c>
      <c r="E44" s="707">
        <v>27</v>
      </c>
      <c r="F44" s="571"/>
    </row>
    <row r="45" spans="1:6" s="358" customFormat="1" ht="15" customHeight="1" x14ac:dyDescent="0.35">
      <c r="A45" s="628" t="s">
        <v>92</v>
      </c>
      <c r="B45" s="702" t="s">
        <v>827</v>
      </c>
      <c r="C45" s="683">
        <v>70</v>
      </c>
      <c r="D45" s="684">
        <v>0</v>
      </c>
      <c r="E45" s="707">
        <v>0</v>
      </c>
      <c r="F45" s="571"/>
    </row>
    <row r="46" spans="1:6" s="358" customFormat="1" ht="15" customHeight="1" thickBot="1" x14ac:dyDescent="0.4">
      <c r="A46" s="26" t="s">
        <v>156</v>
      </c>
      <c r="B46" s="703" t="s">
        <v>828</v>
      </c>
      <c r="C46" s="685">
        <v>194</v>
      </c>
      <c r="D46" s="686">
        <v>152</v>
      </c>
      <c r="E46" s="566">
        <v>152</v>
      </c>
      <c r="F46" s="572">
        <f t="shared" si="2"/>
        <v>1</v>
      </c>
    </row>
    <row r="47" spans="1:6" s="358" customFormat="1" ht="6.75" customHeight="1" thickTop="1" x14ac:dyDescent="0.35">
      <c r="A47" s="354"/>
      <c r="B47" s="543"/>
      <c r="C47" s="544"/>
      <c r="D47" s="544"/>
      <c r="E47" s="541"/>
      <c r="F47" s="542"/>
    </row>
    <row r="48" spans="1:6" s="358" customFormat="1" ht="6.75" customHeight="1" x14ac:dyDescent="0.35">
      <c r="A48" s="354"/>
      <c r="B48" s="543"/>
      <c r="C48" s="544"/>
      <c r="D48" s="544"/>
      <c r="E48" s="544"/>
      <c r="F48" s="545"/>
    </row>
    <row r="49" spans="1:7" s="358" customFormat="1" ht="15" customHeight="1" x14ac:dyDescent="0.35">
      <c r="A49" s="354"/>
      <c r="B49" s="543"/>
      <c r="C49" s="544"/>
      <c r="D49" s="544"/>
      <c r="E49" s="544"/>
      <c r="F49" s="545" t="s">
        <v>486</v>
      </c>
    </row>
    <row r="50" spans="1:7" s="358" customFormat="1" ht="15" customHeight="1" x14ac:dyDescent="0.35">
      <c r="A50" s="354"/>
      <c r="B50" s="543"/>
      <c r="C50" s="544"/>
      <c r="D50" s="544"/>
      <c r="E50" s="544"/>
      <c r="F50" s="545" t="str">
        <f>F2</f>
        <v>a /2016. (V.  .) önkormányzati rendelethez</v>
      </c>
    </row>
    <row r="51" spans="1:7" s="358" customFormat="1" ht="15" customHeight="1" x14ac:dyDescent="0.35">
      <c r="A51" s="354"/>
      <c r="B51" s="543"/>
      <c r="C51" s="544"/>
      <c r="D51" s="544"/>
      <c r="E51" s="544"/>
      <c r="F51" s="545"/>
    </row>
    <row r="52" spans="1:7" s="358" customFormat="1" ht="15" customHeight="1" thickBot="1" x14ac:dyDescent="0.4">
      <c r="A52" s="354"/>
      <c r="B52" s="543"/>
      <c r="C52" s="544"/>
      <c r="D52" s="544"/>
      <c r="E52" s="544"/>
      <c r="F52" s="545" t="s">
        <v>179</v>
      </c>
    </row>
    <row r="53" spans="1:7" s="358" customFormat="1" ht="35" thickTop="1" x14ac:dyDescent="0.35">
      <c r="A53" s="363" t="s">
        <v>485</v>
      </c>
      <c r="B53" s="526" t="s">
        <v>334</v>
      </c>
      <c r="C53" s="366" t="s">
        <v>796</v>
      </c>
      <c r="D53" s="364" t="s">
        <v>841</v>
      </c>
      <c r="E53" s="32" t="s">
        <v>178</v>
      </c>
      <c r="F53" s="33" t="s">
        <v>181</v>
      </c>
    </row>
    <row r="54" spans="1:7" s="358" customFormat="1" ht="15" customHeight="1" thickBot="1" x14ac:dyDescent="0.4">
      <c r="A54" s="527" t="s">
        <v>665</v>
      </c>
      <c r="B54" s="528" t="s">
        <v>690</v>
      </c>
      <c r="C54" s="371" t="s">
        <v>667</v>
      </c>
      <c r="D54" s="372" t="s">
        <v>668</v>
      </c>
      <c r="E54" s="372" t="s">
        <v>669</v>
      </c>
      <c r="F54" s="529" t="s">
        <v>670</v>
      </c>
    </row>
    <row r="55" spans="1:7" s="358" customFormat="1" ht="15" customHeight="1" thickTop="1" x14ac:dyDescent="0.35">
      <c r="A55" s="534">
        <v>40</v>
      </c>
      <c r="B55" s="682" t="s">
        <v>829</v>
      </c>
      <c r="C55" s="683">
        <v>231</v>
      </c>
      <c r="D55" s="684">
        <v>231</v>
      </c>
      <c r="E55" s="535">
        <v>231</v>
      </c>
      <c r="F55" s="571">
        <f>E55/D55</f>
        <v>1</v>
      </c>
    </row>
    <row r="56" spans="1:7" s="358" customFormat="1" ht="15" customHeight="1" x14ac:dyDescent="0.35">
      <c r="A56" s="564">
        <v>41</v>
      </c>
      <c r="B56" s="687" t="s">
        <v>335</v>
      </c>
      <c r="C56" s="688"/>
      <c r="D56" s="689">
        <v>64</v>
      </c>
      <c r="E56" s="565">
        <v>64</v>
      </c>
      <c r="F56" s="573">
        <f>E56/D56</f>
        <v>1</v>
      </c>
    </row>
    <row r="57" spans="1:7" s="358" customFormat="1" ht="15" customHeight="1" x14ac:dyDescent="0.35">
      <c r="A57" s="534">
        <v>42</v>
      </c>
      <c r="B57" s="690" t="s">
        <v>830</v>
      </c>
      <c r="C57" s="691"/>
      <c r="D57" s="355">
        <v>197</v>
      </c>
      <c r="E57" s="546">
        <v>197</v>
      </c>
      <c r="F57" s="573">
        <f>E57/D57</f>
        <v>1</v>
      </c>
    </row>
    <row r="58" spans="1:7" s="358" customFormat="1" ht="15" customHeight="1" x14ac:dyDescent="0.35">
      <c r="A58" s="564">
        <v>43</v>
      </c>
      <c r="B58" s="692" t="s">
        <v>831</v>
      </c>
      <c r="C58" s="693"/>
      <c r="D58" s="694">
        <v>303</v>
      </c>
      <c r="E58" s="718">
        <v>303</v>
      </c>
      <c r="F58" s="571">
        <f>E57/D58</f>
        <v>0.65016501650165015</v>
      </c>
      <c r="G58" s="432"/>
    </row>
    <row r="59" spans="1:7" s="358" customFormat="1" ht="23" x14ac:dyDescent="0.35">
      <c r="A59" s="534">
        <v>44</v>
      </c>
      <c r="B59" s="719" t="s">
        <v>832</v>
      </c>
      <c r="C59" s="683"/>
      <c r="D59" s="684">
        <v>62</v>
      </c>
      <c r="E59" s="546">
        <v>67</v>
      </c>
      <c r="F59" s="571">
        <f t="shared" ref="F59:F66" si="3">E59/D59</f>
        <v>1.0806451612903225</v>
      </c>
    </row>
    <row r="60" spans="1:7" s="358" customFormat="1" ht="15" customHeight="1" x14ac:dyDescent="0.35">
      <c r="A60" s="564">
        <v>45</v>
      </c>
      <c r="B60" s="682" t="s">
        <v>833</v>
      </c>
      <c r="C60" s="683"/>
      <c r="D60" s="684">
        <v>500</v>
      </c>
      <c r="E60" s="546">
        <v>283</v>
      </c>
      <c r="F60" s="571">
        <f t="shared" si="3"/>
        <v>0.56599999999999995</v>
      </c>
    </row>
    <row r="61" spans="1:7" s="358" customFormat="1" ht="15" customHeight="1" x14ac:dyDescent="0.35">
      <c r="A61" s="534">
        <v>46</v>
      </c>
      <c r="B61" s="682" t="s">
        <v>834</v>
      </c>
      <c r="C61" s="683"/>
      <c r="D61" s="684">
        <v>245</v>
      </c>
      <c r="E61" s="546">
        <v>245</v>
      </c>
      <c r="F61" s="571">
        <f t="shared" si="3"/>
        <v>1</v>
      </c>
    </row>
    <row r="62" spans="1:7" s="358" customFormat="1" ht="15" customHeight="1" x14ac:dyDescent="0.35">
      <c r="A62" s="564">
        <v>47</v>
      </c>
      <c r="B62" s="682" t="s">
        <v>835</v>
      </c>
      <c r="C62" s="683"/>
      <c r="D62" s="684">
        <v>451</v>
      </c>
      <c r="E62" s="546">
        <v>461</v>
      </c>
      <c r="F62" s="571">
        <f t="shared" si="3"/>
        <v>1.0221729490022173</v>
      </c>
    </row>
    <row r="63" spans="1:7" s="358" customFormat="1" ht="15" customHeight="1" x14ac:dyDescent="0.35">
      <c r="A63" s="534">
        <v>48</v>
      </c>
      <c r="B63" s="682" t="s">
        <v>836</v>
      </c>
      <c r="C63" s="683"/>
      <c r="D63" s="684">
        <v>69</v>
      </c>
      <c r="E63" s="546">
        <v>69</v>
      </c>
      <c r="F63" s="571">
        <f t="shared" si="3"/>
        <v>1</v>
      </c>
    </row>
    <row r="64" spans="1:7" s="358" customFormat="1" ht="15" customHeight="1" x14ac:dyDescent="0.35">
      <c r="A64" s="710">
        <v>49</v>
      </c>
      <c r="B64" s="682" t="s">
        <v>837</v>
      </c>
      <c r="C64" s="683"/>
      <c r="D64" s="684">
        <v>187</v>
      </c>
      <c r="E64" s="546">
        <v>0</v>
      </c>
      <c r="F64" s="571">
        <f t="shared" si="3"/>
        <v>0</v>
      </c>
    </row>
    <row r="65" spans="1:7" s="358" customFormat="1" ht="15" customHeight="1" x14ac:dyDescent="0.35">
      <c r="A65" s="564">
        <v>50</v>
      </c>
      <c r="B65" s="682" t="s">
        <v>838</v>
      </c>
      <c r="C65" s="683"/>
      <c r="D65" s="684">
        <v>102</v>
      </c>
      <c r="E65" s="546">
        <v>102</v>
      </c>
      <c r="F65" s="571">
        <f t="shared" si="3"/>
        <v>1</v>
      </c>
    </row>
    <row r="66" spans="1:7" s="358" customFormat="1" ht="15" customHeight="1" x14ac:dyDescent="0.35">
      <c r="A66" s="534">
        <v>51</v>
      </c>
      <c r="B66" s="682" t="s">
        <v>839</v>
      </c>
      <c r="C66" s="683"/>
      <c r="D66" s="684">
        <v>4000</v>
      </c>
      <c r="E66" s="546">
        <v>0</v>
      </c>
      <c r="F66" s="571">
        <f t="shared" si="3"/>
        <v>0</v>
      </c>
    </row>
    <row r="67" spans="1:7" s="358" customFormat="1" ht="15" customHeight="1" x14ac:dyDescent="0.35">
      <c r="A67" s="564">
        <v>52</v>
      </c>
      <c r="B67" s="682" t="s">
        <v>844</v>
      </c>
      <c r="C67" s="683"/>
      <c r="D67" s="684"/>
      <c r="E67" s="546">
        <v>745</v>
      </c>
      <c r="F67" s="571"/>
    </row>
    <row r="68" spans="1:7" s="358" customFormat="1" ht="15" customHeight="1" x14ac:dyDescent="0.35">
      <c r="A68" s="534">
        <v>53</v>
      </c>
      <c r="B68" s="682" t="s">
        <v>845</v>
      </c>
      <c r="C68" s="683"/>
      <c r="D68" s="684"/>
      <c r="E68" s="546">
        <v>1270</v>
      </c>
      <c r="F68" s="571"/>
    </row>
    <row r="69" spans="1:7" s="358" customFormat="1" ht="15" customHeight="1" x14ac:dyDescent="0.35">
      <c r="A69" s="564">
        <v>54</v>
      </c>
      <c r="B69" s="682" t="s">
        <v>851</v>
      </c>
      <c r="C69" s="683"/>
      <c r="D69" s="684"/>
      <c r="E69" s="546">
        <v>192</v>
      </c>
      <c r="F69" s="571"/>
    </row>
    <row r="70" spans="1:7" s="358" customFormat="1" ht="15" customHeight="1" x14ac:dyDescent="0.35">
      <c r="A70" s="534">
        <v>55</v>
      </c>
      <c r="B70" s="682" t="s">
        <v>852</v>
      </c>
      <c r="C70" s="683"/>
      <c r="D70" s="684"/>
      <c r="E70" s="546">
        <v>776</v>
      </c>
      <c r="F70" s="571"/>
    </row>
    <row r="71" spans="1:7" s="358" customFormat="1" ht="15" customHeight="1" x14ac:dyDescent="0.35">
      <c r="A71" s="564">
        <v>56</v>
      </c>
      <c r="B71" s="682" t="s">
        <v>846</v>
      </c>
      <c r="C71" s="683"/>
      <c r="D71" s="684"/>
      <c r="E71" s="546">
        <v>43</v>
      </c>
      <c r="F71" s="571"/>
    </row>
    <row r="72" spans="1:7" s="358" customFormat="1" ht="15" customHeight="1" x14ac:dyDescent="0.35">
      <c r="A72" s="534">
        <v>57</v>
      </c>
      <c r="B72" s="682" t="s">
        <v>847</v>
      </c>
      <c r="C72" s="683"/>
      <c r="D72" s="684"/>
      <c r="E72" s="546">
        <v>35</v>
      </c>
      <c r="F72" s="571"/>
    </row>
    <row r="73" spans="1:7" s="358" customFormat="1" ht="15" customHeight="1" x14ac:dyDescent="0.35">
      <c r="A73" s="564">
        <v>58</v>
      </c>
      <c r="B73" s="682" t="s">
        <v>848</v>
      </c>
      <c r="C73" s="683"/>
      <c r="D73" s="684"/>
      <c r="E73" s="546">
        <v>76</v>
      </c>
      <c r="F73" s="571"/>
    </row>
    <row r="74" spans="1:7" s="358" customFormat="1" ht="15" customHeight="1" x14ac:dyDescent="0.35">
      <c r="A74" s="534">
        <v>59</v>
      </c>
      <c r="B74" s="682" t="s">
        <v>849</v>
      </c>
      <c r="C74" s="683"/>
      <c r="D74" s="684"/>
      <c r="E74" s="546">
        <v>10</v>
      </c>
      <c r="F74" s="571"/>
    </row>
    <row r="75" spans="1:7" s="358" customFormat="1" ht="15" customHeight="1" x14ac:dyDescent="0.35">
      <c r="A75" s="564">
        <v>60</v>
      </c>
      <c r="B75" s="682" t="s">
        <v>850</v>
      </c>
      <c r="C75" s="683"/>
      <c r="D75" s="684"/>
      <c r="E75" s="546">
        <v>370</v>
      </c>
      <c r="F75" s="571"/>
      <c r="G75" s="432"/>
    </row>
    <row r="76" spans="1:7" s="358" customFormat="1" ht="15" customHeight="1" x14ac:dyDescent="0.35">
      <c r="A76" s="536">
        <v>61</v>
      </c>
      <c r="B76" s="537" t="s">
        <v>192</v>
      </c>
      <c r="C76" s="531">
        <f>SUM(C77)</f>
        <v>14500</v>
      </c>
      <c r="D76" s="532">
        <f>SUM(D77)</f>
        <v>14500</v>
      </c>
      <c r="E76" s="533">
        <f>SUM(E77)</f>
        <v>0</v>
      </c>
      <c r="F76" s="570">
        <f>E76/D76</f>
        <v>0</v>
      </c>
    </row>
    <row r="77" spans="1:7" s="358" customFormat="1" ht="15" customHeight="1" x14ac:dyDescent="0.35">
      <c r="A77" s="547">
        <v>62</v>
      </c>
      <c r="B77" s="711" t="s">
        <v>193</v>
      </c>
      <c r="C77" s="712">
        <v>14500</v>
      </c>
      <c r="D77" s="713">
        <v>14500</v>
      </c>
      <c r="E77" s="714">
        <v>0</v>
      </c>
      <c r="F77" s="708">
        <f>E77/D77</f>
        <v>0</v>
      </c>
    </row>
    <row r="78" spans="1:7" s="358" customFormat="1" ht="15" customHeight="1" thickBot="1" x14ac:dyDescent="0.4">
      <c r="A78" s="536">
        <v>63</v>
      </c>
      <c r="B78" s="715" t="s">
        <v>194</v>
      </c>
      <c r="C78" s="695">
        <f>'[1]8.sz. melléklet'!D45</f>
        <v>3918</v>
      </c>
      <c r="D78" s="696">
        <f>'[1]8.sz. melléklet'!G45</f>
        <v>5603</v>
      </c>
      <c r="E78" s="716">
        <v>5603</v>
      </c>
      <c r="F78" s="717">
        <f>E78/D78</f>
        <v>1</v>
      </c>
    </row>
    <row r="79" spans="1:7" s="358" customFormat="1" ht="24" thickTop="1" thickBot="1" x14ac:dyDescent="0.4">
      <c r="A79" s="568">
        <v>64</v>
      </c>
      <c r="B79" s="569" t="s">
        <v>487</v>
      </c>
      <c r="C79" s="548">
        <f>C8+C12+C76+C78</f>
        <v>117965</v>
      </c>
      <c r="D79" s="548">
        <f>D8+D12+D76+D78</f>
        <v>130162</v>
      </c>
      <c r="E79" s="548">
        <f>E8+E12+E76+E78</f>
        <v>49353</v>
      </c>
      <c r="F79" s="574">
        <f>E79/D79</f>
        <v>0.37916596241606615</v>
      </c>
    </row>
    <row r="80" spans="1:7" ht="13" thickTop="1" x14ac:dyDescent="0.25">
      <c r="E80" s="549"/>
    </row>
  </sheetData>
  <sheetProtection selectLockedCells="1" selectUnlockedCells="1"/>
  <mergeCells count="1"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ColWidth="9.09765625" defaultRowHeight="12.5" x14ac:dyDescent="0.25"/>
  <cols>
    <col min="1" max="1" width="5.69921875" style="133" customWidth="1"/>
    <col min="2" max="2" width="35.69921875" style="133" customWidth="1"/>
    <col min="3" max="4" width="10.69921875" style="133" customWidth="1"/>
    <col min="5" max="6" width="10.69921875" style="134" customWidth="1"/>
    <col min="7" max="16384" width="9.09765625" style="134"/>
  </cols>
  <sheetData>
    <row r="1" spans="1:7" s="130" customFormat="1" ht="15" customHeight="1" x14ac:dyDescent="0.35">
      <c r="A1" s="138"/>
      <c r="B1" s="138"/>
      <c r="C1" s="138"/>
      <c r="D1" s="138"/>
      <c r="E1" s="138"/>
      <c r="F1" s="126" t="s">
        <v>695</v>
      </c>
    </row>
    <row r="2" spans="1:7" s="130" customFormat="1" ht="15" customHeight="1" x14ac:dyDescent="0.25">
      <c r="A2" s="131"/>
      <c r="B2" s="131"/>
      <c r="C2" s="131"/>
      <c r="D2" s="131"/>
      <c r="E2" s="131"/>
      <c r="F2" s="126" t="str">
        <f>'1.a sz. mellélet'!E2</f>
        <v>a /2016. (V.  .) önkormányzati rendelethez</v>
      </c>
    </row>
    <row r="3" spans="1:7" s="130" customFormat="1" ht="15" customHeight="1" x14ac:dyDescent="0.25">
      <c r="A3" s="131"/>
      <c r="B3" s="131"/>
      <c r="C3" s="131"/>
      <c r="D3" s="131"/>
      <c r="E3" s="131"/>
      <c r="F3" s="126"/>
    </row>
    <row r="4" spans="1:7" s="130" customFormat="1" ht="15" customHeight="1" x14ac:dyDescent="0.25">
      <c r="A4" s="875" t="s">
        <v>853</v>
      </c>
      <c r="B4" s="875"/>
      <c r="C4" s="875"/>
      <c r="D4" s="875"/>
      <c r="E4" s="875"/>
      <c r="F4" s="875"/>
    </row>
    <row r="5" spans="1:7" s="130" customFormat="1" ht="15" customHeight="1" x14ac:dyDescent="0.35">
      <c r="A5" s="132"/>
      <c r="B5" s="132"/>
      <c r="C5" s="132"/>
      <c r="D5" s="132"/>
    </row>
    <row r="6" spans="1:7" ht="15" customHeight="1" thickBot="1" x14ac:dyDescent="0.3">
      <c r="F6" s="524" t="s">
        <v>179</v>
      </c>
    </row>
    <row r="7" spans="1:7" ht="27" customHeight="1" thickTop="1" x14ac:dyDescent="0.25">
      <c r="A7" s="31" t="s">
        <v>182</v>
      </c>
      <c r="B7" s="32" t="s">
        <v>157</v>
      </c>
      <c r="C7" s="32" t="s">
        <v>176</v>
      </c>
      <c r="D7" s="32" t="s">
        <v>177</v>
      </c>
      <c r="E7" s="32" t="s">
        <v>178</v>
      </c>
      <c r="F7" s="33" t="s">
        <v>181</v>
      </c>
      <c r="G7" s="136"/>
    </row>
    <row r="8" spans="1:7" ht="15" customHeight="1" thickBot="1" x14ac:dyDescent="0.3">
      <c r="A8" s="48" t="s">
        <v>665</v>
      </c>
      <c r="B8" s="49" t="s">
        <v>666</v>
      </c>
      <c r="C8" s="49" t="s">
        <v>667</v>
      </c>
      <c r="D8" s="49" t="s">
        <v>668</v>
      </c>
      <c r="E8" s="49" t="s">
        <v>669</v>
      </c>
      <c r="F8" s="50" t="s">
        <v>670</v>
      </c>
      <c r="G8" s="136"/>
    </row>
    <row r="9" spans="1:7" ht="15" customHeight="1" thickTop="1" x14ac:dyDescent="0.25">
      <c r="A9" s="29" t="s">
        <v>72</v>
      </c>
      <c r="B9" s="325" t="s">
        <v>401</v>
      </c>
      <c r="C9" s="326">
        <v>10314</v>
      </c>
      <c r="D9" s="326">
        <v>9763</v>
      </c>
      <c r="E9" s="137">
        <v>9763</v>
      </c>
      <c r="F9" s="142">
        <f t="shared" ref="F9:F15" si="0">E9/D9</f>
        <v>1</v>
      </c>
      <c r="G9" s="130"/>
    </row>
    <row r="10" spans="1:7" ht="15" customHeight="1" x14ac:dyDescent="0.25">
      <c r="A10" s="21" t="s">
        <v>73</v>
      </c>
      <c r="B10" s="325" t="s">
        <v>96</v>
      </c>
      <c r="C10" s="326">
        <v>80</v>
      </c>
      <c r="D10" s="326">
        <v>80</v>
      </c>
      <c r="E10" s="137">
        <v>77</v>
      </c>
      <c r="F10" s="142">
        <f t="shared" si="0"/>
        <v>0.96250000000000002</v>
      </c>
      <c r="G10" s="130"/>
    </row>
    <row r="11" spans="1:7" ht="15" customHeight="1" x14ac:dyDescent="0.25">
      <c r="A11" s="21" t="s">
        <v>74</v>
      </c>
      <c r="B11" s="325" t="s">
        <v>97</v>
      </c>
      <c r="C11" s="326">
        <v>805</v>
      </c>
      <c r="D11" s="326">
        <v>805</v>
      </c>
      <c r="E11" s="137">
        <v>802</v>
      </c>
      <c r="F11" s="142">
        <f t="shared" si="0"/>
        <v>0.99627329192546588</v>
      </c>
      <c r="G11" s="130"/>
    </row>
    <row r="12" spans="1:7" ht="15" customHeight="1" x14ac:dyDescent="0.25">
      <c r="A12" s="21" t="s">
        <v>75</v>
      </c>
      <c r="B12" s="325" t="s">
        <v>402</v>
      </c>
      <c r="C12" s="326">
        <v>500</v>
      </c>
      <c r="D12" s="326">
        <v>500</v>
      </c>
      <c r="E12" s="137">
        <v>475</v>
      </c>
      <c r="F12" s="142">
        <f t="shared" si="0"/>
        <v>0.95</v>
      </c>
      <c r="G12" s="130"/>
    </row>
    <row r="13" spans="1:7" ht="15" customHeight="1" x14ac:dyDescent="0.25">
      <c r="A13" s="21" t="s">
        <v>76</v>
      </c>
      <c r="B13" s="325" t="s">
        <v>403</v>
      </c>
      <c r="C13" s="326">
        <v>222</v>
      </c>
      <c r="D13" s="326">
        <v>209</v>
      </c>
      <c r="E13" s="137">
        <v>209</v>
      </c>
      <c r="F13" s="142">
        <f t="shared" si="0"/>
        <v>1</v>
      </c>
      <c r="G13" s="130"/>
    </row>
    <row r="14" spans="1:7" ht="15" customHeight="1" x14ac:dyDescent="0.25">
      <c r="A14" s="21" t="s">
        <v>77</v>
      </c>
      <c r="B14" s="327" t="s">
        <v>98</v>
      </c>
      <c r="C14" s="328">
        <v>590</v>
      </c>
      <c r="D14" s="329">
        <v>610</v>
      </c>
      <c r="E14" s="330">
        <v>609</v>
      </c>
      <c r="F14" s="331">
        <f t="shared" si="0"/>
        <v>0.99836065573770494</v>
      </c>
      <c r="G14" s="130"/>
    </row>
    <row r="15" spans="1:7" ht="24" x14ac:dyDescent="0.25">
      <c r="A15" s="740" t="s">
        <v>78</v>
      </c>
      <c r="B15" s="741" t="s">
        <v>860</v>
      </c>
      <c r="C15" s="742">
        <f>SUM(C9:C14)</f>
        <v>12511</v>
      </c>
      <c r="D15" s="743">
        <f>SUM(D9:D14)</f>
        <v>11967</v>
      </c>
      <c r="E15" s="744">
        <f>SUM(E9:E14)</f>
        <v>11935</v>
      </c>
      <c r="F15" s="745">
        <f t="shared" si="0"/>
        <v>0.99732597977772208</v>
      </c>
      <c r="G15" s="130"/>
    </row>
    <row r="16" spans="1:7" ht="7.5" customHeight="1" x14ac:dyDescent="0.25">
      <c r="A16" s="333"/>
      <c r="B16" s="334"/>
      <c r="C16" s="332"/>
      <c r="D16" s="332"/>
      <c r="E16" s="332"/>
      <c r="F16" s="335"/>
      <c r="G16" s="130"/>
    </row>
    <row r="17" spans="1:7" ht="15" customHeight="1" x14ac:dyDescent="0.25">
      <c r="A17" s="721" t="s">
        <v>79</v>
      </c>
      <c r="B17" s="336" t="s">
        <v>99</v>
      </c>
      <c r="C17" s="326">
        <v>80</v>
      </c>
      <c r="D17" s="326">
        <v>80</v>
      </c>
      <c r="E17" s="137">
        <v>80</v>
      </c>
      <c r="F17" s="142">
        <f t="shared" ref="F17:F23" si="1">E17/D17</f>
        <v>1</v>
      </c>
      <c r="G17" s="130"/>
    </row>
    <row r="18" spans="1:7" ht="15" customHeight="1" x14ac:dyDescent="0.25">
      <c r="A18" s="721" t="s">
        <v>80</v>
      </c>
      <c r="B18" s="325" t="s">
        <v>405</v>
      </c>
      <c r="C18" s="326">
        <v>3200</v>
      </c>
      <c r="D18" s="326">
        <v>3200</v>
      </c>
      <c r="E18" s="137">
        <v>3200</v>
      </c>
      <c r="F18" s="142">
        <f t="shared" si="1"/>
        <v>1</v>
      </c>
      <c r="G18" s="130"/>
    </row>
    <row r="19" spans="1:7" ht="15" customHeight="1" x14ac:dyDescent="0.25">
      <c r="A19" s="721" t="s">
        <v>81</v>
      </c>
      <c r="B19" s="325" t="s">
        <v>406</v>
      </c>
      <c r="C19" s="326">
        <v>100</v>
      </c>
      <c r="D19" s="326">
        <v>200</v>
      </c>
      <c r="E19" s="137">
        <v>200</v>
      </c>
      <c r="F19" s="142">
        <f t="shared" si="1"/>
        <v>1</v>
      </c>
      <c r="G19" s="130"/>
    </row>
    <row r="20" spans="1:7" ht="15" customHeight="1" x14ac:dyDescent="0.25">
      <c r="A20" s="721" t="s">
        <v>159</v>
      </c>
      <c r="B20" s="325" t="s">
        <v>100</v>
      </c>
      <c r="C20" s="326">
        <v>2031</v>
      </c>
      <c r="D20" s="326">
        <v>2261</v>
      </c>
      <c r="E20" s="137">
        <v>2260</v>
      </c>
      <c r="F20" s="142">
        <f t="shared" si="1"/>
        <v>0.99955771782397174</v>
      </c>
      <c r="G20" s="130"/>
    </row>
    <row r="21" spans="1:7" ht="15" customHeight="1" x14ac:dyDescent="0.25">
      <c r="A21" s="721" t="s">
        <v>82</v>
      </c>
      <c r="B21" s="325" t="s">
        <v>407</v>
      </c>
      <c r="C21" s="326">
        <v>300</v>
      </c>
      <c r="D21" s="326">
        <v>300</v>
      </c>
      <c r="E21" s="137">
        <v>300</v>
      </c>
      <c r="F21" s="142">
        <f t="shared" si="1"/>
        <v>1</v>
      </c>
      <c r="G21" s="130"/>
    </row>
    <row r="22" spans="1:7" ht="15" customHeight="1" x14ac:dyDescent="0.25">
      <c r="A22" s="721" t="s">
        <v>160</v>
      </c>
      <c r="B22" s="325" t="s">
        <v>408</v>
      </c>
      <c r="C22" s="326">
        <v>100</v>
      </c>
      <c r="D22" s="326">
        <v>200</v>
      </c>
      <c r="E22" s="137">
        <v>200</v>
      </c>
      <c r="F22" s="142">
        <f t="shared" si="1"/>
        <v>1</v>
      </c>
    </row>
    <row r="23" spans="1:7" ht="15" customHeight="1" x14ac:dyDescent="0.25">
      <c r="A23" s="721" t="s">
        <v>161</v>
      </c>
      <c r="B23" s="720" t="s">
        <v>859</v>
      </c>
      <c r="C23" s="329">
        <v>100</v>
      </c>
      <c r="D23" s="329">
        <v>100</v>
      </c>
      <c r="E23" s="137">
        <v>100</v>
      </c>
      <c r="F23" s="142">
        <f t="shared" si="1"/>
        <v>1</v>
      </c>
    </row>
    <row r="24" spans="1:7" ht="23" x14ac:dyDescent="0.25">
      <c r="A24" s="721" t="s">
        <v>162</v>
      </c>
      <c r="B24" s="337" t="s">
        <v>101</v>
      </c>
      <c r="C24" s="338">
        <v>100</v>
      </c>
      <c r="D24" s="338">
        <v>0</v>
      </c>
      <c r="E24" s="137">
        <v>0</v>
      </c>
      <c r="F24" s="142"/>
    </row>
    <row r="25" spans="1:7" ht="15" customHeight="1" x14ac:dyDescent="0.25">
      <c r="A25" s="721" t="s">
        <v>83</v>
      </c>
      <c r="B25" s="723" t="s">
        <v>858</v>
      </c>
      <c r="C25" s="724">
        <v>0</v>
      </c>
      <c r="D25" s="724">
        <v>200</v>
      </c>
      <c r="E25" s="346">
        <v>200</v>
      </c>
      <c r="F25" s="347">
        <f>E25/D25</f>
        <v>1</v>
      </c>
    </row>
    <row r="26" spans="1:7" ht="15" customHeight="1" x14ac:dyDescent="0.25">
      <c r="A26" s="721" t="s">
        <v>163</v>
      </c>
      <c r="B26" s="337" t="s">
        <v>102</v>
      </c>
      <c r="C26" s="722">
        <v>100</v>
      </c>
      <c r="D26" s="338">
        <v>100</v>
      </c>
      <c r="E26" s="340">
        <v>73</v>
      </c>
      <c r="F26" s="341">
        <f>E26/D26</f>
        <v>0.73</v>
      </c>
    </row>
    <row r="27" spans="1:7" ht="36" x14ac:dyDescent="0.25">
      <c r="A27" s="746">
        <v>18</v>
      </c>
      <c r="B27" s="747" t="s">
        <v>861</v>
      </c>
      <c r="C27" s="748">
        <f>SUM(C17:C26)</f>
        <v>6111</v>
      </c>
      <c r="D27" s="749">
        <f>SUM(D17:D26)</f>
        <v>6641</v>
      </c>
      <c r="E27" s="748">
        <f>SUM(E17:E26)</f>
        <v>6613</v>
      </c>
      <c r="F27" s="750">
        <f>E27/D27</f>
        <v>0.99578376750489384</v>
      </c>
    </row>
    <row r="28" spans="1:7" ht="9" customHeight="1" x14ac:dyDescent="0.25">
      <c r="A28" s="333"/>
      <c r="B28" s="343"/>
      <c r="C28" s="344"/>
      <c r="D28" s="345"/>
      <c r="E28" s="344"/>
      <c r="F28" s="342"/>
    </row>
    <row r="29" spans="1:7" ht="15" customHeight="1" x14ac:dyDescent="0.25">
      <c r="A29" s="29">
        <v>19</v>
      </c>
      <c r="B29" s="325" t="s">
        <v>409</v>
      </c>
      <c r="C29" s="326">
        <v>1820</v>
      </c>
      <c r="D29" s="326">
        <v>0</v>
      </c>
      <c r="E29" s="145">
        <v>0</v>
      </c>
      <c r="F29" s="144"/>
    </row>
    <row r="30" spans="1:7" ht="15" customHeight="1" x14ac:dyDescent="0.25">
      <c r="A30" s="111">
        <v>20</v>
      </c>
      <c r="B30" s="337" t="s">
        <v>410</v>
      </c>
      <c r="C30" s="338"/>
      <c r="D30" s="339">
        <v>12663</v>
      </c>
      <c r="E30" s="346">
        <v>12663</v>
      </c>
      <c r="F30" s="347">
        <f>E30/D30</f>
        <v>1</v>
      </c>
    </row>
    <row r="31" spans="1:7" ht="36.5" thickBot="1" x14ac:dyDescent="0.3">
      <c r="A31" s="725">
        <v>21</v>
      </c>
      <c r="B31" s="751" t="s">
        <v>862</v>
      </c>
      <c r="C31" s="726">
        <f>SUM(C29)</f>
        <v>1820</v>
      </c>
      <c r="D31" s="752">
        <f>SUM(D29:D30)</f>
        <v>12663</v>
      </c>
      <c r="E31" s="726">
        <f>SUM(E29:E30)</f>
        <v>12663</v>
      </c>
      <c r="F31" s="727">
        <f>E31/D31</f>
        <v>1</v>
      </c>
    </row>
    <row r="32" spans="1:7" ht="13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ColWidth="9.09765625" defaultRowHeight="12.5" x14ac:dyDescent="0.25"/>
  <cols>
    <col min="1" max="1" width="5.69921875" style="133" customWidth="1"/>
    <col min="2" max="2" width="36.69921875" style="133" customWidth="1"/>
    <col min="3" max="4" width="10.69921875" style="133" customWidth="1"/>
    <col min="5" max="6" width="10.69921875" style="134" customWidth="1"/>
    <col min="7" max="16384" width="9.09765625" style="134"/>
  </cols>
  <sheetData>
    <row r="1" spans="1:7" s="130" customFormat="1" ht="15" customHeight="1" x14ac:dyDescent="0.35">
      <c r="A1" s="138"/>
      <c r="B1" s="138"/>
      <c r="C1" s="138"/>
      <c r="D1" s="138"/>
      <c r="E1" s="138"/>
      <c r="F1" s="126" t="s">
        <v>697</v>
      </c>
    </row>
    <row r="2" spans="1:7" s="130" customFormat="1" ht="15" customHeight="1" x14ac:dyDescent="0.25">
      <c r="A2" s="131"/>
      <c r="B2" s="131"/>
      <c r="C2" s="131"/>
      <c r="D2" s="131"/>
      <c r="E2" s="131"/>
      <c r="F2" s="126" t="str">
        <f>'1.a sz. mellélet'!E2</f>
        <v>a /2016. (V.  .) önkormányzati rendelethez</v>
      </c>
    </row>
    <row r="3" spans="1:7" s="130" customFormat="1" ht="15" customHeight="1" x14ac:dyDescent="0.25">
      <c r="A3" s="131"/>
      <c r="B3" s="131"/>
      <c r="C3" s="131"/>
      <c r="D3" s="131"/>
      <c r="E3" s="131"/>
      <c r="F3" s="126"/>
    </row>
    <row r="4" spans="1:7" s="130" customFormat="1" ht="15" customHeight="1" x14ac:dyDescent="0.25">
      <c r="A4" s="875" t="s">
        <v>854</v>
      </c>
      <c r="B4" s="875"/>
      <c r="C4" s="875"/>
      <c r="D4" s="875"/>
      <c r="E4" s="875"/>
      <c r="F4" s="875"/>
    </row>
    <row r="5" spans="1:7" s="130" customFormat="1" ht="15" customHeight="1" x14ac:dyDescent="0.35">
      <c r="A5" s="132"/>
      <c r="B5" s="132"/>
      <c r="C5" s="132"/>
      <c r="D5" s="132"/>
    </row>
    <row r="6" spans="1:7" ht="15" customHeight="1" thickBot="1" x14ac:dyDescent="0.3">
      <c r="F6" s="135" t="s">
        <v>179</v>
      </c>
    </row>
    <row r="7" spans="1:7" ht="27" customHeight="1" thickTop="1" x14ac:dyDescent="0.25">
      <c r="A7" s="31" t="s">
        <v>182</v>
      </c>
      <c r="B7" s="32" t="s">
        <v>157</v>
      </c>
      <c r="C7" s="32" t="s">
        <v>176</v>
      </c>
      <c r="D7" s="32" t="s">
        <v>177</v>
      </c>
      <c r="E7" s="32" t="s">
        <v>178</v>
      </c>
      <c r="F7" s="33" t="s">
        <v>181</v>
      </c>
      <c r="G7" s="136"/>
    </row>
    <row r="8" spans="1:7" ht="15" customHeight="1" thickBot="1" x14ac:dyDescent="0.3">
      <c r="A8" s="48" t="s">
        <v>665</v>
      </c>
      <c r="B8" s="49" t="s">
        <v>690</v>
      </c>
      <c r="C8" s="49" t="s">
        <v>667</v>
      </c>
      <c r="D8" s="49" t="s">
        <v>668</v>
      </c>
      <c r="E8" s="49" t="s">
        <v>669</v>
      </c>
      <c r="F8" s="50" t="s">
        <v>670</v>
      </c>
      <c r="G8" s="136"/>
    </row>
    <row r="9" spans="1:7" ht="15" customHeight="1" thickTop="1" x14ac:dyDescent="0.25">
      <c r="A9" s="737" t="s">
        <v>72</v>
      </c>
      <c r="B9" s="325" t="s">
        <v>405</v>
      </c>
      <c r="C9" s="338">
        <v>1270</v>
      </c>
      <c r="D9" s="338">
        <v>1270</v>
      </c>
      <c r="E9" s="137">
        <v>1270</v>
      </c>
      <c r="F9" s="142">
        <f>E9/D9</f>
        <v>1</v>
      </c>
    </row>
    <row r="10" spans="1:7" ht="15" customHeight="1" thickBot="1" x14ac:dyDescent="0.3">
      <c r="A10" s="738" t="s">
        <v>73</v>
      </c>
      <c r="B10" s="732" t="s">
        <v>100</v>
      </c>
      <c r="C10" s="733">
        <v>2648</v>
      </c>
      <c r="D10" s="734">
        <v>4333</v>
      </c>
      <c r="E10" s="735">
        <v>4333</v>
      </c>
      <c r="F10" s="736">
        <f>E10/D10</f>
        <v>1</v>
      </c>
    </row>
    <row r="11" spans="1:7" ht="25" thickTop="1" thickBot="1" x14ac:dyDescent="0.3">
      <c r="A11" s="739" t="s">
        <v>74</v>
      </c>
      <c r="B11" s="728" t="s">
        <v>698</v>
      </c>
      <c r="C11" s="729">
        <f>SUM(C9:C10)</f>
        <v>3918</v>
      </c>
      <c r="D11" s="730">
        <f>SUM(D9:D10)</f>
        <v>5603</v>
      </c>
      <c r="E11" s="729">
        <f>SUM(E9:E10)</f>
        <v>5603</v>
      </c>
      <c r="F11" s="731">
        <f>E11/D11</f>
        <v>1</v>
      </c>
    </row>
    <row r="12" spans="1:7" ht="13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E28"/>
  <sheetViews>
    <sheetView zoomScaleNormal="100" workbookViewId="0"/>
  </sheetViews>
  <sheetFormatPr defaultRowHeight="13" x14ac:dyDescent="0.35"/>
  <cols>
    <col min="1" max="1" width="5.69921875" style="9" customWidth="1"/>
    <col min="2" max="2" width="60.69921875" style="9" customWidth="1"/>
    <col min="3" max="3" width="15.69921875" style="9" customWidth="1"/>
    <col min="5" max="6" width="10" bestFit="1" customWidth="1"/>
  </cols>
  <sheetData>
    <row r="1" spans="1:3" s="1" customFormat="1" ht="15" customHeight="1" x14ac:dyDescent="0.35">
      <c r="A1" s="4"/>
      <c r="B1" s="4"/>
      <c r="C1" s="5" t="s">
        <v>703</v>
      </c>
    </row>
    <row r="2" spans="1:3" s="1" customFormat="1" ht="15" customHeight="1" x14ac:dyDescent="0.35">
      <c r="A2" s="4"/>
      <c r="B2" s="4"/>
      <c r="C2" s="5" t="str">
        <f>'1.d sz. melléklet'!F2</f>
        <v>a /2016. (V.  .) önkormányzati rendelethez</v>
      </c>
    </row>
    <row r="3" spans="1:3" s="1" customFormat="1" ht="15" customHeight="1" x14ac:dyDescent="0.35">
      <c r="A3" s="8"/>
      <c r="B3" s="8"/>
      <c r="C3" s="8"/>
    </row>
    <row r="4" spans="1:3" s="1" customFormat="1" ht="15" customHeight="1" x14ac:dyDescent="0.35">
      <c r="A4" s="853" t="s">
        <v>855</v>
      </c>
      <c r="B4" s="853"/>
      <c r="C4" s="853"/>
    </row>
    <row r="5" spans="1:3" s="1" customFormat="1" ht="15" customHeight="1" thickBot="1" x14ac:dyDescent="0.4">
      <c r="A5" s="10"/>
      <c r="B5" s="10"/>
      <c r="C5" s="5" t="s">
        <v>179</v>
      </c>
    </row>
    <row r="6" spans="1:3" s="1" customFormat="1" ht="23.5" thickTop="1" x14ac:dyDescent="0.35">
      <c r="A6" s="31" t="s">
        <v>182</v>
      </c>
      <c r="B6" s="32" t="s">
        <v>157</v>
      </c>
      <c r="C6" s="33" t="s">
        <v>52</v>
      </c>
    </row>
    <row r="7" spans="1:3" s="1" customFormat="1" ht="15" customHeight="1" thickBot="1" x14ac:dyDescent="0.4">
      <c r="A7" s="48" t="s">
        <v>665</v>
      </c>
      <c r="B7" s="49" t="s">
        <v>690</v>
      </c>
      <c r="C7" s="50" t="s">
        <v>667</v>
      </c>
    </row>
    <row r="8" spans="1:3" s="1" customFormat="1" ht="15" customHeight="1" thickTop="1" x14ac:dyDescent="0.35">
      <c r="A8" s="879" t="s">
        <v>53</v>
      </c>
      <c r="B8" s="880"/>
      <c r="C8" s="881"/>
    </row>
    <row r="9" spans="1:3" s="1" customFormat="1" ht="23" x14ac:dyDescent="0.35">
      <c r="A9" s="22" t="s">
        <v>72</v>
      </c>
      <c r="B9" s="23" t="s">
        <v>54</v>
      </c>
      <c r="C9" s="52">
        <v>175314</v>
      </c>
    </row>
    <row r="10" spans="1:3" s="1" customFormat="1" ht="15" customHeight="1" x14ac:dyDescent="0.35">
      <c r="A10" s="22" t="s">
        <v>73</v>
      </c>
      <c r="B10" s="23" t="s">
        <v>55</v>
      </c>
      <c r="C10" s="52">
        <v>0</v>
      </c>
    </row>
    <row r="11" spans="1:3" s="1" customFormat="1" ht="15" customHeight="1" x14ac:dyDescent="0.35">
      <c r="A11" s="22" t="s">
        <v>74</v>
      </c>
      <c r="B11" s="23" t="s">
        <v>56</v>
      </c>
      <c r="C11" s="52">
        <v>13</v>
      </c>
    </row>
    <row r="12" spans="1:3" s="1" customFormat="1" ht="15" customHeight="1" x14ac:dyDescent="0.35">
      <c r="A12" s="22" t="s">
        <v>75</v>
      </c>
      <c r="B12" s="23" t="s">
        <v>57</v>
      </c>
      <c r="C12" s="52">
        <v>0</v>
      </c>
    </row>
    <row r="13" spans="1:3" s="1" customFormat="1" ht="15" customHeight="1" x14ac:dyDescent="0.35">
      <c r="A13" s="34" t="s">
        <v>76</v>
      </c>
      <c r="B13" s="35" t="s">
        <v>58</v>
      </c>
      <c r="C13" s="85">
        <f>SUM(C9:C12)</f>
        <v>175327</v>
      </c>
    </row>
    <row r="14" spans="1:3" s="1" customFormat="1" ht="15" customHeight="1" x14ac:dyDescent="0.35">
      <c r="A14" s="34" t="s">
        <v>77</v>
      </c>
      <c r="B14" s="35" t="s">
        <v>894</v>
      </c>
      <c r="C14" s="85">
        <f>'5.sz. melléklet'!E67+'5.sz. melléklet'!E70</f>
        <v>282782</v>
      </c>
    </row>
    <row r="15" spans="1:3" s="1" customFormat="1" ht="15" customHeight="1" x14ac:dyDescent="0.35">
      <c r="A15" s="34" t="s">
        <v>78</v>
      </c>
      <c r="B15" s="35" t="s">
        <v>700</v>
      </c>
      <c r="C15" s="85">
        <f>0-'6.sz. melléklet'!E84</f>
        <v>-241506</v>
      </c>
    </row>
    <row r="16" spans="1:3" s="209" customFormat="1" ht="15" customHeight="1" x14ac:dyDescent="0.35">
      <c r="A16" s="22" t="s">
        <v>79</v>
      </c>
      <c r="B16" s="23" t="s">
        <v>895</v>
      </c>
      <c r="C16" s="52">
        <v>-115</v>
      </c>
    </row>
    <row r="17" spans="1:5" s="209" customFormat="1" ht="15" customHeight="1" x14ac:dyDescent="0.35">
      <c r="A17" s="22" t="s">
        <v>80</v>
      </c>
      <c r="B17" s="754" t="s">
        <v>886</v>
      </c>
      <c r="C17" s="52">
        <v>184</v>
      </c>
    </row>
    <row r="18" spans="1:5" s="209" customFormat="1" ht="23" x14ac:dyDescent="0.35">
      <c r="A18" s="753">
        <v>10</v>
      </c>
      <c r="B18" s="754" t="s">
        <v>887</v>
      </c>
      <c r="C18" s="52">
        <v>1061</v>
      </c>
    </row>
    <row r="19" spans="1:5" s="209" customFormat="1" ht="15" customHeight="1" x14ac:dyDescent="0.35">
      <c r="A19" s="22">
        <v>11</v>
      </c>
      <c r="B19" s="23" t="s">
        <v>863</v>
      </c>
      <c r="C19" s="52">
        <v>-260</v>
      </c>
    </row>
    <row r="20" spans="1:5" s="209" customFormat="1" ht="15" customHeight="1" x14ac:dyDescent="0.35">
      <c r="A20" s="22">
        <v>12</v>
      </c>
      <c r="B20" s="23" t="s">
        <v>699</v>
      </c>
      <c r="C20" s="52">
        <v>161</v>
      </c>
    </row>
    <row r="21" spans="1:5" s="1" customFormat="1" ht="15" customHeight="1" x14ac:dyDescent="0.35">
      <c r="A21" s="34" t="s">
        <v>82</v>
      </c>
      <c r="B21" s="35" t="s">
        <v>702</v>
      </c>
      <c r="C21" s="85">
        <f>SUM(C16:C20)</f>
        <v>1031</v>
      </c>
      <c r="E21" s="51"/>
    </row>
    <row r="22" spans="1:5" s="1" customFormat="1" ht="15" customHeight="1" x14ac:dyDescent="0.35">
      <c r="A22" s="882" t="s">
        <v>59</v>
      </c>
      <c r="B22" s="883"/>
      <c r="C22" s="884"/>
    </row>
    <row r="23" spans="1:5" s="1" customFormat="1" ht="23" x14ac:dyDescent="0.35">
      <c r="A23" s="22">
        <v>13</v>
      </c>
      <c r="B23" s="23" t="s">
        <v>54</v>
      </c>
      <c r="C23" s="52">
        <v>217607</v>
      </c>
    </row>
    <row r="24" spans="1:5" s="1" customFormat="1" ht="15" customHeight="1" x14ac:dyDescent="0.35">
      <c r="A24" s="22">
        <v>14</v>
      </c>
      <c r="B24" s="23" t="s">
        <v>55</v>
      </c>
      <c r="C24" s="52">
        <v>0</v>
      </c>
    </row>
    <row r="25" spans="1:5" s="1" customFormat="1" ht="15" customHeight="1" x14ac:dyDescent="0.35">
      <c r="A25" s="22">
        <v>15</v>
      </c>
      <c r="B25" s="23" t="s">
        <v>56</v>
      </c>
      <c r="C25" s="52">
        <v>27</v>
      </c>
    </row>
    <row r="26" spans="1:5" s="1" customFormat="1" ht="15" customHeight="1" x14ac:dyDescent="0.35">
      <c r="A26" s="22">
        <v>16</v>
      </c>
      <c r="B26" s="23" t="s">
        <v>57</v>
      </c>
      <c r="C26" s="52">
        <v>0</v>
      </c>
    </row>
    <row r="27" spans="1:5" s="1" customFormat="1" ht="15" customHeight="1" thickBot="1" x14ac:dyDescent="0.4">
      <c r="A27" s="86">
        <v>17</v>
      </c>
      <c r="B27" s="87" t="s">
        <v>701</v>
      </c>
      <c r="C27" s="88">
        <f>SUM(C23:C26)</f>
        <v>217634</v>
      </c>
      <c r="D27" s="51"/>
      <c r="E27" s="51"/>
    </row>
    <row r="28" spans="1:5" s="1" customFormat="1" ht="15" customHeight="1" thickTop="1" x14ac:dyDescent="0.35">
      <c r="A28" s="8"/>
      <c r="B28" s="8"/>
      <c r="C28" s="8"/>
    </row>
  </sheetData>
  <mergeCells count="3">
    <mergeCell ref="A4:C4"/>
    <mergeCell ref="A8:C8"/>
    <mergeCell ref="A22:C22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4"/>
  <sheetViews>
    <sheetView zoomScaleNormal="100" workbookViewId="0"/>
  </sheetViews>
  <sheetFormatPr defaultRowHeight="13" x14ac:dyDescent="0.35"/>
  <cols>
    <col min="1" max="1" width="4.69921875" style="9" customWidth="1"/>
    <col min="2" max="2" width="32.69921875" style="9" customWidth="1"/>
    <col min="3" max="7" width="10.69921875" style="9" customWidth="1"/>
  </cols>
  <sheetData>
    <row r="1" spans="1:12" s="1" customFormat="1" ht="15" customHeight="1" x14ac:dyDescent="0.35">
      <c r="A1" s="4"/>
      <c r="B1" s="4"/>
      <c r="C1" s="4"/>
      <c r="D1" s="4"/>
      <c r="E1" s="4"/>
      <c r="F1" s="4"/>
      <c r="G1" s="5" t="s">
        <v>704</v>
      </c>
      <c r="H1" s="8"/>
      <c r="I1" s="8"/>
      <c r="J1" s="8"/>
      <c r="K1" s="8"/>
      <c r="L1" s="8"/>
    </row>
    <row r="2" spans="1:12" s="1" customFormat="1" ht="15" customHeight="1" x14ac:dyDescent="0.35">
      <c r="A2" s="4"/>
      <c r="B2" s="4"/>
      <c r="C2" s="4"/>
      <c r="D2" s="4"/>
      <c r="E2" s="4"/>
      <c r="F2" s="4"/>
      <c r="G2" s="5" t="str">
        <f>'1.d sz. melléklet'!F2</f>
        <v>a /2016. (V.  .) önkormányzati rendelethez</v>
      </c>
      <c r="H2" s="8"/>
      <c r="I2" s="8"/>
      <c r="J2" s="8"/>
      <c r="K2" s="8"/>
      <c r="L2" s="8"/>
    </row>
    <row r="3" spans="1:12" s="1" customFormat="1" ht="1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35">
      <c r="A4" s="853" t="s">
        <v>795</v>
      </c>
      <c r="B4" s="853"/>
      <c r="C4" s="853"/>
      <c r="D4" s="853"/>
      <c r="E4" s="853"/>
      <c r="F4" s="853"/>
      <c r="G4" s="853"/>
      <c r="H4" s="8"/>
      <c r="I4" s="8"/>
      <c r="J4" s="8"/>
      <c r="K4" s="8"/>
      <c r="L4" s="8"/>
    </row>
    <row r="5" spans="1:12" s="1" customFormat="1" ht="15" customHeight="1" thickBot="1" x14ac:dyDescent="0.4">
      <c r="A5" s="10"/>
      <c r="B5" s="10"/>
      <c r="C5" s="10"/>
      <c r="D5" s="10"/>
      <c r="E5" s="10"/>
      <c r="F5" s="10"/>
      <c r="G5" s="5" t="s">
        <v>179</v>
      </c>
      <c r="H5" s="8"/>
      <c r="I5" s="8"/>
      <c r="J5" s="8"/>
      <c r="K5" s="8"/>
      <c r="L5" s="8"/>
    </row>
    <row r="6" spans="1:12" s="1" customFormat="1" ht="58" thickTop="1" x14ac:dyDescent="0.35">
      <c r="A6" s="31" t="s">
        <v>182</v>
      </c>
      <c r="B6" s="32" t="s">
        <v>157</v>
      </c>
      <c r="C6" s="32" t="s">
        <v>64</v>
      </c>
      <c r="D6" s="32" t="s">
        <v>65</v>
      </c>
      <c r="E6" s="32" t="s">
        <v>196</v>
      </c>
      <c r="F6" s="32" t="s">
        <v>197</v>
      </c>
      <c r="G6" s="33" t="s">
        <v>705</v>
      </c>
    </row>
    <row r="7" spans="1:12" s="1" customFormat="1" ht="15" customHeight="1" thickBot="1" x14ac:dyDescent="0.4">
      <c r="A7" s="48" t="s">
        <v>665</v>
      </c>
      <c r="B7" s="49" t="s">
        <v>666</v>
      </c>
      <c r="C7" s="49" t="s">
        <v>667</v>
      </c>
      <c r="D7" s="49" t="s">
        <v>668</v>
      </c>
      <c r="E7" s="49" t="s">
        <v>669</v>
      </c>
      <c r="F7" s="49" t="s">
        <v>670</v>
      </c>
      <c r="G7" s="50" t="s">
        <v>671</v>
      </c>
    </row>
    <row r="8" spans="1:12" s="1" customFormat="1" ht="23.5" thickTop="1" x14ac:dyDescent="0.35">
      <c r="A8" s="89" t="s">
        <v>72</v>
      </c>
      <c r="B8" s="90" t="s">
        <v>198</v>
      </c>
      <c r="C8" s="91">
        <v>6246</v>
      </c>
      <c r="D8" s="91">
        <v>1811765</v>
      </c>
      <c r="E8" s="91">
        <v>78358</v>
      </c>
      <c r="F8" s="91">
        <v>2911</v>
      </c>
      <c r="G8" s="92">
        <f>SUM(C8:F8)</f>
        <v>1899280</v>
      </c>
    </row>
    <row r="9" spans="1:12" s="1" customFormat="1" ht="23" x14ac:dyDescent="0.35">
      <c r="A9" s="22" t="s">
        <v>73</v>
      </c>
      <c r="B9" s="23" t="s">
        <v>199</v>
      </c>
      <c r="C9" s="24">
        <v>50</v>
      </c>
      <c r="D9" s="24">
        <v>0</v>
      </c>
      <c r="E9" s="24">
        <v>0</v>
      </c>
      <c r="F9" s="24">
        <v>607</v>
      </c>
      <c r="G9" s="52">
        <f>SUM(C9:F9)</f>
        <v>657</v>
      </c>
    </row>
    <row r="10" spans="1:12" s="1" customFormat="1" ht="15" customHeight="1" x14ac:dyDescent="0.35">
      <c r="A10" s="22" t="s">
        <v>74</v>
      </c>
      <c r="B10" s="23" t="s">
        <v>200</v>
      </c>
      <c r="C10" s="24">
        <v>0</v>
      </c>
      <c r="D10" s="24">
        <v>0</v>
      </c>
      <c r="E10" s="24">
        <v>0</v>
      </c>
      <c r="F10" s="24">
        <v>0</v>
      </c>
      <c r="G10" s="52">
        <f t="shared" ref="G10:G33" si="0">SUM(C10:F10)</f>
        <v>0</v>
      </c>
    </row>
    <row r="11" spans="1:12" s="1" customFormat="1" ht="15" customHeight="1" x14ac:dyDescent="0.35">
      <c r="A11" s="22" t="s">
        <v>75</v>
      </c>
      <c r="B11" s="23" t="s">
        <v>201</v>
      </c>
      <c r="C11" s="24">
        <v>0</v>
      </c>
      <c r="D11" s="24">
        <v>31756</v>
      </c>
      <c r="E11" s="24">
        <v>8329</v>
      </c>
      <c r="F11" s="24">
        <v>0</v>
      </c>
      <c r="G11" s="52">
        <f t="shared" si="0"/>
        <v>40085</v>
      </c>
    </row>
    <row r="12" spans="1:12" s="1" customFormat="1" ht="15" customHeight="1" x14ac:dyDescent="0.35">
      <c r="A12" s="22" t="s">
        <v>76</v>
      </c>
      <c r="B12" s="23" t="s">
        <v>202</v>
      </c>
      <c r="C12" s="24">
        <v>0</v>
      </c>
      <c r="D12" s="24">
        <v>5582</v>
      </c>
      <c r="E12" s="24">
        <v>0</v>
      </c>
      <c r="F12" s="24">
        <v>0</v>
      </c>
      <c r="G12" s="52">
        <f t="shared" si="0"/>
        <v>5582</v>
      </c>
    </row>
    <row r="13" spans="1:12" s="1" customFormat="1" ht="34.5" x14ac:dyDescent="0.35">
      <c r="A13" s="22" t="s">
        <v>77</v>
      </c>
      <c r="B13" s="23" t="s">
        <v>203</v>
      </c>
      <c r="C13" s="24">
        <v>0</v>
      </c>
      <c r="D13" s="24">
        <v>0</v>
      </c>
      <c r="E13" s="24">
        <v>0</v>
      </c>
      <c r="F13" s="24">
        <v>0</v>
      </c>
      <c r="G13" s="52">
        <f t="shared" si="0"/>
        <v>0</v>
      </c>
    </row>
    <row r="14" spans="1:12" s="1" customFormat="1" ht="15" customHeight="1" x14ac:dyDescent="0.35">
      <c r="A14" s="22" t="s">
        <v>78</v>
      </c>
      <c r="B14" s="23" t="s">
        <v>204</v>
      </c>
      <c r="C14" s="24">
        <v>0</v>
      </c>
      <c r="D14" s="24">
        <v>0</v>
      </c>
      <c r="E14" s="24">
        <v>0</v>
      </c>
      <c r="F14" s="24">
        <v>0</v>
      </c>
      <c r="G14" s="52">
        <f t="shared" si="0"/>
        <v>0</v>
      </c>
    </row>
    <row r="15" spans="1:12" s="1" customFormat="1" ht="15" customHeight="1" x14ac:dyDescent="0.35">
      <c r="A15" s="34" t="s">
        <v>79</v>
      </c>
      <c r="B15" s="35" t="s">
        <v>205</v>
      </c>
      <c r="C15" s="36">
        <f>SUM(C9:C14)</f>
        <v>50</v>
      </c>
      <c r="D15" s="36">
        <f t="shared" ref="D15:G15" si="1">SUM(D9:D14)</f>
        <v>37338</v>
      </c>
      <c r="E15" s="36">
        <f t="shared" si="1"/>
        <v>8329</v>
      </c>
      <c r="F15" s="36">
        <f t="shared" si="1"/>
        <v>607</v>
      </c>
      <c r="G15" s="85">
        <f t="shared" si="1"/>
        <v>46324</v>
      </c>
    </row>
    <row r="16" spans="1:12" s="1" customFormat="1" ht="15" customHeight="1" x14ac:dyDescent="0.35">
      <c r="A16" s="22" t="s">
        <v>80</v>
      </c>
      <c r="B16" s="23" t="s">
        <v>206</v>
      </c>
      <c r="C16" s="24">
        <v>0</v>
      </c>
      <c r="D16" s="24">
        <v>1200</v>
      </c>
      <c r="E16" s="24">
        <v>0</v>
      </c>
      <c r="F16" s="24">
        <v>0</v>
      </c>
      <c r="G16" s="52">
        <f t="shared" si="0"/>
        <v>1200</v>
      </c>
    </row>
    <row r="17" spans="1:7" s="1" customFormat="1" ht="15" customHeight="1" x14ac:dyDescent="0.35">
      <c r="A17" s="22" t="s">
        <v>81</v>
      </c>
      <c r="B17" s="23" t="s">
        <v>207</v>
      </c>
      <c r="C17" s="24">
        <v>0</v>
      </c>
      <c r="D17" s="24">
        <v>0</v>
      </c>
      <c r="E17" s="24">
        <v>530</v>
      </c>
      <c r="F17" s="24">
        <v>0</v>
      </c>
      <c r="G17" s="52">
        <f t="shared" si="0"/>
        <v>530</v>
      </c>
    </row>
    <row r="18" spans="1:7" s="1" customFormat="1" ht="15" customHeight="1" x14ac:dyDescent="0.35">
      <c r="A18" s="22" t="s">
        <v>159</v>
      </c>
      <c r="B18" s="23" t="s">
        <v>208</v>
      </c>
      <c r="C18" s="24">
        <v>0</v>
      </c>
      <c r="D18" s="24">
        <v>0</v>
      </c>
      <c r="E18" s="24">
        <v>0</v>
      </c>
      <c r="F18" s="24">
        <v>0</v>
      </c>
      <c r="G18" s="52">
        <f t="shared" si="0"/>
        <v>0</v>
      </c>
    </row>
    <row r="19" spans="1:7" s="1" customFormat="1" ht="34.5" x14ac:dyDescent="0.35">
      <c r="A19" s="22" t="s">
        <v>82</v>
      </c>
      <c r="B19" s="23" t="s">
        <v>209</v>
      </c>
      <c r="C19" s="24">
        <v>0</v>
      </c>
      <c r="D19" s="24">
        <v>0</v>
      </c>
      <c r="E19" s="24">
        <v>0</v>
      </c>
      <c r="F19" s="24">
        <v>0</v>
      </c>
      <c r="G19" s="52">
        <f t="shared" si="0"/>
        <v>0</v>
      </c>
    </row>
    <row r="20" spans="1:7" s="1" customFormat="1" ht="15" customHeight="1" x14ac:dyDescent="0.35">
      <c r="A20" s="22" t="s">
        <v>160</v>
      </c>
      <c r="B20" s="23" t="s">
        <v>210</v>
      </c>
      <c r="C20" s="24">
        <v>0</v>
      </c>
      <c r="D20" s="24">
        <v>0</v>
      </c>
      <c r="E20" s="24">
        <v>0</v>
      </c>
      <c r="F20" s="24">
        <v>0</v>
      </c>
      <c r="G20" s="52">
        <f t="shared" si="0"/>
        <v>0</v>
      </c>
    </row>
    <row r="21" spans="1:7" s="1" customFormat="1" ht="15" customHeight="1" x14ac:dyDescent="0.35">
      <c r="A21" s="34" t="s">
        <v>161</v>
      </c>
      <c r="B21" s="35" t="s">
        <v>211</v>
      </c>
      <c r="C21" s="36">
        <f>SUM(C16:C20)</f>
        <v>0</v>
      </c>
      <c r="D21" s="36">
        <f t="shared" ref="D21:F21" si="2">SUM(D16:D20)</f>
        <v>1200</v>
      </c>
      <c r="E21" s="36">
        <f t="shared" si="2"/>
        <v>530</v>
      </c>
      <c r="F21" s="36">
        <f t="shared" si="2"/>
        <v>0</v>
      </c>
      <c r="G21" s="85">
        <f t="shared" si="0"/>
        <v>1730</v>
      </c>
    </row>
    <row r="22" spans="1:7" s="1" customFormat="1" ht="15" customHeight="1" x14ac:dyDescent="0.35">
      <c r="A22" s="34" t="s">
        <v>162</v>
      </c>
      <c r="B22" s="35" t="s">
        <v>212</v>
      </c>
      <c r="C22" s="36">
        <f>C8+C15-C21</f>
        <v>6296</v>
      </c>
      <c r="D22" s="36">
        <f t="shared" ref="D22:F22" si="3">D8+D15-D21</f>
        <v>1847903</v>
      </c>
      <c r="E22" s="36">
        <f t="shared" si="3"/>
        <v>86157</v>
      </c>
      <c r="F22" s="36">
        <f t="shared" si="3"/>
        <v>3518</v>
      </c>
      <c r="G22" s="85">
        <f t="shared" si="0"/>
        <v>1943874</v>
      </c>
    </row>
    <row r="23" spans="1:7" s="1" customFormat="1" ht="23" x14ac:dyDescent="0.35">
      <c r="A23" s="34" t="s">
        <v>83</v>
      </c>
      <c r="B23" s="35" t="s">
        <v>66</v>
      </c>
      <c r="C23" s="36">
        <v>4193</v>
      </c>
      <c r="D23" s="36">
        <v>319460</v>
      </c>
      <c r="E23" s="36">
        <v>53465</v>
      </c>
      <c r="F23" s="36">
        <v>0</v>
      </c>
      <c r="G23" s="85">
        <f t="shared" si="0"/>
        <v>377118</v>
      </c>
    </row>
    <row r="24" spans="1:7" s="1" customFormat="1" ht="15" customHeight="1" x14ac:dyDescent="0.35">
      <c r="A24" s="22" t="s">
        <v>163</v>
      </c>
      <c r="B24" s="23" t="s">
        <v>213</v>
      </c>
      <c r="C24" s="24">
        <v>2007</v>
      </c>
      <c r="D24" s="24">
        <v>28855</v>
      </c>
      <c r="E24" s="24">
        <v>11451</v>
      </c>
      <c r="F24" s="24">
        <v>0</v>
      </c>
      <c r="G24" s="52">
        <f t="shared" si="0"/>
        <v>42313</v>
      </c>
    </row>
    <row r="25" spans="1:7" s="1" customFormat="1" ht="15" customHeight="1" x14ac:dyDescent="0.35">
      <c r="A25" s="22" t="s">
        <v>164</v>
      </c>
      <c r="B25" s="23" t="s">
        <v>214</v>
      </c>
      <c r="C25" s="24">
        <v>0</v>
      </c>
      <c r="D25" s="24">
        <v>0</v>
      </c>
      <c r="E25" s="24">
        <v>648</v>
      </c>
      <c r="F25" s="24">
        <v>0</v>
      </c>
      <c r="G25" s="52">
        <f t="shared" si="0"/>
        <v>648</v>
      </c>
    </row>
    <row r="26" spans="1:7" s="1" customFormat="1" ht="23" x14ac:dyDescent="0.35">
      <c r="A26" s="34" t="s">
        <v>71</v>
      </c>
      <c r="B26" s="35" t="s">
        <v>215</v>
      </c>
      <c r="C26" s="36">
        <f>C23+C24-C25</f>
        <v>6200</v>
      </c>
      <c r="D26" s="36">
        <f t="shared" ref="D26:E26" si="4">D23+D24-D25</f>
        <v>348315</v>
      </c>
      <c r="E26" s="36">
        <f t="shared" si="4"/>
        <v>64268</v>
      </c>
      <c r="F26" s="36">
        <v>0</v>
      </c>
      <c r="G26" s="85">
        <f t="shared" si="0"/>
        <v>418783</v>
      </c>
    </row>
    <row r="27" spans="1:7" s="1" customFormat="1" ht="23" x14ac:dyDescent="0.35">
      <c r="A27" s="34" t="s">
        <v>165</v>
      </c>
      <c r="B27" s="35" t="s">
        <v>67</v>
      </c>
      <c r="C27" s="36">
        <v>0</v>
      </c>
      <c r="D27" s="36">
        <v>0</v>
      </c>
      <c r="E27" s="36">
        <v>0</v>
      </c>
      <c r="F27" s="36">
        <v>0</v>
      </c>
      <c r="G27" s="85">
        <f t="shared" si="0"/>
        <v>0</v>
      </c>
    </row>
    <row r="28" spans="1:7" s="1" customFormat="1" ht="15" customHeight="1" x14ac:dyDescent="0.35">
      <c r="A28" s="22" t="s">
        <v>84</v>
      </c>
      <c r="B28" s="23" t="s">
        <v>216</v>
      </c>
      <c r="C28" s="24">
        <v>0</v>
      </c>
      <c r="D28" s="24">
        <v>0</v>
      </c>
      <c r="E28" s="24">
        <v>0</v>
      </c>
      <c r="F28" s="24">
        <v>0</v>
      </c>
      <c r="G28" s="52">
        <f t="shared" si="0"/>
        <v>0</v>
      </c>
    </row>
    <row r="29" spans="1:7" s="1" customFormat="1" ht="23" x14ac:dyDescent="0.35">
      <c r="A29" s="22" t="s">
        <v>85</v>
      </c>
      <c r="B29" s="23" t="s">
        <v>217</v>
      </c>
      <c r="C29" s="24">
        <v>0</v>
      </c>
      <c r="D29" s="24">
        <v>0</v>
      </c>
      <c r="E29" s="24">
        <v>0</v>
      </c>
      <c r="F29" s="24">
        <v>0</v>
      </c>
      <c r="G29" s="52">
        <f t="shared" si="0"/>
        <v>0</v>
      </c>
    </row>
    <row r="30" spans="1:7" s="1" customFormat="1" ht="23" x14ac:dyDescent="0.35">
      <c r="A30" s="34" t="s">
        <v>86</v>
      </c>
      <c r="B30" s="35" t="s">
        <v>218</v>
      </c>
      <c r="C30" s="36">
        <v>0</v>
      </c>
      <c r="D30" s="36">
        <v>0</v>
      </c>
      <c r="E30" s="36">
        <v>0</v>
      </c>
      <c r="F30" s="36">
        <v>0</v>
      </c>
      <c r="G30" s="85">
        <f t="shared" si="0"/>
        <v>0</v>
      </c>
    </row>
    <row r="31" spans="1:7" s="1" customFormat="1" ht="15" customHeight="1" x14ac:dyDescent="0.35">
      <c r="A31" s="34" t="s">
        <v>87</v>
      </c>
      <c r="B31" s="35" t="s">
        <v>219</v>
      </c>
      <c r="C31" s="36">
        <f>C26+C30</f>
        <v>6200</v>
      </c>
      <c r="D31" s="36">
        <f t="shared" ref="D31:F31" si="5">D26+D30</f>
        <v>348315</v>
      </c>
      <c r="E31" s="36">
        <f t="shared" si="5"/>
        <v>64268</v>
      </c>
      <c r="F31" s="36">
        <f t="shared" si="5"/>
        <v>0</v>
      </c>
      <c r="G31" s="85">
        <f t="shared" si="0"/>
        <v>418783</v>
      </c>
    </row>
    <row r="32" spans="1:7" s="1" customFormat="1" ht="15" customHeight="1" x14ac:dyDescent="0.35">
      <c r="A32" s="34" t="s">
        <v>166</v>
      </c>
      <c r="B32" s="35" t="s">
        <v>220</v>
      </c>
      <c r="C32" s="36">
        <f>C22-C31</f>
        <v>96</v>
      </c>
      <c r="D32" s="36">
        <f t="shared" ref="D32:F32" si="6">D22-D31</f>
        <v>1499588</v>
      </c>
      <c r="E32" s="36">
        <f t="shared" si="6"/>
        <v>21889</v>
      </c>
      <c r="F32" s="36">
        <f t="shared" si="6"/>
        <v>3518</v>
      </c>
      <c r="G32" s="85">
        <f t="shared" si="0"/>
        <v>1525091</v>
      </c>
    </row>
    <row r="33" spans="1:7" s="1" customFormat="1" ht="15" customHeight="1" thickBot="1" x14ac:dyDescent="0.4">
      <c r="A33" s="26" t="s">
        <v>167</v>
      </c>
      <c r="B33" s="27" t="s">
        <v>68</v>
      </c>
      <c r="C33" s="28">
        <v>0</v>
      </c>
      <c r="D33" s="28">
        <v>0</v>
      </c>
      <c r="E33" s="28">
        <v>47666</v>
      </c>
      <c r="F33" s="28">
        <v>0</v>
      </c>
      <c r="G33" s="53">
        <f t="shared" si="0"/>
        <v>47666</v>
      </c>
    </row>
    <row r="34" spans="1:7" ht="13.5" thickTop="1" x14ac:dyDescent="0.35"/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4"/>
  <sheetViews>
    <sheetView zoomScaleNormal="100" workbookViewId="0"/>
  </sheetViews>
  <sheetFormatPr defaultColWidth="9.09765625" defaultRowHeight="12.5" x14ac:dyDescent="0.25"/>
  <cols>
    <col min="1" max="1" width="5.69921875" style="146" customWidth="1"/>
    <col min="2" max="2" width="20.69921875" style="148" customWidth="1"/>
    <col min="3" max="6" width="14.69921875" style="148" customWidth="1"/>
    <col min="7" max="16384" width="9.09765625" style="146"/>
  </cols>
  <sheetData>
    <row r="1" spans="1:8" ht="15" customHeight="1" x14ac:dyDescent="0.25">
      <c r="B1" s="4"/>
      <c r="C1" s="4"/>
      <c r="D1" s="4"/>
      <c r="E1" s="4"/>
      <c r="F1" s="5" t="s">
        <v>706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/2016. (V.  .) önkormányzati rendelethez</v>
      </c>
      <c r="G2" s="4"/>
    </row>
    <row r="3" spans="1:8" ht="15" customHeight="1" x14ac:dyDescent="0.25"/>
    <row r="4" spans="1:8" ht="15" customHeight="1" x14ac:dyDescent="0.25">
      <c r="A4" s="853" t="s">
        <v>856</v>
      </c>
      <c r="B4" s="853"/>
      <c r="C4" s="853"/>
      <c r="D4" s="853"/>
      <c r="E4" s="853"/>
      <c r="F4" s="853"/>
    </row>
    <row r="5" spans="1:8" ht="15" customHeight="1" x14ac:dyDescent="0.25">
      <c r="B5" s="150"/>
    </row>
    <row r="6" spans="1:8" ht="15" customHeight="1" x14ac:dyDescent="0.25">
      <c r="A6" s="894" t="s">
        <v>970</v>
      </c>
      <c r="B6" s="894"/>
      <c r="C6" s="894"/>
      <c r="D6" s="894"/>
      <c r="E6" s="894"/>
      <c r="F6" s="894"/>
    </row>
    <row r="7" spans="1:8" ht="15" customHeight="1" thickBot="1" x14ac:dyDescent="0.3">
      <c r="B7" s="150"/>
      <c r="F7" s="5" t="s">
        <v>179</v>
      </c>
    </row>
    <row r="8" spans="1:8" ht="35" thickTop="1" x14ac:dyDescent="0.25">
      <c r="A8" s="896" t="s">
        <v>182</v>
      </c>
      <c r="B8" s="885" t="s">
        <v>157</v>
      </c>
      <c r="C8" s="888" t="s">
        <v>624</v>
      </c>
      <c r="D8" s="888"/>
      <c r="E8" s="171" t="s">
        <v>625</v>
      </c>
      <c r="F8" s="889" t="s">
        <v>707</v>
      </c>
    </row>
    <row r="9" spans="1:8" ht="15" customHeight="1" x14ac:dyDescent="0.25">
      <c r="A9" s="897"/>
      <c r="B9" s="886"/>
      <c r="C9" s="155" t="s">
        <v>626</v>
      </c>
      <c r="D9" s="155" t="s">
        <v>627</v>
      </c>
      <c r="E9" s="892" t="s">
        <v>412</v>
      </c>
      <c r="F9" s="890"/>
    </row>
    <row r="10" spans="1:8" ht="15" customHeight="1" x14ac:dyDescent="0.25">
      <c r="A10" s="898"/>
      <c r="B10" s="887"/>
      <c r="C10" s="165" t="s">
        <v>628</v>
      </c>
      <c r="D10" s="165" t="s">
        <v>629</v>
      </c>
      <c r="E10" s="893"/>
      <c r="F10" s="891"/>
    </row>
    <row r="11" spans="1:8" ht="15" customHeight="1" thickBot="1" x14ac:dyDescent="0.3">
      <c r="A11" s="173" t="s">
        <v>665</v>
      </c>
      <c r="B11" s="174" t="s">
        <v>666</v>
      </c>
      <c r="C11" s="156" t="s">
        <v>667</v>
      </c>
      <c r="D11" s="156" t="s">
        <v>668</v>
      </c>
      <c r="E11" s="156" t="s">
        <v>669</v>
      </c>
      <c r="F11" s="175" t="s">
        <v>670</v>
      </c>
    </row>
    <row r="12" spans="1:8" ht="15" customHeight="1" thickTop="1" x14ac:dyDescent="0.25">
      <c r="A12" s="45" t="s">
        <v>72</v>
      </c>
      <c r="B12" s="166" t="s">
        <v>630</v>
      </c>
      <c r="C12" s="159">
        <v>560555</v>
      </c>
      <c r="D12" s="159">
        <v>51165</v>
      </c>
      <c r="E12" s="159">
        <v>64346</v>
      </c>
      <c r="F12" s="172">
        <f t="shared" ref="F12:F16" si="0">SUM(C12:E12)</f>
        <v>676066</v>
      </c>
    </row>
    <row r="13" spans="1:8" ht="15" customHeight="1" x14ac:dyDescent="0.25">
      <c r="A13" s="22" t="s">
        <v>73</v>
      </c>
      <c r="B13" s="167" t="s">
        <v>631</v>
      </c>
      <c r="C13" s="158">
        <v>50</v>
      </c>
      <c r="D13" s="158">
        <v>34180</v>
      </c>
      <c r="E13" s="158">
        <v>35951</v>
      </c>
      <c r="F13" s="160">
        <f t="shared" si="0"/>
        <v>70181</v>
      </c>
      <c r="H13" s="157"/>
    </row>
    <row r="14" spans="1:8" ht="15" customHeight="1" x14ac:dyDescent="0.25">
      <c r="A14" s="22" t="s">
        <v>74</v>
      </c>
      <c r="B14" s="167" t="s">
        <v>632</v>
      </c>
      <c r="C14" s="158"/>
      <c r="D14" s="158">
        <v>260750</v>
      </c>
      <c r="E14" s="158">
        <v>6423</v>
      </c>
      <c r="F14" s="160">
        <f t="shared" si="0"/>
        <v>267173</v>
      </c>
      <c r="H14" s="157"/>
    </row>
    <row r="15" spans="1:8" ht="15" customHeight="1" x14ac:dyDescent="0.25">
      <c r="A15" s="22" t="s">
        <v>75</v>
      </c>
      <c r="B15" s="167" t="s">
        <v>633</v>
      </c>
      <c r="C15" s="158">
        <v>16918</v>
      </c>
      <c r="D15" s="158"/>
      <c r="E15" s="158">
        <v>1711</v>
      </c>
      <c r="F15" s="160">
        <f t="shared" si="0"/>
        <v>18629</v>
      </c>
      <c r="H15" s="157"/>
    </row>
    <row r="16" spans="1:8" ht="15" customHeight="1" thickBot="1" x14ac:dyDescent="0.3">
      <c r="A16" s="847" t="s">
        <v>76</v>
      </c>
      <c r="B16" s="168" t="s">
        <v>634</v>
      </c>
      <c r="C16" s="161">
        <v>247210</v>
      </c>
      <c r="D16" s="161">
        <v>566359</v>
      </c>
      <c r="E16" s="161">
        <v>2285</v>
      </c>
      <c r="F16" s="162">
        <f t="shared" si="0"/>
        <v>815854</v>
      </c>
      <c r="H16" s="157"/>
    </row>
    <row r="17" spans="1:8" ht="18" customHeight="1" thickTop="1" thickBot="1" x14ac:dyDescent="0.3">
      <c r="A17" s="848" t="s">
        <v>77</v>
      </c>
      <c r="B17" s="169" t="s">
        <v>972</v>
      </c>
      <c r="C17" s="163">
        <f>SUM(C12:C16)</f>
        <v>824733</v>
      </c>
      <c r="D17" s="163">
        <f>SUM(D12:D16)</f>
        <v>912454</v>
      </c>
      <c r="E17" s="163">
        <f>SUM(E12:E16)</f>
        <v>110716</v>
      </c>
      <c r="F17" s="164">
        <f>SUM(F12:F16)</f>
        <v>1847903</v>
      </c>
      <c r="H17" s="157"/>
    </row>
    <row r="18" spans="1:8" ht="15" customHeight="1" thickTop="1" x14ac:dyDescent="0.25">
      <c r="A18" s="170"/>
      <c r="B18" s="151"/>
      <c r="C18" s="152"/>
      <c r="D18" s="152"/>
      <c r="E18" s="152"/>
      <c r="F18" s="153"/>
      <c r="H18" s="157"/>
    </row>
    <row r="19" spans="1:8" ht="15" customHeight="1" x14ac:dyDescent="0.25">
      <c r="A19" s="894" t="s">
        <v>971</v>
      </c>
      <c r="B19" s="894"/>
      <c r="C19" s="894"/>
      <c r="D19" s="894"/>
      <c r="E19" s="894"/>
      <c r="F19" s="894"/>
    </row>
    <row r="20" spans="1:8" ht="15" customHeight="1" thickBot="1" x14ac:dyDescent="0.3">
      <c r="B20" s="146"/>
      <c r="C20" s="146"/>
      <c r="D20" s="146"/>
      <c r="E20" s="146"/>
      <c r="F20" s="5" t="s">
        <v>179</v>
      </c>
    </row>
    <row r="21" spans="1:8" ht="35" thickTop="1" x14ac:dyDescent="0.25">
      <c r="A21" s="896" t="s">
        <v>182</v>
      </c>
      <c r="B21" s="885" t="s">
        <v>157</v>
      </c>
      <c r="C21" s="888" t="s">
        <v>624</v>
      </c>
      <c r="D21" s="888"/>
      <c r="E21" s="830" t="s">
        <v>625</v>
      </c>
      <c r="F21" s="889" t="s">
        <v>707</v>
      </c>
    </row>
    <row r="22" spans="1:8" ht="15" customHeight="1" x14ac:dyDescent="0.25">
      <c r="A22" s="897"/>
      <c r="B22" s="886"/>
      <c r="C22" s="831" t="s">
        <v>626</v>
      </c>
      <c r="D22" s="831" t="s">
        <v>627</v>
      </c>
      <c r="E22" s="892" t="s">
        <v>412</v>
      </c>
      <c r="F22" s="890"/>
    </row>
    <row r="23" spans="1:8" ht="15" customHeight="1" x14ac:dyDescent="0.25">
      <c r="A23" s="898"/>
      <c r="B23" s="887"/>
      <c r="C23" s="165" t="s">
        <v>628</v>
      </c>
      <c r="D23" s="165" t="s">
        <v>629</v>
      </c>
      <c r="E23" s="893"/>
      <c r="F23" s="891"/>
    </row>
    <row r="24" spans="1:8" ht="15" customHeight="1" thickBot="1" x14ac:dyDescent="0.3">
      <c r="A24" s="173" t="s">
        <v>665</v>
      </c>
      <c r="B24" s="174" t="s">
        <v>666</v>
      </c>
      <c r="C24" s="156" t="s">
        <v>667</v>
      </c>
      <c r="D24" s="156" t="s">
        <v>668</v>
      </c>
      <c r="E24" s="156" t="s">
        <v>669</v>
      </c>
      <c r="F24" s="175" t="s">
        <v>670</v>
      </c>
    </row>
    <row r="25" spans="1:8" ht="15" customHeight="1" thickTop="1" x14ac:dyDescent="0.25">
      <c r="A25" s="838" t="s">
        <v>72</v>
      </c>
      <c r="B25" s="840" t="s">
        <v>632</v>
      </c>
      <c r="C25" s="47"/>
      <c r="D25" s="47">
        <v>62579</v>
      </c>
      <c r="E25" s="47">
        <v>1714</v>
      </c>
      <c r="F25" s="846">
        <f>SUM(D25:E25)</f>
        <v>64293</v>
      </c>
    </row>
    <row r="26" spans="1:8" ht="15" customHeight="1" thickBot="1" x14ac:dyDescent="0.3">
      <c r="A26" s="839" t="s">
        <v>73</v>
      </c>
      <c r="B26" s="841" t="s">
        <v>634</v>
      </c>
      <c r="C26" s="28">
        <v>75261</v>
      </c>
      <c r="D26" s="28">
        <v>208669</v>
      </c>
      <c r="E26" s="28">
        <v>92</v>
      </c>
      <c r="F26" s="53">
        <f>SUM(C26:E26)</f>
        <v>284022</v>
      </c>
    </row>
    <row r="27" spans="1:8" ht="18" customHeight="1" thickTop="1" thickBot="1" x14ac:dyDescent="0.3">
      <c r="A27" s="844" t="s">
        <v>74</v>
      </c>
      <c r="B27" s="842" t="s">
        <v>973</v>
      </c>
      <c r="C27" s="293">
        <f>SUM(C25:C26)</f>
        <v>75261</v>
      </c>
      <c r="D27" s="293">
        <f>SUM(D25:D26)</f>
        <v>271248</v>
      </c>
      <c r="E27" s="293">
        <f>SUM(E25:E26)</f>
        <v>1806</v>
      </c>
      <c r="F27" s="294">
        <f>SUM(F25:F26)</f>
        <v>348315</v>
      </c>
    </row>
    <row r="28" spans="1:8" ht="15" customHeight="1" thickTop="1" x14ac:dyDescent="0.25"/>
    <row r="29" spans="1:8" ht="15" customHeight="1" x14ac:dyDescent="0.25">
      <c r="A29" s="894" t="s">
        <v>974</v>
      </c>
      <c r="B29" s="894"/>
      <c r="C29" s="894"/>
      <c r="D29" s="894"/>
      <c r="E29" s="894"/>
      <c r="F29" s="894"/>
    </row>
    <row r="30" spans="1:8" ht="15" customHeight="1" thickBot="1" x14ac:dyDescent="0.3">
      <c r="B30" s="150"/>
      <c r="F30" s="5" t="s">
        <v>179</v>
      </c>
    </row>
    <row r="31" spans="1:8" ht="35" thickTop="1" x14ac:dyDescent="0.25">
      <c r="A31" s="896" t="s">
        <v>182</v>
      </c>
      <c r="B31" s="885" t="s">
        <v>157</v>
      </c>
      <c r="C31" s="888" t="s">
        <v>624</v>
      </c>
      <c r="D31" s="888"/>
      <c r="E31" s="830" t="s">
        <v>625</v>
      </c>
      <c r="F31" s="889" t="s">
        <v>707</v>
      </c>
    </row>
    <row r="32" spans="1:8" x14ac:dyDescent="0.25">
      <c r="A32" s="897"/>
      <c r="B32" s="886"/>
      <c r="C32" s="831" t="s">
        <v>626</v>
      </c>
      <c r="D32" s="831" t="s">
        <v>627</v>
      </c>
      <c r="E32" s="892" t="s">
        <v>412</v>
      </c>
      <c r="F32" s="890"/>
    </row>
    <row r="33" spans="1:7" x14ac:dyDescent="0.25">
      <c r="A33" s="898"/>
      <c r="B33" s="887"/>
      <c r="C33" s="165" t="s">
        <v>628</v>
      </c>
      <c r="D33" s="165" t="s">
        <v>629</v>
      </c>
      <c r="E33" s="893"/>
      <c r="F33" s="891"/>
    </row>
    <row r="34" spans="1:7" ht="15" customHeight="1" thickBot="1" x14ac:dyDescent="0.3">
      <c r="A34" s="173" t="s">
        <v>665</v>
      </c>
      <c r="B34" s="174" t="s">
        <v>666</v>
      </c>
      <c r="C34" s="156" t="s">
        <v>667</v>
      </c>
      <c r="D34" s="156" t="s">
        <v>668</v>
      </c>
      <c r="E34" s="156" t="s">
        <v>669</v>
      </c>
      <c r="F34" s="175" t="s">
        <v>670</v>
      </c>
    </row>
    <row r="35" spans="1:7" ht="15" customHeight="1" thickTop="1" x14ac:dyDescent="0.25">
      <c r="A35" s="838" t="s">
        <v>72</v>
      </c>
      <c r="B35" s="840" t="s">
        <v>630</v>
      </c>
      <c r="C35" s="47">
        <f t="shared" ref="C35:E36" si="1">C12</f>
        <v>560555</v>
      </c>
      <c r="D35" s="47">
        <f t="shared" si="1"/>
        <v>51165</v>
      </c>
      <c r="E35" s="47">
        <f t="shared" si="1"/>
        <v>64346</v>
      </c>
      <c r="F35" s="289">
        <f>SUM(C35:E35)</f>
        <v>676066</v>
      </c>
    </row>
    <row r="36" spans="1:7" ht="15" customHeight="1" x14ac:dyDescent="0.25">
      <c r="A36" s="843" t="s">
        <v>73</v>
      </c>
      <c r="B36" s="845" t="s">
        <v>631</v>
      </c>
      <c r="C36" s="47">
        <f t="shared" si="1"/>
        <v>50</v>
      </c>
      <c r="D36" s="47">
        <f t="shared" si="1"/>
        <v>34180</v>
      </c>
      <c r="E36" s="47">
        <f t="shared" si="1"/>
        <v>35951</v>
      </c>
      <c r="F36" s="846">
        <f t="shared" ref="F36:F39" si="2">SUM(C36:E36)</f>
        <v>70181</v>
      </c>
    </row>
    <row r="37" spans="1:7" ht="15" customHeight="1" x14ac:dyDescent="0.25">
      <c r="A37" s="843" t="s">
        <v>74</v>
      </c>
      <c r="B37" s="845" t="s">
        <v>632</v>
      </c>
      <c r="C37" s="47">
        <f>C14</f>
        <v>0</v>
      </c>
      <c r="D37" s="47">
        <f>D14-D25</f>
        <v>198171</v>
      </c>
      <c r="E37" s="47">
        <f>E14-E25</f>
        <v>4709</v>
      </c>
      <c r="F37" s="846">
        <f t="shared" si="2"/>
        <v>202880</v>
      </c>
    </row>
    <row r="38" spans="1:7" ht="15" customHeight="1" x14ac:dyDescent="0.25">
      <c r="A38" s="843" t="s">
        <v>75</v>
      </c>
      <c r="B38" s="845" t="s">
        <v>633</v>
      </c>
      <c r="C38" s="47">
        <f>C15</f>
        <v>16918</v>
      </c>
      <c r="D38" s="47">
        <f>D15</f>
        <v>0</v>
      </c>
      <c r="E38" s="47">
        <f>E15</f>
        <v>1711</v>
      </c>
      <c r="F38" s="846">
        <f t="shared" si="2"/>
        <v>18629</v>
      </c>
    </row>
    <row r="39" spans="1:7" ht="15" customHeight="1" thickBot="1" x14ac:dyDescent="0.3">
      <c r="A39" s="849" t="s">
        <v>76</v>
      </c>
      <c r="B39" s="841" t="s">
        <v>634</v>
      </c>
      <c r="C39" s="28">
        <f>C16-C26</f>
        <v>171949</v>
      </c>
      <c r="D39" s="28">
        <f t="shared" ref="D39:E39" si="3">D16-D26</f>
        <v>357690</v>
      </c>
      <c r="E39" s="28">
        <f t="shared" si="3"/>
        <v>2193</v>
      </c>
      <c r="F39" s="53">
        <f t="shared" si="2"/>
        <v>531832</v>
      </c>
    </row>
    <row r="40" spans="1:7" ht="17.25" customHeight="1" thickTop="1" thickBot="1" x14ac:dyDescent="0.3">
      <c r="A40" s="850" t="s">
        <v>77</v>
      </c>
      <c r="B40" s="169" t="s">
        <v>972</v>
      </c>
      <c r="C40" s="293">
        <f>SUM(C35:C39)</f>
        <v>749472</v>
      </c>
      <c r="D40" s="293">
        <f>SUM(D35:D39)</f>
        <v>641206</v>
      </c>
      <c r="E40" s="293">
        <f>SUM(E35:E39)</f>
        <v>108910</v>
      </c>
      <c r="F40" s="294">
        <f>SUM(F35:F39)</f>
        <v>1499588</v>
      </c>
    </row>
    <row r="41" spans="1:7" ht="13" thickTop="1" x14ac:dyDescent="0.25"/>
    <row r="43" spans="1:7" ht="13" x14ac:dyDescent="0.3">
      <c r="A43" s="895" t="s">
        <v>30</v>
      </c>
      <c r="B43" s="895"/>
      <c r="C43" s="895"/>
      <c r="D43" s="895"/>
      <c r="E43" s="895"/>
      <c r="F43" s="895"/>
      <c r="G43" s="851"/>
    </row>
    <row r="44" spans="1:7" ht="13" x14ac:dyDescent="0.3">
      <c r="A44" s="895" t="s">
        <v>413</v>
      </c>
      <c r="B44" s="895"/>
      <c r="C44" s="895"/>
      <c r="D44" s="895"/>
      <c r="E44" s="895"/>
      <c r="F44" s="895"/>
      <c r="G44" s="851"/>
    </row>
  </sheetData>
  <mergeCells count="21">
    <mergeCell ref="A43:F43"/>
    <mergeCell ref="A44:F44"/>
    <mergeCell ref="A31:A33"/>
    <mergeCell ref="A4:F4"/>
    <mergeCell ref="B8:B10"/>
    <mergeCell ref="C8:D8"/>
    <mergeCell ref="F8:F10"/>
    <mergeCell ref="E9:E10"/>
    <mergeCell ref="A8:A10"/>
    <mergeCell ref="A6:F6"/>
    <mergeCell ref="A21:A23"/>
    <mergeCell ref="A19:F19"/>
    <mergeCell ref="B31:B33"/>
    <mergeCell ref="C31:D31"/>
    <mergeCell ref="F31:F33"/>
    <mergeCell ref="E32:E33"/>
    <mergeCell ref="B21:B23"/>
    <mergeCell ref="C21:D21"/>
    <mergeCell ref="F21:F23"/>
    <mergeCell ref="E22:E23"/>
    <mergeCell ref="A29:F29"/>
  </mergeCells>
  <phoneticPr fontId="19" type="noConversion"/>
  <pageMargins left="0.75" right="0.75" top="1" bottom="1" header="0.5" footer="0.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/>
  </sheetViews>
  <sheetFormatPr defaultColWidth="9.09765625" defaultRowHeight="15.5" x14ac:dyDescent="0.35"/>
  <cols>
    <col min="1" max="1" width="8.69921875" style="148" customWidth="1"/>
    <col min="2" max="4" width="20.8984375" style="148" customWidth="1"/>
    <col min="5" max="5" width="8.69921875" style="148" customWidth="1"/>
    <col min="6" max="16384" width="9.09765625" style="147"/>
  </cols>
  <sheetData>
    <row r="1" spans="1:7" customFormat="1" ht="15" customHeight="1" x14ac:dyDescent="0.35">
      <c r="A1" s="12"/>
      <c r="B1" s="12"/>
      <c r="C1" s="12"/>
      <c r="D1" s="125"/>
      <c r="E1" s="126" t="s">
        <v>708</v>
      </c>
    </row>
    <row r="2" spans="1:7" customFormat="1" ht="15" customHeight="1" x14ac:dyDescent="0.35">
      <c r="A2" s="12"/>
      <c r="B2" s="12"/>
      <c r="C2" s="12"/>
      <c r="D2" s="125"/>
      <c r="E2" s="126" t="str">
        <f>'1.d sz. melléklet'!F2</f>
        <v>a /2016. (V.  .) önkormányzati rendelethez</v>
      </c>
    </row>
    <row r="3" spans="1:7" customFormat="1" ht="15" customHeight="1" x14ac:dyDescent="0.35">
      <c r="A3" s="12"/>
      <c r="B3" s="12"/>
      <c r="C3" s="12"/>
      <c r="D3" s="125"/>
      <c r="E3" s="126"/>
    </row>
    <row r="4" spans="1:7" customFormat="1" ht="15" customHeight="1" x14ac:dyDescent="0.35">
      <c r="A4" s="12"/>
      <c r="B4" s="12"/>
      <c r="C4" s="12"/>
      <c r="D4" s="12"/>
      <c r="E4" s="125"/>
      <c r="F4" s="125"/>
      <c r="G4" s="126"/>
    </row>
    <row r="5" spans="1:7" ht="15" customHeight="1" x14ac:dyDescent="0.35">
      <c r="A5" s="875" t="s">
        <v>857</v>
      </c>
      <c r="B5" s="875"/>
      <c r="C5" s="875"/>
      <c r="D5" s="875"/>
      <c r="E5" s="875"/>
    </row>
    <row r="6" spans="1:7" ht="15" customHeight="1" x14ac:dyDescent="0.35">
      <c r="B6" s="149"/>
      <c r="C6" s="149"/>
      <c r="D6" s="149"/>
    </row>
    <row r="7" spans="1:7" ht="15" customHeight="1" x14ac:dyDescent="0.35">
      <c r="B7" s="154"/>
      <c r="C7" s="154"/>
      <c r="D7" s="154"/>
    </row>
    <row r="8" spans="1:7" ht="15" customHeight="1" x14ac:dyDescent="0.35">
      <c r="B8" s="176"/>
      <c r="C8" s="177" t="s">
        <v>635</v>
      </c>
      <c r="D8" s="177" t="s">
        <v>636</v>
      </c>
    </row>
    <row r="9" spans="1:7" ht="15" customHeight="1" x14ac:dyDescent="0.35">
      <c r="B9" s="176" t="s">
        <v>637</v>
      </c>
      <c r="C9" s="178">
        <v>10000</v>
      </c>
      <c r="D9" s="179" t="s">
        <v>638</v>
      </c>
    </row>
    <row r="10" spans="1:7" ht="15" customHeight="1" x14ac:dyDescent="0.35">
      <c r="B10" s="180" t="s">
        <v>639</v>
      </c>
      <c r="C10" s="181">
        <v>40900000</v>
      </c>
      <c r="D10" s="182" t="s">
        <v>640</v>
      </c>
    </row>
    <row r="11" spans="1:7" ht="15" customHeight="1" x14ac:dyDescent="0.35">
      <c r="B11" s="176" t="s">
        <v>404</v>
      </c>
      <c r="C11" s="183">
        <f>SUM(C9:C10)</f>
        <v>40910000</v>
      </c>
      <c r="D11" s="184" t="s">
        <v>641</v>
      </c>
    </row>
    <row r="12" spans="1:7" ht="15" customHeight="1" x14ac:dyDescent="0.35">
      <c r="B12" s="176"/>
      <c r="C12" s="176"/>
      <c r="D12" s="185"/>
    </row>
    <row r="13" spans="1:7" ht="15" customHeight="1" x14ac:dyDescent="0.35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/>
  </sheetViews>
  <sheetFormatPr defaultRowHeight="13" x14ac:dyDescent="0.35"/>
  <cols>
    <col min="1" max="1" width="5.69921875" customWidth="1"/>
    <col min="2" max="2" width="40.69921875" customWidth="1"/>
    <col min="3" max="9" width="10.69921875" customWidth="1"/>
  </cols>
  <sheetData>
    <row r="1" spans="1:9" ht="15" customHeight="1" x14ac:dyDescent="0.35">
      <c r="I1" s="5" t="s">
        <v>709</v>
      </c>
    </row>
    <row r="2" spans="1:9" ht="15" customHeight="1" x14ac:dyDescent="0.35">
      <c r="I2" s="5" t="str">
        <f>'1.d sz. melléklet'!F2</f>
        <v>a /2016. (V.  .) önkormányzati rendelethez</v>
      </c>
    </row>
    <row r="3" spans="1:9" ht="15" customHeight="1" x14ac:dyDescent="0.35"/>
    <row r="4" spans="1:9" s="9" customFormat="1" ht="15" customHeight="1" x14ac:dyDescent="0.25">
      <c r="A4" s="876" t="s">
        <v>354</v>
      </c>
      <c r="B4" s="877"/>
      <c r="C4" s="877"/>
      <c r="D4" s="877"/>
      <c r="E4" s="877"/>
      <c r="F4" s="877"/>
      <c r="G4" s="877"/>
      <c r="H4" s="877"/>
      <c r="I4" s="877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315" t="s">
        <v>179</v>
      </c>
    </row>
    <row r="7" spans="1:9" s="9" customFormat="1" ht="104" thickTop="1" x14ac:dyDescent="0.25">
      <c r="A7" s="99" t="s">
        <v>182</v>
      </c>
      <c r="B7" s="100" t="s">
        <v>157</v>
      </c>
      <c r="C7" s="100" t="s">
        <v>355</v>
      </c>
      <c r="D7" s="100" t="s">
        <v>349</v>
      </c>
      <c r="E7" s="100" t="s">
        <v>353</v>
      </c>
      <c r="F7" s="100" t="s">
        <v>350</v>
      </c>
      <c r="G7" s="100" t="s">
        <v>710</v>
      </c>
      <c r="H7" s="100" t="s">
        <v>351</v>
      </c>
      <c r="I7" s="101" t="s">
        <v>711</v>
      </c>
    </row>
    <row r="8" spans="1:9" s="9" customFormat="1" ht="15" customHeight="1" thickBot="1" x14ac:dyDescent="0.3">
      <c r="A8" s="102" t="s">
        <v>665</v>
      </c>
      <c r="B8" s="103" t="s">
        <v>666</v>
      </c>
      <c r="C8" s="103" t="s">
        <v>667</v>
      </c>
      <c r="D8" s="103" t="s">
        <v>668</v>
      </c>
      <c r="E8" s="103" t="s">
        <v>669</v>
      </c>
      <c r="F8" s="103" t="s">
        <v>670</v>
      </c>
      <c r="G8" s="103" t="s">
        <v>671</v>
      </c>
      <c r="H8" s="103" t="s">
        <v>672</v>
      </c>
      <c r="I8" s="104" t="s">
        <v>673</v>
      </c>
    </row>
    <row r="9" spans="1:9" s="9" customFormat="1" ht="28.5" customHeight="1" thickTop="1" x14ac:dyDescent="0.25">
      <c r="A9" s="89" t="s">
        <v>72</v>
      </c>
      <c r="B9" s="90" t="s">
        <v>900</v>
      </c>
      <c r="C9" s="320"/>
      <c r="D9" s="91">
        <v>40694085</v>
      </c>
      <c r="E9" s="91">
        <v>0</v>
      </c>
      <c r="F9" s="91">
        <v>40694085</v>
      </c>
      <c r="G9" s="91">
        <v>0</v>
      </c>
      <c r="H9" s="91">
        <v>40694085</v>
      </c>
      <c r="I9" s="92">
        <v>0</v>
      </c>
    </row>
    <row r="10" spans="1:9" s="9" customFormat="1" ht="14.25" customHeight="1" x14ac:dyDescent="0.25">
      <c r="A10" s="899" t="s">
        <v>73</v>
      </c>
      <c r="B10" s="900" t="s">
        <v>356</v>
      </c>
      <c r="C10" s="316">
        <v>2.4</v>
      </c>
      <c r="D10" s="24">
        <v>10048800</v>
      </c>
      <c r="E10" s="24">
        <v>-425700</v>
      </c>
      <c r="F10" s="24">
        <v>9899900</v>
      </c>
      <c r="G10" s="24">
        <v>276800</v>
      </c>
      <c r="H10" s="24">
        <v>9899900</v>
      </c>
      <c r="I10" s="52">
        <f>G10-(F10-H10)</f>
        <v>276800</v>
      </c>
    </row>
    <row r="11" spans="1:9" s="9" customFormat="1" ht="14.25" customHeight="1" x14ac:dyDescent="0.25">
      <c r="A11" s="899"/>
      <c r="B11" s="900"/>
      <c r="C11" s="317">
        <v>1</v>
      </c>
      <c r="D11" s="24">
        <v>1800000</v>
      </c>
      <c r="E11" s="24">
        <v>0</v>
      </c>
      <c r="F11" s="24">
        <v>1800000</v>
      </c>
      <c r="G11" s="24">
        <v>0</v>
      </c>
      <c r="H11" s="24">
        <v>1800000</v>
      </c>
      <c r="I11" s="52">
        <v>0</v>
      </c>
    </row>
    <row r="12" spans="1:9" s="9" customFormat="1" ht="15" customHeight="1" x14ac:dyDescent="0.25">
      <c r="A12" s="22" t="s">
        <v>74</v>
      </c>
      <c r="B12" s="23" t="s">
        <v>357</v>
      </c>
      <c r="C12" s="317">
        <v>21.5</v>
      </c>
      <c r="D12" s="24">
        <v>1540000</v>
      </c>
      <c r="E12" s="24">
        <v>-70000</v>
      </c>
      <c r="F12" s="24">
        <v>1516667</v>
      </c>
      <c r="G12" s="24">
        <v>46667</v>
      </c>
      <c r="H12" s="24">
        <v>1516667</v>
      </c>
      <c r="I12" s="52">
        <f>G12-(F12-H12)</f>
        <v>46667</v>
      </c>
    </row>
    <row r="13" spans="1:9" s="9" customFormat="1" ht="15" customHeight="1" x14ac:dyDescent="0.25">
      <c r="A13" s="753" t="s">
        <v>75</v>
      </c>
      <c r="B13" s="754" t="s">
        <v>898</v>
      </c>
      <c r="C13" s="317">
        <v>1</v>
      </c>
      <c r="D13" s="24">
        <v>352000</v>
      </c>
      <c r="E13" s="24"/>
      <c r="F13" s="24">
        <v>352000</v>
      </c>
      <c r="G13" s="24"/>
      <c r="H13" s="24">
        <v>352000</v>
      </c>
      <c r="I13" s="52"/>
    </row>
    <row r="14" spans="1:9" s="295" customFormat="1" ht="23" x14ac:dyDescent="0.25">
      <c r="A14" s="34" t="s">
        <v>76</v>
      </c>
      <c r="B14" s="35" t="s">
        <v>899</v>
      </c>
      <c r="C14" s="318"/>
      <c r="D14" s="36">
        <f>SUM(D10:D13)</f>
        <v>13740800</v>
      </c>
      <c r="E14" s="36">
        <f t="shared" ref="E14:H14" si="0">SUM(E10:E13)</f>
        <v>-495700</v>
      </c>
      <c r="F14" s="36">
        <f t="shared" si="0"/>
        <v>13568567</v>
      </c>
      <c r="G14" s="36">
        <f t="shared" si="0"/>
        <v>323467</v>
      </c>
      <c r="H14" s="36">
        <f t="shared" si="0"/>
        <v>13568567</v>
      </c>
      <c r="I14" s="85">
        <f>SUM(I10:I13)</f>
        <v>323467</v>
      </c>
    </row>
    <row r="15" spans="1:9" s="9" customFormat="1" ht="23" x14ac:dyDescent="0.25">
      <c r="A15" s="753" t="s">
        <v>77</v>
      </c>
      <c r="B15" s="23" t="s">
        <v>901</v>
      </c>
      <c r="C15" s="317"/>
      <c r="D15" s="24">
        <v>277290</v>
      </c>
      <c r="E15" s="24">
        <v>0</v>
      </c>
      <c r="F15" s="24">
        <v>277290</v>
      </c>
      <c r="G15" s="24">
        <v>0</v>
      </c>
      <c r="H15" s="24">
        <v>277290</v>
      </c>
      <c r="I15" s="52">
        <v>0</v>
      </c>
    </row>
    <row r="16" spans="1:9" s="9" customFormat="1" ht="15" customHeight="1" x14ac:dyDescent="0.25">
      <c r="A16" s="753" t="s">
        <v>78</v>
      </c>
      <c r="B16" s="23" t="s">
        <v>352</v>
      </c>
      <c r="C16" s="319">
        <v>0.84</v>
      </c>
      <c r="D16" s="24">
        <v>1370880</v>
      </c>
      <c r="E16" s="24">
        <v>-326400</v>
      </c>
      <c r="F16" s="24">
        <v>1109760</v>
      </c>
      <c r="G16" s="24">
        <v>65280</v>
      </c>
      <c r="H16" s="24">
        <v>625000</v>
      </c>
      <c r="I16" s="52">
        <f>G16-(F16-H16)</f>
        <v>-419480</v>
      </c>
    </row>
    <row r="17" spans="1:9" s="9" customFormat="1" ht="35" thickBot="1" x14ac:dyDescent="0.3">
      <c r="A17" s="34" t="s">
        <v>79</v>
      </c>
      <c r="B17" s="87" t="s">
        <v>902</v>
      </c>
      <c r="C17" s="322"/>
      <c r="D17" s="141">
        <f t="shared" ref="D17:I17" si="1">SUM(D15:D16)</f>
        <v>1648170</v>
      </c>
      <c r="E17" s="141">
        <f t="shared" si="1"/>
        <v>-326400</v>
      </c>
      <c r="F17" s="141">
        <f t="shared" si="1"/>
        <v>1387050</v>
      </c>
      <c r="G17" s="141">
        <f t="shared" si="1"/>
        <v>65280</v>
      </c>
      <c r="H17" s="141">
        <f t="shared" si="1"/>
        <v>902290</v>
      </c>
      <c r="I17" s="88">
        <f t="shared" si="1"/>
        <v>-419480</v>
      </c>
    </row>
    <row r="18" spans="1:9" s="8" customFormat="1" ht="18" customHeight="1" thickTop="1" thickBot="1" x14ac:dyDescent="0.4">
      <c r="A18" s="772" t="s">
        <v>80</v>
      </c>
      <c r="B18" s="79" t="s">
        <v>903</v>
      </c>
      <c r="C18" s="321"/>
      <c r="D18" s="80">
        <f t="shared" ref="D18:I18" si="2">D9+D14+D17</f>
        <v>56083055</v>
      </c>
      <c r="E18" s="80">
        <f t="shared" si="2"/>
        <v>-822100</v>
      </c>
      <c r="F18" s="80">
        <f t="shared" si="2"/>
        <v>55649702</v>
      </c>
      <c r="G18" s="80">
        <f t="shared" si="2"/>
        <v>388747</v>
      </c>
      <c r="H18" s="80">
        <f t="shared" si="2"/>
        <v>55164942</v>
      </c>
      <c r="I18" s="119">
        <f t="shared" si="2"/>
        <v>-96013</v>
      </c>
    </row>
    <row r="19" spans="1:9" ht="13.5" thickTop="1" x14ac:dyDescent="0.3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598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/2016. (V.  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744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9">
        <f>'3. sz. melléklet'!C8+'27.sz. melléklet'!C8</f>
        <v>78841</v>
      </c>
      <c r="D8" s="231">
        <v>0</v>
      </c>
      <c r="E8" s="504">
        <f>'3. sz. melléklet'!E8+'27.sz. melléklet'!E8</f>
        <v>86309</v>
      </c>
    </row>
    <row r="9" spans="1:5" s="1" customFormat="1" ht="23" x14ac:dyDescent="0.35">
      <c r="A9" s="221" t="s">
        <v>73</v>
      </c>
      <c r="B9" s="512" t="s">
        <v>444</v>
      </c>
      <c r="C9" s="47">
        <f>'3. sz. melléklet'!C9+'27.sz. melléklet'!C9</f>
        <v>26690</v>
      </c>
      <c r="D9" s="232">
        <v>0</v>
      </c>
      <c r="E9" s="506">
        <f>'3. sz. melléklet'!E9+'27.sz. melléklet'!E9</f>
        <v>46908</v>
      </c>
    </row>
    <row r="10" spans="1:5" s="1" customFormat="1" ht="15" customHeight="1" x14ac:dyDescent="0.35">
      <c r="A10" s="221" t="s">
        <v>74</v>
      </c>
      <c r="B10" s="512" t="s">
        <v>445</v>
      </c>
      <c r="C10" s="24">
        <f>'3. sz. melléklet'!C10+'27.sz. melléklet'!C10</f>
        <v>21277</v>
      </c>
      <c r="D10" s="232">
        <v>0</v>
      </c>
      <c r="E10" s="505">
        <f>'3. sz. melléklet'!E10+'27.sz. melléklet'!E10</f>
        <v>6351</v>
      </c>
    </row>
    <row r="11" spans="1:5" s="1" customFormat="1" ht="15" customHeight="1" x14ac:dyDescent="0.35">
      <c r="A11" s="224" t="s">
        <v>75</v>
      </c>
      <c r="B11" s="513" t="s">
        <v>446</v>
      </c>
      <c r="C11" s="36">
        <f>'3. sz. melléklet'!C11+'27.sz. melléklet'!C11</f>
        <v>126808</v>
      </c>
      <c r="D11" s="233">
        <v>0</v>
      </c>
      <c r="E11" s="507">
        <f>'3. sz. melléklet'!E11+'27.sz. melléklet'!E11</f>
        <v>139568</v>
      </c>
    </row>
    <row r="12" spans="1:5" s="1" customFormat="1" ht="15" customHeight="1" x14ac:dyDescent="0.35">
      <c r="A12" s="221" t="s">
        <v>76</v>
      </c>
      <c r="B12" s="512" t="s">
        <v>483</v>
      </c>
      <c r="C12" s="24">
        <f>'3. sz. melléklet'!C12+'27.sz. melléklet'!C12</f>
        <v>0</v>
      </c>
      <c r="D12" s="232">
        <v>0</v>
      </c>
      <c r="E12" s="505">
        <f>'3. sz. melléklet'!E12+'27.sz. melléklet'!E12</f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24">
        <f>'3. sz. melléklet'!C13+'27.sz. melléklet'!C13</f>
        <v>0</v>
      </c>
      <c r="D13" s="232">
        <v>0</v>
      </c>
      <c r="E13" s="505">
        <f>'3. sz. melléklet'!E13+'27.sz. melléklet'!E13</f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36">
        <f>'3. sz. melléklet'!C14+'27.sz. melléklet'!C14</f>
        <v>0</v>
      </c>
      <c r="D14" s="233">
        <v>0</v>
      </c>
      <c r="E14" s="507">
        <f>'3. sz. melléklet'!E14+'27.sz. melléklet'!E14</f>
        <v>0</v>
      </c>
    </row>
    <row r="15" spans="1:5" s="1" customFormat="1" ht="23" x14ac:dyDescent="0.35">
      <c r="A15" s="221" t="s">
        <v>79</v>
      </c>
      <c r="B15" s="512" t="s">
        <v>448</v>
      </c>
      <c r="C15" s="24">
        <f>'3. sz. melléklet'!C15+'27.sz. melléklet'!C15-'6.sz. melléklet'!C82</f>
        <v>64136</v>
      </c>
      <c r="D15" s="232">
        <v>0</v>
      </c>
      <c r="E15" s="505">
        <f>'3. sz. melléklet'!E15+'27.sz. melléklet'!E15-'6.sz. melléklet'!E82</f>
        <v>72467</v>
      </c>
    </row>
    <row r="16" spans="1:5" s="1" customFormat="1" ht="15" customHeight="1" x14ac:dyDescent="0.35">
      <c r="A16" s="221" t="s">
        <v>80</v>
      </c>
      <c r="B16" s="512" t="s">
        <v>449</v>
      </c>
      <c r="C16" s="24">
        <f>'3. sz. melléklet'!C16+'27.sz. melléklet'!C16</f>
        <v>9054</v>
      </c>
      <c r="D16" s="232">
        <v>0</v>
      </c>
      <c r="E16" s="505">
        <f>'3. sz. melléklet'!E16+'27.sz. melléklet'!E16</f>
        <v>5601</v>
      </c>
    </row>
    <row r="17" spans="1:5" s="1" customFormat="1" ht="15" customHeight="1" x14ac:dyDescent="0.35">
      <c r="A17" s="221" t="s">
        <v>81</v>
      </c>
      <c r="B17" s="512" t="s">
        <v>450</v>
      </c>
      <c r="C17" s="24">
        <f>'3. sz. melléklet'!C17+'27.sz. melléklet'!C17</f>
        <v>2914</v>
      </c>
      <c r="D17" s="232">
        <v>0</v>
      </c>
      <c r="E17" s="505">
        <f>'3. sz. melléklet'!E17+'27.sz. melléklet'!E17</f>
        <v>10589</v>
      </c>
    </row>
    <row r="18" spans="1:5" s="1" customFormat="1" ht="15" customHeight="1" x14ac:dyDescent="0.35">
      <c r="A18" s="224" t="s">
        <v>159</v>
      </c>
      <c r="B18" s="513" t="s">
        <v>451</v>
      </c>
      <c r="C18" s="36">
        <f>SUM(C15:C17)</f>
        <v>76104</v>
      </c>
      <c r="D18" s="233">
        <v>0</v>
      </c>
      <c r="E18" s="507">
        <f>SUM(E15:E17)</f>
        <v>88657</v>
      </c>
    </row>
    <row r="19" spans="1:5" s="1" customFormat="1" ht="15" customHeight="1" x14ac:dyDescent="0.35">
      <c r="A19" s="221" t="s">
        <v>82</v>
      </c>
      <c r="B19" s="512" t="s">
        <v>452</v>
      </c>
      <c r="C19" s="24">
        <f>'3. sz. melléklet'!C19+'27.sz. melléklet'!C19</f>
        <v>13290</v>
      </c>
      <c r="D19" s="232">
        <v>0</v>
      </c>
      <c r="E19" s="505">
        <f>'3. sz. melléklet'!E19+'27.sz. melléklet'!E19</f>
        <v>11275</v>
      </c>
    </row>
    <row r="20" spans="1:5" s="1" customFormat="1" ht="15" customHeight="1" x14ac:dyDescent="0.35">
      <c r="A20" s="221" t="s">
        <v>160</v>
      </c>
      <c r="B20" s="512" t="s">
        <v>453</v>
      </c>
      <c r="C20" s="24">
        <f>'3. sz. melléklet'!C20+'27.sz. melléklet'!C20</f>
        <v>53004</v>
      </c>
      <c r="D20" s="232">
        <v>0</v>
      </c>
      <c r="E20" s="505">
        <f>'3. sz. melléklet'!E20+'27.sz. melléklet'!E20</f>
        <v>59898</v>
      </c>
    </row>
    <row r="21" spans="1:5" s="1" customFormat="1" ht="15" customHeight="1" x14ac:dyDescent="0.35">
      <c r="A21" s="221" t="s">
        <v>161</v>
      </c>
      <c r="B21" s="512" t="s">
        <v>454</v>
      </c>
      <c r="C21" s="24">
        <f>'3. sz. melléklet'!C21+'27.sz. melléklet'!C21</f>
        <v>0</v>
      </c>
      <c r="D21" s="232">
        <v>0</v>
      </c>
      <c r="E21" s="505">
        <f>'3. sz. melléklet'!E21+'27.sz. melléklet'!E21</f>
        <v>193</v>
      </c>
    </row>
    <row r="22" spans="1:5" s="1" customFormat="1" ht="15" customHeight="1" x14ac:dyDescent="0.35">
      <c r="A22" s="221" t="s">
        <v>162</v>
      </c>
      <c r="B22" s="512" t="s">
        <v>455</v>
      </c>
      <c r="C22" s="24">
        <f>'3. sz. melléklet'!C22+'27.sz. melléklet'!C22</f>
        <v>0</v>
      </c>
      <c r="D22" s="232">
        <v>0</v>
      </c>
      <c r="E22" s="505">
        <f>'3. sz. melléklet'!E22+'27.sz. melléklet'!E22</f>
        <v>34</v>
      </c>
    </row>
    <row r="23" spans="1:5" s="1" customFormat="1" ht="15" customHeight="1" x14ac:dyDescent="0.35">
      <c r="A23" s="224" t="s">
        <v>83</v>
      </c>
      <c r="B23" s="513" t="s">
        <v>456</v>
      </c>
      <c r="C23" s="36">
        <f>'3. sz. melléklet'!C23+'27.sz. melléklet'!C23</f>
        <v>66294</v>
      </c>
      <c r="D23" s="233">
        <v>0</v>
      </c>
      <c r="E23" s="507">
        <f>'3. sz. melléklet'!E23+'27.sz. melléklet'!E23</f>
        <v>71400</v>
      </c>
    </row>
    <row r="24" spans="1:5" ht="15" customHeight="1" x14ac:dyDescent="0.35">
      <c r="A24" s="221" t="s">
        <v>163</v>
      </c>
      <c r="B24" s="512" t="s">
        <v>457</v>
      </c>
      <c r="C24" s="24">
        <f>'3. sz. melléklet'!C24+'27.sz. melléklet'!C24</f>
        <v>36159</v>
      </c>
      <c r="D24" s="232">
        <v>0</v>
      </c>
      <c r="E24" s="505">
        <f>'3. sz. melléklet'!E24+'27.sz. melléklet'!E24</f>
        <v>27633</v>
      </c>
    </row>
    <row r="25" spans="1:5" ht="15" customHeight="1" x14ac:dyDescent="0.35">
      <c r="A25" s="221" t="s">
        <v>164</v>
      </c>
      <c r="B25" s="512" t="s">
        <v>458</v>
      </c>
      <c r="C25" s="24">
        <f>'3. sz. melléklet'!C25+'27.sz. melléklet'!C25</f>
        <v>9197</v>
      </c>
      <c r="D25" s="232">
        <v>0</v>
      </c>
      <c r="E25" s="505">
        <f>'3. sz. melléklet'!E25+'27.sz. melléklet'!E25</f>
        <v>14642</v>
      </c>
    </row>
    <row r="26" spans="1:5" ht="15" customHeight="1" x14ac:dyDescent="0.35">
      <c r="A26" s="221" t="s">
        <v>71</v>
      </c>
      <c r="B26" s="512" t="s">
        <v>459</v>
      </c>
      <c r="C26" s="24">
        <f>'3. sz. melléklet'!C26+'27.sz. melléklet'!C26</f>
        <v>12296</v>
      </c>
      <c r="D26" s="232">
        <v>0</v>
      </c>
      <c r="E26" s="505">
        <f>'3. sz. melléklet'!E26+'27.sz. melléklet'!E26</f>
        <v>12163</v>
      </c>
    </row>
    <row r="27" spans="1:5" ht="15" customHeight="1" x14ac:dyDescent="0.35">
      <c r="A27" s="224" t="s">
        <v>165</v>
      </c>
      <c r="B27" s="513" t="s">
        <v>460</v>
      </c>
      <c r="C27" s="36">
        <f>'3. sz. melléklet'!C27+'27.sz. melléklet'!C27</f>
        <v>57652</v>
      </c>
      <c r="D27" s="233">
        <v>0</v>
      </c>
      <c r="E27" s="507">
        <f>'3. sz. melléklet'!E27+'27.sz. melléklet'!E27</f>
        <v>54438</v>
      </c>
    </row>
    <row r="28" spans="1:5" ht="15" customHeight="1" x14ac:dyDescent="0.35">
      <c r="A28" s="224" t="s">
        <v>84</v>
      </c>
      <c r="B28" s="513" t="s">
        <v>461</v>
      </c>
      <c r="C28" s="36">
        <f>'3. sz. melléklet'!C28+'27.sz. melléklet'!C28</f>
        <v>42128</v>
      </c>
      <c r="D28" s="233">
        <v>0</v>
      </c>
      <c r="E28" s="507">
        <f>'3. sz. melléklet'!E28+'27.sz. melléklet'!E28</f>
        <v>42196</v>
      </c>
    </row>
    <row r="29" spans="1:5" ht="15" customHeight="1" x14ac:dyDescent="0.35">
      <c r="A29" s="224" t="s">
        <v>85</v>
      </c>
      <c r="B29" s="513" t="s">
        <v>462</v>
      </c>
      <c r="C29" s="36">
        <f>'3. sz. melléklet'!C29+'27.sz. melléklet'!C29-'6.sz. melléklet'!C82</f>
        <v>67614</v>
      </c>
      <c r="D29" s="233">
        <v>0</v>
      </c>
      <c r="E29" s="507">
        <f>'3. sz. melléklet'!E29+'27.sz. melléklet'!E29-'6.sz. melléklet'!E82</f>
        <v>55630</v>
      </c>
    </row>
    <row r="30" spans="1:5" ht="18" customHeight="1" x14ac:dyDescent="0.35">
      <c r="A30" s="224" t="s">
        <v>86</v>
      </c>
      <c r="B30" s="513" t="s">
        <v>27</v>
      </c>
      <c r="C30" s="36">
        <f>'3. sz. melléklet'!C30+'27.sz. melléklet'!C30</f>
        <v>-30776</v>
      </c>
      <c r="D30" s="635">
        <f>D11+D14+D18-D23-D27-D28-D29</f>
        <v>0</v>
      </c>
      <c r="E30" s="507">
        <f>'3. sz. melléklet'!E30+'27.sz. melléklet'!E30</f>
        <v>4561</v>
      </c>
    </row>
    <row r="31" spans="1:5" ht="15" customHeight="1" x14ac:dyDescent="0.35">
      <c r="A31" s="221" t="s">
        <v>87</v>
      </c>
      <c r="B31" s="512" t="s">
        <v>463</v>
      </c>
      <c r="C31" s="24">
        <f>'3. sz. melléklet'!C31+'27.sz. melléklet'!C31</f>
        <v>480</v>
      </c>
      <c r="D31" s="232">
        <v>0</v>
      </c>
      <c r="E31" s="505">
        <f>'3. sz. melléklet'!E31+'27.sz. melléklet'!E31</f>
        <v>500</v>
      </c>
    </row>
    <row r="32" spans="1:5" ht="23" x14ac:dyDescent="0.35">
      <c r="A32" s="221" t="s">
        <v>166</v>
      </c>
      <c r="B32" s="512" t="s">
        <v>464</v>
      </c>
      <c r="C32" s="24">
        <f>'3. sz. melléklet'!C32+'27.sz. melléklet'!C32</f>
        <v>4329</v>
      </c>
      <c r="D32" s="232">
        <v>0</v>
      </c>
      <c r="E32" s="505">
        <f>'3. sz. melléklet'!E32+'27.sz. melléklet'!E32</f>
        <v>891</v>
      </c>
    </row>
    <row r="33" spans="1:5" ht="15" customHeight="1" x14ac:dyDescent="0.35">
      <c r="A33" s="221" t="s">
        <v>167</v>
      </c>
      <c r="B33" s="512" t="s">
        <v>465</v>
      </c>
      <c r="C33" s="24">
        <f>'3. sz. melléklet'!C33+'27.sz. melléklet'!C33</f>
        <v>2</v>
      </c>
      <c r="D33" s="232">
        <v>0</v>
      </c>
      <c r="E33" s="505">
        <f>'3. sz. melléklet'!E33+'27.sz. melléklet'!E33</f>
        <v>0</v>
      </c>
    </row>
    <row r="34" spans="1:5" ht="15" customHeight="1" x14ac:dyDescent="0.35">
      <c r="A34" s="221" t="s">
        <v>153</v>
      </c>
      <c r="B34" s="512" t="s">
        <v>467</v>
      </c>
      <c r="C34" s="24">
        <f>'3. sz. melléklet'!C34+'27.sz. melléklet'!C34</f>
        <v>0</v>
      </c>
      <c r="D34" s="232">
        <v>0</v>
      </c>
      <c r="E34" s="505">
        <f>'3. sz. melléklet'!E34+'27.sz. melléklet'!E34</f>
        <v>0</v>
      </c>
    </row>
    <row r="35" spans="1:5" ht="23" x14ac:dyDescent="0.35">
      <c r="A35" s="609" t="s">
        <v>168</v>
      </c>
      <c r="B35" s="610" t="s">
        <v>466</v>
      </c>
      <c r="C35" s="205">
        <f>'3. sz. melléklet'!C35+'27.sz. melléklet'!C35</f>
        <v>4811</v>
      </c>
      <c r="D35" s="245">
        <v>0</v>
      </c>
      <c r="E35" s="611">
        <f>'3. sz. melléklet'!E35+'27.sz. melléklet'!E35</f>
        <v>1391</v>
      </c>
    </row>
    <row r="36" spans="1:5" ht="15" customHeight="1" x14ac:dyDescent="0.35">
      <c r="A36" s="221" t="s">
        <v>88</v>
      </c>
      <c r="B36" s="512" t="s">
        <v>468</v>
      </c>
      <c r="C36" s="631">
        <f>'3. sz. melléklet'!C36+'27.sz. melléklet'!C36</f>
        <v>0</v>
      </c>
      <c r="D36" s="232">
        <v>0</v>
      </c>
      <c r="E36" s="223">
        <f>'3. sz. melléklet'!E36+'27.sz. melléklet'!E36</f>
        <v>51</v>
      </c>
    </row>
    <row r="37" spans="1:5" ht="15" customHeight="1" x14ac:dyDescent="0.35">
      <c r="A37" s="614" t="s">
        <v>154</v>
      </c>
      <c r="B37" s="615" t="s">
        <v>469</v>
      </c>
      <c r="C37" s="769">
        <f>'3. sz. melléklet'!C37+'27.sz. melléklet'!C37</f>
        <v>0</v>
      </c>
      <c r="D37" s="616">
        <v>0</v>
      </c>
      <c r="E37" s="617">
        <f>'3. sz. melléklet'!E37+'27.sz. melléklet'!E37</f>
        <v>0</v>
      </c>
    </row>
    <row r="38" spans="1:5" ht="15" customHeight="1" x14ac:dyDescent="0.35">
      <c r="A38" s="221">
        <v>31</v>
      </c>
      <c r="B38" s="512" t="s">
        <v>470</v>
      </c>
      <c r="C38" s="631">
        <f>'3. sz. melléklet'!C38+'27.sz. melléklet'!C38</f>
        <v>0</v>
      </c>
      <c r="D38" s="232">
        <v>0</v>
      </c>
      <c r="E38" s="223">
        <f>'3. sz. melléklet'!E38+'27.sz. melléklet'!E38</f>
        <v>0</v>
      </c>
    </row>
    <row r="39" spans="1:5" ht="15" customHeight="1" x14ac:dyDescent="0.35">
      <c r="A39" s="614" t="s">
        <v>155</v>
      </c>
      <c r="B39" s="615" t="s">
        <v>471</v>
      </c>
      <c r="C39" s="769">
        <f>'3. sz. melléklet'!C39+'27.sz. melléklet'!C39</f>
        <v>0</v>
      </c>
      <c r="D39" s="616">
        <v>0</v>
      </c>
      <c r="E39" s="617">
        <f>'3. sz. melléklet'!E39+'27.sz. melléklet'!E39</f>
        <v>0</v>
      </c>
    </row>
    <row r="40" spans="1:5" ht="15" customHeight="1" x14ac:dyDescent="0.35">
      <c r="A40" s="224" t="s">
        <v>89</v>
      </c>
      <c r="B40" s="513" t="s">
        <v>472</v>
      </c>
      <c r="C40" s="269">
        <f>'3. sz. melléklet'!C40+'27.sz. melléklet'!C40</f>
        <v>0</v>
      </c>
      <c r="D40" s="233">
        <f ca="1">SUM(D36:D48)</f>
        <v>0</v>
      </c>
      <c r="E40" s="226">
        <f>'3. sz. melléklet'!E40+'27.sz. melléklet'!E40</f>
        <v>51</v>
      </c>
    </row>
    <row r="41" spans="1:5" ht="18" customHeight="1" thickBot="1" x14ac:dyDescent="0.4">
      <c r="A41" s="227" t="s">
        <v>90</v>
      </c>
      <c r="B41" s="514" t="s">
        <v>473</v>
      </c>
      <c r="C41" s="634">
        <f>'3. sz. melléklet'!C41+'27.sz. melléklet'!C41</f>
        <v>4811</v>
      </c>
      <c r="D41" s="234">
        <v>0</v>
      </c>
      <c r="E41" s="229">
        <f>'3. sz. melléklet'!E41+'27.sz. melléklet'!E41</f>
        <v>1340</v>
      </c>
    </row>
    <row r="42" spans="1:5" ht="7.5" customHeight="1" thickTop="1" x14ac:dyDescent="0.35">
      <c r="A42" s="612"/>
      <c r="B42" s="613"/>
      <c r="C42" s="188"/>
      <c r="D42" s="188"/>
      <c r="E42" s="188"/>
    </row>
    <row r="43" spans="1:5" ht="15" customHeight="1" x14ac:dyDescent="0.35">
      <c r="A43" s="217"/>
      <c r="B43" s="213"/>
      <c r="C43" s="214"/>
      <c r="D43" s="214"/>
      <c r="E43" s="266" t="s">
        <v>597</v>
      </c>
    </row>
    <row r="44" spans="1:5" ht="15" customHeight="1" x14ac:dyDescent="0.35">
      <c r="A44" s="217"/>
      <c r="B44" s="213"/>
      <c r="C44" s="214"/>
      <c r="D44" s="214"/>
      <c r="E44" s="266" t="str">
        <f>E2</f>
        <v>a /2016. (V.  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10"/>
      <c r="D46" s="15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5" customHeight="1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6" ht="18" customHeight="1" thickTop="1" x14ac:dyDescent="0.35">
      <c r="A49" s="224" t="s">
        <v>170</v>
      </c>
      <c r="B49" s="513" t="s">
        <v>474</v>
      </c>
      <c r="C49" s="637">
        <f>'3. sz. melléklet'!C49+'27.sz. melléklet'!C49</f>
        <v>-25965</v>
      </c>
      <c r="D49" s="233">
        <f>D30+D41</f>
        <v>0</v>
      </c>
      <c r="E49" s="226">
        <f>'3. sz. melléklet'!E49+'27.sz. melléklet'!E49</f>
        <v>5901</v>
      </c>
    </row>
    <row r="50" spans="1:6" ht="15" customHeight="1" x14ac:dyDescent="0.35">
      <c r="A50" s="221" t="s">
        <v>91</v>
      </c>
      <c r="B50" s="512" t="s">
        <v>475</v>
      </c>
      <c r="C50" s="631">
        <f>'3. sz. melléklet'!C50+'27.sz. melléklet'!C50</f>
        <v>25074</v>
      </c>
      <c r="D50" s="232">
        <v>0</v>
      </c>
      <c r="E50" s="223">
        <f>'3. sz. melléklet'!E50+'27.sz. melléklet'!E50</f>
        <v>23987</v>
      </c>
    </row>
    <row r="51" spans="1:6" ht="15" customHeight="1" x14ac:dyDescent="0.35">
      <c r="A51" s="221" t="s">
        <v>171</v>
      </c>
      <c r="B51" s="512" t="s">
        <v>476</v>
      </c>
      <c r="C51" s="631">
        <f>'3. sz. melléklet'!C51+'27.sz. melléklet'!C51</f>
        <v>2055</v>
      </c>
      <c r="D51" s="232">
        <v>0</v>
      </c>
      <c r="E51" s="223">
        <f>'3. sz. melléklet'!E51+'27.sz. melléklet'!E51</f>
        <v>18443</v>
      </c>
    </row>
    <row r="52" spans="1:6" ht="15" customHeight="1" x14ac:dyDescent="0.35">
      <c r="A52" s="224" t="s">
        <v>92</v>
      </c>
      <c r="B52" s="513" t="s">
        <v>477</v>
      </c>
      <c r="C52" s="269">
        <f>'3. sz. melléklet'!C52+'27.sz. melléklet'!C52</f>
        <v>27129</v>
      </c>
      <c r="D52" s="233">
        <f>SUM(D50:D51)</f>
        <v>0</v>
      </c>
      <c r="E52" s="226">
        <f>'3. sz. melléklet'!E52+'27.sz. melléklet'!E52</f>
        <v>42430</v>
      </c>
    </row>
    <row r="53" spans="1:6" ht="15" customHeight="1" x14ac:dyDescent="0.35">
      <c r="A53" s="224" t="s">
        <v>156</v>
      </c>
      <c r="B53" s="513" t="s">
        <v>478</v>
      </c>
      <c r="C53" s="269">
        <f>'3. sz. melléklet'!C53+'27.sz. melléklet'!C53</f>
        <v>2882</v>
      </c>
      <c r="D53" s="233">
        <v>0</v>
      </c>
      <c r="E53" s="226">
        <f>'3. sz. melléklet'!E53+'27.sz. melléklet'!E53</f>
        <v>5603</v>
      </c>
    </row>
    <row r="54" spans="1:6" ht="18" customHeight="1" x14ac:dyDescent="0.35">
      <c r="A54" s="224" t="s">
        <v>172</v>
      </c>
      <c r="B54" s="513" t="s">
        <v>479</v>
      </c>
      <c r="C54" s="269">
        <f>'3. sz. melléklet'!C54+'27.sz. melléklet'!C54</f>
        <v>24247</v>
      </c>
      <c r="D54" s="233">
        <f>D52-D53</f>
        <v>0</v>
      </c>
      <c r="E54" s="226">
        <f>'3. sz. melléklet'!E54+'27.sz. melléklet'!E54</f>
        <v>36827</v>
      </c>
    </row>
    <row r="55" spans="1:6" ht="18" customHeight="1" thickBot="1" x14ac:dyDescent="0.4">
      <c r="A55" s="227" t="s">
        <v>173</v>
      </c>
      <c r="B55" s="515" t="s">
        <v>480</v>
      </c>
      <c r="C55" s="634">
        <f>C49+C54</f>
        <v>-1718</v>
      </c>
      <c r="D55" s="234">
        <f>D49+D54</f>
        <v>0</v>
      </c>
      <c r="E55" s="229">
        <f>E49+E54</f>
        <v>42728</v>
      </c>
    </row>
    <row r="56" spans="1:6" ht="13.5" thickTop="1" x14ac:dyDescent="0.35">
      <c r="B56" s="189"/>
      <c r="C56" s="193"/>
      <c r="D56" s="193"/>
      <c r="E56" s="193"/>
      <c r="F56" s="267"/>
    </row>
    <row r="57" spans="1:6" x14ac:dyDescent="0.35">
      <c r="B57" s="189"/>
      <c r="C57" s="193"/>
      <c r="D57" s="193"/>
      <c r="E57" s="193"/>
      <c r="F57" s="267"/>
    </row>
    <row r="58" spans="1:6" x14ac:dyDescent="0.35">
      <c r="B58" s="189"/>
      <c r="C58" s="193"/>
      <c r="D58" s="193"/>
      <c r="E58" s="193"/>
      <c r="F58" s="267"/>
    </row>
    <row r="59" spans="1:6" x14ac:dyDescent="0.35">
      <c r="B59" s="189"/>
      <c r="C59" s="188"/>
      <c r="D59" s="188"/>
      <c r="E59" s="188"/>
      <c r="F59" s="267"/>
    </row>
    <row r="60" spans="1:6" x14ac:dyDescent="0.35">
      <c r="B60" s="189"/>
      <c r="C60" s="188"/>
      <c r="D60" s="188"/>
      <c r="E60" s="188"/>
      <c r="F60" s="267"/>
    </row>
    <row r="61" spans="1:6" x14ac:dyDescent="0.35">
      <c r="B61" s="189"/>
      <c r="C61" s="193"/>
      <c r="D61" s="193"/>
      <c r="E61" s="193"/>
      <c r="F61" s="267"/>
    </row>
    <row r="62" spans="1:6" x14ac:dyDescent="0.35">
      <c r="B62" s="189"/>
      <c r="C62" s="193"/>
      <c r="D62" s="193"/>
      <c r="E62" s="193"/>
      <c r="F62" s="267"/>
    </row>
    <row r="63" spans="1:6" x14ac:dyDescent="0.35">
      <c r="B63" s="189"/>
      <c r="C63" s="193"/>
      <c r="D63" s="193"/>
      <c r="E63" s="193"/>
      <c r="F63" s="267"/>
    </row>
    <row r="64" spans="1:6" x14ac:dyDescent="0.35">
      <c r="B64" s="189"/>
      <c r="C64" s="193"/>
      <c r="D64" s="193"/>
      <c r="E64" s="193"/>
      <c r="F64" s="267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0"/>
  <sheetViews>
    <sheetView zoomScaleNormal="100" workbookViewId="0"/>
  </sheetViews>
  <sheetFormatPr defaultRowHeight="13" x14ac:dyDescent="0.35"/>
  <cols>
    <col min="1" max="1" width="5.09765625" style="9" customWidth="1"/>
    <col min="2" max="2" width="49.69921875" style="9" customWidth="1"/>
    <col min="3" max="6" width="16.69921875" style="9" customWidth="1"/>
  </cols>
  <sheetData>
    <row r="1" spans="1:6" ht="15" customHeight="1" x14ac:dyDescent="0.35">
      <c r="A1" s="14"/>
      <c r="B1" s="14"/>
      <c r="C1" s="4"/>
      <c r="D1" s="4"/>
      <c r="E1" s="4"/>
      <c r="F1" s="5" t="s">
        <v>713</v>
      </c>
    </row>
    <row r="2" spans="1:6" ht="15" customHeight="1" x14ac:dyDescent="0.35">
      <c r="A2" s="14"/>
      <c r="B2" s="14"/>
      <c r="C2" s="4"/>
      <c r="D2" s="4"/>
      <c r="E2" s="4"/>
      <c r="F2" s="5" t="str">
        <f>'1.d sz. melléklet'!F2</f>
        <v>a /2016. (V.  .) önkormányzati rendelethez</v>
      </c>
    </row>
    <row r="3" spans="1:6" ht="15" customHeight="1" x14ac:dyDescent="0.35">
      <c r="A3" s="14"/>
      <c r="B3" s="14"/>
      <c r="C3" s="8"/>
      <c r="D3" s="8"/>
      <c r="E3" s="8"/>
      <c r="F3" s="8"/>
    </row>
    <row r="4" spans="1:6" ht="15" customHeight="1" x14ac:dyDescent="0.35">
      <c r="A4" s="876" t="s">
        <v>914</v>
      </c>
      <c r="B4" s="877"/>
      <c r="C4" s="877"/>
      <c r="D4" s="877"/>
      <c r="E4" s="877"/>
      <c r="F4" s="877"/>
    </row>
    <row r="5" spans="1:6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2" customFormat="1" ht="69.5" thickTop="1" x14ac:dyDescent="0.35">
      <c r="A6" s="31" t="s">
        <v>182</v>
      </c>
      <c r="B6" s="32" t="s">
        <v>157</v>
      </c>
      <c r="C6" s="32" t="s">
        <v>60</v>
      </c>
      <c r="D6" s="32" t="s">
        <v>896</v>
      </c>
      <c r="E6" s="32" t="s">
        <v>897</v>
      </c>
      <c r="F6" s="33" t="s">
        <v>712</v>
      </c>
    </row>
    <row r="7" spans="1:6" s="2" customFormat="1" ht="15" customHeight="1" thickBot="1" x14ac:dyDescent="0.4">
      <c r="A7" s="48" t="s">
        <v>665</v>
      </c>
      <c r="B7" s="49" t="s">
        <v>666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6" ht="15" customHeight="1" thickTop="1" x14ac:dyDescent="0.35">
      <c r="A8" s="67" t="s">
        <v>72</v>
      </c>
      <c r="B8" s="68" t="s">
        <v>61</v>
      </c>
      <c r="C8" s="69">
        <v>12662600</v>
      </c>
      <c r="D8" s="69">
        <v>11722000</v>
      </c>
      <c r="E8" s="69">
        <v>0</v>
      </c>
      <c r="F8" s="289">
        <v>-940600</v>
      </c>
    </row>
    <row r="9" spans="1:6" s="208" customFormat="1" ht="24" x14ac:dyDescent="0.35">
      <c r="A9" s="38" t="s">
        <v>73</v>
      </c>
      <c r="B9" s="39" t="s">
        <v>911</v>
      </c>
      <c r="C9" s="40">
        <v>12662600</v>
      </c>
      <c r="D9" s="40">
        <v>11722000</v>
      </c>
      <c r="E9" s="40">
        <v>0</v>
      </c>
      <c r="F9" s="118">
        <v>-940600</v>
      </c>
    </row>
    <row r="10" spans="1:6" ht="15" customHeight="1" x14ac:dyDescent="0.35">
      <c r="A10" s="753" t="s">
        <v>74</v>
      </c>
      <c r="B10" s="754" t="s">
        <v>904</v>
      </c>
      <c r="C10" s="24">
        <v>13979505</v>
      </c>
      <c r="D10" s="24">
        <v>0</v>
      </c>
      <c r="E10" s="24">
        <v>13979505</v>
      </c>
      <c r="F10" s="52">
        <v>0</v>
      </c>
    </row>
    <row r="11" spans="1:6" ht="15" customHeight="1" x14ac:dyDescent="0.35">
      <c r="A11" s="753" t="s">
        <v>75</v>
      </c>
      <c r="B11" s="754" t="s">
        <v>905</v>
      </c>
      <c r="C11" s="24">
        <v>4463000</v>
      </c>
      <c r="D11" s="24">
        <v>0</v>
      </c>
      <c r="E11" s="24">
        <v>4463000</v>
      </c>
      <c r="F11" s="52">
        <v>0</v>
      </c>
    </row>
    <row r="12" spans="1:6" s="208" customFormat="1" ht="24" x14ac:dyDescent="0.35">
      <c r="A12" s="38" t="s">
        <v>76</v>
      </c>
      <c r="B12" s="39" t="s">
        <v>912</v>
      </c>
      <c r="C12" s="40">
        <v>18442505</v>
      </c>
      <c r="D12" s="40">
        <v>0</v>
      </c>
      <c r="E12" s="40">
        <v>18442505</v>
      </c>
      <c r="F12" s="118">
        <v>0</v>
      </c>
    </row>
    <row r="13" spans="1:6" ht="23" x14ac:dyDescent="0.35">
      <c r="A13" s="34" t="s">
        <v>77</v>
      </c>
      <c r="B13" s="35" t="s">
        <v>913</v>
      </c>
      <c r="C13" s="36">
        <v>31105105</v>
      </c>
      <c r="D13" s="36">
        <v>11722000</v>
      </c>
      <c r="E13" s="36">
        <v>18442505</v>
      </c>
      <c r="F13" s="85">
        <v>-940600</v>
      </c>
    </row>
    <row r="14" spans="1:6" ht="15" customHeight="1" x14ac:dyDescent="0.35">
      <c r="A14" s="753" t="s">
        <v>78</v>
      </c>
      <c r="B14" s="754" t="s">
        <v>906</v>
      </c>
      <c r="C14" s="24">
        <v>92964</v>
      </c>
      <c r="D14" s="24">
        <v>92964</v>
      </c>
      <c r="E14" s="24">
        <v>0</v>
      </c>
      <c r="F14" s="52">
        <v>0</v>
      </c>
    </row>
    <row r="15" spans="1:6" ht="15" customHeight="1" x14ac:dyDescent="0.35">
      <c r="A15" s="753" t="s">
        <v>79</v>
      </c>
      <c r="B15" s="754" t="s">
        <v>907</v>
      </c>
      <c r="C15" s="24">
        <v>287842</v>
      </c>
      <c r="D15" s="24">
        <v>287842</v>
      </c>
      <c r="E15" s="24">
        <v>0</v>
      </c>
      <c r="F15" s="52">
        <v>0</v>
      </c>
    </row>
    <row r="16" spans="1:6" ht="15" customHeight="1" x14ac:dyDescent="0.35">
      <c r="A16" s="753" t="s">
        <v>80</v>
      </c>
      <c r="B16" s="754" t="s">
        <v>908</v>
      </c>
      <c r="C16" s="24">
        <v>1895030</v>
      </c>
      <c r="D16" s="24">
        <v>1895030</v>
      </c>
      <c r="E16" s="24">
        <v>0</v>
      </c>
      <c r="F16" s="52">
        <v>0</v>
      </c>
    </row>
    <row r="17" spans="1:6" ht="23" x14ac:dyDescent="0.35">
      <c r="A17" s="753">
        <v>10</v>
      </c>
      <c r="B17" s="754" t="s">
        <v>195</v>
      </c>
      <c r="C17" s="24">
        <v>1200000</v>
      </c>
      <c r="D17" s="24">
        <v>1200000</v>
      </c>
      <c r="E17" s="24">
        <v>0</v>
      </c>
      <c r="F17" s="52">
        <v>0</v>
      </c>
    </row>
    <row r="18" spans="1:6" ht="23" x14ac:dyDescent="0.35">
      <c r="A18" s="753">
        <v>11</v>
      </c>
      <c r="B18" s="754" t="s">
        <v>909</v>
      </c>
      <c r="C18" s="24">
        <v>747268</v>
      </c>
      <c r="D18" s="24">
        <v>747268</v>
      </c>
      <c r="E18" s="24">
        <v>0</v>
      </c>
      <c r="F18" s="52">
        <v>0</v>
      </c>
    </row>
    <row r="19" spans="1:6" ht="35" thickBot="1" x14ac:dyDescent="0.4">
      <c r="A19" s="26">
        <v>12</v>
      </c>
      <c r="B19" s="27" t="s">
        <v>910</v>
      </c>
      <c r="C19" s="28">
        <v>320040</v>
      </c>
      <c r="D19" s="28">
        <v>320040</v>
      </c>
      <c r="E19" s="28">
        <v>0</v>
      </c>
      <c r="F19" s="53">
        <v>0</v>
      </c>
    </row>
    <row r="20" spans="1:6" ht="13.5" thickTop="1" x14ac:dyDescent="0.35"/>
  </sheetData>
  <mergeCells count="1">
    <mergeCell ref="A4:F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V28"/>
  <sheetViews>
    <sheetView zoomScaleNormal="100" workbookViewId="0"/>
  </sheetViews>
  <sheetFormatPr defaultRowHeight="13" x14ac:dyDescent="0.35"/>
  <cols>
    <col min="1" max="1" width="5.69921875" style="9" customWidth="1"/>
    <col min="2" max="2" width="34.69921875" style="9" customWidth="1"/>
    <col min="3" max="14" width="8.69921875" style="9" customWidth="1"/>
  </cols>
  <sheetData>
    <row r="1" spans="1:22" ht="13.5" customHeight="1" x14ac:dyDescent="0.35">
      <c r="A1"/>
      <c r="B1"/>
      <c r="C1"/>
      <c r="D1"/>
      <c r="E1"/>
      <c r="F1"/>
      <c r="G1"/>
      <c r="H1"/>
      <c r="I1" s="14"/>
      <c r="J1" s="14"/>
      <c r="K1" s="4"/>
      <c r="L1" s="4"/>
      <c r="M1" s="4"/>
      <c r="N1" s="5" t="s">
        <v>714</v>
      </c>
      <c r="O1" s="9"/>
      <c r="P1" s="9"/>
      <c r="Q1" s="9"/>
      <c r="R1" s="9"/>
      <c r="S1" s="9"/>
      <c r="T1" s="9"/>
      <c r="U1" s="9"/>
      <c r="V1" s="9"/>
    </row>
    <row r="2" spans="1:22" ht="13.5" customHeight="1" x14ac:dyDescent="0.35">
      <c r="A2"/>
      <c r="B2"/>
      <c r="C2"/>
      <c r="D2"/>
      <c r="E2"/>
      <c r="F2"/>
      <c r="G2"/>
      <c r="H2"/>
      <c r="I2" s="14"/>
      <c r="J2" s="14"/>
      <c r="K2" s="4"/>
      <c r="L2" s="4"/>
      <c r="M2" s="4"/>
      <c r="N2" s="5" t="str">
        <f>'1.d sz. melléklet'!F2</f>
        <v>a /2016. (V.  .) önkormányzati rendelethez</v>
      </c>
      <c r="O2" s="9"/>
      <c r="P2" s="9"/>
      <c r="Q2" s="9"/>
      <c r="R2" s="9"/>
      <c r="S2" s="9"/>
      <c r="T2" s="9"/>
      <c r="U2" s="9"/>
      <c r="V2" s="9"/>
    </row>
    <row r="3" spans="1:22" ht="13.5" customHeight="1" x14ac:dyDescent="0.35">
      <c r="A3"/>
      <c r="B3"/>
      <c r="C3"/>
      <c r="D3"/>
      <c r="E3"/>
      <c r="F3"/>
      <c r="G3"/>
      <c r="H3"/>
      <c r="I3" s="14"/>
      <c r="J3" s="14"/>
      <c r="K3" s="8"/>
      <c r="L3" s="8"/>
      <c r="M3" s="8"/>
      <c r="N3" s="8"/>
      <c r="O3" s="9"/>
      <c r="P3" s="9"/>
      <c r="Q3" s="9"/>
      <c r="R3" s="9"/>
      <c r="S3" s="9"/>
      <c r="T3" s="9"/>
      <c r="U3" s="9"/>
      <c r="V3" s="9"/>
    </row>
    <row r="4" spans="1:22" ht="13.5" customHeight="1" x14ac:dyDescent="0.35">
      <c r="A4" s="876" t="s">
        <v>915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</row>
    <row r="5" spans="1:22" ht="13.5" customHeight="1" thickBot="1" x14ac:dyDescent="0.4">
      <c r="A5" s="14"/>
      <c r="B5" s="14"/>
      <c r="C5" s="10"/>
      <c r="D5" s="10"/>
      <c r="E5" s="10"/>
      <c r="F5" s="5"/>
      <c r="N5" s="5" t="s">
        <v>179</v>
      </c>
    </row>
    <row r="6" spans="1:22" s="1" customFormat="1" ht="38.25" customHeight="1" thickTop="1" x14ac:dyDescent="0.35">
      <c r="A6" s="905" t="s">
        <v>182</v>
      </c>
      <c r="B6" s="904" t="s">
        <v>157</v>
      </c>
      <c r="C6" s="904" t="s">
        <v>45</v>
      </c>
      <c r="D6" s="904" t="s">
        <v>390</v>
      </c>
      <c r="E6" s="904" t="s">
        <v>46</v>
      </c>
      <c r="F6" s="904" t="s">
        <v>388</v>
      </c>
      <c r="G6" s="904"/>
      <c r="H6" s="904" t="s">
        <v>391</v>
      </c>
      <c r="I6" s="904" t="s">
        <v>400</v>
      </c>
      <c r="J6" s="904" t="s">
        <v>389</v>
      </c>
      <c r="K6" s="904"/>
      <c r="L6" s="901" t="s">
        <v>399</v>
      </c>
      <c r="M6" s="902"/>
      <c r="N6" s="903"/>
    </row>
    <row r="7" spans="1:22" s="1" customFormat="1" ht="23" x14ac:dyDescent="0.35">
      <c r="A7" s="906"/>
      <c r="B7" s="907"/>
      <c r="C7" s="907"/>
      <c r="D7" s="907"/>
      <c r="E7" s="907"/>
      <c r="F7" s="17" t="s">
        <v>392</v>
      </c>
      <c r="G7" s="112" t="s">
        <v>393</v>
      </c>
      <c r="H7" s="907"/>
      <c r="I7" s="907"/>
      <c r="J7" s="17" t="s">
        <v>392</v>
      </c>
      <c r="K7" s="112" t="s">
        <v>393</v>
      </c>
      <c r="L7" s="113" t="s">
        <v>392</v>
      </c>
      <c r="M7" s="114" t="s">
        <v>393</v>
      </c>
      <c r="N7" s="115" t="s">
        <v>398</v>
      </c>
    </row>
    <row r="8" spans="1:22" s="1" customFormat="1" ht="13.5" customHeight="1" thickBot="1" x14ac:dyDescent="0.4">
      <c r="A8" s="121" t="s">
        <v>665</v>
      </c>
      <c r="B8" s="114" t="s">
        <v>666</v>
      </c>
      <c r="C8" s="114" t="s">
        <v>667</v>
      </c>
      <c r="D8" s="114" t="s">
        <v>668</v>
      </c>
      <c r="E8" s="114" t="s">
        <v>669</v>
      </c>
      <c r="F8" s="114" t="s">
        <v>670</v>
      </c>
      <c r="G8" s="114" t="s">
        <v>671</v>
      </c>
      <c r="H8" s="114" t="s">
        <v>672</v>
      </c>
      <c r="I8" s="114" t="s">
        <v>673</v>
      </c>
      <c r="J8" s="114" t="s">
        <v>674</v>
      </c>
      <c r="K8" s="114" t="s">
        <v>675</v>
      </c>
      <c r="L8" s="114" t="s">
        <v>676</v>
      </c>
      <c r="M8" s="114" t="s">
        <v>715</v>
      </c>
      <c r="N8" s="122" t="s">
        <v>716</v>
      </c>
    </row>
    <row r="9" spans="1:22" s="1" customFormat="1" ht="35" thickTop="1" x14ac:dyDescent="0.35">
      <c r="A9" s="19" t="s">
        <v>72</v>
      </c>
      <c r="B9" s="68" t="s">
        <v>377</v>
      </c>
      <c r="C9" s="69">
        <v>0</v>
      </c>
      <c r="D9" s="401">
        <v>0</v>
      </c>
      <c r="E9" s="69">
        <v>78015</v>
      </c>
      <c r="F9" s="401">
        <v>0</v>
      </c>
      <c r="G9" s="401">
        <v>0</v>
      </c>
      <c r="H9" s="401">
        <f>C9+E9</f>
        <v>78015</v>
      </c>
      <c r="I9" s="401">
        <v>0</v>
      </c>
      <c r="J9" s="401">
        <v>0</v>
      </c>
      <c r="K9" s="69">
        <v>78015</v>
      </c>
      <c r="L9" s="401">
        <f>C9-J9</f>
        <v>0</v>
      </c>
      <c r="M9" s="401">
        <f>E9-K9</f>
        <v>0</v>
      </c>
      <c r="N9" s="402">
        <f>SUM(L9:M9)</f>
        <v>0</v>
      </c>
    </row>
    <row r="10" spans="1:22" s="1" customFormat="1" ht="34.5" x14ac:dyDescent="0.35">
      <c r="A10" s="21" t="s">
        <v>73</v>
      </c>
      <c r="B10" s="23" t="s">
        <v>376</v>
      </c>
      <c r="C10" s="24">
        <v>0</v>
      </c>
      <c r="D10" s="105">
        <v>0</v>
      </c>
      <c r="E10" s="24">
        <v>42084</v>
      </c>
      <c r="F10" s="105">
        <v>0</v>
      </c>
      <c r="G10" s="105">
        <v>0</v>
      </c>
      <c r="H10" s="105">
        <f t="shared" ref="H10:H25" si="0">C10+E10</f>
        <v>42084</v>
      </c>
      <c r="I10" s="105">
        <v>0</v>
      </c>
      <c r="J10" s="105">
        <v>0</v>
      </c>
      <c r="K10" s="24">
        <v>42084</v>
      </c>
      <c r="L10" s="105">
        <f t="shared" ref="L10:L24" si="1">C10-J10</f>
        <v>0</v>
      </c>
      <c r="M10" s="105">
        <f t="shared" ref="M10:M20" si="2">E10-K10</f>
        <v>0</v>
      </c>
      <c r="N10" s="106">
        <f t="shared" ref="N10:N25" si="3">SUM(L10:M10)</f>
        <v>0</v>
      </c>
    </row>
    <row r="11" spans="1:22" s="1" customFormat="1" ht="23" x14ac:dyDescent="0.35">
      <c r="A11" s="21" t="s">
        <v>74</v>
      </c>
      <c r="B11" s="23" t="s">
        <v>375</v>
      </c>
      <c r="C11" s="24">
        <v>2168</v>
      </c>
      <c r="D11" s="105">
        <v>0</v>
      </c>
      <c r="E11" s="24">
        <v>85794</v>
      </c>
      <c r="F11" s="105">
        <v>6871</v>
      </c>
      <c r="G11" s="105">
        <v>-711</v>
      </c>
      <c r="H11" s="105">
        <f>C11+E11+G11+F11</f>
        <v>94122</v>
      </c>
      <c r="I11" s="105"/>
      <c r="J11" s="105">
        <v>6626</v>
      </c>
      <c r="K11" s="24">
        <v>81809</v>
      </c>
      <c r="L11" s="105">
        <f>C11-J11+F11</f>
        <v>2413</v>
      </c>
      <c r="M11" s="105">
        <f>E11-K11+G11</f>
        <v>3274</v>
      </c>
      <c r="N11" s="106">
        <f>SUM(L11:M11)</f>
        <v>5687</v>
      </c>
    </row>
    <row r="12" spans="1:22" s="1" customFormat="1" ht="23" x14ac:dyDescent="0.35">
      <c r="A12" s="21" t="s">
        <v>75</v>
      </c>
      <c r="B12" s="23" t="s">
        <v>378</v>
      </c>
      <c r="C12" s="24">
        <v>2908</v>
      </c>
      <c r="D12" s="105">
        <v>0</v>
      </c>
      <c r="E12" s="24">
        <v>68592</v>
      </c>
      <c r="F12" s="105">
        <v>0</v>
      </c>
      <c r="G12" s="105">
        <v>0</v>
      </c>
      <c r="H12" s="105">
        <f t="shared" si="0"/>
        <v>71500</v>
      </c>
      <c r="I12" s="105">
        <v>0</v>
      </c>
      <c r="J12" s="105">
        <v>284</v>
      </c>
      <c r="K12" s="24">
        <v>67884</v>
      </c>
      <c r="L12" s="105">
        <f t="shared" si="1"/>
        <v>2624</v>
      </c>
      <c r="M12" s="105">
        <f t="shared" si="2"/>
        <v>708</v>
      </c>
      <c r="N12" s="106">
        <f t="shared" si="3"/>
        <v>3332</v>
      </c>
    </row>
    <row r="13" spans="1:22" s="1" customFormat="1" ht="23" x14ac:dyDescent="0.35">
      <c r="A13" s="21" t="s">
        <v>76</v>
      </c>
      <c r="B13" s="23" t="s">
        <v>379</v>
      </c>
      <c r="C13" s="24">
        <v>0</v>
      </c>
      <c r="D13" s="105">
        <v>0</v>
      </c>
      <c r="E13" s="24">
        <v>2918</v>
      </c>
      <c r="F13" s="105">
        <v>0</v>
      </c>
      <c r="G13" s="105">
        <v>0</v>
      </c>
      <c r="H13" s="105">
        <f t="shared" si="0"/>
        <v>2918</v>
      </c>
      <c r="I13" s="105">
        <v>0</v>
      </c>
      <c r="J13" s="105">
        <v>0</v>
      </c>
      <c r="K13" s="24">
        <v>2918</v>
      </c>
      <c r="L13" s="105">
        <f t="shared" si="1"/>
        <v>0</v>
      </c>
      <c r="M13" s="105">
        <f t="shared" si="2"/>
        <v>0</v>
      </c>
      <c r="N13" s="106">
        <f t="shared" si="3"/>
        <v>0</v>
      </c>
    </row>
    <row r="14" spans="1:22" s="1" customFormat="1" ht="34.5" x14ac:dyDescent="0.35">
      <c r="A14" s="21" t="s">
        <v>77</v>
      </c>
      <c r="B14" s="23" t="s">
        <v>380</v>
      </c>
      <c r="C14" s="24">
        <v>0</v>
      </c>
      <c r="D14" s="105">
        <v>0</v>
      </c>
      <c r="E14" s="24">
        <v>228</v>
      </c>
      <c r="F14" s="105">
        <v>0</v>
      </c>
      <c r="G14" s="105">
        <v>0</v>
      </c>
      <c r="H14" s="105">
        <f t="shared" si="0"/>
        <v>228</v>
      </c>
      <c r="I14" s="105">
        <v>0</v>
      </c>
      <c r="J14" s="105">
        <v>0</v>
      </c>
      <c r="K14" s="24">
        <v>228</v>
      </c>
      <c r="L14" s="105">
        <f t="shared" si="1"/>
        <v>0</v>
      </c>
      <c r="M14" s="105">
        <f t="shared" si="2"/>
        <v>0</v>
      </c>
      <c r="N14" s="106">
        <f t="shared" si="3"/>
        <v>0</v>
      </c>
    </row>
    <row r="15" spans="1:22" s="1" customFormat="1" ht="34.5" x14ac:dyDescent="0.35">
      <c r="A15" s="21" t="s">
        <v>78</v>
      </c>
      <c r="B15" s="23" t="s">
        <v>381</v>
      </c>
      <c r="C15" s="24">
        <v>0</v>
      </c>
      <c r="D15" s="105">
        <v>0</v>
      </c>
      <c r="E15" s="24">
        <v>4008</v>
      </c>
      <c r="F15" s="105">
        <v>0</v>
      </c>
      <c r="G15" s="105">
        <v>0</v>
      </c>
      <c r="H15" s="105">
        <f t="shared" si="0"/>
        <v>4008</v>
      </c>
      <c r="I15" s="105">
        <v>0</v>
      </c>
      <c r="J15" s="105">
        <v>0</v>
      </c>
      <c r="K15" s="24">
        <v>347</v>
      </c>
      <c r="L15" s="105">
        <f t="shared" si="1"/>
        <v>0</v>
      </c>
      <c r="M15" s="105">
        <f t="shared" si="2"/>
        <v>3661</v>
      </c>
      <c r="N15" s="106">
        <f t="shared" si="3"/>
        <v>3661</v>
      </c>
    </row>
    <row r="16" spans="1:22" s="1" customFormat="1" ht="23" x14ac:dyDescent="0.35">
      <c r="A16" s="21" t="s">
        <v>79</v>
      </c>
      <c r="B16" s="23" t="s">
        <v>382</v>
      </c>
      <c r="C16" s="24">
        <v>0</v>
      </c>
      <c r="D16" s="105">
        <v>0</v>
      </c>
      <c r="E16" s="24">
        <v>2587</v>
      </c>
      <c r="F16" s="105">
        <v>0</v>
      </c>
      <c r="G16" s="105">
        <v>0</v>
      </c>
      <c r="H16" s="105">
        <f t="shared" si="0"/>
        <v>2587</v>
      </c>
      <c r="I16" s="105">
        <v>0</v>
      </c>
      <c r="J16" s="105">
        <v>0</v>
      </c>
      <c r="K16" s="24">
        <v>2587</v>
      </c>
      <c r="L16" s="105">
        <f t="shared" si="1"/>
        <v>0</v>
      </c>
      <c r="M16" s="105">
        <f t="shared" si="2"/>
        <v>0</v>
      </c>
      <c r="N16" s="106">
        <f t="shared" si="3"/>
        <v>0</v>
      </c>
    </row>
    <row r="17" spans="1:14" s="1" customFormat="1" ht="23" x14ac:dyDescent="0.35">
      <c r="A17" s="97" t="s">
        <v>80</v>
      </c>
      <c r="B17" s="35" t="s">
        <v>918</v>
      </c>
      <c r="C17" s="36">
        <f>SUM(C9:C16)</f>
        <v>5076</v>
      </c>
      <c r="D17" s="36">
        <f t="shared" ref="D17:K17" si="4">SUM(D9:D16)</f>
        <v>0</v>
      </c>
      <c r="E17" s="36">
        <f t="shared" si="4"/>
        <v>284226</v>
      </c>
      <c r="F17" s="36">
        <f t="shared" si="4"/>
        <v>6871</v>
      </c>
      <c r="G17" s="36">
        <f t="shared" si="4"/>
        <v>-711</v>
      </c>
      <c r="H17" s="36">
        <f t="shared" si="4"/>
        <v>295462</v>
      </c>
      <c r="I17" s="36">
        <f t="shared" si="4"/>
        <v>0</v>
      </c>
      <c r="J17" s="36">
        <f t="shared" si="4"/>
        <v>6910</v>
      </c>
      <c r="K17" s="36">
        <f t="shared" si="4"/>
        <v>275872</v>
      </c>
      <c r="L17" s="36">
        <f>SUM(L9:L16)</f>
        <v>5037</v>
      </c>
      <c r="M17" s="36">
        <f>SUM(M9:M16)</f>
        <v>7643</v>
      </c>
      <c r="N17" s="85">
        <f>SUM(N9:N16)</f>
        <v>12680</v>
      </c>
    </row>
    <row r="18" spans="1:14" ht="34.5" x14ac:dyDescent="0.35">
      <c r="A18" s="21" t="s">
        <v>81</v>
      </c>
      <c r="B18" s="23" t="s">
        <v>383</v>
      </c>
      <c r="C18" s="24">
        <v>0</v>
      </c>
      <c r="D18" s="105">
        <v>0</v>
      </c>
      <c r="E18" s="24">
        <v>0</v>
      </c>
      <c r="F18" s="105">
        <v>0</v>
      </c>
      <c r="G18" s="105">
        <v>0</v>
      </c>
      <c r="H18" s="105">
        <f t="shared" si="0"/>
        <v>0</v>
      </c>
      <c r="I18" s="105">
        <v>0</v>
      </c>
      <c r="J18" s="105">
        <v>0</v>
      </c>
      <c r="K18" s="24">
        <v>0</v>
      </c>
      <c r="L18" s="105">
        <f t="shared" si="1"/>
        <v>0</v>
      </c>
      <c r="M18" s="105">
        <f t="shared" si="2"/>
        <v>0</v>
      </c>
      <c r="N18" s="106">
        <f t="shared" si="3"/>
        <v>0</v>
      </c>
    </row>
    <row r="19" spans="1:14" ht="34.5" x14ac:dyDescent="0.35">
      <c r="A19" s="21" t="s">
        <v>159</v>
      </c>
      <c r="B19" s="23" t="s">
        <v>384</v>
      </c>
      <c r="C19" s="24">
        <v>0</v>
      </c>
      <c r="D19" s="105">
        <v>0</v>
      </c>
      <c r="E19" s="24">
        <v>0</v>
      </c>
      <c r="F19" s="105">
        <v>0</v>
      </c>
      <c r="G19" s="105">
        <v>0</v>
      </c>
      <c r="H19" s="105">
        <f t="shared" si="0"/>
        <v>0</v>
      </c>
      <c r="I19" s="105">
        <v>0</v>
      </c>
      <c r="J19" s="105">
        <v>0</v>
      </c>
      <c r="K19" s="24">
        <v>0</v>
      </c>
      <c r="L19" s="105">
        <f t="shared" si="1"/>
        <v>0</v>
      </c>
      <c r="M19" s="105">
        <f t="shared" si="2"/>
        <v>0</v>
      </c>
      <c r="N19" s="106">
        <f t="shared" si="3"/>
        <v>0</v>
      </c>
    </row>
    <row r="20" spans="1:14" ht="34.5" x14ac:dyDescent="0.35">
      <c r="A20" s="21" t="s">
        <v>82</v>
      </c>
      <c r="B20" s="23" t="s">
        <v>385</v>
      </c>
      <c r="C20" s="24">
        <v>0</v>
      </c>
      <c r="D20" s="105">
        <v>0</v>
      </c>
      <c r="E20" s="24">
        <v>0</v>
      </c>
      <c r="F20" s="105">
        <v>0</v>
      </c>
      <c r="G20" s="105">
        <v>0</v>
      </c>
      <c r="H20" s="105">
        <f t="shared" si="0"/>
        <v>0</v>
      </c>
      <c r="I20" s="105">
        <v>0</v>
      </c>
      <c r="J20" s="105">
        <v>0</v>
      </c>
      <c r="K20" s="24">
        <v>0</v>
      </c>
      <c r="L20" s="105">
        <f t="shared" si="1"/>
        <v>0</v>
      </c>
      <c r="M20" s="105">
        <f t="shared" si="2"/>
        <v>0</v>
      </c>
      <c r="N20" s="106">
        <f t="shared" si="3"/>
        <v>0</v>
      </c>
    </row>
    <row r="21" spans="1:14" ht="23" x14ac:dyDescent="0.35">
      <c r="A21" s="97" t="s">
        <v>160</v>
      </c>
      <c r="B21" s="35" t="s">
        <v>386</v>
      </c>
      <c r="C21" s="36">
        <f>SUM(C18:C20)</f>
        <v>0</v>
      </c>
      <c r="D21" s="36">
        <f t="shared" ref="D21:N21" si="5">SUM(D18:D20)</f>
        <v>0</v>
      </c>
      <c r="E21" s="36">
        <f t="shared" si="5"/>
        <v>0</v>
      </c>
      <c r="F21" s="36">
        <f t="shared" si="5"/>
        <v>0</v>
      </c>
      <c r="G21" s="36">
        <f t="shared" si="5"/>
        <v>0</v>
      </c>
      <c r="H21" s="128">
        <f t="shared" si="0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128">
        <f t="shared" si="1"/>
        <v>0</v>
      </c>
      <c r="M21" s="36">
        <f t="shared" si="5"/>
        <v>0</v>
      </c>
      <c r="N21" s="85">
        <f t="shared" si="5"/>
        <v>0</v>
      </c>
    </row>
    <row r="22" spans="1:14" ht="13.5" customHeight="1" x14ac:dyDescent="0.35">
      <c r="A22" s="21" t="s">
        <v>161</v>
      </c>
      <c r="B22" s="23" t="s">
        <v>111</v>
      </c>
      <c r="C22" s="24">
        <v>508</v>
      </c>
      <c r="D22" s="24">
        <f t="shared" ref="D22:N22" si="6">SUM(D23:D25)</f>
        <v>0</v>
      </c>
      <c r="E22" s="24">
        <v>0</v>
      </c>
      <c r="F22" s="24">
        <f t="shared" si="6"/>
        <v>0</v>
      </c>
      <c r="G22" s="24">
        <f t="shared" si="6"/>
        <v>0</v>
      </c>
      <c r="H22" s="105">
        <f t="shared" si="0"/>
        <v>508</v>
      </c>
      <c r="I22" s="24">
        <f t="shared" si="6"/>
        <v>-2</v>
      </c>
      <c r="J22" s="24">
        <f t="shared" si="6"/>
        <v>0</v>
      </c>
      <c r="K22" s="24">
        <v>0</v>
      </c>
      <c r="L22" s="105">
        <f t="shared" si="1"/>
        <v>508</v>
      </c>
      <c r="M22" s="24">
        <f t="shared" si="6"/>
        <v>0</v>
      </c>
      <c r="N22" s="52">
        <f t="shared" si="6"/>
        <v>622</v>
      </c>
    </row>
    <row r="23" spans="1:14" ht="13.5" customHeight="1" x14ac:dyDescent="0.35">
      <c r="A23" s="21" t="s">
        <v>162</v>
      </c>
      <c r="B23" s="23" t="s">
        <v>108</v>
      </c>
      <c r="C23" s="24">
        <v>0</v>
      </c>
      <c r="D23" s="105">
        <v>0</v>
      </c>
      <c r="E23" s="24">
        <v>0</v>
      </c>
      <c r="F23" s="105">
        <v>0</v>
      </c>
      <c r="G23" s="105">
        <v>0</v>
      </c>
      <c r="H23" s="105">
        <f t="shared" si="0"/>
        <v>0</v>
      </c>
      <c r="I23" s="105">
        <v>0</v>
      </c>
      <c r="J23" s="105">
        <v>0</v>
      </c>
      <c r="K23" s="24">
        <v>0</v>
      </c>
      <c r="L23" s="105">
        <f t="shared" si="1"/>
        <v>0</v>
      </c>
      <c r="M23" s="105">
        <v>0</v>
      </c>
      <c r="N23" s="106">
        <f t="shared" si="3"/>
        <v>0</v>
      </c>
    </row>
    <row r="24" spans="1:14" ht="13.5" customHeight="1" x14ac:dyDescent="0.35">
      <c r="A24" s="21" t="s">
        <v>83</v>
      </c>
      <c r="B24" s="23" t="s">
        <v>109</v>
      </c>
      <c r="C24" s="24">
        <v>120</v>
      </c>
      <c r="D24" s="105">
        <v>0</v>
      </c>
      <c r="E24" s="24">
        <v>0</v>
      </c>
      <c r="F24" s="105">
        <v>0</v>
      </c>
      <c r="G24" s="105">
        <v>0</v>
      </c>
      <c r="H24" s="105">
        <f t="shared" si="0"/>
        <v>120</v>
      </c>
      <c r="I24" s="105">
        <v>0</v>
      </c>
      <c r="J24" s="105">
        <v>0</v>
      </c>
      <c r="K24" s="24">
        <v>0</v>
      </c>
      <c r="L24" s="105">
        <f t="shared" si="1"/>
        <v>120</v>
      </c>
      <c r="M24" s="105">
        <v>0</v>
      </c>
      <c r="N24" s="106">
        <f t="shared" si="3"/>
        <v>120</v>
      </c>
    </row>
    <row r="25" spans="1:14" ht="13.5" customHeight="1" x14ac:dyDescent="0.35">
      <c r="A25" s="21" t="s">
        <v>163</v>
      </c>
      <c r="B25" s="23" t="s">
        <v>110</v>
      </c>
      <c r="C25" s="24">
        <v>388</v>
      </c>
      <c r="D25" s="105">
        <v>0</v>
      </c>
      <c r="E25" s="24">
        <v>0</v>
      </c>
      <c r="F25" s="105">
        <v>0</v>
      </c>
      <c r="G25" s="105">
        <v>0</v>
      </c>
      <c r="H25" s="105">
        <f t="shared" si="0"/>
        <v>388</v>
      </c>
      <c r="I25" s="105">
        <v>-2</v>
      </c>
      <c r="J25" s="105">
        <v>0</v>
      </c>
      <c r="K25" s="24">
        <v>116</v>
      </c>
      <c r="L25" s="105">
        <f>SUM(H25:K25)</f>
        <v>502</v>
      </c>
      <c r="M25" s="105">
        <v>0</v>
      </c>
      <c r="N25" s="106">
        <f t="shared" si="3"/>
        <v>502</v>
      </c>
    </row>
    <row r="26" spans="1:14" ht="23.5" thickBot="1" x14ac:dyDescent="0.4">
      <c r="A26" s="403" t="s">
        <v>164</v>
      </c>
      <c r="B26" s="87" t="s">
        <v>112</v>
      </c>
      <c r="C26" s="141">
        <f>C22</f>
        <v>508</v>
      </c>
      <c r="D26" s="141">
        <f t="shared" ref="D26:N26" si="7">D22</f>
        <v>0</v>
      </c>
      <c r="E26" s="141">
        <f t="shared" si="7"/>
        <v>0</v>
      </c>
      <c r="F26" s="141">
        <f t="shared" si="7"/>
        <v>0</v>
      </c>
      <c r="G26" s="141">
        <f t="shared" si="7"/>
        <v>0</v>
      </c>
      <c r="H26" s="141">
        <f t="shared" si="7"/>
        <v>508</v>
      </c>
      <c r="I26" s="141">
        <f t="shared" si="7"/>
        <v>-2</v>
      </c>
      <c r="J26" s="141">
        <f t="shared" si="7"/>
        <v>0</v>
      </c>
      <c r="K26" s="141">
        <f t="shared" si="7"/>
        <v>0</v>
      </c>
      <c r="L26" s="141">
        <f t="shared" si="7"/>
        <v>508</v>
      </c>
      <c r="M26" s="141">
        <f t="shared" si="7"/>
        <v>0</v>
      </c>
      <c r="N26" s="88">
        <f t="shared" si="7"/>
        <v>622</v>
      </c>
    </row>
    <row r="27" spans="1:14" ht="18" customHeight="1" thickTop="1" thickBot="1" x14ac:dyDescent="0.4">
      <c r="A27" s="554" t="s">
        <v>71</v>
      </c>
      <c r="B27" s="292" t="s">
        <v>113</v>
      </c>
      <c r="C27" s="293">
        <f>C17+C21+C26</f>
        <v>5584</v>
      </c>
      <c r="D27" s="293">
        <f t="shared" ref="D27:N27" si="8">D17+D21+D26</f>
        <v>0</v>
      </c>
      <c r="E27" s="293">
        <f t="shared" si="8"/>
        <v>284226</v>
      </c>
      <c r="F27" s="293">
        <f t="shared" si="8"/>
        <v>6871</v>
      </c>
      <c r="G27" s="293">
        <f t="shared" si="8"/>
        <v>-711</v>
      </c>
      <c r="H27" s="293">
        <f t="shared" si="8"/>
        <v>295970</v>
      </c>
      <c r="I27" s="293">
        <f t="shared" si="8"/>
        <v>-2</v>
      </c>
      <c r="J27" s="293">
        <f t="shared" si="8"/>
        <v>6910</v>
      </c>
      <c r="K27" s="293">
        <f t="shared" si="8"/>
        <v>275872</v>
      </c>
      <c r="L27" s="293">
        <f t="shared" si="8"/>
        <v>5545</v>
      </c>
      <c r="M27" s="293">
        <f t="shared" si="8"/>
        <v>7643</v>
      </c>
      <c r="N27" s="294">
        <f t="shared" si="8"/>
        <v>13302</v>
      </c>
    </row>
    <row r="28" spans="1:14" ht="13.5" thickTop="1" x14ac:dyDescent="0.35"/>
  </sheetData>
  <mergeCells count="11">
    <mergeCell ref="A4:N4"/>
    <mergeCell ref="L6:N6"/>
    <mergeCell ref="F6:G6"/>
    <mergeCell ref="J6:K6"/>
    <mergeCell ref="A6:A7"/>
    <mergeCell ref="B6:B7"/>
    <mergeCell ref="C6:C7"/>
    <mergeCell ref="D6:D7"/>
    <mergeCell ref="E6:E7"/>
    <mergeCell ref="H6:H7"/>
    <mergeCell ref="I6:I7"/>
  </mergeCells>
  <phoneticPr fontId="0" type="noConversion"/>
  <pageMargins left="0.74803149606299213" right="0.74803149606299213" top="0.78740157480314965" bottom="0.78740157480314965" header="0.51181102362204722" footer="0.51181102362204722"/>
  <pageSetup scale="8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N25"/>
  <sheetViews>
    <sheetView zoomScaleNormal="100" workbookViewId="0"/>
  </sheetViews>
  <sheetFormatPr defaultRowHeight="13" x14ac:dyDescent="0.35"/>
  <cols>
    <col min="1" max="1" width="4.69921875" style="9" customWidth="1"/>
    <col min="2" max="2" width="34.69921875" style="9" customWidth="1"/>
    <col min="3" max="14" width="8.69921875" style="9" customWidth="1"/>
  </cols>
  <sheetData>
    <row r="1" spans="1:14" ht="13.5" customHeight="1" x14ac:dyDescent="0.35">
      <c r="I1" s="14"/>
      <c r="J1" s="14"/>
      <c r="K1" s="4"/>
      <c r="L1" s="4"/>
      <c r="M1" s="4"/>
      <c r="N1" s="5" t="s">
        <v>916</v>
      </c>
    </row>
    <row r="2" spans="1:14" ht="13.5" customHeight="1" x14ac:dyDescent="0.35">
      <c r="I2" s="14"/>
      <c r="J2" s="14"/>
      <c r="K2" s="4"/>
      <c r="L2" s="4"/>
      <c r="M2" s="4"/>
      <c r="N2" s="5" t="str">
        <f>'1.d sz. melléklet'!F2</f>
        <v>a /2016. (V.  .) önkormányzati rendelethez</v>
      </c>
    </row>
    <row r="3" spans="1:14" ht="13.5" customHeight="1" x14ac:dyDescent="0.35">
      <c r="I3" s="14"/>
      <c r="J3" s="14"/>
      <c r="K3" s="8"/>
      <c r="L3" s="8"/>
      <c r="M3" s="8"/>
      <c r="N3" s="8"/>
    </row>
    <row r="4" spans="1:14" ht="13.5" customHeight="1" x14ac:dyDescent="0.35">
      <c r="A4" s="876" t="s">
        <v>917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  <c r="M4" s="876"/>
      <c r="N4" s="876"/>
    </row>
    <row r="5" spans="1:14" s="1" customFormat="1" ht="13.5" customHeight="1" thickBot="1" x14ac:dyDescent="0.4">
      <c r="A5" s="14"/>
      <c r="B5" s="14"/>
      <c r="C5" s="10"/>
      <c r="D5" s="10"/>
      <c r="E5" s="10"/>
      <c r="F5" s="5"/>
      <c r="G5" s="8"/>
      <c r="H5" s="8"/>
      <c r="I5" s="8"/>
      <c r="J5" s="8"/>
      <c r="K5" s="8"/>
      <c r="L5" s="8"/>
      <c r="M5" s="8"/>
      <c r="N5" s="5" t="s">
        <v>179</v>
      </c>
    </row>
    <row r="6" spans="1:14" s="1" customFormat="1" ht="58" thickTop="1" x14ac:dyDescent="0.35">
      <c r="A6" s="19" t="s">
        <v>182</v>
      </c>
      <c r="B6" s="20" t="s">
        <v>157</v>
      </c>
      <c r="C6" s="20" t="s">
        <v>48</v>
      </c>
      <c r="D6" s="20" t="s">
        <v>374</v>
      </c>
      <c r="E6" s="20" t="s">
        <v>397</v>
      </c>
      <c r="F6" s="904" t="s">
        <v>394</v>
      </c>
      <c r="G6" s="904"/>
      <c r="H6" s="20" t="s">
        <v>396</v>
      </c>
      <c r="I6" s="20" t="s">
        <v>47</v>
      </c>
      <c r="J6" s="904" t="s">
        <v>389</v>
      </c>
      <c r="K6" s="904"/>
      <c r="L6" s="904" t="s">
        <v>395</v>
      </c>
      <c r="M6" s="904"/>
      <c r="N6" s="908"/>
    </row>
    <row r="7" spans="1:14" s="1" customFormat="1" ht="23" x14ac:dyDescent="0.35">
      <c r="A7" s="111"/>
      <c r="B7" s="112"/>
      <c r="C7" s="112"/>
      <c r="D7" s="112"/>
      <c r="E7" s="112"/>
      <c r="F7" s="112" t="s">
        <v>392</v>
      </c>
      <c r="G7" s="112" t="s">
        <v>393</v>
      </c>
      <c r="H7" s="112"/>
      <c r="I7" s="112"/>
      <c r="J7" s="112" t="s">
        <v>392</v>
      </c>
      <c r="K7" s="112" t="s">
        <v>393</v>
      </c>
      <c r="L7" s="112" t="s">
        <v>392</v>
      </c>
      <c r="M7" s="112" t="s">
        <v>393</v>
      </c>
      <c r="N7" s="120" t="s">
        <v>398</v>
      </c>
    </row>
    <row r="8" spans="1:14" s="1" customFormat="1" ht="13.5" customHeight="1" thickBot="1" x14ac:dyDescent="0.4">
      <c r="A8" s="48" t="s">
        <v>665</v>
      </c>
      <c r="B8" s="49" t="s">
        <v>666</v>
      </c>
      <c r="C8" s="49" t="s">
        <v>667</v>
      </c>
      <c r="D8" s="49" t="s">
        <v>668</v>
      </c>
      <c r="E8" s="49" t="s">
        <v>669</v>
      </c>
      <c r="F8" s="49" t="s">
        <v>670</v>
      </c>
      <c r="G8" s="49" t="s">
        <v>671</v>
      </c>
      <c r="H8" s="49" t="s">
        <v>672</v>
      </c>
      <c r="I8" s="49" t="s">
        <v>673</v>
      </c>
      <c r="J8" s="49" t="s">
        <v>674</v>
      </c>
      <c r="K8" s="49" t="s">
        <v>675</v>
      </c>
      <c r="L8" s="49" t="s">
        <v>676</v>
      </c>
      <c r="M8" s="49" t="s">
        <v>715</v>
      </c>
      <c r="N8" s="50" t="s">
        <v>716</v>
      </c>
    </row>
    <row r="9" spans="1:14" s="1" customFormat="1" ht="23.5" thickTop="1" x14ac:dyDescent="0.35">
      <c r="A9" s="67" t="s">
        <v>72</v>
      </c>
      <c r="B9" s="68" t="s">
        <v>358</v>
      </c>
      <c r="C9" s="69">
        <v>0</v>
      </c>
      <c r="D9" s="69">
        <v>0</v>
      </c>
      <c r="E9" s="69">
        <v>34948</v>
      </c>
      <c r="F9" s="69">
        <v>0</v>
      </c>
      <c r="G9" s="69">
        <v>0</v>
      </c>
      <c r="H9" s="69">
        <f>C9+E9</f>
        <v>34948</v>
      </c>
      <c r="I9" s="69">
        <v>0</v>
      </c>
      <c r="J9" s="69">
        <v>0</v>
      </c>
      <c r="K9" s="69">
        <v>34948</v>
      </c>
      <c r="L9" s="69">
        <v>0</v>
      </c>
      <c r="M9" s="69">
        <f>E9-H9</f>
        <v>0</v>
      </c>
      <c r="N9" s="289">
        <f>SUM(L9:M9)</f>
        <v>0</v>
      </c>
    </row>
    <row r="10" spans="1:14" s="1" customFormat="1" ht="37.5" customHeight="1" x14ac:dyDescent="0.35">
      <c r="A10" s="22" t="s">
        <v>73</v>
      </c>
      <c r="B10" s="23" t="s">
        <v>359</v>
      </c>
      <c r="C10" s="24">
        <v>0</v>
      </c>
      <c r="D10" s="24">
        <v>0</v>
      </c>
      <c r="E10" s="24">
        <v>10547</v>
      </c>
      <c r="F10" s="24">
        <v>0</v>
      </c>
      <c r="G10" s="24">
        <v>0</v>
      </c>
      <c r="H10" s="24">
        <f t="shared" ref="H10:H20" si="0">C10+E10</f>
        <v>10547</v>
      </c>
      <c r="I10" s="24">
        <v>0</v>
      </c>
      <c r="J10" s="24">
        <v>0</v>
      </c>
      <c r="K10" s="24">
        <v>10547</v>
      </c>
      <c r="L10" s="24">
        <v>0</v>
      </c>
      <c r="M10" s="24">
        <f>E10-H10</f>
        <v>0</v>
      </c>
      <c r="N10" s="52">
        <f t="shared" ref="N10:N20" si="1">SUM(L10:M10)</f>
        <v>0</v>
      </c>
    </row>
    <row r="11" spans="1:14" s="116" customFormat="1" ht="23" x14ac:dyDescent="0.35">
      <c r="A11" s="22" t="s">
        <v>74</v>
      </c>
      <c r="B11" s="23" t="s">
        <v>360</v>
      </c>
      <c r="C11" s="24">
        <v>4566</v>
      </c>
      <c r="D11" s="24">
        <v>0</v>
      </c>
      <c r="E11" s="24">
        <v>90526</v>
      </c>
      <c r="F11" s="24">
        <v>0</v>
      </c>
      <c r="G11" s="24">
        <v>0</v>
      </c>
      <c r="H11" s="24">
        <f t="shared" si="0"/>
        <v>95092</v>
      </c>
      <c r="I11" s="24">
        <v>0</v>
      </c>
      <c r="J11" s="24">
        <v>4566</v>
      </c>
      <c r="K11" s="24">
        <v>87968</v>
      </c>
      <c r="L11" s="24">
        <f>C11-J11</f>
        <v>0</v>
      </c>
      <c r="M11" s="24">
        <f t="shared" ref="M11:M17" si="2">E11-K11</f>
        <v>2558</v>
      </c>
      <c r="N11" s="52">
        <f t="shared" si="1"/>
        <v>2558</v>
      </c>
    </row>
    <row r="12" spans="1:14" s="73" customFormat="1" ht="23" x14ac:dyDescent="0.35">
      <c r="A12" s="22" t="s">
        <v>75</v>
      </c>
      <c r="B12" s="23" t="s">
        <v>363</v>
      </c>
      <c r="C12" s="24">
        <v>0</v>
      </c>
      <c r="D12" s="24">
        <v>0</v>
      </c>
      <c r="E12" s="24">
        <v>2452</v>
      </c>
      <c r="F12" s="24">
        <v>0</v>
      </c>
      <c r="G12" s="24">
        <v>0</v>
      </c>
      <c r="H12" s="24">
        <f t="shared" si="0"/>
        <v>2452</v>
      </c>
      <c r="I12" s="24">
        <v>0</v>
      </c>
      <c r="J12" s="24">
        <v>0</v>
      </c>
      <c r="K12" s="24">
        <v>2452</v>
      </c>
      <c r="L12" s="24">
        <f t="shared" ref="L12:L17" si="3">C12-J12</f>
        <v>0</v>
      </c>
      <c r="M12" s="24">
        <f t="shared" si="2"/>
        <v>0</v>
      </c>
      <c r="N12" s="52">
        <f t="shared" si="1"/>
        <v>0</v>
      </c>
    </row>
    <row r="13" spans="1:14" s="73" customFormat="1" ht="23" x14ac:dyDescent="0.35">
      <c r="A13" s="22" t="s">
        <v>76</v>
      </c>
      <c r="B13" s="23" t="s">
        <v>364</v>
      </c>
      <c r="C13" s="24">
        <v>240</v>
      </c>
      <c r="D13" s="24">
        <v>0</v>
      </c>
      <c r="E13" s="24">
        <v>32083</v>
      </c>
      <c r="F13" s="24">
        <v>0</v>
      </c>
      <c r="G13" s="24">
        <v>0</v>
      </c>
      <c r="H13" s="24">
        <f t="shared" si="0"/>
        <v>32323</v>
      </c>
      <c r="I13" s="24">
        <v>0</v>
      </c>
      <c r="J13" s="24">
        <v>221</v>
      </c>
      <c r="K13" s="24">
        <v>32036</v>
      </c>
      <c r="L13" s="24">
        <f t="shared" si="3"/>
        <v>19</v>
      </c>
      <c r="M13" s="24">
        <f t="shared" si="2"/>
        <v>47</v>
      </c>
      <c r="N13" s="52">
        <f t="shared" si="1"/>
        <v>66</v>
      </c>
    </row>
    <row r="14" spans="1:14" s="73" customFormat="1" ht="23" x14ac:dyDescent="0.35">
      <c r="A14" s="22" t="s">
        <v>77</v>
      </c>
      <c r="B14" s="23" t="s">
        <v>365</v>
      </c>
      <c r="C14" s="24">
        <v>0</v>
      </c>
      <c r="D14" s="24">
        <v>0</v>
      </c>
      <c r="E14" s="24">
        <v>42106</v>
      </c>
      <c r="F14" s="24">
        <v>0</v>
      </c>
      <c r="G14" s="24">
        <v>0</v>
      </c>
      <c r="H14" s="24">
        <f t="shared" si="0"/>
        <v>42106</v>
      </c>
      <c r="I14" s="24">
        <v>0</v>
      </c>
      <c r="J14" s="24">
        <v>0</v>
      </c>
      <c r="K14" s="24">
        <v>38041</v>
      </c>
      <c r="L14" s="24">
        <f t="shared" si="3"/>
        <v>0</v>
      </c>
      <c r="M14" s="24">
        <f t="shared" si="2"/>
        <v>4065</v>
      </c>
      <c r="N14" s="52">
        <f t="shared" si="1"/>
        <v>4065</v>
      </c>
    </row>
    <row r="15" spans="1:14" s="73" customFormat="1" ht="23" x14ac:dyDescent="0.35">
      <c r="A15" s="22" t="s">
        <v>78</v>
      </c>
      <c r="B15" s="23" t="s">
        <v>366</v>
      </c>
      <c r="C15" s="24">
        <v>0</v>
      </c>
      <c r="D15" s="24">
        <v>0</v>
      </c>
      <c r="E15" s="24">
        <v>5709</v>
      </c>
      <c r="F15" s="24">
        <v>0</v>
      </c>
      <c r="G15" s="24">
        <v>0</v>
      </c>
      <c r="H15" s="24">
        <f t="shared" si="0"/>
        <v>5709</v>
      </c>
      <c r="I15" s="24">
        <v>0</v>
      </c>
      <c r="J15" s="24">
        <v>0</v>
      </c>
      <c r="K15" s="24">
        <v>5709</v>
      </c>
      <c r="L15" s="24">
        <f t="shared" si="3"/>
        <v>0</v>
      </c>
      <c r="M15" s="24">
        <f t="shared" si="2"/>
        <v>0</v>
      </c>
      <c r="N15" s="52">
        <f t="shared" si="1"/>
        <v>0</v>
      </c>
    </row>
    <row r="16" spans="1:14" s="117" customFormat="1" ht="24" customHeight="1" x14ac:dyDescent="0.35">
      <c r="A16" s="759" t="s">
        <v>79</v>
      </c>
      <c r="B16" s="23" t="s">
        <v>367</v>
      </c>
      <c r="C16" s="24">
        <v>0</v>
      </c>
      <c r="D16" s="24">
        <v>0</v>
      </c>
      <c r="E16" s="24">
        <v>5603</v>
      </c>
      <c r="F16" s="24">
        <v>0</v>
      </c>
      <c r="G16" s="24">
        <v>0</v>
      </c>
      <c r="H16" s="24">
        <f t="shared" si="0"/>
        <v>5603</v>
      </c>
      <c r="I16" s="24">
        <v>0</v>
      </c>
      <c r="J16" s="24">
        <v>0</v>
      </c>
      <c r="K16" s="24">
        <v>5603</v>
      </c>
      <c r="L16" s="24">
        <f t="shared" si="3"/>
        <v>0</v>
      </c>
      <c r="M16" s="24">
        <f t="shared" si="2"/>
        <v>0</v>
      </c>
      <c r="N16" s="52">
        <f t="shared" si="1"/>
        <v>0</v>
      </c>
    </row>
    <row r="17" spans="1:14" s="1" customFormat="1" ht="23" x14ac:dyDescent="0.35">
      <c r="A17" s="22" t="s">
        <v>80</v>
      </c>
      <c r="B17" s="23" t="s">
        <v>368</v>
      </c>
      <c r="C17" s="24">
        <v>0</v>
      </c>
      <c r="D17" s="24">
        <v>0</v>
      </c>
      <c r="E17" s="24">
        <v>19415</v>
      </c>
      <c r="F17" s="24">
        <v>0</v>
      </c>
      <c r="G17" s="24">
        <v>0</v>
      </c>
      <c r="H17" s="24">
        <f t="shared" si="0"/>
        <v>19415</v>
      </c>
      <c r="I17" s="24">
        <v>0</v>
      </c>
      <c r="J17" s="24">
        <v>0</v>
      </c>
      <c r="K17" s="24">
        <v>19415</v>
      </c>
      <c r="L17" s="24">
        <f t="shared" si="3"/>
        <v>0</v>
      </c>
      <c r="M17" s="24">
        <f t="shared" si="2"/>
        <v>0</v>
      </c>
      <c r="N17" s="52">
        <f t="shared" si="1"/>
        <v>0</v>
      </c>
    </row>
    <row r="18" spans="1:14" s="1" customFormat="1" ht="23" x14ac:dyDescent="0.35">
      <c r="A18" s="34" t="s">
        <v>81</v>
      </c>
      <c r="B18" s="35" t="s">
        <v>369</v>
      </c>
      <c r="C18" s="36">
        <f t="shared" ref="C18:N18" si="4">SUM(C9:C17)</f>
        <v>4806</v>
      </c>
      <c r="D18" s="36">
        <f t="shared" si="4"/>
        <v>0</v>
      </c>
      <c r="E18" s="36">
        <f t="shared" si="4"/>
        <v>243389</v>
      </c>
      <c r="F18" s="36">
        <f t="shared" si="4"/>
        <v>0</v>
      </c>
      <c r="G18" s="36">
        <f t="shared" si="4"/>
        <v>0</v>
      </c>
      <c r="H18" s="36">
        <f t="shared" si="4"/>
        <v>248195</v>
      </c>
      <c r="I18" s="36">
        <f t="shared" si="4"/>
        <v>0</v>
      </c>
      <c r="J18" s="36">
        <f t="shared" si="4"/>
        <v>4787</v>
      </c>
      <c r="K18" s="36">
        <f t="shared" si="4"/>
        <v>236719</v>
      </c>
      <c r="L18" s="36">
        <f t="shared" si="4"/>
        <v>19</v>
      </c>
      <c r="M18" s="36">
        <f t="shared" si="4"/>
        <v>6670</v>
      </c>
      <c r="N18" s="85">
        <f t="shared" si="4"/>
        <v>6689</v>
      </c>
    </row>
    <row r="19" spans="1:14" s="1" customFormat="1" ht="24" customHeight="1" x14ac:dyDescent="0.35">
      <c r="A19" s="22" t="s">
        <v>159</v>
      </c>
      <c r="B19" s="23" t="s">
        <v>361</v>
      </c>
      <c r="C19" s="24">
        <v>2172</v>
      </c>
      <c r="D19" s="24">
        <v>0</v>
      </c>
      <c r="E19" s="24">
        <v>193</v>
      </c>
      <c r="F19" s="24">
        <v>0</v>
      </c>
      <c r="G19" s="24">
        <v>0</v>
      </c>
      <c r="H19" s="24">
        <f t="shared" si="0"/>
        <v>2365</v>
      </c>
      <c r="I19" s="24">
        <v>0</v>
      </c>
      <c r="J19" s="74">
        <v>0</v>
      </c>
      <c r="K19" s="24">
        <v>0</v>
      </c>
      <c r="L19" s="24">
        <v>0</v>
      </c>
      <c r="M19" s="24">
        <f>H19-K19</f>
        <v>2365</v>
      </c>
      <c r="N19" s="52">
        <f t="shared" si="1"/>
        <v>2365</v>
      </c>
    </row>
    <row r="20" spans="1:14" s="296" customFormat="1" ht="23" x14ac:dyDescent="0.35">
      <c r="A20" s="34" t="s">
        <v>82</v>
      </c>
      <c r="B20" s="35" t="s">
        <v>370</v>
      </c>
      <c r="C20" s="36">
        <f>SUM(C19)</f>
        <v>2172</v>
      </c>
      <c r="D20" s="36">
        <f t="shared" ref="D20:E20" si="5">SUM(D19)</f>
        <v>0</v>
      </c>
      <c r="E20" s="36">
        <f t="shared" si="5"/>
        <v>193</v>
      </c>
      <c r="F20" s="36">
        <v>0</v>
      </c>
      <c r="G20" s="36">
        <v>0</v>
      </c>
      <c r="H20" s="36">
        <f t="shared" si="0"/>
        <v>2365</v>
      </c>
      <c r="I20" s="36">
        <v>0</v>
      </c>
      <c r="J20" s="520">
        <v>0</v>
      </c>
      <c r="K20" s="36">
        <v>0</v>
      </c>
      <c r="L20" s="36">
        <v>0</v>
      </c>
      <c r="M20" s="36">
        <f>SUM(M19)</f>
        <v>2365</v>
      </c>
      <c r="N20" s="85">
        <f t="shared" si="1"/>
        <v>2365</v>
      </c>
    </row>
    <row r="21" spans="1:14" ht="13.5" customHeight="1" x14ac:dyDescent="0.35">
      <c r="A21" s="22" t="s">
        <v>160</v>
      </c>
      <c r="B21" s="23" t="s">
        <v>362</v>
      </c>
      <c r="C21" s="24">
        <v>1079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74">
        <v>0</v>
      </c>
      <c r="K21" s="24">
        <v>260</v>
      </c>
      <c r="L21" s="24">
        <v>0</v>
      </c>
      <c r="M21" s="24">
        <f>C21-K21</f>
        <v>819</v>
      </c>
      <c r="N21" s="52">
        <f>SUM(L21:M21)</f>
        <v>819</v>
      </c>
    </row>
    <row r="22" spans="1:14" ht="13.5" customHeight="1" x14ac:dyDescent="0.35">
      <c r="A22" s="22" t="s">
        <v>161</v>
      </c>
      <c r="B22" s="23" t="s">
        <v>373</v>
      </c>
      <c r="C22" s="24">
        <v>185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74">
        <v>0</v>
      </c>
      <c r="K22" s="24">
        <v>-162</v>
      </c>
      <c r="L22" s="24">
        <v>0</v>
      </c>
      <c r="M22" s="24">
        <f>C22-K22</f>
        <v>347</v>
      </c>
      <c r="N22" s="52">
        <f>SUM(L22:M22)</f>
        <v>347</v>
      </c>
    </row>
    <row r="23" spans="1:14" ht="23.5" thickBot="1" x14ac:dyDescent="0.4">
      <c r="A23" s="86" t="s">
        <v>162</v>
      </c>
      <c r="B23" s="87" t="s">
        <v>372</v>
      </c>
      <c r="C23" s="141">
        <f>SUM(C21:C22)</f>
        <v>1264</v>
      </c>
      <c r="D23" s="141">
        <f t="shared" ref="D23:N23" si="6">SUM(D21:D22)</f>
        <v>0</v>
      </c>
      <c r="E23" s="141">
        <f t="shared" si="6"/>
        <v>0</v>
      </c>
      <c r="F23" s="141">
        <f t="shared" si="6"/>
        <v>0</v>
      </c>
      <c r="G23" s="141">
        <f t="shared" si="6"/>
        <v>0</v>
      </c>
      <c r="H23" s="141">
        <f t="shared" si="6"/>
        <v>0</v>
      </c>
      <c r="I23" s="141">
        <f t="shared" si="6"/>
        <v>0</v>
      </c>
      <c r="J23" s="141">
        <f t="shared" si="6"/>
        <v>0</v>
      </c>
      <c r="K23" s="141">
        <f t="shared" si="6"/>
        <v>98</v>
      </c>
      <c r="L23" s="141">
        <f t="shared" si="6"/>
        <v>0</v>
      </c>
      <c r="M23" s="141">
        <f t="shared" si="6"/>
        <v>1166</v>
      </c>
      <c r="N23" s="88">
        <f t="shared" si="6"/>
        <v>1166</v>
      </c>
    </row>
    <row r="24" spans="1:14" ht="18" customHeight="1" thickTop="1" thickBot="1" x14ac:dyDescent="0.4">
      <c r="A24" s="78" t="s">
        <v>83</v>
      </c>
      <c r="B24" s="79" t="s">
        <v>371</v>
      </c>
      <c r="C24" s="80">
        <f>C18+C20+C23</f>
        <v>8242</v>
      </c>
      <c r="D24" s="80">
        <f t="shared" ref="D24:N24" si="7">D18+D20+D23</f>
        <v>0</v>
      </c>
      <c r="E24" s="80">
        <f>E18+E20+E23</f>
        <v>243582</v>
      </c>
      <c r="F24" s="80">
        <f t="shared" si="7"/>
        <v>0</v>
      </c>
      <c r="G24" s="80">
        <f t="shared" si="7"/>
        <v>0</v>
      </c>
      <c r="H24" s="80">
        <f t="shared" si="7"/>
        <v>250560</v>
      </c>
      <c r="I24" s="80">
        <f t="shared" si="7"/>
        <v>0</v>
      </c>
      <c r="J24" s="80">
        <f t="shared" si="7"/>
        <v>4787</v>
      </c>
      <c r="K24" s="80">
        <f>K18+K20+K23</f>
        <v>236817</v>
      </c>
      <c r="L24" s="80">
        <f t="shared" si="7"/>
        <v>19</v>
      </c>
      <c r="M24" s="80">
        <f t="shared" si="7"/>
        <v>10201</v>
      </c>
      <c r="N24" s="119">
        <f t="shared" si="7"/>
        <v>10220</v>
      </c>
    </row>
    <row r="25" spans="1:14" ht="13.5" thickTop="1" x14ac:dyDescent="0.35"/>
  </sheetData>
  <mergeCells count="4">
    <mergeCell ref="A4:N4"/>
    <mergeCell ref="F6:G6"/>
    <mergeCell ref="J6:K6"/>
    <mergeCell ref="L6:N6"/>
  </mergeCells>
  <phoneticPr fontId="0" type="noConversion"/>
  <pageMargins left="0.75" right="0.75" top="1" bottom="1" header="0.5" footer="0.5"/>
  <pageSetup scale="8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4"/>
  <sheetViews>
    <sheetView zoomScaleNormal="100" workbookViewId="0"/>
  </sheetViews>
  <sheetFormatPr defaultRowHeight="13" x14ac:dyDescent="0.35"/>
  <cols>
    <col min="1" max="1" width="4.69921875" style="12" customWidth="1"/>
    <col min="2" max="2" width="45.69921875" style="12" customWidth="1"/>
    <col min="3" max="8" width="10.69921875" style="12" customWidth="1"/>
  </cols>
  <sheetData>
    <row r="1" spans="1:8" ht="15" customHeight="1" x14ac:dyDescent="0.35">
      <c r="F1" s="125"/>
      <c r="G1" s="125"/>
      <c r="H1" s="126" t="s">
        <v>717</v>
      </c>
    </row>
    <row r="2" spans="1:8" ht="15" customHeight="1" x14ac:dyDescent="0.35">
      <c r="F2" s="125"/>
      <c r="G2" s="125"/>
      <c r="H2" s="126" t="str">
        <f>'1.d sz. melléklet'!F2</f>
        <v>a /2016. (V.  .) önkormányzati rendelethez</v>
      </c>
    </row>
    <row r="3" spans="1:8" ht="15" customHeight="1" x14ac:dyDescent="0.35">
      <c r="F3" s="14"/>
      <c r="G3" s="14"/>
      <c r="H3" s="14"/>
    </row>
    <row r="4" spans="1:8" ht="15" customHeight="1" x14ac:dyDescent="0.35">
      <c r="A4" s="876" t="s">
        <v>919</v>
      </c>
      <c r="B4" s="876"/>
      <c r="C4" s="876"/>
      <c r="D4" s="876"/>
      <c r="E4" s="876"/>
      <c r="F4" s="876"/>
      <c r="G4" s="876"/>
      <c r="H4" s="876"/>
    </row>
    <row r="5" spans="1:8" ht="15" customHeight="1" thickBot="1" x14ac:dyDescent="0.4">
      <c r="A5" s="14"/>
      <c r="B5" s="14"/>
      <c r="C5" s="127"/>
      <c r="D5" s="127"/>
      <c r="E5" s="127"/>
      <c r="F5" s="14"/>
      <c r="G5" s="14"/>
      <c r="H5" s="126" t="s">
        <v>179</v>
      </c>
    </row>
    <row r="6" spans="1:8" ht="46.5" thickTop="1" x14ac:dyDescent="0.35">
      <c r="A6" s="99" t="s">
        <v>182</v>
      </c>
      <c r="B6" s="100" t="s">
        <v>157</v>
      </c>
      <c r="C6" s="100" t="s">
        <v>32</v>
      </c>
      <c r="D6" s="100" t="s">
        <v>33</v>
      </c>
      <c r="E6" s="100" t="s">
        <v>34</v>
      </c>
      <c r="F6" s="100" t="s">
        <v>35</v>
      </c>
      <c r="G6" s="100" t="s">
        <v>36</v>
      </c>
      <c r="H6" s="101" t="s">
        <v>37</v>
      </c>
    </row>
    <row r="7" spans="1:8" ht="15" customHeight="1" thickBot="1" x14ac:dyDescent="0.4">
      <c r="A7" s="102" t="s">
        <v>665</v>
      </c>
      <c r="B7" s="103" t="s">
        <v>666</v>
      </c>
      <c r="C7" s="103" t="s">
        <v>667</v>
      </c>
      <c r="D7" s="103" t="s">
        <v>668</v>
      </c>
      <c r="E7" s="103" t="s">
        <v>669</v>
      </c>
      <c r="F7" s="103" t="s">
        <v>670</v>
      </c>
      <c r="G7" s="103" t="s">
        <v>671</v>
      </c>
      <c r="H7" s="104" t="s">
        <v>672</v>
      </c>
    </row>
    <row r="8" spans="1:8" s="1" customFormat="1" ht="15" customHeight="1" thickTop="1" x14ac:dyDescent="0.35">
      <c r="A8" s="19" t="s">
        <v>72</v>
      </c>
      <c r="B8" s="68" t="s">
        <v>38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289">
        <v>0</v>
      </c>
    </row>
    <row r="9" spans="1:8" s="1" customFormat="1" ht="15" customHeight="1" x14ac:dyDescent="0.35">
      <c r="A9" s="21" t="s">
        <v>73</v>
      </c>
      <c r="B9" s="23" t="s">
        <v>39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52">
        <v>0</v>
      </c>
    </row>
    <row r="10" spans="1:8" s="1" customFormat="1" ht="23" x14ac:dyDescent="0.35">
      <c r="A10" s="21" t="s">
        <v>74</v>
      </c>
      <c r="B10" s="23" t="s">
        <v>221</v>
      </c>
      <c r="C10" s="24">
        <v>508</v>
      </c>
      <c r="D10" s="24">
        <v>0</v>
      </c>
      <c r="E10" s="24">
        <v>0</v>
      </c>
      <c r="F10" s="24">
        <v>0</v>
      </c>
      <c r="G10" s="24">
        <v>622</v>
      </c>
      <c r="H10" s="52">
        <v>0</v>
      </c>
    </row>
    <row r="11" spans="1:8" s="1" customFormat="1" ht="15" customHeight="1" x14ac:dyDescent="0.35">
      <c r="A11" s="21" t="s">
        <v>75</v>
      </c>
      <c r="B11" s="23" t="s">
        <v>40</v>
      </c>
      <c r="C11" s="24">
        <v>40910</v>
      </c>
      <c r="D11" s="24">
        <v>0</v>
      </c>
      <c r="E11" s="24">
        <v>0</v>
      </c>
      <c r="F11" s="24">
        <v>0</v>
      </c>
      <c r="G11" s="24">
        <v>40910</v>
      </c>
      <c r="H11" s="52">
        <v>0</v>
      </c>
    </row>
    <row r="12" spans="1:8" s="1" customFormat="1" ht="15" customHeight="1" x14ac:dyDescent="0.35">
      <c r="A12" s="21" t="s">
        <v>76</v>
      </c>
      <c r="B12" s="23" t="s">
        <v>41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52">
        <v>0</v>
      </c>
    </row>
    <row r="13" spans="1:8" s="1" customFormat="1" ht="15" customHeight="1" x14ac:dyDescent="0.35">
      <c r="A13" s="21" t="s">
        <v>77</v>
      </c>
      <c r="B13" s="23" t="s">
        <v>43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52">
        <v>0</v>
      </c>
    </row>
    <row r="14" spans="1:8" s="1" customFormat="1" ht="15" customHeight="1" x14ac:dyDescent="0.35">
      <c r="A14" s="21" t="s">
        <v>78</v>
      </c>
      <c r="B14" s="23" t="s">
        <v>42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52">
        <v>0</v>
      </c>
    </row>
    <row r="15" spans="1:8" s="1" customFormat="1" ht="15" customHeight="1" x14ac:dyDescent="0.35">
      <c r="A15" s="21" t="s">
        <v>79</v>
      </c>
      <c r="B15" s="23" t="s">
        <v>222</v>
      </c>
      <c r="C15" s="24">
        <v>175314</v>
      </c>
      <c r="D15" s="24">
        <v>0</v>
      </c>
      <c r="E15" s="24">
        <v>0</v>
      </c>
      <c r="F15" s="24">
        <v>0</v>
      </c>
      <c r="G15" s="24">
        <v>217607</v>
      </c>
      <c r="H15" s="52">
        <v>0</v>
      </c>
    </row>
    <row r="16" spans="1:8" s="1" customFormat="1" ht="15" customHeight="1" x14ac:dyDescent="0.35">
      <c r="A16" s="21" t="s">
        <v>80</v>
      </c>
      <c r="B16" s="23" t="s">
        <v>223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52">
        <v>0</v>
      </c>
    </row>
    <row r="17" spans="1:9" s="1" customFormat="1" ht="15" customHeight="1" x14ac:dyDescent="0.35">
      <c r="A17" s="21" t="s">
        <v>81</v>
      </c>
      <c r="B17" s="23" t="s">
        <v>224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52">
        <v>0</v>
      </c>
    </row>
    <row r="18" spans="1:9" s="1" customFormat="1" ht="15" customHeight="1" x14ac:dyDescent="0.35">
      <c r="A18" s="21" t="s">
        <v>159</v>
      </c>
      <c r="B18" s="23" t="s">
        <v>225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52">
        <v>0</v>
      </c>
    </row>
    <row r="19" spans="1:9" s="1" customFormat="1" ht="15" customHeight="1" x14ac:dyDescent="0.35">
      <c r="A19" s="21" t="s">
        <v>82</v>
      </c>
      <c r="B19" s="23" t="s">
        <v>226</v>
      </c>
      <c r="C19" s="24">
        <v>14814</v>
      </c>
      <c r="D19" s="24">
        <v>5903</v>
      </c>
      <c r="E19" s="105">
        <v>7006</v>
      </c>
      <c r="F19" s="105">
        <v>6749</v>
      </c>
      <c r="G19" s="24">
        <v>18840</v>
      </c>
      <c r="H19" s="52">
        <v>6160</v>
      </c>
    </row>
    <row r="20" spans="1:9" s="1" customFormat="1" ht="15" customHeight="1" x14ac:dyDescent="0.35">
      <c r="A20" s="21" t="s">
        <v>160</v>
      </c>
      <c r="B20" s="23" t="s">
        <v>227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52">
        <v>0</v>
      </c>
    </row>
    <row r="21" spans="1:9" s="1" customFormat="1" ht="15" customHeight="1" thickBot="1" x14ac:dyDescent="0.4">
      <c r="A21" s="107" t="s">
        <v>161</v>
      </c>
      <c r="B21" s="27" t="s">
        <v>44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53">
        <v>0</v>
      </c>
    </row>
    <row r="22" spans="1:9" s="1" customFormat="1" ht="18" customHeight="1" thickTop="1" thickBot="1" x14ac:dyDescent="0.4">
      <c r="A22" s="48" t="s">
        <v>162</v>
      </c>
      <c r="B22" s="292" t="s">
        <v>228</v>
      </c>
      <c r="C22" s="293">
        <f>SUM(C8:C21)</f>
        <v>231546</v>
      </c>
      <c r="D22" s="293">
        <f t="shared" ref="D22:H22" si="0">SUM(D8:D21)</f>
        <v>5903</v>
      </c>
      <c r="E22" s="293">
        <f t="shared" si="0"/>
        <v>7006</v>
      </c>
      <c r="F22" s="293">
        <f t="shared" si="0"/>
        <v>6749</v>
      </c>
      <c r="G22" s="293">
        <f t="shared" si="0"/>
        <v>277979</v>
      </c>
      <c r="H22" s="832">
        <f t="shared" si="0"/>
        <v>6160</v>
      </c>
    </row>
    <row r="23" spans="1:9" ht="16" thickTop="1" x14ac:dyDescent="0.35">
      <c r="C23" s="291"/>
      <c r="D23" s="291"/>
      <c r="E23" s="291"/>
      <c r="F23" s="291"/>
      <c r="G23" s="291"/>
      <c r="H23" s="291"/>
      <c r="I23" s="2"/>
    </row>
    <row r="24" spans="1:9" x14ac:dyDescent="0.35">
      <c r="I24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/>
  </sheetViews>
  <sheetFormatPr defaultRowHeight="13" x14ac:dyDescent="0.35"/>
  <cols>
    <col min="1" max="1" width="5.69921875" customWidth="1"/>
    <col min="2" max="2" width="25.69921875" customWidth="1"/>
    <col min="3" max="9" width="9.69921875" customWidth="1"/>
    <col min="10" max="14" width="10.69921875" customWidth="1"/>
  </cols>
  <sheetData>
    <row r="1" spans="1:15" x14ac:dyDescent="0.35">
      <c r="I1" s="253" t="s">
        <v>718</v>
      </c>
    </row>
    <row r="2" spans="1:15" x14ac:dyDescent="0.35">
      <c r="I2" s="253" t="str">
        <f>'1.d sz. melléklet'!F2</f>
        <v>a /2016. (V.  .) önkormányzati rendelethez</v>
      </c>
    </row>
    <row r="4" spans="1:15" ht="12.75" customHeight="1" x14ac:dyDescent="0.35">
      <c r="A4" s="876" t="s">
        <v>324</v>
      </c>
      <c r="B4" s="876"/>
      <c r="C4" s="876"/>
      <c r="D4" s="876"/>
      <c r="E4" s="876"/>
      <c r="F4" s="876"/>
      <c r="G4" s="876"/>
      <c r="H4" s="876"/>
      <c r="I4" s="876"/>
      <c r="J4" s="323"/>
      <c r="K4" s="323"/>
      <c r="L4" s="14"/>
      <c r="M4" s="14"/>
      <c r="N4" s="14"/>
    </row>
    <row r="5" spans="1:15" ht="13.5" thickBot="1" x14ac:dyDescent="0.4">
      <c r="A5" s="17"/>
      <c r="B5" s="14"/>
      <c r="C5" s="14"/>
      <c r="D5" s="14"/>
      <c r="E5" s="14"/>
      <c r="F5" s="14"/>
      <c r="G5" s="14"/>
      <c r="H5" s="14"/>
      <c r="I5" s="324" t="s">
        <v>179</v>
      </c>
      <c r="K5" s="14"/>
      <c r="N5" s="14"/>
      <c r="O5" s="14"/>
    </row>
    <row r="6" spans="1:15" ht="70" thickTop="1" thickBot="1" x14ac:dyDescent="0.4">
      <c r="A6" s="306" t="s">
        <v>182</v>
      </c>
      <c r="B6" s="139" t="s">
        <v>157</v>
      </c>
      <c r="C6" s="139" t="s">
        <v>70</v>
      </c>
      <c r="D6" s="139" t="s">
        <v>299</v>
      </c>
      <c r="E6" s="139" t="s">
        <v>300</v>
      </c>
      <c r="F6" s="139" t="s">
        <v>920</v>
      </c>
      <c r="G6" s="139" t="s">
        <v>301</v>
      </c>
      <c r="H6" s="776" t="s">
        <v>302</v>
      </c>
      <c r="I6" s="140" t="s">
        <v>921</v>
      </c>
    </row>
    <row r="7" spans="1:15" ht="15" customHeight="1" thickTop="1" x14ac:dyDescent="0.35">
      <c r="A7" s="45" t="s">
        <v>72</v>
      </c>
      <c r="B7" s="46" t="s">
        <v>303</v>
      </c>
      <c r="C7" s="69">
        <v>10627</v>
      </c>
      <c r="D7" s="69">
        <v>176</v>
      </c>
      <c r="E7" s="69">
        <v>0</v>
      </c>
      <c r="F7" s="69">
        <v>0</v>
      </c>
      <c r="G7" s="69">
        <v>329</v>
      </c>
      <c r="H7" s="833">
        <v>5129</v>
      </c>
      <c r="I7" s="289">
        <v>0</v>
      </c>
    </row>
    <row r="8" spans="1:15" ht="15" customHeight="1" x14ac:dyDescent="0.35">
      <c r="A8" s="22" t="s">
        <v>73</v>
      </c>
      <c r="B8" s="23" t="s">
        <v>304</v>
      </c>
      <c r="C8" s="24">
        <v>55340</v>
      </c>
      <c r="D8" s="24">
        <v>72</v>
      </c>
      <c r="E8" s="24">
        <v>961</v>
      </c>
      <c r="F8" s="24">
        <v>0</v>
      </c>
      <c r="G8" s="24">
        <v>3212</v>
      </c>
      <c r="H8" s="834">
        <v>2648</v>
      </c>
      <c r="I8" s="52">
        <v>265</v>
      </c>
    </row>
    <row r="9" spans="1:15" ht="15" customHeight="1" x14ac:dyDescent="0.35">
      <c r="A9" s="22" t="s">
        <v>74</v>
      </c>
      <c r="B9" s="23" t="s">
        <v>305</v>
      </c>
      <c r="C9" s="24">
        <v>18755</v>
      </c>
      <c r="D9" s="24">
        <v>0</v>
      </c>
      <c r="E9" s="24">
        <v>0</v>
      </c>
      <c r="F9" s="24">
        <v>0</v>
      </c>
      <c r="G9" s="24">
        <v>0</v>
      </c>
      <c r="H9" s="834">
        <v>8691</v>
      </c>
      <c r="I9" s="52">
        <v>0</v>
      </c>
    </row>
    <row r="10" spans="1:15" ht="15" customHeight="1" x14ac:dyDescent="0.35">
      <c r="A10" s="22" t="s">
        <v>75</v>
      </c>
      <c r="B10" s="23" t="s">
        <v>306</v>
      </c>
      <c r="C10" s="24">
        <v>13581</v>
      </c>
      <c r="D10" s="24">
        <v>0</v>
      </c>
      <c r="E10" s="24">
        <v>0</v>
      </c>
      <c r="F10" s="24">
        <v>0</v>
      </c>
      <c r="G10" s="24">
        <v>0</v>
      </c>
      <c r="H10" s="834">
        <v>1243</v>
      </c>
      <c r="I10" s="52">
        <v>0</v>
      </c>
    </row>
    <row r="11" spans="1:15" ht="15" customHeight="1" x14ac:dyDescent="0.35">
      <c r="A11" s="22" t="s">
        <v>76</v>
      </c>
      <c r="B11" s="23" t="s">
        <v>307</v>
      </c>
      <c r="C11" s="24">
        <v>9532</v>
      </c>
      <c r="D11" s="24">
        <v>0</v>
      </c>
      <c r="E11" s="24">
        <v>0</v>
      </c>
      <c r="F11" s="24">
        <v>0</v>
      </c>
      <c r="G11" s="24">
        <v>0</v>
      </c>
      <c r="H11" s="834">
        <v>2771</v>
      </c>
      <c r="I11" s="52">
        <v>0</v>
      </c>
    </row>
    <row r="12" spans="1:15" ht="15" customHeight="1" x14ac:dyDescent="0.35">
      <c r="A12" s="22" t="s">
        <v>77</v>
      </c>
      <c r="B12" s="23" t="s">
        <v>308</v>
      </c>
      <c r="C12" s="24">
        <v>42196</v>
      </c>
      <c r="D12" s="24">
        <v>0</v>
      </c>
      <c r="E12" s="24">
        <v>0</v>
      </c>
      <c r="F12" s="24">
        <v>0</v>
      </c>
      <c r="G12" s="24">
        <v>0</v>
      </c>
      <c r="H12" s="834">
        <v>0</v>
      </c>
      <c r="I12" s="52">
        <v>0</v>
      </c>
    </row>
    <row r="13" spans="1:15" s="208" customFormat="1" ht="36" x14ac:dyDescent="0.35">
      <c r="A13" s="38" t="s">
        <v>78</v>
      </c>
      <c r="B13" s="39" t="s">
        <v>309</v>
      </c>
      <c r="C13" s="40">
        <v>150031</v>
      </c>
      <c r="D13" s="40">
        <v>248</v>
      </c>
      <c r="E13" s="40">
        <v>961</v>
      </c>
      <c r="F13" s="40">
        <v>0</v>
      </c>
      <c r="G13" s="40">
        <v>3541</v>
      </c>
      <c r="H13" s="835">
        <v>20482</v>
      </c>
      <c r="I13" s="118">
        <v>265</v>
      </c>
    </row>
    <row r="14" spans="1:15" ht="15" customHeight="1" x14ac:dyDescent="0.35">
      <c r="A14" s="22" t="s">
        <v>79</v>
      </c>
      <c r="B14" s="23" t="s">
        <v>310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834">
        <v>0</v>
      </c>
      <c r="I14" s="52">
        <v>0</v>
      </c>
    </row>
    <row r="15" spans="1:15" ht="15" customHeight="1" x14ac:dyDescent="0.35">
      <c r="A15" s="22" t="s">
        <v>80</v>
      </c>
      <c r="B15" s="23" t="s">
        <v>311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834">
        <v>0</v>
      </c>
      <c r="I15" s="52">
        <v>0</v>
      </c>
    </row>
    <row r="16" spans="1:15" s="299" customFormat="1" ht="36" x14ac:dyDescent="0.35">
      <c r="A16" s="38" t="s">
        <v>81</v>
      </c>
      <c r="B16" s="39" t="s">
        <v>721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835">
        <v>0</v>
      </c>
      <c r="I16" s="118">
        <v>0</v>
      </c>
    </row>
    <row r="17" spans="1:9" ht="15" customHeight="1" x14ac:dyDescent="0.35">
      <c r="A17" s="34" t="s">
        <v>159</v>
      </c>
      <c r="B17" s="35" t="s">
        <v>312</v>
      </c>
      <c r="C17" s="36">
        <v>150031</v>
      </c>
      <c r="D17" s="36">
        <v>248</v>
      </c>
      <c r="E17" s="36">
        <v>961</v>
      </c>
      <c r="F17" s="36">
        <v>0</v>
      </c>
      <c r="G17" s="36">
        <v>3541</v>
      </c>
      <c r="H17" s="836">
        <v>20482</v>
      </c>
      <c r="I17" s="85">
        <v>265</v>
      </c>
    </row>
    <row r="18" spans="1:9" ht="34.5" x14ac:dyDescent="0.35">
      <c r="A18" s="22" t="s">
        <v>82</v>
      </c>
      <c r="B18" s="23" t="s">
        <v>313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834">
        <v>0</v>
      </c>
      <c r="I18" s="52">
        <v>0</v>
      </c>
    </row>
    <row r="19" spans="1:9" ht="34.5" x14ac:dyDescent="0.35">
      <c r="A19" s="22" t="s">
        <v>160</v>
      </c>
      <c r="B19" s="23" t="s">
        <v>314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834">
        <v>0</v>
      </c>
      <c r="I19" s="52">
        <v>0</v>
      </c>
    </row>
    <row r="20" spans="1:9" ht="23" x14ac:dyDescent="0.35">
      <c r="A20" s="22" t="s">
        <v>161</v>
      </c>
      <c r="B20" s="23" t="s">
        <v>315</v>
      </c>
      <c r="C20" s="36">
        <v>0</v>
      </c>
      <c r="D20" s="24">
        <v>0</v>
      </c>
      <c r="E20" s="24">
        <v>0</v>
      </c>
      <c r="F20" s="24">
        <v>0</v>
      </c>
      <c r="G20" s="24">
        <v>0</v>
      </c>
      <c r="H20" s="834">
        <v>0</v>
      </c>
      <c r="I20" s="52">
        <v>0</v>
      </c>
    </row>
    <row r="21" spans="1:9" ht="34.5" x14ac:dyDescent="0.35">
      <c r="A21" s="22" t="s">
        <v>162</v>
      </c>
      <c r="B21" s="23" t="s">
        <v>316</v>
      </c>
      <c r="C21" s="36">
        <v>0</v>
      </c>
      <c r="D21" s="24">
        <v>0</v>
      </c>
      <c r="E21" s="24">
        <v>0</v>
      </c>
      <c r="F21" s="24">
        <v>0</v>
      </c>
      <c r="G21" s="24">
        <v>0</v>
      </c>
      <c r="H21" s="834">
        <v>0</v>
      </c>
      <c r="I21" s="52">
        <v>0</v>
      </c>
    </row>
    <row r="22" spans="1:9" ht="34.5" x14ac:dyDescent="0.35">
      <c r="A22" s="22" t="s">
        <v>83</v>
      </c>
      <c r="B22" s="23" t="s">
        <v>317</v>
      </c>
      <c r="C22" s="24">
        <v>45110</v>
      </c>
      <c r="D22" s="24">
        <v>832</v>
      </c>
      <c r="E22" s="24">
        <v>495</v>
      </c>
      <c r="F22" s="24">
        <v>178</v>
      </c>
      <c r="G22" s="24">
        <v>2646</v>
      </c>
      <c r="H22" s="834">
        <v>256</v>
      </c>
      <c r="I22" s="52">
        <v>0</v>
      </c>
    </row>
    <row r="23" spans="1:9" ht="34.5" x14ac:dyDescent="0.35">
      <c r="A23" s="22" t="s">
        <v>163</v>
      </c>
      <c r="B23" s="23" t="s">
        <v>318</v>
      </c>
      <c r="C23" s="24">
        <v>5601</v>
      </c>
      <c r="D23" s="24">
        <v>0</v>
      </c>
      <c r="E23" s="24">
        <v>0</v>
      </c>
      <c r="F23" s="24">
        <v>0</v>
      </c>
      <c r="G23" s="24">
        <v>0</v>
      </c>
      <c r="H23" s="834">
        <v>0</v>
      </c>
      <c r="I23" s="52">
        <v>0</v>
      </c>
    </row>
    <row r="24" spans="1:9" ht="23" x14ac:dyDescent="0.35">
      <c r="A24" s="22" t="s">
        <v>164</v>
      </c>
      <c r="B24" s="23" t="s">
        <v>319</v>
      </c>
      <c r="C24" s="24">
        <v>23987</v>
      </c>
      <c r="D24" s="24">
        <v>0</v>
      </c>
      <c r="E24" s="24">
        <v>0</v>
      </c>
      <c r="F24" s="24">
        <v>0</v>
      </c>
      <c r="G24" s="24">
        <v>0</v>
      </c>
      <c r="H24" s="834">
        <v>0</v>
      </c>
      <c r="I24" s="52">
        <v>0</v>
      </c>
    </row>
    <row r="25" spans="1:9" ht="34.5" x14ac:dyDescent="0.35">
      <c r="A25" s="34" t="s">
        <v>71</v>
      </c>
      <c r="B25" s="35" t="s">
        <v>320</v>
      </c>
      <c r="C25" s="36">
        <v>74698</v>
      </c>
      <c r="D25" s="36">
        <v>832</v>
      </c>
      <c r="E25" s="36">
        <v>495</v>
      </c>
      <c r="F25" s="36">
        <v>178</v>
      </c>
      <c r="G25" s="36">
        <v>2646</v>
      </c>
      <c r="H25" s="836">
        <v>256</v>
      </c>
      <c r="I25" s="85">
        <v>0</v>
      </c>
    </row>
    <row r="26" spans="1:9" ht="15" customHeight="1" x14ac:dyDescent="0.35">
      <c r="A26" s="34" t="s">
        <v>165</v>
      </c>
      <c r="B26" s="35" t="s">
        <v>321</v>
      </c>
      <c r="C26" s="36">
        <v>75333</v>
      </c>
      <c r="D26" s="36">
        <v>-584</v>
      </c>
      <c r="E26" s="36">
        <v>466</v>
      </c>
      <c r="F26" s="36">
        <v>-178</v>
      </c>
      <c r="G26" s="36">
        <v>895</v>
      </c>
      <c r="H26" s="836">
        <v>20226</v>
      </c>
      <c r="I26" s="85">
        <v>265</v>
      </c>
    </row>
    <row r="27" spans="1:9" ht="23" x14ac:dyDescent="0.35">
      <c r="A27" s="22" t="s">
        <v>84</v>
      </c>
      <c r="B27" s="23" t="s">
        <v>322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834">
        <v>0</v>
      </c>
      <c r="I27" s="52">
        <v>0</v>
      </c>
    </row>
    <row r="28" spans="1:9" ht="35" thickBot="1" x14ac:dyDescent="0.4">
      <c r="A28" s="26" t="s">
        <v>85</v>
      </c>
      <c r="B28" s="27" t="s">
        <v>323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837">
        <v>0</v>
      </c>
      <c r="I28" s="53">
        <v>0</v>
      </c>
    </row>
    <row r="29" spans="1:9" ht="13.5" thickTop="1" x14ac:dyDescent="0.35">
      <c r="I29" s="253" t="s">
        <v>927</v>
      </c>
    </row>
    <row r="30" spans="1:9" x14ac:dyDescent="0.35">
      <c r="I30" s="253" t="str">
        <f>I2</f>
        <v>a /2016. (V.  .) önkormányzati rendelethez</v>
      </c>
    </row>
    <row r="32" spans="1:9" ht="13.5" thickBot="1" x14ac:dyDescent="0.4">
      <c r="I32" s="551" t="s">
        <v>179</v>
      </c>
    </row>
    <row r="33" spans="1:9" ht="93" thickTop="1" thickBot="1" x14ac:dyDescent="0.4">
      <c r="A33" s="306" t="s">
        <v>182</v>
      </c>
      <c r="B33" s="139" t="s">
        <v>157</v>
      </c>
      <c r="C33" s="139" t="s">
        <v>922</v>
      </c>
      <c r="D33" s="139" t="s">
        <v>924</v>
      </c>
      <c r="E33" s="139" t="s">
        <v>923</v>
      </c>
      <c r="F33" s="139" t="s">
        <v>925</v>
      </c>
      <c r="G33" s="776" t="s">
        <v>926</v>
      </c>
      <c r="H33" s="139" t="s">
        <v>928</v>
      </c>
      <c r="I33" s="140" t="s">
        <v>929</v>
      </c>
    </row>
    <row r="34" spans="1:9" ht="15" customHeight="1" thickTop="1" x14ac:dyDescent="0.35">
      <c r="A34" s="45" t="s">
        <v>72</v>
      </c>
      <c r="B34" s="46" t="s">
        <v>303</v>
      </c>
      <c r="C34" s="69">
        <v>27</v>
      </c>
      <c r="D34" s="69">
        <v>0</v>
      </c>
      <c r="E34" s="69">
        <v>0</v>
      </c>
      <c r="F34" s="69">
        <v>481</v>
      </c>
      <c r="G34" s="833">
        <v>1949</v>
      </c>
      <c r="H34" s="401">
        <v>0</v>
      </c>
      <c r="I34" s="402">
        <v>2536</v>
      </c>
    </row>
    <row r="35" spans="1:9" ht="15" customHeight="1" x14ac:dyDescent="0.35">
      <c r="A35" s="22" t="s">
        <v>73</v>
      </c>
      <c r="B35" s="23" t="s">
        <v>304</v>
      </c>
      <c r="C35" s="24">
        <v>601</v>
      </c>
      <c r="D35" s="24">
        <v>1820</v>
      </c>
      <c r="E35" s="24">
        <v>0</v>
      </c>
      <c r="F35" s="24">
        <v>3522</v>
      </c>
      <c r="G35" s="834">
        <v>13997</v>
      </c>
      <c r="H35" s="105">
        <v>20</v>
      </c>
      <c r="I35" s="106">
        <v>28222</v>
      </c>
    </row>
    <row r="36" spans="1:9" ht="15" customHeight="1" x14ac:dyDescent="0.35">
      <c r="A36" s="22" t="s">
        <v>74</v>
      </c>
      <c r="B36" s="23" t="s">
        <v>305</v>
      </c>
      <c r="C36" s="24">
        <v>0</v>
      </c>
      <c r="D36" s="24">
        <v>0</v>
      </c>
      <c r="E36" s="24">
        <v>0</v>
      </c>
      <c r="F36" s="24">
        <v>4079</v>
      </c>
      <c r="G36" s="834">
        <v>3822</v>
      </c>
      <c r="H36" s="105">
        <v>365</v>
      </c>
      <c r="I36" s="106">
        <v>1798</v>
      </c>
    </row>
    <row r="37" spans="1:9" ht="15" customHeight="1" x14ac:dyDescent="0.35">
      <c r="A37" s="22" t="s">
        <v>75</v>
      </c>
      <c r="B37" s="23" t="s">
        <v>306</v>
      </c>
      <c r="C37" s="24">
        <v>0</v>
      </c>
      <c r="D37" s="24">
        <v>0</v>
      </c>
      <c r="E37" s="24">
        <v>253</v>
      </c>
      <c r="F37" s="24">
        <v>644</v>
      </c>
      <c r="G37" s="834">
        <v>725</v>
      </c>
      <c r="H37" s="105">
        <v>166</v>
      </c>
      <c r="I37" s="106">
        <v>10550</v>
      </c>
    </row>
    <row r="38" spans="1:9" ht="15" customHeight="1" x14ac:dyDescent="0.35">
      <c r="A38" s="22" t="s">
        <v>76</v>
      </c>
      <c r="B38" s="23" t="s">
        <v>307</v>
      </c>
      <c r="C38" s="24">
        <v>0</v>
      </c>
      <c r="D38" s="24">
        <v>0</v>
      </c>
      <c r="E38" s="24">
        <v>61</v>
      </c>
      <c r="F38" s="24">
        <v>1356</v>
      </c>
      <c r="G38" s="834">
        <v>1289</v>
      </c>
      <c r="H38" s="105">
        <v>144</v>
      </c>
      <c r="I38" s="106">
        <v>3911</v>
      </c>
    </row>
    <row r="39" spans="1:9" ht="15" customHeight="1" x14ac:dyDescent="0.35">
      <c r="A39" s="22" t="s">
        <v>77</v>
      </c>
      <c r="B39" s="23" t="s">
        <v>308</v>
      </c>
      <c r="C39" s="24">
        <v>0</v>
      </c>
      <c r="D39" s="24">
        <v>0</v>
      </c>
      <c r="E39" s="24">
        <v>0</v>
      </c>
      <c r="F39" s="24">
        <v>0</v>
      </c>
      <c r="G39" s="834">
        <v>0</v>
      </c>
      <c r="H39" s="105">
        <v>0</v>
      </c>
      <c r="I39" s="106">
        <v>42196</v>
      </c>
    </row>
    <row r="40" spans="1:9" ht="36" x14ac:dyDescent="0.35">
      <c r="A40" s="38" t="s">
        <v>78</v>
      </c>
      <c r="B40" s="39" t="s">
        <v>309</v>
      </c>
      <c r="C40" s="40">
        <v>628</v>
      </c>
      <c r="D40" s="40">
        <v>1820</v>
      </c>
      <c r="E40" s="40">
        <v>314</v>
      </c>
      <c r="F40" s="40">
        <v>10082</v>
      </c>
      <c r="G40" s="835">
        <v>21782</v>
      </c>
      <c r="H40" s="302">
        <v>695</v>
      </c>
      <c r="I40" s="303">
        <v>89213</v>
      </c>
    </row>
    <row r="41" spans="1:9" ht="15" customHeight="1" x14ac:dyDescent="0.35">
      <c r="A41" s="22" t="s">
        <v>79</v>
      </c>
      <c r="B41" s="23" t="s">
        <v>310</v>
      </c>
      <c r="C41" s="24">
        <v>0</v>
      </c>
      <c r="D41" s="24">
        <v>0</v>
      </c>
      <c r="E41" s="24">
        <v>0</v>
      </c>
      <c r="F41" s="24">
        <v>0</v>
      </c>
      <c r="G41" s="834">
        <v>0</v>
      </c>
      <c r="H41" s="105">
        <v>0</v>
      </c>
      <c r="I41" s="106">
        <v>0</v>
      </c>
    </row>
    <row r="42" spans="1:9" ht="15" customHeight="1" x14ac:dyDescent="0.35">
      <c r="A42" s="22" t="s">
        <v>80</v>
      </c>
      <c r="B42" s="23" t="s">
        <v>311</v>
      </c>
      <c r="C42" s="24">
        <v>0</v>
      </c>
      <c r="D42" s="24">
        <v>0</v>
      </c>
      <c r="E42" s="24">
        <v>0</v>
      </c>
      <c r="F42" s="24">
        <v>0</v>
      </c>
      <c r="G42" s="834">
        <v>0</v>
      </c>
      <c r="H42" s="105">
        <v>0</v>
      </c>
      <c r="I42" s="106">
        <v>0</v>
      </c>
    </row>
    <row r="43" spans="1:9" ht="36" x14ac:dyDescent="0.35">
      <c r="A43" s="38" t="s">
        <v>81</v>
      </c>
      <c r="B43" s="39" t="s">
        <v>721</v>
      </c>
      <c r="C43" s="40">
        <v>0</v>
      </c>
      <c r="D43" s="40">
        <v>0</v>
      </c>
      <c r="E43" s="40">
        <v>0</v>
      </c>
      <c r="F43" s="40">
        <v>0</v>
      </c>
      <c r="G43" s="835">
        <v>0</v>
      </c>
      <c r="H43" s="128">
        <v>0</v>
      </c>
      <c r="I43" s="129">
        <v>0</v>
      </c>
    </row>
    <row r="44" spans="1:9" ht="15" customHeight="1" x14ac:dyDescent="0.35">
      <c r="A44" s="34" t="s">
        <v>159</v>
      </c>
      <c r="B44" s="35" t="s">
        <v>312</v>
      </c>
      <c r="C44" s="36">
        <v>628</v>
      </c>
      <c r="D44" s="36">
        <v>1820</v>
      </c>
      <c r="E44" s="36">
        <v>314</v>
      </c>
      <c r="F44" s="36">
        <v>10082</v>
      </c>
      <c r="G44" s="836">
        <v>21782</v>
      </c>
      <c r="H44" s="128">
        <v>695</v>
      </c>
      <c r="I44" s="129">
        <v>89213</v>
      </c>
    </row>
    <row r="45" spans="1:9" ht="34.5" x14ac:dyDescent="0.35">
      <c r="A45" s="22" t="s">
        <v>82</v>
      </c>
      <c r="B45" s="23" t="s">
        <v>313</v>
      </c>
      <c r="C45" s="24">
        <v>0</v>
      </c>
      <c r="D45" s="24">
        <v>0</v>
      </c>
      <c r="E45" s="24">
        <v>0</v>
      </c>
      <c r="F45" s="24">
        <v>0</v>
      </c>
      <c r="G45" s="834">
        <v>0</v>
      </c>
      <c r="H45" s="105">
        <v>0</v>
      </c>
      <c r="I45" s="106">
        <v>0</v>
      </c>
    </row>
    <row r="46" spans="1:9" ht="34.5" x14ac:dyDescent="0.35">
      <c r="A46" s="22" t="s">
        <v>160</v>
      </c>
      <c r="B46" s="23" t="s">
        <v>314</v>
      </c>
      <c r="C46" s="24">
        <v>0</v>
      </c>
      <c r="D46" s="24">
        <v>0</v>
      </c>
      <c r="E46" s="24">
        <v>0</v>
      </c>
      <c r="F46" s="24">
        <v>0</v>
      </c>
      <c r="G46" s="834">
        <v>0</v>
      </c>
      <c r="H46" s="105">
        <v>0</v>
      </c>
      <c r="I46" s="106">
        <v>0</v>
      </c>
    </row>
    <row r="47" spans="1:9" ht="23" x14ac:dyDescent="0.35">
      <c r="A47" s="22" t="s">
        <v>161</v>
      </c>
      <c r="B47" s="23" t="s">
        <v>315</v>
      </c>
      <c r="C47" s="24">
        <v>0</v>
      </c>
      <c r="D47" s="24">
        <v>0</v>
      </c>
      <c r="E47" s="24">
        <v>0</v>
      </c>
      <c r="F47" s="24">
        <v>0</v>
      </c>
      <c r="G47" s="834">
        <v>0</v>
      </c>
      <c r="H47" s="105">
        <v>0</v>
      </c>
      <c r="I47" s="106">
        <v>0</v>
      </c>
    </row>
    <row r="48" spans="1:9" ht="34.5" x14ac:dyDescent="0.35">
      <c r="A48" s="22" t="s">
        <v>162</v>
      </c>
      <c r="B48" s="23" t="s">
        <v>316</v>
      </c>
      <c r="C48" s="24">
        <v>0</v>
      </c>
      <c r="D48" s="24">
        <v>0</v>
      </c>
      <c r="E48" s="24">
        <v>0</v>
      </c>
      <c r="F48" s="24">
        <v>0</v>
      </c>
      <c r="G48" s="834">
        <v>0</v>
      </c>
      <c r="H48" s="105">
        <v>0</v>
      </c>
      <c r="I48" s="106">
        <v>0</v>
      </c>
    </row>
    <row r="49" spans="1:9" ht="34.5" x14ac:dyDescent="0.35">
      <c r="A49" s="22" t="s">
        <v>83</v>
      </c>
      <c r="B49" s="23" t="s">
        <v>317</v>
      </c>
      <c r="C49" s="24">
        <v>0</v>
      </c>
      <c r="D49" s="24">
        <v>0</v>
      </c>
      <c r="E49" s="24">
        <v>0</v>
      </c>
      <c r="F49" s="24">
        <v>115</v>
      </c>
      <c r="G49" s="834">
        <v>38797</v>
      </c>
      <c r="H49" s="105">
        <v>82</v>
      </c>
      <c r="I49" s="106">
        <v>1709</v>
      </c>
    </row>
    <row r="50" spans="1:9" ht="34.5" x14ac:dyDescent="0.35">
      <c r="A50" s="22" t="s">
        <v>163</v>
      </c>
      <c r="B50" s="23" t="s">
        <v>318</v>
      </c>
      <c r="C50" s="24">
        <v>0</v>
      </c>
      <c r="D50" s="24">
        <v>0</v>
      </c>
      <c r="E50" s="24">
        <v>0</v>
      </c>
      <c r="F50" s="24">
        <v>0</v>
      </c>
      <c r="G50" s="834">
        <v>0</v>
      </c>
      <c r="H50" s="105">
        <v>0</v>
      </c>
      <c r="I50" s="106">
        <v>5601</v>
      </c>
    </row>
    <row r="51" spans="1:9" ht="23" x14ac:dyDescent="0.35">
      <c r="A51" s="22" t="s">
        <v>164</v>
      </c>
      <c r="B51" s="23" t="s">
        <v>319</v>
      </c>
      <c r="C51" s="24">
        <v>0</v>
      </c>
      <c r="D51" s="24">
        <v>0</v>
      </c>
      <c r="E51" s="24">
        <v>0</v>
      </c>
      <c r="F51" s="24">
        <v>0</v>
      </c>
      <c r="G51" s="834">
        <v>0</v>
      </c>
      <c r="H51" s="105">
        <v>0</v>
      </c>
      <c r="I51" s="106">
        <v>23987</v>
      </c>
    </row>
    <row r="52" spans="1:9" ht="34.5" x14ac:dyDescent="0.35">
      <c r="A52" s="34" t="s">
        <v>71</v>
      </c>
      <c r="B52" s="35" t="s">
        <v>320</v>
      </c>
      <c r="C52" s="36">
        <v>0</v>
      </c>
      <c r="D52" s="36">
        <v>0</v>
      </c>
      <c r="E52" s="36">
        <v>0</v>
      </c>
      <c r="F52" s="36">
        <v>115</v>
      </c>
      <c r="G52" s="836">
        <v>38797</v>
      </c>
      <c r="H52" s="128">
        <v>82</v>
      </c>
      <c r="I52" s="129">
        <v>31297</v>
      </c>
    </row>
    <row r="53" spans="1:9" ht="15" customHeight="1" x14ac:dyDescent="0.35">
      <c r="A53" s="34" t="s">
        <v>165</v>
      </c>
      <c r="B53" s="35" t="s">
        <v>321</v>
      </c>
      <c r="C53" s="36">
        <v>628</v>
      </c>
      <c r="D53" s="36">
        <v>1820</v>
      </c>
      <c r="E53" s="36">
        <v>314</v>
      </c>
      <c r="F53" s="36">
        <v>9967</v>
      </c>
      <c r="G53" s="836">
        <v>-17015</v>
      </c>
      <c r="H53" s="128">
        <v>613</v>
      </c>
      <c r="I53" s="129">
        <v>57916</v>
      </c>
    </row>
    <row r="54" spans="1:9" ht="23" x14ac:dyDescent="0.35">
      <c r="A54" s="22" t="s">
        <v>84</v>
      </c>
      <c r="B54" s="23" t="s">
        <v>322</v>
      </c>
      <c r="C54" s="24">
        <v>0</v>
      </c>
      <c r="D54" s="24">
        <v>0</v>
      </c>
      <c r="E54" s="24">
        <v>0</v>
      </c>
      <c r="F54" s="24">
        <v>0</v>
      </c>
      <c r="G54" s="834">
        <v>0</v>
      </c>
      <c r="H54" s="105">
        <v>0</v>
      </c>
      <c r="I54" s="106">
        <v>0</v>
      </c>
    </row>
    <row r="55" spans="1:9" ht="35" thickBot="1" x14ac:dyDescent="0.4">
      <c r="A55" s="26" t="s">
        <v>85</v>
      </c>
      <c r="B55" s="27" t="s">
        <v>323</v>
      </c>
      <c r="C55" s="28">
        <v>0</v>
      </c>
      <c r="D55" s="28">
        <v>0</v>
      </c>
      <c r="E55" s="28">
        <v>0</v>
      </c>
      <c r="F55" s="28">
        <v>0</v>
      </c>
      <c r="G55" s="837">
        <v>0</v>
      </c>
      <c r="H55" s="108">
        <v>0</v>
      </c>
      <c r="I55" s="109">
        <v>0</v>
      </c>
    </row>
    <row r="56" spans="1:9" ht="13.5" thickTop="1" x14ac:dyDescent="0.35">
      <c r="H56" s="253"/>
    </row>
    <row r="57" spans="1:9" x14ac:dyDescent="0.35">
      <c r="H57" s="253"/>
    </row>
  </sheetData>
  <mergeCells count="1">
    <mergeCell ref="A4:I4"/>
  </mergeCells>
  <phoneticPr fontId="19" type="noConversion"/>
  <pageMargins left="0.75" right="0.75" top="1" bottom="1" header="0.5" footer="0.5"/>
  <pageSetup scale="91" orientation="portrait" horizontalDpi="300" verticalDpi="300" r:id="rId1"/>
  <headerFooter alignWithMargins="0"/>
  <rowBreaks count="2" manualBreakCount="2">
    <brk id="28" max="16383" man="1"/>
    <brk id="5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P133"/>
  <sheetViews>
    <sheetView zoomScaleNormal="100" workbookViewId="0"/>
  </sheetViews>
  <sheetFormatPr defaultRowHeight="13" x14ac:dyDescent="0.35"/>
  <cols>
    <col min="1" max="1" width="4.69921875" style="9" customWidth="1"/>
    <col min="2" max="2" width="40.69921875" style="9" customWidth="1"/>
    <col min="3" max="40" width="10.69921875" style="9" customWidth="1"/>
  </cols>
  <sheetData>
    <row r="1" spans="1:42" ht="13.5" customHeight="1" x14ac:dyDescent="0.35">
      <c r="A1" s="4"/>
      <c r="B1" s="4"/>
      <c r="C1" s="4"/>
      <c r="D1" s="4"/>
      <c r="E1" s="4"/>
      <c r="F1" s="4"/>
      <c r="G1" s="4"/>
      <c r="H1" s="4"/>
      <c r="I1" s="4"/>
      <c r="K1" s="5" t="s">
        <v>719</v>
      </c>
      <c r="AO1" s="9"/>
      <c r="AP1" s="9"/>
    </row>
    <row r="2" spans="1:42" ht="13.5" customHeight="1" x14ac:dyDescent="0.35">
      <c r="A2" s="4"/>
      <c r="B2" s="4"/>
      <c r="C2" s="4"/>
      <c r="D2" s="4"/>
      <c r="E2" s="4"/>
      <c r="F2" s="4"/>
      <c r="G2" s="4"/>
      <c r="H2" s="4"/>
      <c r="I2" s="4"/>
      <c r="K2" s="5" t="str">
        <f>'1.d sz. melléklet'!F2</f>
        <v>a /2016. (V.  .) önkormányzati rendelethez</v>
      </c>
      <c r="AO2" s="9"/>
      <c r="AP2" s="9"/>
    </row>
    <row r="3" spans="1:42" ht="13.5" customHeight="1" x14ac:dyDescent="0.35">
      <c r="A3" s="8"/>
      <c r="B3" s="8"/>
      <c r="C3" s="8"/>
      <c r="D3" s="8"/>
      <c r="E3" s="8"/>
      <c r="F3" s="8"/>
      <c r="G3" s="8"/>
      <c r="H3" s="8"/>
      <c r="I3" s="8"/>
      <c r="AO3" s="9"/>
      <c r="AP3" s="9"/>
    </row>
    <row r="4" spans="1:42" ht="15" customHeight="1" x14ac:dyDescent="0.35">
      <c r="A4" s="853" t="s">
        <v>930</v>
      </c>
      <c r="B4" s="853"/>
      <c r="C4" s="853"/>
      <c r="D4" s="853"/>
      <c r="E4" s="853"/>
      <c r="F4" s="853"/>
      <c r="G4" s="853"/>
      <c r="H4" s="853"/>
      <c r="I4" s="853"/>
      <c r="J4" s="853"/>
      <c r="K4" s="853"/>
      <c r="AO4" s="9"/>
      <c r="AP4" s="9"/>
    </row>
    <row r="5" spans="1:42" ht="15" customHeight="1" thickBot="1" x14ac:dyDescent="0.4">
      <c r="A5" s="10"/>
      <c r="B5" s="10"/>
      <c r="C5" s="10"/>
      <c r="D5" s="10"/>
      <c r="E5" s="10"/>
      <c r="F5" s="10"/>
      <c r="G5" s="10"/>
      <c r="H5" s="10"/>
      <c r="I5" s="10"/>
      <c r="K5" s="5" t="s">
        <v>179</v>
      </c>
      <c r="AO5" s="9"/>
      <c r="AP5" s="9"/>
    </row>
    <row r="6" spans="1:42" s="300" customFormat="1" ht="81.5" thickTop="1" thickBot="1" x14ac:dyDescent="0.4">
      <c r="A6" s="306" t="s">
        <v>182</v>
      </c>
      <c r="B6" s="139" t="s">
        <v>157</v>
      </c>
      <c r="C6" s="139" t="s">
        <v>263</v>
      </c>
      <c r="D6" s="139" t="s">
        <v>229</v>
      </c>
      <c r="E6" s="139" t="s">
        <v>267</v>
      </c>
      <c r="F6" s="139" t="s">
        <v>230</v>
      </c>
      <c r="G6" s="139" t="s">
        <v>264</v>
      </c>
      <c r="H6" s="139" t="s">
        <v>266</v>
      </c>
      <c r="I6" s="139" t="s">
        <v>231</v>
      </c>
      <c r="J6" s="776" t="s">
        <v>232</v>
      </c>
      <c r="K6" s="140" t="s">
        <v>233</v>
      </c>
    </row>
    <row r="7" spans="1:42" ht="15" customHeight="1" thickTop="1" x14ac:dyDescent="0.35">
      <c r="A7" s="29" t="s">
        <v>72</v>
      </c>
      <c r="B7" s="93" t="s">
        <v>49</v>
      </c>
      <c r="C7" s="69">
        <v>7739</v>
      </c>
      <c r="D7" s="69">
        <v>531</v>
      </c>
      <c r="E7" s="69">
        <v>0</v>
      </c>
      <c r="F7" s="69">
        <v>0</v>
      </c>
      <c r="G7" s="69">
        <v>2390</v>
      </c>
      <c r="H7" s="69">
        <v>0</v>
      </c>
      <c r="I7" s="69">
        <v>0</v>
      </c>
      <c r="J7" s="69">
        <v>0</v>
      </c>
      <c r="K7" s="289">
        <v>0</v>
      </c>
      <c r="AN7"/>
    </row>
    <row r="8" spans="1:42" ht="23" x14ac:dyDescent="0.35">
      <c r="A8" s="21" t="s">
        <v>73</v>
      </c>
      <c r="B8" s="94" t="s">
        <v>411</v>
      </c>
      <c r="C8" s="24">
        <v>2339</v>
      </c>
      <c r="D8" s="24">
        <v>144</v>
      </c>
      <c r="E8" s="24">
        <v>0</v>
      </c>
      <c r="F8" s="24">
        <v>0</v>
      </c>
      <c r="G8" s="24">
        <v>580</v>
      </c>
      <c r="H8" s="24">
        <v>0</v>
      </c>
      <c r="I8" s="24">
        <v>0</v>
      </c>
      <c r="J8" s="24">
        <v>0</v>
      </c>
      <c r="K8" s="52">
        <v>0</v>
      </c>
      <c r="AN8"/>
    </row>
    <row r="9" spans="1:42" ht="15" customHeight="1" x14ac:dyDescent="0.35">
      <c r="A9" s="29" t="s">
        <v>74</v>
      </c>
      <c r="B9" s="94" t="s">
        <v>50</v>
      </c>
      <c r="C9" s="24">
        <v>8787</v>
      </c>
      <c r="D9" s="24">
        <v>23</v>
      </c>
      <c r="E9" s="24">
        <v>4368</v>
      </c>
      <c r="F9" s="24">
        <v>5812</v>
      </c>
      <c r="G9" s="24">
        <v>9598</v>
      </c>
      <c r="H9" s="24">
        <v>51</v>
      </c>
      <c r="I9" s="24">
        <v>0</v>
      </c>
      <c r="J9" s="24">
        <v>174</v>
      </c>
      <c r="K9" s="52">
        <v>210</v>
      </c>
      <c r="AN9"/>
    </row>
    <row r="10" spans="1:42" ht="15" customHeight="1" x14ac:dyDescent="0.35">
      <c r="A10" s="21" t="s">
        <v>75</v>
      </c>
      <c r="B10" s="94" t="s">
        <v>51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52">
        <v>0</v>
      </c>
      <c r="AN10"/>
    </row>
    <row r="11" spans="1:42" ht="15" customHeight="1" x14ac:dyDescent="0.35">
      <c r="A11" s="29" t="s">
        <v>76</v>
      </c>
      <c r="B11" s="94" t="s">
        <v>254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1046</v>
      </c>
      <c r="I11" s="24">
        <v>0</v>
      </c>
      <c r="J11" s="24">
        <v>0</v>
      </c>
      <c r="K11" s="52">
        <v>0</v>
      </c>
      <c r="AN11"/>
    </row>
    <row r="12" spans="1:42" ht="23" x14ac:dyDescent="0.35">
      <c r="A12" s="21" t="s">
        <v>77</v>
      </c>
      <c r="B12" s="94" t="s">
        <v>255</v>
      </c>
      <c r="C12" s="24">
        <v>0</v>
      </c>
      <c r="D12" s="24">
        <v>0</v>
      </c>
      <c r="E12" s="24">
        <v>0</v>
      </c>
      <c r="F12" s="24">
        <v>209</v>
      </c>
      <c r="G12" s="24">
        <v>0</v>
      </c>
      <c r="H12" s="24">
        <v>0</v>
      </c>
      <c r="I12" s="24">
        <v>9762</v>
      </c>
      <c r="J12" s="24">
        <v>78</v>
      </c>
      <c r="K12" s="52">
        <v>475</v>
      </c>
      <c r="AN12"/>
    </row>
    <row r="13" spans="1:42" ht="23" x14ac:dyDescent="0.35">
      <c r="A13" s="29" t="s">
        <v>78</v>
      </c>
      <c r="B13" s="94" t="s">
        <v>256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52">
        <v>0</v>
      </c>
      <c r="AN13"/>
    </row>
    <row r="14" spans="1:42" ht="15" customHeight="1" x14ac:dyDescent="0.35">
      <c r="A14" s="297" t="s">
        <v>79</v>
      </c>
      <c r="B14" s="301" t="s">
        <v>931</v>
      </c>
      <c r="C14" s="40">
        <f>SUM(C7:C13)</f>
        <v>18865</v>
      </c>
      <c r="D14" s="40">
        <f t="shared" ref="D14:K14" si="0">SUM(D7:D13)</f>
        <v>698</v>
      </c>
      <c r="E14" s="40">
        <f t="shared" si="0"/>
        <v>4368</v>
      </c>
      <c r="F14" s="40">
        <f t="shared" si="0"/>
        <v>6021</v>
      </c>
      <c r="G14" s="40">
        <f t="shared" si="0"/>
        <v>12568</v>
      </c>
      <c r="H14" s="40">
        <f t="shared" si="0"/>
        <v>1097</v>
      </c>
      <c r="I14" s="40">
        <f t="shared" si="0"/>
        <v>9762</v>
      </c>
      <c r="J14" s="40">
        <f t="shared" si="0"/>
        <v>252</v>
      </c>
      <c r="K14" s="118">
        <f t="shared" si="0"/>
        <v>685</v>
      </c>
      <c r="AN14"/>
    </row>
    <row r="15" spans="1:42" ht="15" customHeight="1" x14ac:dyDescent="0.35">
      <c r="A15" s="29" t="s">
        <v>80</v>
      </c>
      <c r="B15" s="94" t="s">
        <v>257</v>
      </c>
      <c r="C15" s="24">
        <v>986</v>
      </c>
      <c r="D15" s="24">
        <v>0</v>
      </c>
      <c r="E15" s="24">
        <v>995</v>
      </c>
      <c r="F15" s="24">
        <v>64</v>
      </c>
      <c r="G15" s="24">
        <v>0</v>
      </c>
      <c r="H15" s="24">
        <v>0</v>
      </c>
      <c r="I15" s="24">
        <v>0</v>
      </c>
      <c r="J15" s="24">
        <v>0</v>
      </c>
      <c r="K15" s="52">
        <v>0</v>
      </c>
      <c r="AN15"/>
    </row>
    <row r="16" spans="1:42" ht="15" customHeight="1" x14ac:dyDescent="0.35">
      <c r="A16" s="21" t="s">
        <v>81</v>
      </c>
      <c r="B16" s="94" t="s">
        <v>258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52">
        <v>0</v>
      </c>
      <c r="AN16"/>
    </row>
    <row r="17" spans="1:40" ht="23" x14ac:dyDescent="0.35">
      <c r="A17" s="29" t="s">
        <v>159</v>
      </c>
      <c r="B17" s="94" t="s">
        <v>259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52">
        <v>0</v>
      </c>
      <c r="AN17"/>
    </row>
    <row r="18" spans="1:40" ht="15" customHeight="1" x14ac:dyDescent="0.35">
      <c r="A18" s="297" t="s">
        <v>82</v>
      </c>
      <c r="B18" s="301" t="s">
        <v>932</v>
      </c>
      <c r="C18" s="40">
        <f>SUM(C15:C17)</f>
        <v>986</v>
      </c>
      <c r="D18" s="40">
        <f t="shared" ref="D18:K18" si="1">SUM(D15:D17)</f>
        <v>0</v>
      </c>
      <c r="E18" s="40">
        <f t="shared" si="1"/>
        <v>995</v>
      </c>
      <c r="F18" s="40">
        <f t="shared" si="1"/>
        <v>64</v>
      </c>
      <c r="G18" s="40">
        <f t="shared" si="1"/>
        <v>0</v>
      </c>
      <c r="H18" s="40">
        <f t="shared" si="1"/>
        <v>0</v>
      </c>
      <c r="I18" s="40">
        <f t="shared" si="1"/>
        <v>0</v>
      </c>
      <c r="J18" s="40">
        <f t="shared" si="1"/>
        <v>0</v>
      </c>
      <c r="K18" s="118">
        <f t="shared" si="1"/>
        <v>0</v>
      </c>
      <c r="AN18"/>
    </row>
    <row r="19" spans="1:40" s="296" customFormat="1" ht="15" customHeight="1" x14ac:dyDescent="0.35">
      <c r="A19" s="775" t="s">
        <v>160</v>
      </c>
      <c r="B19" s="96" t="s">
        <v>933</v>
      </c>
      <c r="C19" s="36">
        <f>C14+C18</f>
        <v>19851</v>
      </c>
      <c r="D19" s="36">
        <f t="shared" ref="D19:K19" si="2">D14+D18</f>
        <v>698</v>
      </c>
      <c r="E19" s="36">
        <f t="shared" si="2"/>
        <v>5363</v>
      </c>
      <c r="F19" s="36">
        <f t="shared" si="2"/>
        <v>6085</v>
      </c>
      <c r="G19" s="36">
        <f t="shared" si="2"/>
        <v>12568</v>
      </c>
      <c r="H19" s="36">
        <f t="shared" si="2"/>
        <v>1097</v>
      </c>
      <c r="I19" s="36">
        <f t="shared" si="2"/>
        <v>9762</v>
      </c>
      <c r="J19" s="36">
        <f t="shared" si="2"/>
        <v>252</v>
      </c>
      <c r="K19" s="85">
        <f t="shared" si="2"/>
        <v>685</v>
      </c>
      <c r="AJ19" s="295"/>
      <c r="AK19" s="295"/>
      <c r="AL19" s="295"/>
      <c r="AM19" s="295"/>
    </row>
    <row r="20" spans="1:40" s="296" customFormat="1" ht="15" customHeight="1" x14ac:dyDescent="0.35">
      <c r="A20" s="21" t="s">
        <v>161</v>
      </c>
      <c r="B20" s="94" t="s">
        <v>934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2395</v>
      </c>
      <c r="I20" s="24">
        <v>0</v>
      </c>
      <c r="J20" s="24">
        <v>0</v>
      </c>
      <c r="K20" s="52">
        <v>0</v>
      </c>
      <c r="AJ20" s="295"/>
      <c r="AK20" s="295"/>
      <c r="AL20" s="295"/>
      <c r="AM20" s="295"/>
    </row>
    <row r="21" spans="1:40" ht="15" customHeight="1" x14ac:dyDescent="0.35">
      <c r="A21" s="29" t="s">
        <v>162</v>
      </c>
      <c r="B21" s="94" t="s">
        <v>260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17020</v>
      </c>
      <c r="J21" s="24">
        <v>0</v>
      </c>
      <c r="K21" s="52">
        <v>0</v>
      </c>
      <c r="AN21"/>
    </row>
    <row r="22" spans="1:40" s="299" customFormat="1" ht="15" customHeight="1" x14ac:dyDescent="0.35">
      <c r="A22" s="297" t="s">
        <v>83</v>
      </c>
      <c r="B22" s="301" t="s">
        <v>935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2395</v>
      </c>
      <c r="I22" s="40">
        <v>17020</v>
      </c>
      <c r="J22" s="40">
        <v>0</v>
      </c>
      <c r="K22" s="118">
        <v>0</v>
      </c>
      <c r="AJ22" s="298"/>
      <c r="AK22" s="298"/>
      <c r="AL22" s="298"/>
      <c r="AM22" s="298"/>
    </row>
    <row r="23" spans="1:40" ht="15" customHeight="1" x14ac:dyDescent="0.35">
      <c r="A23" s="641">
        <v>17</v>
      </c>
      <c r="B23" s="642" t="s">
        <v>936</v>
      </c>
      <c r="C23" s="640">
        <v>19851</v>
      </c>
      <c r="D23" s="640">
        <v>698</v>
      </c>
      <c r="E23" s="640">
        <v>5363</v>
      </c>
      <c r="F23" s="640">
        <v>6085</v>
      </c>
      <c r="G23" s="640">
        <v>12568</v>
      </c>
      <c r="H23" s="640">
        <v>3492</v>
      </c>
      <c r="I23" s="640">
        <v>26782</v>
      </c>
      <c r="J23" s="640">
        <v>252</v>
      </c>
      <c r="K23" s="678">
        <v>685</v>
      </c>
      <c r="AN23"/>
    </row>
    <row r="24" spans="1:40" s="1" customFormat="1" ht="15" customHeight="1" x14ac:dyDescent="0.35">
      <c r="A24" s="21">
        <v>18</v>
      </c>
      <c r="B24" s="94" t="s">
        <v>261</v>
      </c>
      <c r="C24" s="24">
        <v>1</v>
      </c>
      <c r="D24" s="24">
        <v>0</v>
      </c>
      <c r="E24" s="24">
        <v>0</v>
      </c>
      <c r="F24" s="24">
        <v>0</v>
      </c>
      <c r="G24" s="24">
        <v>1</v>
      </c>
      <c r="H24" s="24">
        <v>0</v>
      </c>
      <c r="I24" s="24">
        <v>0</v>
      </c>
      <c r="J24" s="24">
        <v>0</v>
      </c>
      <c r="K24" s="52">
        <v>0</v>
      </c>
      <c r="AJ24" s="8"/>
      <c r="AK24" s="8"/>
      <c r="AL24" s="8"/>
      <c r="AM24" s="8"/>
    </row>
    <row r="25" spans="1:40" s="1" customFormat="1" ht="15" customHeight="1" thickBot="1" x14ac:dyDescent="0.4">
      <c r="A25" s="107">
        <v>19</v>
      </c>
      <c r="B25" s="98" t="s">
        <v>262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53">
        <v>0</v>
      </c>
      <c r="AJ25" s="8"/>
      <c r="AK25" s="8"/>
      <c r="AL25" s="8"/>
      <c r="AM25" s="8"/>
      <c r="AN25" s="8"/>
    </row>
    <row r="26" spans="1:40" s="1" customFormat="1" ht="13.5" customHeight="1" thickTop="1" x14ac:dyDescent="0.35">
      <c r="A26" s="190"/>
      <c r="B26" s="304"/>
      <c r="C26" s="260"/>
      <c r="D26" s="260"/>
      <c r="E26" s="260"/>
      <c r="F26" s="260"/>
      <c r="G26" s="260"/>
      <c r="H26" s="260"/>
      <c r="I26" s="260"/>
      <c r="J26" s="260"/>
      <c r="K26" s="5" t="s">
        <v>720</v>
      </c>
      <c r="AJ26" s="8"/>
      <c r="AK26" s="8"/>
      <c r="AL26" s="8"/>
      <c r="AM26" s="8"/>
      <c r="AN26" s="8"/>
    </row>
    <row r="27" spans="1:40" s="1" customFormat="1" ht="13.5" customHeight="1" x14ac:dyDescent="0.35">
      <c r="A27" s="190"/>
      <c r="B27" s="304"/>
      <c r="C27" s="260"/>
      <c r="D27" s="260"/>
      <c r="E27" s="260"/>
      <c r="F27" s="260"/>
      <c r="G27" s="260"/>
      <c r="H27" s="260"/>
      <c r="I27" s="260"/>
      <c r="J27" s="260"/>
      <c r="K27" s="5" t="str">
        <f>K2</f>
        <v>a /2016. (V.  .) önkormányzati rendelethez</v>
      </c>
      <c r="AJ27" s="8"/>
      <c r="AK27" s="8"/>
      <c r="AL27" s="8"/>
      <c r="AM27" s="8"/>
      <c r="AN27" s="8"/>
    </row>
    <row r="28" spans="1:40" s="1" customFormat="1" ht="13.5" customHeight="1" x14ac:dyDescent="0.35">
      <c r="A28" s="190"/>
      <c r="B28" s="304"/>
      <c r="C28" s="260"/>
      <c r="D28" s="260"/>
      <c r="E28" s="260"/>
      <c r="F28" s="260"/>
      <c r="G28" s="260"/>
      <c r="H28" s="260"/>
      <c r="I28" s="260"/>
      <c r="J28" s="260"/>
      <c r="K28" s="5"/>
      <c r="AJ28" s="8"/>
      <c r="AK28" s="8"/>
      <c r="AL28" s="8"/>
      <c r="AM28" s="8"/>
      <c r="AN28" s="8"/>
    </row>
    <row r="29" spans="1:40" s="1" customFormat="1" ht="15" customHeight="1" thickBot="1" x14ac:dyDescent="0.4">
      <c r="A29" s="190"/>
      <c r="B29" s="304"/>
      <c r="C29" s="260"/>
      <c r="D29" s="260"/>
      <c r="E29" s="260"/>
      <c r="F29" s="260"/>
      <c r="G29" s="260"/>
      <c r="H29" s="260"/>
      <c r="I29" s="260"/>
      <c r="J29" s="260"/>
      <c r="K29" s="260" t="s">
        <v>179</v>
      </c>
      <c r="AJ29" s="8"/>
      <c r="AK29" s="8"/>
      <c r="AL29" s="8"/>
      <c r="AM29" s="8"/>
      <c r="AN29" s="8"/>
    </row>
    <row r="30" spans="1:40" ht="70" thickTop="1" thickBot="1" x14ac:dyDescent="0.4">
      <c r="A30" s="306" t="s">
        <v>182</v>
      </c>
      <c r="B30" s="139" t="s">
        <v>157</v>
      </c>
      <c r="C30" s="139" t="s">
        <v>234</v>
      </c>
      <c r="D30" s="139" t="s">
        <v>938</v>
      </c>
      <c r="E30" s="139" t="s">
        <v>236</v>
      </c>
      <c r="F30" s="139" t="s">
        <v>265</v>
      </c>
      <c r="G30" s="139" t="s">
        <v>238</v>
      </c>
      <c r="H30" s="139" t="s">
        <v>239</v>
      </c>
      <c r="I30" s="139" t="s">
        <v>240</v>
      </c>
      <c r="J30" s="139" t="s">
        <v>241</v>
      </c>
      <c r="K30" s="140" t="s">
        <v>242</v>
      </c>
      <c r="AL30"/>
      <c r="AM30"/>
      <c r="AN30"/>
    </row>
    <row r="31" spans="1:40" ht="15" customHeight="1" thickTop="1" x14ac:dyDescent="0.35">
      <c r="A31" s="29" t="s">
        <v>72</v>
      </c>
      <c r="B31" s="93" t="s">
        <v>49</v>
      </c>
      <c r="C31" s="69">
        <v>0</v>
      </c>
      <c r="D31" s="69">
        <v>1360</v>
      </c>
      <c r="E31" s="69">
        <v>0</v>
      </c>
      <c r="F31" s="69">
        <v>0</v>
      </c>
      <c r="G31" s="69">
        <v>0</v>
      </c>
      <c r="H31" s="69">
        <v>0</v>
      </c>
      <c r="I31" s="69">
        <v>10334</v>
      </c>
      <c r="J31" s="69">
        <v>0</v>
      </c>
      <c r="K31" s="289">
        <v>0</v>
      </c>
      <c r="AL31"/>
      <c r="AM31"/>
      <c r="AN31"/>
    </row>
    <row r="32" spans="1:40" ht="23" x14ac:dyDescent="0.35">
      <c r="A32" s="21" t="s">
        <v>73</v>
      </c>
      <c r="B32" s="94" t="s">
        <v>411</v>
      </c>
      <c r="C32" s="24">
        <v>0</v>
      </c>
      <c r="D32" s="24">
        <v>196</v>
      </c>
      <c r="E32" s="24">
        <v>0</v>
      </c>
      <c r="F32" s="24">
        <v>0</v>
      </c>
      <c r="G32" s="24">
        <v>0</v>
      </c>
      <c r="H32" s="24">
        <v>0</v>
      </c>
      <c r="I32" s="24">
        <v>2895</v>
      </c>
      <c r="J32" s="24">
        <v>0</v>
      </c>
      <c r="K32" s="52">
        <v>0</v>
      </c>
      <c r="AL32"/>
      <c r="AM32"/>
      <c r="AN32"/>
    </row>
    <row r="33" spans="1:40" ht="15" customHeight="1" x14ac:dyDescent="0.35">
      <c r="A33" s="29" t="s">
        <v>74</v>
      </c>
      <c r="B33" s="94" t="s">
        <v>50</v>
      </c>
      <c r="C33" s="24">
        <v>148</v>
      </c>
      <c r="D33" s="24">
        <v>0</v>
      </c>
      <c r="E33" s="24">
        <v>4844</v>
      </c>
      <c r="F33" s="24">
        <v>1417</v>
      </c>
      <c r="G33" s="24">
        <v>0</v>
      </c>
      <c r="H33" s="24">
        <v>4334</v>
      </c>
      <c r="I33" s="24">
        <v>9774</v>
      </c>
      <c r="J33" s="24">
        <v>599</v>
      </c>
      <c r="K33" s="52">
        <v>0</v>
      </c>
      <c r="AL33"/>
      <c r="AM33"/>
      <c r="AN33"/>
    </row>
    <row r="34" spans="1:40" ht="15" customHeight="1" x14ac:dyDescent="0.35">
      <c r="A34" s="21" t="s">
        <v>75</v>
      </c>
      <c r="B34" s="94" t="s">
        <v>51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52">
        <v>0</v>
      </c>
      <c r="AL34"/>
      <c r="AM34"/>
      <c r="AN34"/>
    </row>
    <row r="35" spans="1:40" ht="15" customHeight="1" x14ac:dyDescent="0.35">
      <c r="A35" s="29" t="s">
        <v>76</v>
      </c>
      <c r="B35" s="94" t="s">
        <v>254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52">
        <v>0</v>
      </c>
      <c r="AL35"/>
      <c r="AM35"/>
      <c r="AN35"/>
    </row>
    <row r="36" spans="1:40" ht="23" x14ac:dyDescent="0.35">
      <c r="A36" s="21" t="s">
        <v>77</v>
      </c>
      <c r="B36" s="94" t="s">
        <v>255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52">
        <v>802</v>
      </c>
      <c r="AL36"/>
      <c r="AM36"/>
      <c r="AN36"/>
    </row>
    <row r="37" spans="1:40" ht="23" x14ac:dyDescent="0.35">
      <c r="A37" s="29" t="s">
        <v>78</v>
      </c>
      <c r="B37" s="94" t="s">
        <v>256</v>
      </c>
      <c r="C37" s="24">
        <v>0</v>
      </c>
      <c r="D37" s="24">
        <v>0</v>
      </c>
      <c r="E37" s="24">
        <v>0</v>
      </c>
      <c r="F37" s="24">
        <v>0</v>
      </c>
      <c r="G37" s="24">
        <v>12663</v>
      </c>
      <c r="H37" s="24">
        <v>0</v>
      </c>
      <c r="I37" s="24">
        <v>0</v>
      </c>
      <c r="J37" s="24">
        <v>0</v>
      </c>
      <c r="K37" s="52">
        <v>0</v>
      </c>
      <c r="AL37"/>
      <c r="AM37"/>
      <c r="AN37"/>
    </row>
    <row r="38" spans="1:40" ht="15" customHeight="1" x14ac:dyDescent="0.35">
      <c r="A38" s="297" t="s">
        <v>79</v>
      </c>
      <c r="B38" s="301" t="s">
        <v>931</v>
      </c>
      <c r="C38" s="40">
        <f>SUM(C31:C37)</f>
        <v>148</v>
      </c>
      <c r="D38" s="40">
        <f t="shared" ref="D38:K38" si="3">SUM(D31:D37)</f>
        <v>1556</v>
      </c>
      <c r="E38" s="40">
        <f t="shared" si="3"/>
        <v>4844</v>
      </c>
      <c r="F38" s="40">
        <f t="shared" si="3"/>
        <v>1417</v>
      </c>
      <c r="G38" s="40">
        <f t="shared" si="3"/>
        <v>12663</v>
      </c>
      <c r="H38" s="40">
        <f t="shared" si="3"/>
        <v>4334</v>
      </c>
      <c r="I38" s="40">
        <f t="shared" si="3"/>
        <v>23003</v>
      </c>
      <c r="J38" s="40">
        <f t="shared" si="3"/>
        <v>599</v>
      </c>
      <c r="K38" s="118">
        <f t="shared" si="3"/>
        <v>802</v>
      </c>
      <c r="AL38"/>
      <c r="AM38"/>
      <c r="AN38"/>
    </row>
    <row r="39" spans="1:40" ht="15" customHeight="1" x14ac:dyDescent="0.35">
      <c r="A39" s="29" t="s">
        <v>80</v>
      </c>
      <c r="B39" s="94" t="s">
        <v>257</v>
      </c>
      <c r="C39" s="24">
        <v>62</v>
      </c>
      <c r="D39" s="24">
        <v>0</v>
      </c>
      <c r="E39" s="24">
        <v>7749</v>
      </c>
      <c r="F39" s="24">
        <v>0</v>
      </c>
      <c r="G39" s="24">
        <v>0</v>
      </c>
      <c r="H39" s="24">
        <v>0</v>
      </c>
      <c r="I39" s="24">
        <v>8425</v>
      </c>
      <c r="J39" s="24">
        <v>0</v>
      </c>
      <c r="K39" s="52">
        <v>0</v>
      </c>
      <c r="AL39"/>
      <c r="AM39"/>
      <c r="AN39"/>
    </row>
    <row r="40" spans="1:40" ht="15" customHeight="1" x14ac:dyDescent="0.35">
      <c r="A40" s="21" t="s">
        <v>81</v>
      </c>
      <c r="B40" s="94" t="s">
        <v>258</v>
      </c>
      <c r="C40" s="24">
        <v>5096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52">
        <v>0</v>
      </c>
      <c r="AL40"/>
      <c r="AM40"/>
      <c r="AN40"/>
    </row>
    <row r="41" spans="1:40" ht="23" x14ac:dyDescent="0.35">
      <c r="A41" s="29" t="s">
        <v>159</v>
      </c>
      <c r="B41" s="94" t="s">
        <v>259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52">
        <v>0</v>
      </c>
      <c r="AL41"/>
      <c r="AM41"/>
      <c r="AN41"/>
    </row>
    <row r="42" spans="1:40" ht="15" customHeight="1" x14ac:dyDescent="0.35">
      <c r="A42" s="297" t="s">
        <v>82</v>
      </c>
      <c r="B42" s="301" t="s">
        <v>932</v>
      </c>
      <c r="C42" s="40">
        <f>SUM(C39:C41)</f>
        <v>5158</v>
      </c>
      <c r="D42" s="40">
        <f t="shared" ref="D42:K42" si="4">SUM(D39:D41)</f>
        <v>0</v>
      </c>
      <c r="E42" s="40">
        <f t="shared" si="4"/>
        <v>7749</v>
      </c>
      <c r="F42" s="40">
        <f t="shared" si="4"/>
        <v>0</v>
      </c>
      <c r="G42" s="40">
        <f t="shared" si="4"/>
        <v>0</v>
      </c>
      <c r="H42" s="40">
        <f t="shared" si="4"/>
        <v>0</v>
      </c>
      <c r="I42" s="40">
        <f t="shared" si="4"/>
        <v>8425</v>
      </c>
      <c r="J42" s="40">
        <f t="shared" si="4"/>
        <v>0</v>
      </c>
      <c r="K42" s="118">
        <f t="shared" si="4"/>
        <v>0</v>
      </c>
      <c r="AL42"/>
      <c r="AM42"/>
      <c r="AN42"/>
    </row>
    <row r="43" spans="1:40" ht="15" customHeight="1" x14ac:dyDescent="0.35">
      <c r="A43" s="775" t="s">
        <v>160</v>
      </c>
      <c r="B43" s="96" t="s">
        <v>933</v>
      </c>
      <c r="C43" s="36">
        <f>C38+C42</f>
        <v>5306</v>
      </c>
      <c r="D43" s="36">
        <v>1556</v>
      </c>
      <c r="E43" s="36">
        <v>12593</v>
      </c>
      <c r="F43" s="36">
        <v>1417</v>
      </c>
      <c r="G43" s="36">
        <v>12663</v>
      </c>
      <c r="H43" s="36">
        <v>4334</v>
      </c>
      <c r="I43" s="36">
        <v>31428</v>
      </c>
      <c r="J43" s="36">
        <v>599</v>
      </c>
      <c r="K43" s="85">
        <v>802</v>
      </c>
      <c r="AL43"/>
      <c r="AM43"/>
      <c r="AN43"/>
    </row>
    <row r="44" spans="1:40" ht="15" customHeight="1" x14ac:dyDescent="0.35">
      <c r="A44" s="21" t="s">
        <v>161</v>
      </c>
      <c r="B44" s="94" t="s">
        <v>934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52">
        <v>0</v>
      </c>
      <c r="AL44"/>
      <c r="AM44"/>
      <c r="AN44"/>
    </row>
    <row r="45" spans="1:40" ht="15" customHeight="1" x14ac:dyDescent="0.35">
      <c r="A45" s="29" t="s">
        <v>162</v>
      </c>
      <c r="B45" s="94" t="s">
        <v>260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52">
        <v>0</v>
      </c>
      <c r="AL45"/>
      <c r="AM45"/>
      <c r="AN45"/>
    </row>
    <row r="46" spans="1:40" ht="15" customHeight="1" x14ac:dyDescent="0.35">
      <c r="A46" s="297" t="s">
        <v>83</v>
      </c>
      <c r="B46" s="301" t="s">
        <v>935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118">
        <v>0</v>
      </c>
      <c r="AL46"/>
      <c r="AM46"/>
      <c r="AN46"/>
    </row>
    <row r="47" spans="1:40" ht="15" customHeight="1" x14ac:dyDescent="0.35">
      <c r="A47" s="641">
        <v>17</v>
      </c>
      <c r="B47" s="642" t="s">
        <v>936</v>
      </c>
      <c r="C47" s="640">
        <v>5306</v>
      </c>
      <c r="D47" s="640">
        <v>1556</v>
      </c>
      <c r="E47" s="640">
        <v>12593</v>
      </c>
      <c r="F47" s="640">
        <v>1417</v>
      </c>
      <c r="G47" s="640">
        <v>12663</v>
      </c>
      <c r="H47" s="640">
        <v>4334</v>
      </c>
      <c r="I47" s="640">
        <v>31428</v>
      </c>
      <c r="J47" s="640">
        <v>599</v>
      </c>
      <c r="K47" s="678">
        <v>802</v>
      </c>
      <c r="AL47"/>
      <c r="AM47"/>
      <c r="AN47"/>
    </row>
    <row r="48" spans="1:40" ht="15" customHeight="1" x14ac:dyDescent="0.35">
      <c r="A48" s="21">
        <v>18</v>
      </c>
      <c r="B48" s="94" t="s">
        <v>261</v>
      </c>
      <c r="C48" s="24">
        <v>0</v>
      </c>
      <c r="D48" s="24">
        <v>1</v>
      </c>
      <c r="E48" s="24">
        <v>0</v>
      </c>
      <c r="F48" s="24">
        <v>0</v>
      </c>
      <c r="G48" s="24">
        <v>0</v>
      </c>
      <c r="H48" s="24">
        <v>0</v>
      </c>
      <c r="I48" s="24">
        <v>6</v>
      </c>
      <c r="J48" s="24">
        <v>0</v>
      </c>
      <c r="K48" s="52">
        <v>0</v>
      </c>
      <c r="AL48"/>
      <c r="AM48"/>
      <c r="AN48"/>
    </row>
    <row r="49" spans="1:40" ht="15" customHeight="1" thickBot="1" x14ac:dyDescent="0.4">
      <c r="A49" s="107">
        <v>19</v>
      </c>
      <c r="B49" s="98" t="s">
        <v>262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53">
        <v>0</v>
      </c>
      <c r="AL49"/>
      <c r="AM49"/>
      <c r="AN49"/>
    </row>
    <row r="50" spans="1:40" ht="15" customHeight="1" thickTop="1" x14ac:dyDescent="0.35">
      <c r="A50" s="190"/>
      <c r="B50" s="304"/>
      <c r="C50" s="777"/>
      <c r="D50" s="777"/>
      <c r="E50" s="777"/>
      <c r="F50" s="777"/>
      <c r="G50" s="777"/>
      <c r="H50" s="777"/>
      <c r="I50" s="777"/>
      <c r="J50" s="777"/>
      <c r="K50" s="777"/>
      <c r="AL50"/>
      <c r="AM50"/>
      <c r="AN50"/>
    </row>
    <row r="51" spans="1:40" ht="15" customHeight="1" x14ac:dyDescent="0.35">
      <c r="A51" s="190"/>
      <c r="B51" s="304"/>
      <c r="C51" s="777"/>
      <c r="D51" s="777"/>
      <c r="E51" s="777"/>
      <c r="F51" s="777"/>
      <c r="G51" s="777"/>
      <c r="H51" s="777"/>
      <c r="I51" s="777"/>
      <c r="J51" s="777"/>
      <c r="K51" s="777"/>
      <c r="AL51"/>
      <c r="AM51"/>
      <c r="AN51"/>
    </row>
    <row r="52" spans="1:40" ht="15" customHeight="1" x14ac:dyDescent="0.35">
      <c r="A52" s="190"/>
      <c r="B52" s="304"/>
      <c r="C52" s="777"/>
      <c r="D52" s="777"/>
      <c r="E52" s="777"/>
      <c r="F52" s="777"/>
      <c r="G52" s="777"/>
      <c r="H52" s="777"/>
      <c r="I52" s="777"/>
      <c r="J52" s="777"/>
      <c r="K52" s="777"/>
      <c r="AL52"/>
      <c r="AM52"/>
      <c r="AN52"/>
    </row>
    <row r="53" spans="1:40" s="1" customFormat="1" ht="13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K53" s="5" t="str">
        <f>K26</f>
        <v>21. melléklet folytatása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s="1" customFormat="1" ht="13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K54" s="5" t="str">
        <f>K2</f>
        <v>a /2016. (V.  .) önkormányzati rendelethez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s="1" customFormat="1" ht="13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K55" s="5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spans="1:40" s="1" customFormat="1" ht="15" customHeight="1" thickBot="1" x14ac:dyDescent="0.4">
      <c r="C56" s="10"/>
      <c r="D56" s="10"/>
      <c r="E56" s="10"/>
      <c r="F56" s="10"/>
      <c r="G56" s="10"/>
      <c r="H56" s="10"/>
      <c r="I56" s="10"/>
      <c r="K56" s="260" t="s">
        <v>179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0" s="1" customFormat="1" ht="70" thickTop="1" thickBot="1" x14ac:dyDescent="0.4">
      <c r="A57" s="306" t="s">
        <v>182</v>
      </c>
      <c r="B57" s="139" t="s">
        <v>157</v>
      </c>
      <c r="C57" s="139" t="s">
        <v>243</v>
      </c>
      <c r="D57" s="139" t="s">
        <v>244</v>
      </c>
      <c r="E57" s="139" t="s">
        <v>939</v>
      </c>
      <c r="F57" s="139" t="s">
        <v>268</v>
      </c>
      <c r="G57" s="139" t="s">
        <v>247</v>
      </c>
      <c r="H57" s="139" t="s">
        <v>724</v>
      </c>
      <c r="I57" s="139" t="s">
        <v>251</v>
      </c>
      <c r="J57" s="139" t="s">
        <v>940</v>
      </c>
      <c r="K57" s="140" t="s">
        <v>252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0" s="1" customFormat="1" ht="15" customHeight="1" thickTop="1" x14ac:dyDescent="0.35">
      <c r="A58" s="29" t="s">
        <v>72</v>
      </c>
      <c r="B58" s="93" t="s">
        <v>49</v>
      </c>
      <c r="C58" s="69">
        <v>0</v>
      </c>
      <c r="D58" s="69">
        <v>0</v>
      </c>
      <c r="E58" s="69">
        <v>0</v>
      </c>
      <c r="F58" s="69">
        <v>71</v>
      </c>
      <c r="G58" s="69">
        <v>280</v>
      </c>
      <c r="H58" s="69">
        <v>4489</v>
      </c>
      <c r="I58" s="69">
        <v>276</v>
      </c>
      <c r="J58" s="69">
        <v>0</v>
      </c>
      <c r="K58" s="289"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40" s="1" customFormat="1" ht="23" x14ac:dyDescent="0.35">
      <c r="A59" s="21" t="s">
        <v>73</v>
      </c>
      <c r="B59" s="94" t="s">
        <v>411</v>
      </c>
      <c r="C59" s="24">
        <v>0</v>
      </c>
      <c r="D59" s="24">
        <v>0</v>
      </c>
      <c r="E59" s="24">
        <v>0</v>
      </c>
      <c r="F59" s="24">
        <v>17</v>
      </c>
      <c r="G59" s="24">
        <v>68</v>
      </c>
      <c r="H59" s="24">
        <v>1290</v>
      </c>
      <c r="I59" s="24">
        <v>67</v>
      </c>
      <c r="J59" s="24">
        <v>0</v>
      </c>
      <c r="K59" s="52"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40" s="1" customFormat="1" ht="15" customHeight="1" x14ac:dyDescent="0.35">
      <c r="A60" s="29" t="s">
        <v>74</v>
      </c>
      <c r="B60" s="94" t="s">
        <v>50</v>
      </c>
      <c r="C60" s="24">
        <v>757</v>
      </c>
      <c r="D60" s="24">
        <v>1820</v>
      </c>
      <c r="E60" s="24">
        <v>265</v>
      </c>
      <c r="F60" s="24">
        <v>166</v>
      </c>
      <c r="G60" s="24">
        <v>139</v>
      </c>
      <c r="H60" s="24">
        <v>4841</v>
      </c>
      <c r="I60" s="24">
        <v>0</v>
      </c>
      <c r="J60" s="24">
        <v>0</v>
      </c>
      <c r="K60" s="52">
        <v>0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40" s="1" customFormat="1" ht="15" customHeight="1" x14ac:dyDescent="0.35">
      <c r="A61" s="21" t="s">
        <v>75</v>
      </c>
      <c r="B61" s="94" t="s">
        <v>51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170</v>
      </c>
      <c r="K61" s="52">
        <v>174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40" s="1" customFormat="1" ht="15" customHeight="1" x14ac:dyDescent="0.35">
      <c r="A62" s="29" t="s">
        <v>76</v>
      </c>
      <c r="B62" s="94" t="s">
        <v>254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52">
        <v>0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40" s="1" customFormat="1" ht="23" x14ac:dyDescent="0.35">
      <c r="A63" s="21" t="s">
        <v>77</v>
      </c>
      <c r="B63" s="94" t="s">
        <v>255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52">
        <v>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40" s="1" customFormat="1" ht="23" x14ac:dyDescent="0.35">
      <c r="A64" s="29" t="s">
        <v>78</v>
      </c>
      <c r="B64" s="94" t="s">
        <v>256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52">
        <v>0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1" customFormat="1" ht="15" customHeight="1" x14ac:dyDescent="0.35">
      <c r="A65" s="297" t="s">
        <v>79</v>
      </c>
      <c r="B65" s="301" t="s">
        <v>931</v>
      </c>
      <c r="C65" s="40">
        <f>SUM(C58:C64)</f>
        <v>757</v>
      </c>
      <c r="D65" s="40">
        <f t="shared" ref="D65:K65" si="5">SUM(D58:D64)</f>
        <v>1820</v>
      </c>
      <c r="E65" s="40">
        <f t="shared" si="5"/>
        <v>265</v>
      </c>
      <c r="F65" s="40">
        <f t="shared" si="5"/>
        <v>254</v>
      </c>
      <c r="G65" s="40">
        <f t="shared" si="5"/>
        <v>487</v>
      </c>
      <c r="H65" s="40">
        <f t="shared" si="5"/>
        <v>10620</v>
      </c>
      <c r="I65" s="40">
        <f t="shared" si="5"/>
        <v>343</v>
      </c>
      <c r="J65" s="40">
        <f t="shared" si="5"/>
        <v>170</v>
      </c>
      <c r="K65" s="118">
        <f t="shared" si="5"/>
        <v>174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1" customFormat="1" ht="15" customHeight="1" x14ac:dyDescent="0.35">
      <c r="A66" s="29" t="s">
        <v>80</v>
      </c>
      <c r="B66" s="94" t="s">
        <v>257</v>
      </c>
      <c r="C66" s="24">
        <v>0</v>
      </c>
      <c r="D66" s="24">
        <v>0</v>
      </c>
      <c r="E66" s="24">
        <v>0</v>
      </c>
      <c r="F66" s="24">
        <v>245</v>
      </c>
      <c r="G66" s="24">
        <v>225</v>
      </c>
      <c r="H66" s="24">
        <v>7615</v>
      </c>
      <c r="I66" s="24">
        <v>0</v>
      </c>
      <c r="J66" s="24">
        <v>0</v>
      </c>
      <c r="K66" s="52">
        <v>0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1" customFormat="1" ht="15" customHeight="1" x14ac:dyDescent="0.35">
      <c r="A67" s="21" t="s">
        <v>81</v>
      </c>
      <c r="B67" s="94" t="s">
        <v>258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613</v>
      </c>
      <c r="I67" s="24">
        <v>0</v>
      </c>
      <c r="J67" s="24">
        <v>0</v>
      </c>
      <c r="K67" s="52">
        <v>0</v>
      </c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1" customFormat="1" ht="23" x14ac:dyDescent="0.35">
      <c r="A68" s="29" t="s">
        <v>159</v>
      </c>
      <c r="B68" s="94" t="s">
        <v>259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52">
        <v>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1" customFormat="1" ht="15" customHeight="1" x14ac:dyDescent="0.35">
      <c r="A69" s="297" t="s">
        <v>82</v>
      </c>
      <c r="B69" s="301" t="s">
        <v>932</v>
      </c>
      <c r="C69" s="40">
        <f>SUM(C66:C68)</f>
        <v>0</v>
      </c>
      <c r="D69" s="40">
        <f t="shared" ref="D69:K69" si="6">SUM(D66:D68)</f>
        <v>0</v>
      </c>
      <c r="E69" s="40">
        <f t="shared" si="6"/>
        <v>0</v>
      </c>
      <c r="F69" s="40">
        <f t="shared" si="6"/>
        <v>245</v>
      </c>
      <c r="G69" s="40">
        <f t="shared" si="6"/>
        <v>225</v>
      </c>
      <c r="H69" s="40">
        <f t="shared" si="6"/>
        <v>8228</v>
      </c>
      <c r="I69" s="40">
        <f t="shared" si="6"/>
        <v>0</v>
      </c>
      <c r="J69" s="40">
        <f t="shared" si="6"/>
        <v>0</v>
      </c>
      <c r="K69" s="118">
        <f t="shared" si="6"/>
        <v>0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1" customFormat="1" ht="15" customHeight="1" x14ac:dyDescent="0.35">
      <c r="A70" s="775" t="s">
        <v>160</v>
      </c>
      <c r="B70" s="96" t="s">
        <v>933</v>
      </c>
      <c r="C70" s="36">
        <f>C65+C69</f>
        <v>757</v>
      </c>
      <c r="D70" s="36">
        <f t="shared" ref="D70:K70" si="7">D65+D69</f>
        <v>1820</v>
      </c>
      <c r="E70" s="36">
        <f t="shared" si="7"/>
        <v>265</v>
      </c>
      <c r="F70" s="36">
        <f t="shared" si="7"/>
        <v>499</v>
      </c>
      <c r="G70" s="36">
        <f t="shared" si="7"/>
        <v>712</v>
      </c>
      <c r="H70" s="36">
        <f t="shared" si="7"/>
        <v>18848</v>
      </c>
      <c r="I70" s="36">
        <f t="shared" si="7"/>
        <v>343</v>
      </c>
      <c r="J70" s="36">
        <f t="shared" si="7"/>
        <v>170</v>
      </c>
      <c r="K70" s="85">
        <f t="shared" si="7"/>
        <v>174</v>
      </c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1" customFormat="1" ht="15" customHeight="1" x14ac:dyDescent="0.35">
      <c r="A71" s="21" t="s">
        <v>161</v>
      </c>
      <c r="B71" s="94" t="s">
        <v>934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52">
        <v>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1" customFormat="1" ht="15" customHeight="1" x14ac:dyDescent="0.35">
      <c r="A72" s="29" t="s">
        <v>162</v>
      </c>
      <c r="B72" s="94" t="s">
        <v>260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52">
        <v>0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1" customFormat="1" ht="15" customHeight="1" x14ac:dyDescent="0.35">
      <c r="A73" s="297" t="s">
        <v>83</v>
      </c>
      <c r="B73" s="301" t="s">
        <v>935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118">
        <v>0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1" customFormat="1" ht="15" customHeight="1" x14ac:dyDescent="0.35">
      <c r="A74" s="641">
        <v>17</v>
      </c>
      <c r="B74" s="642" t="s">
        <v>936</v>
      </c>
      <c r="C74" s="640">
        <v>757</v>
      </c>
      <c r="D74" s="640">
        <v>1820</v>
      </c>
      <c r="E74" s="640">
        <v>265</v>
      </c>
      <c r="F74" s="640">
        <v>499</v>
      </c>
      <c r="G74" s="640">
        <v>712</v>
      </c>
      <c r="H74" s="640">
        <v>18848</v>
      </c>
      <c r="I74" s="640">
        <v>343</v>
      </c>
      <c r="J74" s="640">
        <v>170</v>
      </c>
      <c r="K74" s="678">
        <v>174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1" customFormat="1" ht="15" customHeight="1" x14ac:dyDescent="0.35">
      <c r="A75" s="21">
        <v>18</v>
      </c>
      <c r="B75" s="94" t="s">
        <v>261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2</v>
      </c>
      <c r="I75" s="24">
        <v>0</v>
      </c>
      <c r="J75" s="24">
        <v>0</v>
      </c>
      <c r="K75" s="52">
        <v>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1" customFormat="1" ht="15" customHeight="1" thickBot="1" x14ac:dyDescent="0.4">
      <c r="A76" s="107">
        <v>19</v>
      </c>
      <c r="B76" s="98" t="s">
        <v>262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53">
        <v>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1" customFormat="1" ht="15" customHeight="1" thickTop="1" x14ac:dyDescent="0.35">
      <c r="A77" s="190"/>
      <c r="B77" s="304"/>
      <c r="C77" s="777"/>
      <c r="D77" s="777"/>
      <c r="E77" s="777"/>
      <c r="F77" s="777"/>
      <c r="G77" s="777"/>
      <c r="H77" s="777"/>
      <c r="I77" s="777"/>
      <c r="J77" s="777"/>
      <c r="K77" s="777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1" customFormat="1" ht="15" customHeight="1" x14ac:dyDescent="0.35">
      <c r="A78" s="190"/>
      <c r="B78" s="304"/>
      <c r="C78" s="777"/>
      <c r="D78" s="777"/>
      <c r="E78" s="777"/>
      <c r="F78" s="777"/>
      <c r="G78" s="777"/>
      <c r="H78" s="777"/>
      <c r="I78" s="777"/>
      <c r="J78" s="777"/>
      <c r="K78" s="77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1" customFormat="1" ht="15" customHeight="1" x14ac:dyDescent="0.35">
      <c r="A79" s="190"/>
      <c r="B79" s="304"/>
      <c r="C79" s="777"/>
      <c r="D79" s="777"/>
      <c r="E79" s="777"/>
      <c r="F79" s="777"/>
      <c r="G79" s="777"/>
      <c r="H79" s="777"/>
      <c r="I79" s="777"/>
      <c r="J79" s="777"/>
      <c r="K79" s="77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ht="15" customHeight="1" x14ac:dyDescent="0.35">
      <c r="A80" s="4"/>
      <c r="B80" s="8"/>
      <c r="C80" s="8"/>
      <c r="D80" s="8"/>
      <c r="E80" s="8"/>
      <c r="F80" s="8"/>
      <c r="G80" s="8"/>
      <c r="H80" s="8"/>
      <c r="I80" s="8"/>
      <c r="J80" s="8"/>
    </row>
    <row r="81" spans="1:40" ht="13.5" customHeight="1" x14ac:dyDescent="0.35">
      <c r="A81" s="8"/>
      <c r="B81" s="8"/>
      <c r="C81" s="8"/>
      <c r="D81" s="8"/>
      <c r="E81" s="8"/>
      <c r="F81" s="8"/>
      <c r="G81" s="8"/>
      <c r="I81" s="4"/>
      <c r="J81" s="5"/>
      <c r="K81" s="5" t="str">
        <f>K26</f>
        <v>21. melléklet folytatása</v>
      </c>
    </row>
    <row r="82" spans="1:40" ht="13.5" customHeight="1" x14ac:dyDescent="0.35">
      <c r="A82" s="8"/>
      <c r="B82" s="8"/>
      <c r="C82" s="8"/>
      <c r="D82" s="8"/>
      <c r="E82" s="8"/>
      <c r="F82" s="8"/>
      <c r="G82" s="8"/>
      <c r="I82" s="4"/>
      <c r="J82" s="5"/>
      <c r="K82" s="5" t="str">
        <f>K2</f>
        <v>a /2016. (V.  .) önkormányzati rendelethez</v>
      </c>
    </row>
    <row r="83" spans="1:40" ht="13.5" customHeight="1" x14ac:dyDescent="0.35">
      <c r="A83" s="8"/>
      <c r="B83" s="8"/>
      <c r="C83" s="8"/>
      <c r="D83" s="8"/>
      <c r="E83" s="8"/>
      <c r="F83" s="8"/>
      <c r="G83" s="8"/>
      <c r="I83" s="4"/>
      <c r="J83" s="5"/>
      <c r="K83" s="5"/>
    </row>
    <row r="84" spans="1:40" ht="15" customHeight="1" thickBot="1" x14ac:dyDescent="0.4">
      <c r="A84" s="8"/>
      <c r="B84" s="10"/>
      <c r="C84" s="10"/>
      <c r="D84" s="260" t="s">
        <v>179</v>
      </c>
      <c r="E84" s="10"/>
      <c r="F84" s="5"/>
      <c r="AK84"/>
      <c r="AL84"/>
      <c r="AM84"/>
      <c r="AN84"/>
    </row>
    <row r="85" spans="1:40" ht="81.5" thickTop="1" thickBot="1" x14ac:dyDescent="0.4">
      <c r="A85" s="306" t="s">
        <v>182</v>
      </c>
      <c r="B85" s="139" t="s">
        <v>157</v>
      </c>
      <c r="C85" s="139" t="s">
        <v>269</v>
      </c>
      <c r="D85" s="140" t="s">
        <v>253</v>
      </c>
      <c r="E85" s="305"/>
      <c r="F85" s="305"/>
      <c r="AK85"/>
      <c r="AL85"/>
      <c r="AM85"/>
      <c r="AN85"/>
    </row>
    <row r="86" spans="1:40" ht="15" customHeight="1" thickTop="1" x14ac:dyDescent="0.35">
      <c r="A86" s="29" t="s">
        <v>72</v>
      </c>
      <c r="B86" s="93" t="s">
        <v>49</v>
      </c>
      <c r="C86" s="69">
        <v>0</v>
      </c>
      <c r="D86" s="289">
        <v>2292</v>
      </c>
      <c r="E86" s="188"/>
      <c r="F86" s="188"/>
      <c r="AH86"/>
      <c r="AI86"/>
      <c r="AJ86"/>
      <c r="AK86"/>
      <c r="AL86"/>
      <c r="AM86"/>
      <c r="AN86"/>
    </row>
    <row r="87" spans="1:40" ht="23" x14ac:dyDescent="0.35">
      <c r="A87" s="21" t="s">
        <v>73</v>
      </c>
      <c r="B87" s="94" t="s">
        <v>411</v>
      </c>
      <c r="C87" s="24">
        <v>0</v>
      </c>
      <c r="D87" s="52">
        <v>1291</v>
      </c>
      <c r="E87" s="188"/>
      <c r="F87" s="188"/>
      <c r="AH87"/>
      <c r="AI87"/>
      <c r="AJ87"/>
      <c r="AK87"/>
      <c r="AL87"/>
      <c r="AM87"/>
      <c r="AN87"/>
    </row>
    <row r="88" spans="1:40" ht="15" customHeight="1" x14ac:dyDescent="0.35">
      <c r="A88" s="29" t="s">
        <v>74</v>
      </c>
      <c r="B88" s="94" t="s">
        <v>50</v>
      </c>
      <c r="C88" s="24">
        <v>0</v>
      </c>
      <c r="D88" s="52">
        <v>46</v>
      </c>
      <c r="E88" s="188"/>
      <c r="F88" s="188"/>
      <c r="AH88"/>
      <c r="AI88"/>
      <c r="AJ88"/>
      <c r="AK88"/>
      <c r="AL88"/>
      <c r="AM88"/>
      <c r="AN88"/>
    </row>
    <row r="89" spans="1:40" ht="15" customHeight="1" x14ac:dyDescent="0.35">
      <c r="A89" s="21" t="s">
        <v>75</v>
      </c>
      <c r="B89" s="94" t="s">
        <v>51</v>
      </c>
      <c r="C89" s="24">
        <v>0</v>
      </c>
      <c r="D89" s="52">
        <v>2108</v>
      </c>
      <c r="E89" s="188"/>
      <c r="F89" s="188"/>
      <c r="AH89"/>
      <c r="AI89"/>
      <c r="AJ89"/>
      <c r="AK89"/>
      <c r="AL89"/>
      <c r="AM89"/>
      <c r="AN89"/>
    </row>
    <row r="90" spans="1:40" ht="15" customHeight="1" x14ac:dyDescent="0.35">
      <c r="A90" s="29" t="s">
        <v>76</v>
      </c>
      <c r="B90" s="94" t="s">
        <v>254</v>
      </c>
      <c r="C90" s="24">
        <v>0</v>
      </c>
      <c r="D90" s="52">
        <v>0</v>
      </c>
      <c r="E90" s="188"/>
      <c r="F90" s="188"/>
      <c r="AH90"/>
      <c r="AI90"/>
      <c r="AJ90"/>
      <c r="AK90"/>
      <c r="AL90"/>
      <c r="AM90"/>
      <c r="AN90"/>
    </row>
    <row r="91" spans="1:40" ht="23" x14ac:dyDescent="0.35">
      <c r="A91" s="21" t="s">
        <v>77</v>
      </c>
      <c r="B91" s="94" t="s">
        <v>255</v>
      </c>
      <c r="C91" s="24">
        <v>609</v>
      </c>
      <c r="D91" s="52">
        <v>0</v>
      </c>
      <c r="E91" s="188"/>
      <c r="F91" s="188"/>
      <c r="AH91"/>
      <c r="AI91"/>
      <c r="AJ91"/>
      <c r="AK91"/>
      <c r="AL91"/>
      <c r="AM91"/>
      <c r="AN91"/>
    </row>
    <row r="92" spans="1:40" ht="23" x14ac:dyDescent="0.35">
      <c r="A92" s="29" t="s">
        <v>78</v>
      </c>
      <c r="B92" s="94" t="s">
        <v>256</v>
      </c>
      <c r="C92" s="24">
        <v>0</v>
      </c>
      <c r="D92" s="52">
        <v>0</v>
      </c>
      <c r="E92" s="188"/>
      <c r="F92" s="188"/>
      <c r="AH92"/>
      <c r="AI92"/>
      <c r="AJ92"/>
      <c r="AK92"/>
      <c r="AL92"/>
      <c r="AM92"/>
      <c r="AN92"/>
    </row>
    <row r="93" spans="1:40" ht="15" customHeight="1" x14ac:dyDescent="0.35">
      <c r="A93" s="297" t="s">
        <v>79</v>
      </c>
      <c r="B93" s="301" t="s">
        <v>931</v>
      </c>
      <c r="C93" s="40">
        <f>SUM(C86:C92)</f>
        <v>609</v>
      </c>
      <c r="D93" s="118">
        <f>SUM(D86:D92)</f>
        <v>5737</v>
      </c>
      <c r="E93" s="188"/>
      <c r="F93" s="188"/>
      <c r="AH93"/>
      <c r="AI93"/>
      <c r="AJ93"/>
      <c r="AK93"/>
      <c r="AL93"/>
      <c r="AM93"/>
      <c r="AN93"/>
    </row>
    <row r="94" spans="1:40" ht="15" customHeight="1" x14ac:dyDescent="0.35">
      <c r="A94" s="29" t="s">
        <v>80</v>
      </c>
      <c r="B94" s="94" t="s">
        <v>257</v>
      </c>
      <c r="C94" s="24">
        <v>0</v>
      </c>
      <c r="D94" s="52">
        <v>0</v>
      </c>
      <c r="E94" s="188"/>
      <c r="F94" s="188"/>
      <c r="AH94"/>
      <c r="AI94"/>
      <c r="AJ94"/>
      <c r="AK94"/>
      <c r="AL94"/>
      <c r="AM94"/>
      <c r="AN94"/>
    </row>
    <row r="95" spans="1:40" ht="15" customHeight="1" x14ac:dyDescent="0.35">
      <c r="A95" s="21" t="s">
        <v>81</v>
      </c>
      <c r="B95" s="94" t="s">
        <v>258</v>
      </c>
      <c r="C95" s="24">
        <v>0</v>
      </c>
      <c r="D95" s="52">
        <v>0</v>
      </c>
      <c r="E95" s="188"/>
      <c r="F95" s="188"/>
      <c r="AH95"/>
      <c r="AI95"/>
      <c r="AJ95"/>
      <c r="AK95"/>
      <c r="AL95"/>
      <c r="AM95"/>
      <c r="AN95"/>
    </row>
    <row r="96" spans="1:40" ht="23" x14ac:dyDescent="0.35">
      <c r="A96" s="29" t="s">
        <v>159</v>
      </c>
      <c r="B96" s="94" t="s">
        <v>259</v>
      </c>
      <c r="C96" s="24">
        <v>0</v>
      </c>
      <c r="D96" s="52">
        <v>0</v>
      </c>
      <c r="E96" s="188"/>
      <c r="F96" s="188"/>
      <c r="AH96"/>
      <c r="AI96"/>
      <c r="AJ96"/>
      <c r="AK96"/>
      <c r="AL96"/>
      <c r="AM96"/>
      <c r="AN96"/>
    </row>
    <row r="97" spans="1:40" ht="15" customHeight="1" x14ac:dyDescent="0.35">
      <c r="A97" s="297" t="s">
        <v>82</v>
      </c>
      <c r="B97" s="301" t="s">
        <v>932</v>
      </c>
      <c r="C97" s="40">
        <f>SUM(C94:C96)</f>
        <v>0</v>
      </c>
      <c r="D97" s="118">
        <f>SUM(D94:D96)</f>
        <v>0</v>
      </c>
      <c r="E97" s="188"/>
      <c r="F97" s="188"/>
      <c r="AH97"/>
      <c r="AI97"/>
      <c r="AJ97"/>
      <c r="AK97"/>
      <c r="AL97"/>
      <c r="AM97"/>
      <c r="AN97"/>
    </row>
    <row r="98" spans="1:40" ht="15" customHeight="1" x14ac:dyDescent="0.35">
      <c r="A98" s="775" t="s">
        <v>160</v>
      </c>
      <c r="B98" s="96" t="s">
        <v>933</v>
      </c>
      <c r="C98" s="36">
        <f>C93+C97</f>
        <v>609</v>
      </c>
      <c r="D98" s="85">
        <f>D93+D97</f>
        <v>5737</v>
      </c>
      <c r="E98" s="188"/>
      <c r="F98" s="188"/>
      <c r="AH98"/>
      <c r="AI98"/>
      <c r="AJ98"/>
      <c r="AK98"/>
      <c r="AL98"/>
      <c r="AM98"/>
      <c r="AN98"/>
    </row>
    <row r="99" spans="1:40" ht="15" customHeight="1" x14ac:dyDescent="0.35">
      <c r="A99" s="21" t="s">
        <v>161</v>
      </c>
      <c r="B99" s="94" t="s">
        <v>934</v>
      </c>
      <c r="C99" s="24">
        <v>0</v>
      </c>
      <c r="D99" s="52">
        <v>0</v>
      </c>
      <c r="E99" s="188"/>
      <c r="F99" s="188"/>
      <c r="AH99"/>
      <c r="AI99"/>
      <c r="AJ99"/>
      <c r="AK99"/>
      <c r="AL99"/>
      <c r="AM99"/>
      <c r="AN99"/>
    </row>
    <row r="100" spans="1:40" ht="15" customHeight="1" x14ac:dyDescent="0.35">
      <c r="A100" s="29" t="s">
        <v>162</v>
      </c>
      <c r="B100" s="94" t="s">
        <v>260</v>
      </c>
      <c r="C100" s="24">
        <v>0</v>
      </c>
      <c r="D100" s="52">
        <v>0</v>
      </c>
      <c r="E100" s="188"/>
      <c r="F100" s="188"/>
      <c r="AH100"/>
      <c r="AI100"/>
      <c r="AJ100"/>
      <c r="AK100"/>
      <c r="AL100"/>
      <c r="AM100"/>
      <c r="AN100"/>
    </row>
    <row r="101" spans="1:40" ht="15" customHeight="1" x14ac:dyDescent="0.35">
      <c r="A101" s="297" t="s">
        <v>83</v>
      </c>
      <c r="B101" s="301" t="s">
        <v>935</v>
      </c>
      <c r="C101" s="40">
        <v>0</v>
      </c>
      <c r="D101" s="118">
        <v>0</v>
      </c>
      <c r="E101" s="188"/>
      <c r="F101" s="188"/>
      <c r="AH101"/>
      <c r="AI101"/>
      <c r="AJ101"/>
      <c r="AK101"/>
      <c r="AL101"/>
      <c r="AM101"/>
      <c r="AN101"/>
    </row>
    <row r="102" spans="1:40" ht="15" customHeight="1" x14ac:dyDescent="0.35">
      <c r="A102" s="641">
        <v>17</v>
      </c>
      <c r="B102" s="642" t="s">
        <v>936</v>
      </c>
      <c r="C102" s="640">
        <v>609</v>
      </c>
      <c r="D102" s="678">
        <v>5737</v>
      </c>
      <c r="E102" s="188"/>
      <c r="F102" s="188"/>
      <c r="AH102"/>
      <c r="AI102"/>
      <c r="AJ102"/>
      <c r="AK102"/>
      <c r="AL102"/>
      <c r="AM102"/>
      <c r="AN102"/>
    </row>
    <row r="103" spans="1:40" ht="15" customHeight="1" x14ac:dyDescent="0.35">
      <c r="A103" s="21">
        <v>18</v>
      </c>
      <c r="B103" s="94" t="s">
        <v>261</v>
      </c>
      <c r="C103" s="24">
        <v>0</v>
      </c>
      <c r="D103" s="52">
        <v>0</v>
      </c>
      <c r="E103" s="188"/>
      <c r="F103" s="188"/>
      <c r="AH103"/>
      <c r="AI103"/>
      <c r="AJ103"/>
      <c r="AK103"/>
      <c r="AL103"/>
      <c r="AM103"/>
      <c r="AN103"/>
    </row>
    <row r="104" spans="1:40" ht="15" customHeight="1" thickBot="1" x14ac:dyDescent="0.4">
      <c r="A104" s="107">
        <v>19</v>
      </c>
      <c r="B104" s="98" t="s">
        <v>262</v>
      </c>
      <c r="C104" s="28">
        <v>7</v>
      </c>
      <c r="D104" s="53">
        <v>0</v>
      </c>
      <c r="E104" s="188"/>
      <c r="F104" s="188"/>
      <c r="AH104"/>
      <c r="AI104"/>
      <c r="AJ104"/>
      <c r="AK104"/>
      <c r="AL104"/>
      <c r="AM104"/>
      <c r="AN104"/>
    </row>
    <row r="105" spans="1:40" ht="15" customHeight="1" thickTop="1" x14ac:dyDescent="0.35">
      <c r="A105" s="190"/>
      <c r="B105" s="304"/>
      <c r="C105" s="777"/>
      <c r="D105" s="777"/>
      <c r="E105" s="188"/>
      <c r="F105" s="188"/>
      <c r="AH105"/>
      <c r="AI105"/>
      <c r="AJ105"/>
      <c r="AK105"/>
      <c r="AL105"/>
      <c r="AM105"/>
      <c r="AN105"/>
    </row>
    <row r="106" spans="1:40" ht="15" customHeight="1" x14ac:dyDescent="0.35">
      <c r="A106" s="190"/>
      <c r="B106" s="304"/>
      <c r="C106" s="777"/>
      <c r="D106" s="777"/>
      <c r="E106" s="188"/>
      <c r="F106" s="188"/>
      <c r="AH106"/>
      <c r="AI106"/>
      <c r="AJ106"/>
      <c r="AK106"/>
      <c r="AL106"/>
      <c r="AM106"/>
      <c r="AN106"/>
    </row>
    <row r="107" spans="1:40" ht="15" customHeight="1" x14ac:dyDescent="0.35">
      <c r="A107" s="190"/>
      <c r="B107" s="304"/>
      <c r="C107" s="777"/>
      <c r="D107" s="777"/>
      <c r="E107" s="188"/>
      <c r="F107" s="188"/>
      <c r="AH107"/>
      <c r="AI107"/>
      <c r="AJ107"/>
      <c r="AK107"/>
      <c r="AL107"/>
      <c r="AM107"/>
      <c r="AN107"/>
    </row>
    <row r="108" spans="1:40" ht="13.5" customHeight="1" x14ac:dyDescent="0.35">
      <c r="A108" s="4"/>
      <c r="B108" s="8"/>
      <c r="C108" s="8"/>
      <c r="D108" s="8"/>
      <c r="E108" s="8"/>
      <c r="F108" s="8"/>
      <c r="G108" s="8"/>
      <c r="H108" s="8"/>
      <c r="I108" s="8"/>
      <c r="J108" s="5"/>
      <c r="K108" s="5" t="str">
        <f>K26</f>
        <v>21. melléklet folytatása</v>
      </c>
    </row>
    <row r="109" spans="1:40" ht="13.5" customHeight="1" x14ac:dyDescent="0.35">
      <c r="A109" s="4"/>
      <c r="B109" s="8"/>
      <c r="C109" s="8"/>
      <c r="D109" s="8"/>
      <c r="E109" s="8"/>
      <c r="F109" s="8"/>
      <c r="G109" s="8"/>
      <c r="H109" s="8"/>
      <c r="I109" s="8"/>
      <c r="J109" s="5"/>
      <c r="K109" s="5" t="str">
        <f>K2</f>
        <v>a /2016. (V.  .) önkormányzati rendelethez</v>
      </c>
    </row>
    <row r="110" spans="1:40" ht="13.5" customHeight="1" x14ac:dyDescent="0.35">
      <c r="A110" s="8"/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1:40" ht="15" customHeight="1" x14ac:dyDescent="0.35">
      <c r="A111" s="853" t="s">
        <v>937</v>
      </c>
      <c r="B111" s="853"/>
      <c r="C111" s="853"/>
      <c r="D111" s="853"/>
      <c r="E111" s="853"/>
      <c r="F111" s="853"/>
      <c r="G111" s="853"/>
      <c r="H111" s="853"/>
      <c r="I111" s="853"/>
      <c r="J111" s="853"/>
      <c r="K111" s="853"/>
    </row>
    <row r="112" spans="1:40" ht="15" customHeight="1" thickBot="1" x14ac:dyDescent="0.4">
      <c r="A112" s="16"/>
      <c r="B112" s="10"/>
      <c r="C112" s="10"/>
      <c r="D112" s="10"/>
      <c r="F112" s="10"/>
      <c r="G112" s="5" t="s">
        <v>179</v>
      </c>
      <c r="H112" s="10"/>
      <c r="I112" s="10"/>
      <c r="J112" s="5"/>
    </row>
    <row r="113" spans="1:40" ht="70" thickTop="1" thickBot="1" x14ac:dyDescent="0.4">
      <c r="A113" s="306" t="s">
        <v>182</v>
      </c>
      <c r="B113" s="139" t="s">
        <v>157</v>
      </c>
      <c r="C113" s="139" t="s">
        <v>245</v>
      </c>
      <c r="D113" s="139" t="s">
        <v>246</v>
      </c>
      <c r="E113" s="139" t="s">
        <v>249</v>
      </c>
      <c r="F113" s="139" t="s">
        <v>250</v>
      </c>
      <c r="G113" s="140" t="s">
        <v>270</v>
      </c>
      <c r="AG113"/>
      <c r="AH113"/>
      <c r="AI113"/>
    </row>
    <row r="114" spans="1:40" ht="15" customHeight="1" thickTop="1" x14ac:dyDescent="0.35">
      <c r="A114" s="29" t="s">
        <v>72</v>
      </c>
      <c r="B114" s="93" t="s">
        <v>49</v>
      </c>
      <c r="C114" s="69">
        <v>4729</v>
      </c>
      <c r="D114" s="69">
        <v>0</v>
      </c>
      <c r="E114" s="69">
        <v>0</v>
      </c>
      <c r="F114" s="69">
        <v>0</v>
      </c>
      <c r="G114" s="289">
        <v>457</v>
      </c>
      <c r="AG114"/>
      <c r="AH114"/>
      <c r="AI114"/>
      <c r="AJ114"/>
      <c r="AK114"/>
      <c r="AL114"/>
      <c r="AM114"/>
      <c r="AN114"/>
    </row>
    <row r="115" spans="1:40" ht="23" x14ac:dyDescent="0.35">
      <c r="A115" s="21" t="s">
        <v>73</v>
      </c>
      <c r="B115" s="94" t="s">
        <v>411</v>
      </c>
      <c r="C115" s="24">
        <v>1361</v>
      </c>
      <c r="D115" s="24">
        <v>0</v>
      </c>
      <c r="E115" s="24">
        <v>0</v>
      </c>
      <c r="F115" s="24">
        <v>0</v>
      </c>
      <c r="G115" s="52">
        <v>299</v>
      </c>
      <c r="AG115"/>
      <c r="AH115"/>
      <c r="AI115"/>
      <c r="AJ115"/>
      <c r="AK115"/>
      <c r="AL115"/>
      <c r="AM115"/>
      <c r="AN115"/>
    </row>
    <row r="116" spans="1:40" ht="15" customHeight="1" x14ac:dyDescent="0.35">
      <c r="A116" s="29" t="s">
        <v>74</v>
      </c>
      <c r="B116" s="94" t="s">
        <v>50</v>
      </c>
      <c r="C116" s="24">
        <v>32578</v>
      </c>
      <c r="D116" s="24">
        <v>305</v>
      </c>
      <c r="E116" s="24">
        <v>1220</v>
      </c>
      <c r="F116" s="24">
        <v>0</v>
      </c>
      <c r="G116" s="52">
        <v>258</v>
      </c>
      <c r="AG116"/>
      <c r="AH116"/>
      <c r="AI116"/>
      <c r="AJ116"/>
      <c r="AK116"/>
      <c r="AL116"/>
      <c r="AM116"/>
      <c r="AN116"/>
    </row>
    <row r="117" spans="1:40" ht="15" customHeight="1" x14ac:dyDescent="0.35">
      <c r="A117" s="21" t="s">
        <v>75</v>
      </c>
      <c r="B117" s="94" t="s">
        <v>51</v>
      </c>
      <c r="C117" s="24">
        <v>0</v>
      </c>
      <c r="D117" s="24">
        <v>0</v>
      </c>
      <c r="E117" s="24">
        <v>0</v>
      </c>
      <c r="F117" s="24">
        <v>0</v>
      </c>
      <c r="G117" s="52">
        <v>0</v>
      </c>
      <c r="AG117"/>
      <c r="AH117"/>
      <c r="AI117"/>
      <c r="AJ117"/>
      <c r="AK117"/>
      <c r="AL117"/>
      <c r="AM117"/>
      <c r="AN117"/>
    </row>
    <row r="118" spans="1:40" ht="15" customHeight="1" x14ac:dyDescent="0.35">
      <c r="A118" s="29" t="s">
        <v>76</v>
      </c>
      <c r="B118" s="94" t="s">
        <v>254</v>
      </c>
      <c r="C118" s="24">
        <v>0</v>
      </c>
      <c r="D118" s="24">
        <v>0</v>
      </c>
      <c r="E118" s="24">
        <v>0</v>
      </c>
      <c r="F118" s="24">
        <v>0</v>
      </c>
      <c r="G118" s="52">
        <v>0</v>
      </c>
      <c r="AG118"/>
      <c r="AH118"/>
      <c r="AI118"/>
      <c r="AJ118"/>
      <c r="AK118"/>
      <c r="AL118"/>
      <c r="AM118"/>
      <c r="AN118"/>
    </row>
    <row r="119" spans="1:40" ht="23" x14ac:dyDescent="0.35">
      <c r="A119" s="21" t="s">
        <v>77</v>
      </c>
      <c r="B119" s="94" t="s">
        <v>255</v>
      </c>
      <c r="C119" s="24">
        <v>0</v>
      </c>
      <c r="D119" s="24">
        <v>0</v>
      </c>
      <c r="E119" s="24">
        <v>0</v>
      </c>
      <c r="F119" s="24">
        <v>0</v>
      </c>
      <c r="G119" s="52">
        <v>0</v>
      </c>
      <c r="AG119"/>
      <c r="AH119"/>
      <c r="AI119"/>
      <c r="AJ119"/>
      <c r="AK119"/>
      <c r="AL119"/>
      <c r="AM119"/>
      <c r="AN119"/>
    </row>
    <row r="120" spans="1:40" ht="23" x14ac:dyDescent="0.35">
      <c r="A120" s="29" t="s">
        <v>78</v>
      </c>
      <c r="B120" s="94" t="s">
        <v>256</v>
      </c>
      <c r="C120" s="24">
        <v>80</v>
      </c>
      <c r="D120" s="24">
        <v>0</v>
      </c>
      <c r="E120" s="24">
        <v>0</v>
      </c>
      <c r="F120" s="24">
        <v>6533</v>
      </c>
      <c r="G120" s="52">
        <v>0</v>
      </c>
      <c r="AG120"/>
      <c r="AH120"/>
      <c r="AI120"/>
      <c r="AJ120"/>
      <c r="AK120"/>
      <c r="AL120"/>
      <c r="AM120"/>
      <c r="AN120"/>
    </row>
    <row r="121" spans="1:40" ht="15" customHeight="1" x14ac:dyDescent="0.35">
      <c r="A121" s="297" t="s">
        <v>79</v>
      </c>
      <c r="B121" s="301" t="s">
        <v>931</v>
      </c>
      <c r="C121" s="40">
        <f>SUM(C114:C120)</f>
        <v>38748</v>
      </c>
      <c r="D121" s="40">
        <f t="shared" ref="D121:G121" si="8">SUM(D114:D120)</f>
        <v>305</v>
      </c>
      <c r="E121" s="40">
        <f t="shared" si="8"/>
        <v>1220</v>
      </c>
      <c r="F121" s="40">
        <f t="shared" si="8"/>
        <v>6533</v>
      </c>
      <c r="G121" s="118">
        <f t="shared" si="8"/>
        <v>1014</v>
      </c>
      <c r="AG121"/>
      <c r="AH121"/>
      <c r="AI121"/>
      <c r="AJ121"/>
      <c r="AK121"/>
      <c r="AL121"/>
      <c r="AM121"/>
      <c r="AN121"/>
    </row>
    <row r="122" spans="1:40" ht="15" customHeight="1" x14ac:dyDescent="0.35">
      <c r="A122" s="29" t="s">
        <v>80</v>
      </c>
      <c r="B122" s="94" t="s">
        <v>257</v>
      </c>
      <c r="C122" s="24">
        <v>11675</v>
      </c>
      <c r="D122" s="24">
        <v>0</v>
      </c>
      <c r="E122" s="24">
        <v>0</v>
      </c>
      <c r="F122" s="24">
        <v>0</v>
      </c>
      <c r="G122" s="52">
        <v>0</v>
      </c>
      <c r="AG122"/>
      <c r="AH122"/>
      <c r="AI122"/>
      <c r="AJ122"/>
      <c r="AK122"/>
      <c r="AL122"/>
      <c r="AM122"/>
      <c r="AN122"/>
    </row>
    <row r="123" spans="1:40" ht="15" customHeight="1" x14ac:dyDescent="0.35">
      <c r="A123" s="21" t="s">
        <v>81</v>
      </c>
      <c r="B123" s="94" t="s">
        <v>258</v>
      </c>
      <c r="C123" s="24">
        <v>0</v>
      </c>
      <c r="D123" s="24">
        <v>0</v>
      </c>
      <c r="E123" s="24">
        <v>0</v>
      </c>
      <c r="F123" s="24">
        <v>0</v>
      </c>
      <c r="G123" s="52">
        <v>0</v>
      </c>
      <c r="AG123"/>
      <c r="AH123"/>
      <c r="AI123"/>
      <c r="AJ123"/>
      <c r="AK123"/>
      <c r="AL123"/>
      <c r="AM123"/>
      <c r="AN123"/>
    </row>
    <row r="124" spans="1:40" ht="23" x14ac:dyDescent="0.35">
      <c r="A124" s="29" t="s">
        <v>159</v>
      </c>
      <c r="B124" s="94" t="s">
        <v>259</v>
      </c>
      <c r="C124" s="24">
        <v>0</v>
      </c>
      <c r="D124" s="24">
        <v>0</v>
      </c>
      <c r="E124" s="24">
        <v>0</v>
      </c>
      <c r="F124" s="24">
        <v>5603</v>
      </c>
      <c r="G124" s="52">
        <v>0</v>
      </c>
      <c r="AG124"/>
      <c r="AH124"/>
      <c r="AI124"/>
      <c r="AJ124"/>
      <c r="AK124"/>
      <c r="AL124"/>
      <c r="AM124"/>
      <c r="AN124"/>
    </row>
    <row r="125" spans="1:40" ht="15.75" customHeight="1" x14ac:dyDescent="0.35">
      <c r="A125" s="297" t="s">
        <v>82</v>
      </c>
      <c r="B125" s="301" t="s">
        <v>932</v>
      </c>
      <c r="C125" s="40">
        <f>SUM(C122:C124)</f>
        <v>11675</v>
      </c>
      <c r="D125" s="40">
        <f t="shared" ref="D125:G125" si="9">SUM(D122:D124)</f>
        <v>0</v>
      </c>
      <c r="E125" s="40">
        <f t="shared" si="9"/>
        <v>0</v>
      </c>
      <c r="F125" s="40">
        <f t="shared" si="9"/>
        <v>5603</v>
      </c>
      <c r="G125" s="118">
        <f t="shared" si="9"/>
        <v>0</v>
      </c>
      <c r="AG125"/>
      <c r="AH125"/>
      <c r="AI125"/>
      <c r="AJ125"/>
      <c r="AK125"/>
      <c r="AL125"/>
      <c r="AM125"/>
      <c r="AN125"/>
    </row>
    <row r="126" spans="1:40" ht="15.75" customHeight="1" x14ac:dyDescent="0.35">
      <c r="A126" s="775" t="s">
        <v>160</v>
      </c>
      <c r="B126" s="96" t="s">
        <v>933</v>
      </c>
      <c r="C126" s="36">
        <f>C121+C125</f>
        <v>50423</v>
      </c>
      <c r="D126" s="36">
        <f t="shared" ref="D126:G126" si="10">D121+D125</f>
        <v>305</v>
      </c>
      <c r="E126" s="36">
        <f t="shared" si="10"/>
        <v>1220</v>
      </c>
      <c r="F126" s="36">
        <f t="shared" si="10"/>
        <v>12136</v>
      </c>
      <c r="G126" s="85">
        <f t="shared" si="10"/>
        <v>1014</v>
      </c>
      <c r="AG126"/>
      <c r="AH126"/>
      <c r="AI126"/>
      <c r="AJ126"/>
      <c r="AK126"/>
      <c r="AL126"/>
      <c r="AM126"/>
      <c r="AN126"/>
    </row>
    <row r="127" spans="1:40" ht="15" customHeight="1" x14ac:dyDescent="0.35">
      <c r="A127" s="21" t="s">
        <v>161</v>
      </c>
      <c r="B127" s="94" t="s">
        <v>934</v>
      </c>
      <c r="C127" s="24">
        <v>0</v>
      </c>
      <c r="D127" s="24">
        <v>0</v>
      </c>
      <c r="E127" s="24">
        <v>0</v>
      </c>
      <c r="F127" s="24">
        <v>0</v>
      </c>
      <c r="G127" s="52">
        <v>0</v>
      </c>
      <c r="AG127"/>
      <c r="AH127"/>
      <c r="AI127"/>
      <c r="AJ127"/>
      <c r="AK127"/>
      <c r="AL127"/>
      <c r="AM127"/>
      <c r="AN127"/>
    </row>
    <row r="128" spans="1:40" ht="15" customHeight="1" x14ac:dyDescent="0.35">
      <c r="A128" s="29" t="s">
        <v>162</v>
      </c>
      <c r="B128" s="94" t="s">
        <v>260</v>
      </c>
      <c r="C128" s="24">
        <v>0</v>
      </c>
      <c r="D128" s="24">
        <v>0</v>
      </c>
      <c r="E128" s="24">
        <v>0</v>
      </c>
      <c r="F128" s="24">
        <v>0</v>
      </c>
      <c r="G128" s="52">
        <v>0</v>
      </c>
      <c r="AG128"/>
      <c r="AH128"/>
      <c r="AI128"/>
      <c r="AJ128"/>
      <c r="AK128"/>
      <c r="AL128"/>
      <c r="AM128"/>
      <c r="AN128"/>
    </row>
    <row r="129" spans="1:40" ht="15" customHeight="1" x14ac:dyDescent="0.35">
      <c r="A129" s="297" t="s">
        <v>83</v>
      </c>
      <c r="B129" s="301" t="s">
        <v>935</v>
      </c>
      <c r="C129" s="40">
        <v>0</v>
      </c>
      <c r="D129" s="40">
        <v>0</v>
      </c>
      <c r="E129" s="40">
        <v>0</v>
      </c>
      <c r="F129" s="40">
        <v>0</v>
      </c>
      <c r="G129" s="118">
        <v>0</v>
      </c>
      <c r="AG129"/>
      <c r="AH129"/>
      <c r="AI129"/>
      <c r="AJ129"/>
      <c r="AK129"/>
      <c r="AL129"/>
      <c r="AM129"/>
      <c r="AN129"/>
    </row>
    <row r="130" spans="1:40" ht="15" customHeight="1" x14ac:dyDescent="0.35">
      <c r="A130" s="641">
        <v>17</v>
      </c>
      <c r="B130" s="642" t="s">
        <v>936</v>
      </c>
      <c r="C130" s="640">
        <v>50423</v>
      </c>
      <c r="D130" s="640">
        <v>305</v>
      </c>
      <c r="E130" s="640">
        <v>1220</v>
      </c>
      <c r="F130" s="640">
        <v>12136</v>
      </c>
      <c r="G130" s="678">
        <v>1014</v>
      </c>
      <c r="AG130"/>
      <c r="AH130"/>
      <c r="AI130"/>
      <c r="AJ130"/>
      <c r="AK130"/>
      <c r="AL130"/>
      <c r="AM130"/>
      <c r="AN130"/>
    </row>
    <row r="131" spans="1:40" ht="15" customHeight="1" x14ac:dyDescent="0.35">
      <c r="A131" s="21">
        <v>18</v>
      </c>
      <c r="B131" s="94" t="s">
        <v>261</v>
      </c>
      <c r="C131" s="24">
        <v>3</v>
      </c>
      <c r="D131" s="24">
        <v>0</v>
      </c>
      <c r="E131" s="24">
        <v>0</v>
      </c>
      <c r="F131" s="24">
        <v>0</v>
      </c>
      <c r="G131" s="52">
        <v>0</v>
      </c>
      <c r="AG131"/>
      <c r="AH131"/>
      <c r="AI131"/>
      <c r="AJ131"/>
      <c r="AK131"/>
      <c r="AL131"/>
      <c r="AM131"/>
      <c r="AN131"/>
    </row>
    <row r="132" spans="1:40" ht="15" customHeight="1" thickBot="1" x14ac:dyDescent="0.4">
      <c r="A132" s="107">
        <v>19</v>
      </c>
      <c r="B132" s="98" t="s">
        <v>262</v>
      </c>
      <c r="C132" s="28">
        <v>0</v>
      </c>
      <c r="D132" s="28">
        <v>0</v>
      </c>
      <c r="E132" s="28">
        <v>0</v>
      </c>
      <c r="F132" s="28">
        <v>0</v>
      </c>
      <c r="G132" s="53">
        <v>0</v>
      </c>
      <c r="AG132"/>
      <c r="AH132"/>
      <c r="AI132"/>
      <c r="AJ132"/>
      <c r="AK132"/>
      <c r="AL132"/>
      <c r="AM132"/>
      <c r="AN132"/>
    </row>
    <row r="133" spans="1:40" ht="13.5" thickTop="1" x14ac:dyDescent="0.35"/>
  </sheetData>
  <mergeCells count="2">
    <mergeCell ref="A111:K111"/>
    <mergeCell ref="A4:K4"/>
  </mergeCells>
  <phoneticPr fontId="0" type="noConversion"/>
  <pageMargins left="0.74803149606299213" right="0.74803149606299213" top="0.78740157480314965" bottom="0.78740157480314965" header="0.51181102362204722" footer="0.51181102362204722"/>
  <pageSetup scale="87" orientation="landscape" horizontalDpi="300" verticalDpi="300" r:id="rId1"/>
  <headerFooter alignWithMargins="0"/>
  <rowBreaks count="4" manualBreakCount="4">
    <brk id="25" max="16383" man="1"/>
    <brk id="52" max="16383" man="1"/>
    <brk id="80" max="16383" man="1"/>
    <brk id="107" max="10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58"/>
  <sheetViews>
    <sheetView zoomScaleNormal="100" workbookViewId="0"/>
  </sheetViews>
  <sheetFormatPr defaultRowHeight="13" x14ac:dyDescent="0.35"/>
  <cols>
    <col min="1" max="1" width="4.69921875" style="9" customWidth="1"/>
    <col min="2" max="2" width="40.59765625" style="9" customWidth="1"/>
    <col min="3" max="8" width="10.69921875" style="9" customWidth="1"/>
    <col min="9" max="9" width="4.69921875" style="9" customWidth="1"/>
    <col min="10" max="10" width="40.59765625" style="9" customWidth="1"/>
    <col min="11" max="16" width="10.69921875" style="9" customWidth="1"/>
    <col min="17" max="17" width="4.69921875" style="9" customWidth="1"/>
    <col min="18" max="18" width="40.59765625" style="9" customWidth="1"/>
    <col min="19" max="22" width="10.69921875" style="9" customWidth="1"/>
  </cols>
  <sheetData>
    <row r="1" spans="1:8" ht="13.5" customHeight="1" x14ac:dyDescent="0.35">
      <c r="A1" s="4"/>
      <c r="B1" s="4"/>
      <c r="C1" s="4"/>
      <c r="D1" s="4"/>
      <c r="E1" s="4"/>
      <c r="F1" s="4"/>
      <c r="H1" s="5" t="s">
        <v>722</v>
      </c>
    </row>
    <row r="2" spans="1:8" ht="13.5" customHeight="1" x14ac:dyDescent="0.35">
      <c r="A2" s="4"/>
      <c r="B2" s="4"/>
      <c r="C2" s="4"/>
      <c r="D2" s="4"/>
      <c r="E2" s="4"/>
      <c r="F2" s="4"/>
      <c r="H2" s="5" t="str">
        <f>'1.d sz. melléklet'!F2</f>
        <v>a /2016. (V.  .) önkormányzati rendelethez</v>
      </c>
    </row>
    <row r="3" spans="1:8" ht="13.5" customHeight="1" x14ac:dyDescent="0.35">
      <c r="A3" s="8"/>
      <c r="B3" s="8"/>
      <c r="C3" s="8"/>
      <c r="D3" s="8"/>
      <c r="E3" s="8"/>
      <c r="F3" s="8"/>
      <c r="G3" s="8"/>
      <c r="H3" s="8"/>
    </row>
    <row r="4" spans="1:8" ht="15" customHeight="1" x14ac:dyDescent="0.35">
      <c r="A4" s="853" t="s">
        <v>951</v>
      </c>
      <c r="B4" s="853"/>
      <c r="C4" s="853"/>
      <c r="D4" s="853"/>
      <c r="E4" s="853"/>
      <c r="F4" s="853"/>
      <c r="G4" s="853"/>
      <c r="H4" s="853"/>
    </row>
    <row r="5" spans="1:8" ht="15" customHeight="1" thickBot="1" x14ac:dyDescent="0.4">
      <c r="A5" s="10"/>
      <c r="B5" s="10"/>
      <c r="C5" s="10"/>
      <c r="D5" s="10"/>
      <c r="E5" s="10"/>
      <c r="F5" s="10"/>
      <c r="H5" s="5" t="s">
        <v>179</v>
      </c>
    </row>
    <row r="6" spans="1:8" s="2" customFormat="1" ht="74.150000000000006" customHeight="1" thickTop="1" thickBot="1" x14ac:dyDescent="0.4">
      <c r="A6" s="306" t="s">
        <v>182</v>
      </c>
      <c r="B6" s="139" t="s">
        <v>157</v>
      </c>
      <c r="C6" s="139" t="s">
        <v>229</v>
      </c>
      <c r="D6" s="139" t="s">
        <v>298</v>
      </c>
      <c r="E6" s="139" t="s">
        <v>230</v>
      </c>
      <c r="F6" s="139" t="s">
        <v>296</v>
      </c>
      <c r="G6" s="776" t="s">
        <v>297</v>
      </c>
      <c r="H6" s="140" t="s">
        <v>231</v>
      </c>
    </row>
    <row r="7" spans="1:8" s="1" customFormat="1" ht="15" customHeight="1" thickTop="1" x14ac:dyDescent="0.35">
      <c r="A7" s="45" t="s">
        <v>72</v>
      </c>
      <c r="B7" s="46" t="s">
        <v>271</v>
      </c>
      <c r="C7" s="69">
        <v>0</v>
      </c>
      <c r="D7" s="69">
        <v>0</v>
      </c>
      <c r="E7" s="69">
        <v>0</v>
      </c>
      <c r="F7" s="69">
        <v>0</v>
      </c>
      <c r="G7" s="69">
        <v>72467</v>
      </c>
      <c r="H7" s="289">
        <v>0</v>
      </c>
    </row>
    <row r="8" spans="1:8" s="1" customFormat="1" ht="23" x14ac:dyDescent="0.35">
      <c r="A8" s="22" t="s">
        <v>73</v>
      </c>
      <c r="B8" s="23" t="s">
        <v>272</v>
      </c>
      <c r="C8" s="24">
        <v>0</v>
      </c>
      <c r="D8" s="24">
        <v>0</v>
      </c>
      <c r="E8" s="24">
        <v>1008</v>
      </c>
      <c r="F8" s="24">
        <v>800</v>
      </c>
      <c r="G8" s="24">
        <v>0</v>
      </c>
      <c r="H8" s="52">
        <v>0</v>
      </c>
    </row>
    <row r="9" spans="1:8" s="1" customFormat="1" ht="24" x14ac:dyDescent="0.35">
      <c r="A9" s="38" t="s">
        <v>74</v>
      </c>
      <c r="B9" s="39" t="s">
        <v>948</v>
      </c>
      <c r="C9" s="40">
        <v>0</v>
      </c>
      <c r="D9" s="40">
        <v>0</v>
      </c>
      <c r="E9" s="40">
        <v>1008</v>
      </c>
      <c r="F9" s="40">
        <v>800</v>
      </c>
      <c r="G9" s="40">
        <v>72467</v>
      </c>
      <c r="H9" s="118">
        <v>0</v>
      </c>
    </row>
    <row r="10" spans="1:8" s="1" customFormat="1" ht="15" customHeight="1" x14ac:dyDescent="0.35">
      <c r="A10" s="22" t="s">
        <v>75</v>
      </c>
      <c r="B10" s="23" t="s">
        <v>273</v>
      </c>
      <c r="C10" s="24">
        <v>0</v>
      </c>
      <c r="D10" s="24">
        <v>0</v>
      </c>
      <c r="E10" s="24">
        <v>0</v>
      </c>
      <c r="F10" s="24">
        <v>0</v>
      </c>
      <c r="G10" s="24">
        <v>18443</v>
      </c>
      <c r="H10" s="52">
        <v>0</v>
      </c>
    </row>
    <row r="11" spans="1:8" s="1" customFormat="1" ht="23" x14ac:dyDescent="0.35">
      <c r="A11" s="22" t="s">
        <v>76</v>
      </c>
      <c r="B11" s="23" t="s">
        <v>274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52">
        <v>0</v>
      </c>
    </row>
    <row r="12" spans="1:8" s="1" customFormat="1" ht="24" x14ac:dyDescent="0.35">
      <c r="A12" s="38" t="s">
        <v>77</v>
      </c>
      <c r="B12" s="39" t="s">
        <v>949</v>
      </c>
      <c r="C12" s="40">
        <v>0</v>
      </c>
      <c r="D12" s="40">
        <v>0</v>
      </c>
      <c r="E12" s="40">
        <v>0</v>
      </c>
      <c r="F12" s="40">
        <v>0</v>
      </c>
      <c r="G12" s="40">
        <v>18443</v>
      </c>
      <c r="H12" s="118">
        <v>0</v>
      </c>
    </row>
    <row r="13" spans="1:8" s="1" customFormat="1" ht="15" customHeight="1" x14ac:dyDescent="0.35">
      <c r="A13" s="22" t="s">
        <v>78</v>
      </c>
      <c r="B13" s="23" t="s">
        <v>275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52">
        <v>0</v>
      </c>
    </row>
    <row r="14" spans="1:8" s="1" customFormat="1" ht="15" customHeight="1" x14ac:dyDescent="0.35">
      <c r="A14" s="22" t="s">
        <v>79</v>
      </c>
      <c r="B14" s="23" t="s">
        <v>276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52">
        <v>0</v>
      </c>
    </row>
    <row r="15" spans="1:8" s="1" customFormat="1" ht="15" customHeight="1" x14ac:dyDescent="0.35">
      <c r="A15" s="22" t="s">
        <v>80</v>
      </c>
      <c r="B15" s="23" t="s">
        <v>277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52">
        <v>0</v>
      </c>
    </row>
    <row r="16" spans="1:8" s="1" customFormat="1" ht="15" customHeight="1" x14ac:dyDescent="0.35">
      <c r="A16" s="38" t="s">
        <v>81</v>
      </c>
      <c r="B16" s="39" t="s">
        <v>278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118">
        <v>0</v>
      </c>
    </row>
    <row r="17" spans="1:8" s="117" customFormat="1" ht="15.75" customHeight="1" x14ac:dyDescent="0.35">
      <c r="A17" s="22" t="s">
        <v>159</v>
      </c>
      <c r="B17" s="23" t="s">
        <v>279</v>
      </c>
      <c r="C17" s="24">
        <v>0</v>
      </c>
      <c r="D17" s="24">
        <v>0</v>
      </c>
      <c r="E17" s="24">
        <v>69</v>
      </c>
      <c r="F17" s="24">
        <v>0</v>
      </c>
      <c r="G17" s="24">
        <v>0</v>
      </c>
      <c r="H17" s="52">
        <v>0</v>
      </c>
    </row>
    <row r="18" spans="1:8" s="117" customFormat="1" ht="15" customHeight="1" x14ac:dyDescent="0.35">
      <c r="A18" s="22" t="s">
        <v>82</v>
      </c>
      <c r="B18" s="23" t="s">
        <v>280</v>
      </c>
      <c r="C18" s="24">
        <v>82</v>
      </c>
      <c r="D18" s="24">
        <v>1998</v>
      </c>
      <c r="E18" s="24">
        <v>321</v>
      </c>
      <c r="F18" s="24">
        <v>1271</v>
      </c>
      <c r="G18" s="24">
        <v>0</v>
      </c>
      <c r="H18" s="52">
        <v>0</v>
      </c>
    </row>
    <row r="19" spans="1:8" s="117" customFormat="1" ht="15" customHeight="1" x14ac:dyDescent="0.35">
      <c r="A19" s="22" t="s">
        <v>160</v>
      </c>
      <c r="B19" s="23" t="s">
        <v>281</v>
      </c>
      <c r="C19" s="24">
        <v>0</v>
      </c>
      <c r="D19" s="24">
        <v>408</v>
      </c>
      <c r="E19" s="24">
        <v>47</v>
      </c>
      <c r="F19" s="24">
        <v>0</v>
      </c>
      <c r="G19" s="24">
        <v>0</v>
      </c>
      <c r="H19" s="52">
        <v>0</v>
      </c>
    </row>
    <row r="20" spans="1:8" s="73" customFormat="1" ht="15" customHeight="1" x14ac:dyDescent="0.35">
      <c r="A20" s="22" t="s">
        <v>161</v>
      </c>
      <c r="B20" s="23" t="s">
        <v>282</v>
      </c>
      <c r="C20" s="24">
        <v>0</v>
      </c>
      <c r="D20" s="24">
        <v>0</v>
      </c>
      <c r="E20" s="24">
        <v>500</v>
      </c>
      <c r="F20" s="24">
        <v>0</v>
      </c>
      <c r="G20" s="24">
        <v>0</v>
      </c>
      <c r="H20" s="52">
        <v>0</v>
      </c>
    </row>
    <row r="21" spans="1:8" s="1" customFormat="1" ht="15" customHeight="1" x14ac:dyDescent="0.35">
      <c r="A21" s="22" t="s">
        <v>162</v>
      </c>
      <c r="B21" s="23" t="s">
        <v>283</v>
      </c>
      <c r="C21" s="24">
        <v>22</v>
      </c>
      <c r="D21" s="24">
        <v>1437</v>
      </c>
      <c r="E21" s="24">
        <v>339</v>
      </c>
      <c r="F21" s="24">
        <v>343</v>
      </c>
      <c r="G21" s="24">
        <v>0</v>
      </c>
      <c r="H21" s="52">
        <v>0</v>
      </c>
    </row>
    <row r="22" spans="1:8" s="1" customFormat="1" ht="15" customHeight="1" x14ac:dyDescent="0.35">
      <c r="A22" s="22" t="s">
        <v>83</v>
      </c>
      <c r="B22" s="23" t="s">
        <v>284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52">
        <v>0</v>
      </c>
    </row>
    <row r="23" spans="1:8" s="1" customFormat="1" ht="15" customHeight="1" x14ac:dyDescent="0.35">
      <c r="A23" s="22" t="s">
        <v>163</v>
      </c>
      <c r="B23" s="23" t="s">
        <v>285</v>
      </c>
      <c r="C23" s="24">
        <v>0</v>
      </c>
      <c r="D23" s="24">
        <v>0</v>
      </c>
      <c r="E23" s="24">
        <v>889</v>
      </c>
      <c r="F23" s="24">
        <v>0</v>
      </c>
      <c r="G23" s="24">
        <v>0</v>
      </c>
      <c r="H23" s="52">
        <v>0</v>
      </c>
    </row>
    <row r="24" spans="1:8" s="1" customFormat="1" ht="15" customHeight="1" x14ac:dyDescent="0.35">
      <c r="A24" s="22" t="s">
        <v>164</v>
      </c>
      <c r="B24" s="23" t="s">
        <v>286</v>
      </c>
      <c r="C24" s="24">
        <v>0</v>
      </c>
      <c r="D24" s="24">
        <v>0</v>
      </c>
      <c r="E24" s="24">
        <v>922</v>
      </c>
      <c r="F24" s="24">
        <v>0</v>
      </c>
      <c r="G24" s="24">
        <v>0</v>
      </c>
      <c r="H24" s="52">
        <v>0</v>
      </c>
    </row>
    <row r="25" spans="1:8" s="1" customFormat="1" ht="15" customHeight="1" x14ac:dyDescent="0.35">
      <c r="A25" s="38" t="s">
        <v>71</v>
      </c>
      <c r="B25" s="39" t="s">
        <v>287</v>
      </c>
      <c r="C25" s="40">
        <v>104</v>
      </c>
      <c r="D25" s="40">
        <v>3843</v>
      </c>
      <c r="E25" s="40">
        <v>3087</v>
      </c>
      <c r="F25" s="40">
        <v>1614</v>
      </c>
      <c r="G25" s="40">
        <v>0</v>
      </c>
      <c r="H25" s="118">
        <v>0</v>
      </c>
    </row>
    <row r="26" spans="1:8" s="1" customFormat="1" ht="15" customHeight="1" x14ac:dyDescent="0.35">
      <c r="A26" s="759">
        <v>20</v>
      </c>
      <c r="B26" s="760" t="s">
        <v>943</v>
      </c>
      <c r="C26" s="24">
        <v>0</v>
      </c>
      <c r="D26" s="24">
        <v>118</v>
      </c>
      <c r="E26" s="24">
        <v>0</v>
      </c>
      <c r="F26" s="24">
        <v>0</v>
      </c>
      <c r="G26" s="24">
        <v>0</v>
      </c>
      <c r="H26" s="52">
        <v>0</v>
      </c>
    </row>
    <row r="27" spans="1:8" s="1" customFormat="1" ht="15" customHeight="1" x14ac:dyDescent="0.35">
      <c r="A27" s="22">
        <v>21</v>
      </c>
      <c r="B27" s="23" t="s">
        <v>288</v>
      </c>
      <c r="C27" s="24">
        <v>0</v>
      </c>
      <c r="D27" s="24">
        <v>2800</v>
      </c>
      <c r="E27" s="24">
        <v>0</v>
      </c>
      <c r="F27" s="24">
        <v>0</v>
      </c>
      <c r="G27" s="24">
        <v>0</v>
      </c>
      <c r="H27" s="52">
        <v>0</v>
      </c>
    </row>
    <row r="28" spans="1:8" s="1" customFormat="1" ht="15" customHeight="1" x14ac:dyDescent="0.35">
      <c r="A28" s="38">
        <v>22</v>
      </c>
      <c r="B28" s="39" t="s">
        <v>944</v>
      </c>
      <c r="C28" s="40">
        <v>0</v>
      </c>
      <c r="D28" s="40">
        <v>2918</v>
      </c>
      <c r="E28" s="40">
        <v>0</v>
      </c>
      <c r="F28" s="40">
        <v>0</v>
      </c>
      <c r="G28" s="40">
        <v>0</v>
      </c>
      <c r="H28" s="118">
        <v>0</v>
      </c>
    </row>
    <row r="29" spans="1:8" s="1" customFormat="1" ht="23" x14ac:dyDescent="0.35">
      <c r="A29" s="22">
        <v>23</v>
      </c>
      <c r="B29" s="23" t="s">
        <v>289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52">
        <v>0</v>
      </c>
    </row>
    <row r="30" spans="1:8" s="1" customFormat="1" ht="15" customHeight="1" x14ac:dyDescent="0.35">
      <c r="A30" s="22">
        <v>24</v>
      </c>
      <c r="B30" s="23" t="s">
        <v>290</v>
      </c>
      <c r="C30" s="24">
        <v>0</v>
      </c>
      <c r="D30" s="24">
        <v>0</v>
      </c>
      <c r="E30" s="24">
        <v>0</v>
      </c>
      <c r="F30" s="24">
        <v>19</v>
      </c>
      <c r="G30" s="24">
        <v>0</v>
      </c>
      <c r="H30" s="52">
        <v>0</v>
      </c>
    </row>
    <row r="31" spans="1:8" s="1" customFormat="1" ht="15" customHeight="1" x14ac:dyDescent="0.35">
      <c r="A31" s="38">
        <v>25</v>
      </c>
      <c r="B31" s="39" t="s">
        <v>945</v>
      </c>
      <c r="C31" s="40">
        <v>0</v>
      </c>
      <c r="D31" s="40">
        <v>0</v>
      </c>
      <c r="E31" s="40">
        <v>0</v>
      </c>
      <c r="F31" s="40">
        <v>19</v>
      </c>
      <c r="G31" s="40">
        <v>0</v>
      </c>
      <c r="H31" s="118">
        <v>0</v>
      </c>
    </row>
    <row r="32" spans="1:8" s="73" customFormat="1" ht="15" customHeight="1" x14ac:dyDescent="0.35">
      <c r="A32" s="22" t="s">
        <v>167</v>
      </c>
      <c r="B32" s="23" t="s">
        <v>291</v>
      </c>
      <c r="C32" s="24">
        <v>0</v>
      </c>
      <c r="D32" s="24">
        <v>0</v>
      </c>
      <c r="E32" s="24">
        <v>347</v>
      </c>
      <c r="F32" s="24">
        <v>0</v>
      </c>
      <c r="G32" s="24">
        <v>0</v>
      </c>
      <c r="H32" s="52">
        <v>0</v>
      </c>
    </row>
    <row r="33" spans="1:22" s="1" customFormat="1" ht="15" customHeight="1" x14ac:dyDescent="0.35">
      <c r="A33" s="38" t="s">
        <v>153</v>
      </c>
      <c r="B33" s="39" t="s">
        <v>946</v>
      </c>
      <c r="C33" s="40">
        <v>0</v>
      </c>
      <c r="D33" s="40">
        <v>0</v>
      </c>
      <c r="E33" s="40">
        <v>347</v>
      </c>
      <c r="F33" s="40">
        <v>0</v>
      </c>
      <c r="G33" s="40">
        <v>0</v>
      </c>
      <c r="H33" s="118">
        <v>0</v>
      </c>
    </row>
    <row r="34" spans="1:22" s="1" customFormat="1" ht="15" customHeight="1" x14ac:dyDescent="0.35">
      <c r="A34" s="97" t="s">
        <v>168</v>
      </c>
      <c r="B34" s="96" t="s">
        <v>947</v>
      </c>
      <c r="C34" s="128">
        <v>104</v>
      </c>
      <c r="D34" s="128">
        <v>6761</v>
      </c>
      <c r="E34" s="128">
        <v>4442</v>
      </c>
      <c r="F34" s="128">
        <v>2433</v>
      </c>
      <c r="G34" s="128">
        <v>90910</v>
      </c>
      <c r="H34" s="129">
        <v>0</v>
      </c>
    </row>
    <row r="35" spans="1:22" s="1" customFormat="1" ht="15" customHeight="1" x14ac:dyDescent="0.35">
      <c r="A35" s="22" t="s">
        <v>88</v>
      </c>
      <c r="B35" s="23" t="s">
        <v>292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52">
        <v>176852</v>
      </c>
    </row>
    <row r="36" spans="1:22" s="1" customFormat="1" ht="15" customHeight="1" x14ac:dyDescent="0.35">
      <c r="A36" s="22" t="s">
        <v>154</v>
      </c>
      <c r="B36" s="23" t="s">
        <v>293</v>
      </c>
      <c r="C36" s="24">
        <v>0</v>
      </c>
      <c r="D36" s="24">
        <v>0</v>
      </c>
      <c r="E36" s="24">
        <v>0</v>
      </c>
      <c r="F36" s="24">
        <v>0</v>
      </c>
      <c r="G36" s="24">
        <v>2587</v>
      </c>
      <c r="H36" s="52">
        <v>0</v>
      </c>
    </row>
    <row r="37" spans="1:22" s="1" customFormat="1" ht="15" customHeight="1" thickBot="1" x14ac:dyDescent="0.4">
      <c r="A37" s="403" t="s">
        <v>169</v>
      </c>
      <c r="B37" s="779" t="s">
        <v>294</v>
      </c>
      <c r="C37" s="780">
        <v>0</v>
      </c>
      <c r="D37" s="780">
        <v>0</v>
      </c>
      <c r="E37" s="780">
        <v>0</v>
      </c>
      <c r="F37" s="780">
        <v>0</v>
      </c>
      <c r="G37" s="780">
        <v>2587</v>
      </c>
      <c r="H37" s="781">
        <v>176852</v>
      </c>
    </row>
    <row r="38" spans="1:22" s="1" customFormat="1" ht="18" customHeight="1" thickTop="1" thickBot="1" x14ac:dyDescent="0.4">
      <c r="A38" s="646" t="s">
        <v>155</v>
      </c>
      <c r="B38" s="647" t="s">
        <v>295</v>
      </c>
      <c r="C38" s="782">
        <v>104</v>
      </c>
      <c r="D38" s="782">
        <v>6761</v>
      </c>
      <c r="E38" s="782">
        <v>4442</v>
      </c>
      <c r="F38" s="782">
        <v>2433</v>
      </c>
      <c r="G38" s="782">
        <v>93497</v>
      </c>
      <c r="H38" s="783">
        <v>176852</v>
      </c>
    </row>
    <row r="39" spans="1:22" s="1" customFormat="1" ht="15" customHeight="1" thickTop="1" x14ac:dyDescent="0.35">
      <c r="A39" s="191"/>
      <c r="B39" s="192"/>
      <c r="C39" s="193"/>
      <c r="D39" s="193"/>
      <c r="E39" s="193"/>
      <c r="F39" s="193"/>
      <c r="G39" s="193"/>
      <c r="H39" s="193"/>
    </row>
    <row r="40" spans="1:22" ht="13.5" customHeight="1" x14ac:dyDescent="0.35">
      <c r="A40" s="4"/>
      <c r="B40" s="4"/>
      <c r="C40" s="4"/>
      <c r="D40" s="4"/>
      <c r="E40" s="4"/>
      <c r="F40" s="4"/>
      <c r="H40" s="5" t="s">
        <v>723</v>
      </c>
    </row>
    <row r="41" spans="1:22" ht="13.5" customHeight="1" x14ac:dyDescent="0.35">
      <c r="A41" s="4"/>
      <c r="B41" s="4"/>
      <c r="C41" s="4"/>
      <c r="D41" s="4"/>
      <c r="E41" s="4"/>
      <c r="F41" s="4"/>
      <c r="H41" s="5" t="str">
        <f>H2</f>
        <v>a /2016. (V.  .) önkormányzati rendelethez</v>
      </c>
    </row>
    <row r="42" spans="1:22" ht="13.5" customHeight="1" x14ac:dyDescent="0.35">
      <c r="A42" s="4"/>
      <c r="B42" s="4"/>
      <c r="C42" s="4"/>
      <c r="D42" s="4"/>
      <c r="E42" s="4"/>
      <c r="F42" s="4"/>
      <c r="H42" s="5"/>
    </row>
    <row r="43" spans="1:22" ht="15" customHeight="1" thickBot="1" x14ac:dyDescent="0.4">
      <c r="A43" s="10"/>
      <c r="B43" s="10"/>
      <c r="C43" s="10"/>
      <c r="D43" s="10"/>
      <c r="E43" s="10"/>
      <c r="F43" s="10"/>
      <c r="H43" s="5" t="s">
        <v>179</v>
      </c>
    </row>
    <row r="44" spans="1:22" ht="74.150000000000006" customHeight="1" thickTop="1" thickBot="1" x14ac:dyDescent="0.4">
      <c r="A44" s="306" t="s">
        <v>182</v>
      </c>
      <c r="B44" s="139" t="s">
        <v>157</v>
      </c>
      <c r="C44" s="139" t="s">
        <v>234</v>
      </c>
      <c r="D44" s="139" t="s">
        <v>235</v>
      </c>
      <c r="E44" s="776" t="s">
        <v>237</v>
      </c>
      <c r="F44" s="139" t="s">
        <v>238</v>
      </c>
      <c r="G44" s="139" t="s">
        <v>240</v>
      </c>
      <c r="H44" s="140" t="s">
        <v>248</v>
      </c>
      <c r="T44"/>
      <c r="U44"/>
      <c r="V44"/>
    </row>
    <row r="45" spans="1:22" ht="15" customHeight="1" thickTop="1" x14ac:dyDescent="0.35">
      <c r="A45" s="45" t="s">
        <v>72</v>
      </c>
      <c r="B45" s="46" t="s">
        <v>271</v>
      </c>
      <c r="C45" s="69">
        <v>0</v>
      </c>
      <c r="D45" s="69">
        <v>0</v>
      </c>
      <c r="E45" s="69">
        <v>0</v>
      </c>
      <c r="F45" s="69">
        <v>0</v>
      </c>
      <c r="G45" s="69">
        <v>0</v>
      </c>
      <c r="H45" s="289">
        <v>0</v>
      </c>
      <c r="T45"/>
      <c r="U45"/>
      <c r="V45"/>
    </row>
    <row r="46" spans="1:22" ht="23" x14ac:dyDescent="0.35">
      <c r="A46" s="773" t="s">
        <v>73</v>
      </c>
      <c r="B46" s="774" t="s">
        <v>272</v>
      </c>
      <c r="C46" s="24">
        <v>0</v>
      </c>
      <c r="D46" s="24">
        <v>1899</v>
      </c>
      <c r="E46" s="24">
        <v>1841</v>
      </c>
      <c r="F46" s="24">
        <v>0</v>
      </c>
      <c r="G46" s="24">
        <v>0</v>
      </c>
      <c r="H46" s="52">
        <v>0</v>
      </c>
      <c r="T46"/>
      <c r="U46"/>
      <c r="V46"/>
    </row>
    <row r="47" spans="1:22" ht="24" x14ac:dyDescent="0.35">
      <c r="A47" s="38" t="s">
        <v>74</v>
      </c>
      <c r="B47" s="39" t="s">
        <v>948</v>
      </c>
      <c r="C47" s="40">
        <v>0</v>
      </c>
      <c r="D47" s="40">
        <v>1899</v>
      </c>
      <c r="E47" s="40">
        <v>1841</v>
      </c>
      <c r="F47" s="40">
        <v>0</v>
      </c>
      <c r="G47" s="40">
        <v>0</v>
      </c>
      <c r="H47" s="118">
        <v>0</v>
      </c>
      <c r="T47"/>
      <c r="U47"/>
      <c r="V47"/>
    </row>
    <row r="48" spans="1:22" ht="15" customHeight="1" x14ac:dyDescent="0.35">
      <c r="A48" s="773" t="s">
        <v>75</v>
      </c>
      <c r="B48" s="774" t="s">
        <v>273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52">
        <v>0</v>
      </c>
      <c r="T48"/>
      <c r="U48"/>
      <c r="V48"/>
    </row>
    <row r="49" spans="1:22" ht="23" x14ac:dyDescent="0.35">
      <c r="A49" s="773" t="s">
        <v>76</v>
      </c>
      <c r="B49" s="774" t="s">
        <v>274</v>
      </c>
      <c r="C49" s="24">
        <v>23641</v>
      </c>
      <c r="D49" s="24">
        <v>0</v>
      </c>
      <c r="E49" s="24">
        <v>0</v>
      </c>
      <c r="F49" s="24">
        <v>0</v>
      </c>
      <c r="G49" s="24">
        <v>0</v>
      </c>
      <c r="H49" s="52">
        <v>0</v>
      </c>
      <c r="T49"/>
      <c r="U49"/>
      <c r="V49"/>
    </row>
    <row r="50" spans="1:22" ht="24" x14ac:dyDescent="0.35">
      <c r="A50" s="38" t="s">
        <v>77</v>
      </c>
      <c r="B50" s="39" t="s">
        <v>949</v>
      </c>
      <c r="C50" s="40">
        <v>23641</v>
      </c>
      <c r="D50" s="40">
        <v>0</v>
      </c>
      <c r="E50" s="40">
        <v>0</v>
      </c>
      <c r="F50" s="40">
        <v>0</v>
      </c>
      <c r="G50" s="40">
        <v>0</v>
      </c>
      <c r="H50" s="118">
        <v>0</v>
      </c>
      <c r="T50"/>
      <c r="U50"/>
      <c r="V50"/>
    </row>
    <row r="51" spans="1:22" ht="15" customHeight="1" x14ac:dyDescent="0.35">
      <c r="A51" s="773" t="s">
        <v>78</v>
      </c>
      <c r="B51" s="774" t="s">
        <v>275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52">
        <v>0</v>
      </c>
      <c r="T51"/>
      <c r="U51"/>
      <c r="V51"/>
    </row>
    <row r="52" spans="1:22" ht="15" customHeight="1" x14ac:dyDescent="0.35">
      <c r="A52" s="773" t="s">
        <v>79</v>
      </c>
      <c r="B52" s="774" t="s">
        <v>276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52">
        <v>0</v>
      </c>
      <c r="T52"/>
      <c r="U52"/>
      <c r="V52"/>
    </row>
    <row r="53" spans="1:22" ht="15" customHeight="1" x14ac:dyDescent="0.35">
      <c r="A53" s="773" t="s">
        <v>80</v>
      </c>
      <c r="B53" s="774" t="s">
        <v>277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52">
        <v>0</v>
      </c>
      <c r="T53"/>
      <c r="U53"/>
      <c r="V53"/>
    </row>
    <row r="54" spans="1:22" ht="15" customHeight="1" x14ac:dyDescent="0.35">
      <c r="A54" s="38" t="s">
        <v>81</v>
      </c>
      <c r="B54" s="39" t="s">
        <v>278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52">
        <v>0</v>
      </c>
      <c r="T54"/>
      <c r="U54"/>
      <c r="V54"/>
    </row>
    <row r="55" spans="1:22" ht="15" customHeight="1" x14ac:dyDescent="0.35">
      <c r="A55" s="773" t="s">
        <v>159</v>
      </c>
      <c r="B55" s="774" t="s">
        <v>279</v>
      </c>
      <c r="C55" s="24">
        <v>0</v>
      </c>
      <c r="D55" s="24">
        <v>0</v>
      </c>
      <c r="E55" s="24">
        <v>0</v>
      </c>
      <c r="F55" s="24">
        <v>0</v>
      </c>
      <c r="G55" s="24">
        <v>238</v>
      </c>
      <c r="H55" s="52">
        <v>0</v>
      </c>
      <c r="T55"/>
      <c r="U55"/>
      <c r="V55"/>
    </row>
    <row r="56" spans="1:22" ht="15" customHeight="1" x14ac:dyDescent="0.35">
      <c r="A56" s="773" t="s">
        <v>82</v>
      </c>
      <c r="B56" s="774" t="s">
        <v>280</v>
      </c>
      <c r="C56" s="24">
        <v>0</v>
      </c>
      <c r="D56" s="24">
        <v>0</v>
      </c>
      <c r="E56" s="24">
        <v>0</v>
      </c>
      <c r="F56" s="24">
        <v>0</v>
      </c>
      <c r="G56" s="24">
        <v>12</v>
      </c>
      <c r="H56" s="52">
        <v>109</v>
      </c>
      <c r="T56"/>
      <c r="U56"/>
      <c r="V56"/>
    </row>
    <row r="57" spans="1:22" ht="15" customHeight="1" x14ac:dyDescent="0.35">
      <c r="A57" s="773" t="s">
        <v>160</v>
      </c>
      <c r="B57" s="774" t="s">
        <v>281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52">
        <v>0</v>
      </c>
      <c r="T57"/>
      <c r="U57"/>
      <c r="V57"/>
    </row>
    <row r="58" spans="1:22" ht="15" customHeight="1" x14ac:dyDescent="0.35">
      <c r="A58" s="773" t="s">
        <v>161</v>
      </c>
      <c r="B58" s="774" t="s">
        <v>282</v>
      </c>
      <c r="C58" s="24">
        <v>0</v>
      </c>
      <c r="D58" s="24">
        <v>0</v>
      </c>
      <c r="E58" s="24">
        <v>0</v>
      </c>
      <c r="F58" s="24">
        <v>6351</v>
      </c>
      <c r="G58" s="24">
        <v>0</v>
      </c>
      <c r="H58" s="52">
        <v>0</v>
      </c>
      <c r="T58"/>
      <c r="U58"/>
      <c r="V58"/>
    </row>
    <row r="59" spans="1:22" ht="15" customHeight="1" x14ac:dyDescent="0.35">
      <c r="A59" s="773" t="s">
        <v>162</v>
      </c>
      <c r="B59" s="774" t="s">
        <v>283</v>
      </c>
      <c r="C59" s="24">
        <v>0</v>
      </c>
      <c r="D59" s="24">
        <v>0</v>
      </c>
      <c r="E59" s="24">
        <v>0</v>
      </c>
      <c r="F59" s="24">
        <v>1715</v>
      </c>
      <c r="G59" s="24">
        <v>35</v>
      </c>
      <c r="H59" s="52">
        <v>29</v>
      </c>
      <c r="T59"/>
      <c r="U59"/>
      <c r="V59"/>
    </row>
    <row r="60" spans="1:22" ht="15" customHeight="1" x14ac:dyDescent="0.35">
      <c r="A60" s="773" t="s">
        <v>83</v>
      </c>
      <c r="B60" s="774" t="s">
        <v>284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52">
        <v>0</v>
      </c>
      <c r="T60"/>
      <c r="U60"/>
      <c r="V60"/>
    </row>
    <row r="61" spans="1:22" ht="15" customHeight="1" x14ac:dyDescent="0.35">
      <c r="A61" s="773" t="s">
        <v>163</v>
      </c>
      <c r="B61" s="774" t="s">
        <v>285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52">
        <v>0</v>
      </c>
      <c r="T61"/>
      <c r="U61"/>
      <c r="V61"/>
    </row>
    <row r="62" spans="1:22" ht="15" customHeight="1" x14ac:dyDescent="0.35">
      <c r="A62" s="773" t="s">
        <v>164</v>
      </c>
      <c r="B62" s="774" t="s">
        <v>286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52">
        <v>0</v>
      </c>
      <c r="T62"/>
      <c r="U62"/>
      <c r="V62"/>
    </row>
    <row r="63" spans="1:22" ht="15" customHeight="1" x14ac:dyDescent="0.35">
      <c r="A63" s="38" t="s">
        <v>71</v>
      </c>
      <c r="B63" s="39" t="s">
        <v>287</v>
      </c>
      <c r="C63" s="40">
        <v>0</v>
      </c>
      <c r="D63" s="40">
        <v>0</v>
      </c>
      <c r="E63" s="40">
        <v>0</v>
      </c>
      <c r="F63" s="40">
        <v>8066</v>
      </c>
      <c r="G63" s="40">
        <v>285</v>
      </c>
      <c r="H63" s="118">
        <v>138</v>
      </c>
      <c r="T63"/>
      <c r="U63"/>
      <c r="V63"/>
    </row>
    <row r="64" spans="1:22" ht="15" customHeight="1" x14ac:dyDescent="0.35">
      <c r="A64" s="773">
        <v>20</v>
      </c>
      <c r="B64" s="774" t="s">
        <v>943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52">
        <v>0</v>
      </c>
      <c r="T64"/>
      <c r="U64"/>
      <c r="V64"/>
    </row>
    <row r="65" spans="1:22" ht="15" customHeight="1" x14ac:dyDescent="0.35">
      <c r="A65" s="773">
        <v>21</v>
      </c>
      <c r="B65" s="774" t="s">
        <v>288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52">
        <v>0</v>
      </c>
      <c r="T65"/>
      <c r="U65"/>
      <c r="V65"/>
    </row>
    <row r="66" spans="1:22" ht="15" customHeight="1" x14ac:dyDescent="0.35">
      <c r="A66" s="38">
        <v>22</v>
      </c>
      <c r="B66" s="39" t="s">
        <v>944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118">
        <v>0</v>
      </c>
      <c r="T66"/>
      <c r="U66"/>
      <c r="V66"/>
    </row>
    <row r="67" spans="1:22" ht="23" x14ac:dyDescent="0.35">
      <c r="A67" s="773">
        <v>23</v>
      </c>
      <c r="B67" s="774" t="s">
        <v>289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52">
        <v>0</v>
      </c>
      <c r="T67"/>
      <c r="U67"/>
      <c r="V67"/>
    </row>
    <row r="68" spans="1:22" ht="15" customHeight="1" x14ac:dyDescent="0.35">
      <c r="A68" s="773">
        <v>24</v>
      </c>
      <c r="B68" s="774" t="s">
        <v>290</v>
      </c>
      <c r="C68" s="24">
        <v>0</v>
      </c>
      <c r="D68" s="24">
        <v>0</v>
      </c>
      <c r="E68" s="24">
        <v>0</v>
      </c>
      <c r="F68" s="24">
        <v>34</v>
      </c>
      <c r="G68" s="24">
        <v>0</v>
      </c>
      <c r="H68" s="52">
        <v>0</v>
      </c>
      <c r="T68"/>
      <c r="U68"/>
      <c r="V68"/>
    </row>
    <row r="69" spans="1:22" ht="15" customHeight="1" x14ac:dyDescent="0.35">
      <c r="A69" s="38">
        <v>25</v>
      </c>
      <c r="B69" s="39" t="s">
        <v>945</v>
      </c>
      <c r="C69" s="40">
        <v>0</v>
      </c>
      <c r="D69" s="40">
        <v>0</v>
      </c>
      <c r="E69" s="40">
        <v>0</v>
      </c>
      <c r="F69" s="40">
        <v>34</v>
      </c>
      <c r="G69" s="40">
        <v>0</v>
      </c>
      <c r="H69" s="118">
        <v>0</v>
      </c>
      <c r="T69"/>
      <c r="U69"/>
      <c r="V69"/>
    </row>
    <row r="70" spans="1:22" ht="15" customHeight="1" x14ac:dyDescent="0.35">
      <c r="A70" s="773" t="s">
        <v>167</v>
      </c>
      <c r="B70" s="774" t="s">
        <v>291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52">
        <v>0</v>
      </c>
      <c r="T70"/>
      <c r="U70"/>
      <c r="V70"/>
    </row>
    <row r="71" spans="1:22" ht="15" customHeight="1" x14ac:dyDescent="0.35">
      <c r="A71" s="38" t="s">
        <v>153</v>
      </c>
      <c r="B71" s="39" t="s">
        <v>946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118">
        <v>0</v>
      </c>
      <c r="T71"/>
      <c r="U71"/>
      <c r="V71"/>
    </row>
    <row r="72" spans="1:22" ht="15" customHeight="1" x14ac:dyDescent="0.35">
      <c r="A72" s="97" t="s">
        <v>168</v>
      </c>
      <c r="B72" s="96" t="s">
        <v>947</v>
      </c>
      <c r="C72" s="128">
        <v>23641</v>
      </c>
      <c r="D72" s="128">
        <v>1899</v>
      </c>
      <c r="E72" s="128">
        <v>1841</v>
      </c>
      <c r="F72" s="128">
        <v>8100</v>
      </c>
      <c r="G72" s="128">
        <v>285</v>
      </c>
      <c r="H72" s="129">
        <v>138</v>
      </c>
      <c r="T72"/>
      <c r="U72"/>
      <c r="V72"/>
    </row>
    <row r="73" spans="1:22" ht="15" customHeight="1" x14ac:dyDescent="0.35">
      <c r="A73" s="773" t="s">
        <v>88</v>
      </c>
      <c r="B73" s="774" t="s">
        <v>292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52">
        <v>0</v>
      </c>
      <c r="T73"/>
      <c r="U73"/>
      <c r="V73"/>
    </row>
    <row r="74" spans="1:22" ht="15" customHeight="1" x14ac:dyDescent="0.35">
      <c r="A74" s="773" t="s">
        <v>154</v>
      </c>
      <c r="B74" s="774" t="s">
        <v>293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52">
        <v>0</v>
      </c>
      <c r="T74"/>
      <c r="U74"/>
      <c r="V74"/>
    </row>
    <row r="75" spans="1:22" ht="15" customHeight="1" thickBot="1" x14ac:dyDescent="0.4">
      <c r="A75" s="403" t="s">
        <v>169</v>
      </c>
      <c r="B75" s="779" t="s">
        <v>294</v>
      </c>
      <c r="C75" s="780">
        <v>0</v>
      </c>
      <c r="D75" s="780">
        <v>0</v>
      </c>
      <c r="E75" s="780">
        <v>0</v>
      </c>
      <c r="F75" s="780">
        <v>0</v>
      </c>
      <c r="G75" s="780">
        <v>0</v>
      </c>
      <c r="H75" s="781">
        <v>0</v>
      </c>
      <c r="T75"/>
      <c r="U75"/>
      <c r="V75"/>
    </row>
    <row r="76" spans="1:22" ht="18" customHeight="1" thickTop="1" thickBot="1" x14ac:dyDescent="0.4">
      <c r="A76" s="646" t="s">
        <v>155</v>
      </c>
      <c r="B76" s="647" t="s">
        <v>295</v>
      </c>
      <c r="C76" s="782">
        <v>23641</v>
      </c>
      <c r="D76" s="782">
        <v>1899</v>
      </c>
      <c r="E76" s="782">
        <v>1841</v>
      </c>
      <c r="F76" s="782">
        <v>8100</v>
      </c>
      <c r="G76" s="782">
        <v>285</v>
      </c>
      <c r="H76" s="783">
        <v>138</v>
      </c>
      <c r="T76"/>
      <c r="U76"/>
      <c r="V76"/>
    </row>
    <row r="77" spans="1:22" ht="15" customHeight="1" thickTop="1" x14ac:dyDescent="0.35">
      <c r="A77" s="191"/>
      <c r="B77" s="192"/>
      <c r="C77" s="193"/>
      <c r="D77" s="193"/>
      <c r="E77" s="193"/>
      <c r="F77" s="193"/>
      <c r="G77" s="193"/>
      <c r="H77" s="193"/>
      <c r="T77"/>
      <c r="U77"/>
      <c r="V77"/>
    </row>
    <row r="78" spans="1:22" ht="13.5" customHeight="1" x14ac:dyDescent="0.35">
      <c r="A78" s="191"/>
      <c r="B78" s="192"/>
      <c r="C78" s="193"/>
      <c r="D78" s="193"/>
      <c r="E78" s="193"/>
      <c r="F78" s="193"/>
      <c r="G78" s="193"/>
      <c r="H78" s="5" t="str">
        <f>H40</f>
        <v>22. melléklet folytatása</v>
      </c>
      <c r="T78"/>
      <c r="U78"/>
      <c r="V78"/>
    </row>
    <row r="79" spans="1:22" ht="13.5" customHeight="1" x14ac:dyDescent="0.35">
      <c r="A79" s="191"/>
      <c r="B79" s="192"/>
      <c r="C79" s="193"/>
      <c r="D79" s="193"/>
      <c r="E79" s="193"/>
      <c r="F79" s="193"/>
      <c r="G79" s="193"/>
      <c r="H79" s="5" t="str">
        <f>H2</f>
        <v>a /2016. (V.  .) önkormányzati rendelethez</v>
      </c>
      <c r="T79"/>
      <c r="U79"/>
      <c r="V79"/>
    </row>
    <row r="80" spans="1:22" ht="13.5" customHeight="1" x14ac:dyDescent="0.35">
      <c r="A80" s="191"/>
      <c r="B80" s="192"/>
      <c r="C80" s="193"/>
      <c r="D80" s="193"/>
      <c r="E80" s="193"/>
      <c r="F80" s="193"/>
      <c r="G80" s="193"/>
      <c r="H80" s="5"/>
      <c r="T80"/>
      <c r="U80"/>
      <c r="V80"/>
    </row>
    <row r="81" spans="1:22" ht="15" customHeight="1" thickBot="1" x14ac:dyDescent="0.4">
      <c r="A81" s="191"/>
      <c r="B81" s="192"/>
      <c r="C81" s="193"/>
      <c r="D81" s="193"/>
      <c r="E81" s="193"/>
      <c r="F81" s="5" t="s">
        <v>179</v>
      </c>
      <c r="G81" s="193"/>
      <c r="H81" s="193"/>
      <c r="T81"/>
      <c r="U81"/>
      <c r="V81"/>
    </row>
    <row r="82" spans="1:22" ht="104.5" thickTop="1" thickBot="1" x14ac:dyDescent="0.4">
      <c r="A82" s="306" t="s">
        <v>182</v>
      </c>
      <c r="B82" s="139" t="s">
        <v>157</v>
      </c>
      <c r="C82" s="776" t="s">
        <v>253</v>
      </c>
      <c r="D82" s="139" t="s">
        <v>941</v>
      </c>
      <c r="E82" s="140" t="s">
        <v>942</v>
      </c>
      <c r="G82" s="193"/>
      <c r="H82" s="193"/>
      <c r="T82"/>
      <c r="U82"/>
      <c r="V82"/>
    </row>
    <row r="83" spans="1:22" ht="15" customHeight="1" thickTop="1" x14ac:dyDescent="0.35">
      <c r="A83" s="45" t="s">
        <v>72</v>
      </c>
      <c r="B83" s="46" t="s">
        <v>271</v>
      </c>
      <c r="C83" s="69">
        <v>0</v>
      </c>
      <c r="D83" s="69">
        <v>0</v>
      </c>
      <c r="E83" s="289">
        <v>0</v>
      </c>
      <c r="F83" s="193"/>
      <c r="G83" s="193"/>
      <c r="S83"/>
      <c r="T83"/>
      <c r="U83"/>
      <c r="V83"/>
    </row>
    <row r="84" spans="1:22" ht="23" x14ac:dyDescent="0.35">
      <c r="A84" s="773" t="s">
        <v>73</v>
      </c>
      <c r="B84" s="774" t="s">
        <v>272</v>
      </c>
      <c r="C84" s="24">
        <v>0</v>
      </c>
      <c r="D84" s="24">
        <v>0</v>
      </c>
      <c r="E84" s="52">
        <v>0</v>
      </c>
      <c r="F84" s="193"/>
      <c r="G84" s="193"/>
      <c r="S84"/>
      <c r="T84"/>
      <c r="U84"/>
      <c r="V84"/>
    </row>
    <row r="85" spans="1:22" ht="24" x14ac:dyDescent="0.35">
      <c r="A85" s="38" t="s">
        <v>74</v>
      </c>
      <c r="B85" s="39" t="s">
        <v>948</v>
      </c>
      <c r="C85" s="40">
        <v>0</v>
      </c>
      <c r="D85" s="40">
        <v>0</v>
      </c>
      <c r="E85" s="118">
        <v>0</v>
      </c>
      <c r="F85" s="193"/>
      <c r="G85" s="193"/>
      <c r="S85"/>
      <c r="T85"/>
      <c r="U85"/>
      <c r="V85"/>
    </row>
    <row r="86" spans="1:22" ht="15" customHeight="1" x14ac:dyDescent="0.35">
      <c r="A86" s="773" t="s">
        <v>75</v>
      </c>
      <c r="B86" s="774" t="s">
        <v>273</v>
      </c>
      <c r="C86" s="24">
        <v>0</v>
      </c>
      <c r="D86" s="24">
        <v>0</v>
      </c>
      <c r="E86" s="52">
        <v>0</v>
      </c>
      <c r="F86" s="193"/>
      <c r="G86" s="193"/>
      <c r="S86"/>
      <c r="T86"/>
      <c r="U86"/>
      <c r="V86"/>
    </row>
    <row r="87" spans="1:22" ht="23" x14ac:dyDescent="0.35">
      <c r="A87" s="773" t="s">
        <v>76</v>
      </c>
      <c r="B87" s="774" t="s">
        <v>274</v>
      </c>
      <c r="C87" s="24">
        <v>0</v>
      </c>
      <c r="D87" s="24">
        <v>0</v>
      </c>
      <c r="E87" s="52">
        <v>0</v>
      </c>
      <c r="F87" s="193"/>
      <c r="G87" s="193"/>
      <c r="S87"/>
      <c r="T87"/>
      <c r="U87"/>
      <c r="V87"/>
    </row>
    <row r="88" spans="1:22" ht="24" x14ac:dyDescent="0.35">
      <c r="A88" s="38" t="s">
        <v>77</v>
      </c>
      <c r="B88" s="39" t="s">
        <v>949</v>
      </c>
      <c r="C88" s="40">
        <v>0</v>
      </c>
      <c r="D88" s="40">
        <v>0</v>
      </c>
      <c r="E88" s="118">
        <v>0</v>
      </c>
      <c r="F88" s="193"/>
      <c r="G88" s="193"/>
      <c r="S88"/>
      <c r="T88"/>
      <c r="U88"/>
      <c r="V88"/>
    </row>
    <row r="89" spans="1:22" ht="15" customHeight="1" x14ac:dyDescent="0.35">
      <c r="A89" s="773" t="s">
        <v>78</v>
      </c>
      <c r="B89" s="774" t="s">
        <v>275</v>
      </c>
      <c r="C89" s="24">
        <v>0</v>
      </c>
      <c r="D89" s="24">
        <v>0</v>
      </c>
      <c r="E89" s="52">
        <v>53433</v>
      </c>
      <c r="F89" s="193"/>
      <c r="G89" s="193"/>
      <c r="S89"/>
      <c r="T89"/>
      <c r="U89"/>
      <c r="V89"/>
    </row>
    <row r="90" spans="1:22" ht="15" customHeight="1" x14ac:dyDescent="0.35">
      <c r="A90" s="773" t="s">
        <v>79</v>
      </c>
      <c r="B90" s="774" t="s">
        <v>276</v>
      </c>
      <c r="C90" s="24">
        <v>0</v>
      </c>
      <c r="D90" s="24">
        <v>24</v>
      </c>
      <c r="E90" s="52">
        <v>34476</v>
      </c>
      <c r="F90" s="193"/>
      <c r="G90" s="193"/>
      <c r="S90"/>
      <c r="T90"/>
      <c r="U90"/>
      <c r="V90"/>
    </row>
    <row r="91" spans="1:22" ht="15" customHeight="1" x14ac:dyDescent="0.35">
      <c r="A91" s="773" t="s">
        <v>80</v>
      </c>
      <c r="B91" s="774" t="s">
        <v>277</v>
      </c>
      <c r="C91" s="24">
        <v>0</v>
      </c>
      <c r="D91" s="24">
        <v>0</v>
      </c>
      <c r="E91" s="52">
        <v>502</v>
      </c>
      <c r="F91" s="193"/>
      <c r="G91" s="193"/>
      <c r="S91"/>
      <c r="T91"/>
      <c r="U91"/>
      <c r="V91"/>
    </row>
    <row r="92" spans="1:22" ht="15" customHeight="1" x14ac:dyDescent="0.35">
      <c r="A92" s="38" t="s">
        <v>81</v>
      </c>
      <c r="B92" s="39" t="s">
        <v>278</v>
      </c>
      <c r="C92" s="40">
        <v>0</v>
      </c>
      <c r="D92" s="40">
        <v>24</v>
      </c>
      <c r="E92" s="118">
        <v>88411</v>
      </c>
      <c r="F92" s="193"/>
      <c r="G92" s="193"/>
      <c r="S92"/>
      <c r="T92"/>
      <c r="U92"/>
      <c r="V92"/>
    </row>
    <row r="93" spans="1:22" ht="15" customHeight="1" x14ac:dyDescent="0.35">
      <c r="A93" s="773" t="s">
        <v>159</v>
      </c>
      <c r="B93" s="774" t="s">
        <v>279</v>
      </c>
      <c r="C93" s="24">
        <v>0</v>
      </c>
      <c r="D93" s="24">
        <v>0</v>
      </c>
      <c r="E93" s="52">
        <v>0</v>
      </c>
      <c r="F93" s="193"/>
      <c r="G93" s="193"/>
      <c r="S93"/>
      <c r="T93"/>
      <c r="U93"/>
      <c r="V93"/>
    </row>
    <row r="94" spans="1:22" ht="15" customHeight="1" x14ac:dyDescent="0.35">
      <c r="A94" s="773" t="s">
        <v>82</v>
      </c>
      <c r="B94" s="774" t="s">
        <v>280</v>
      </c>
      <c r="C94" s="24">
        <v>0</v>
      </c>
      <c r="D94" s="24">
        <v>0</v>
      </c>
      <c r="E94" s="52">
        <v>0</v>
      </c>
      <c r="F94" s="193"/>
      <c r="G94" s="193"/>
      <c r="S94"/>
      <c r="T94"/>
      <c r="U94"/>
      <c r="V94"/>
    </row>
    <row r="95" spans="1:22" ht="15" customHeight="1" x14ac:dyDescent="0.35">
      <c r="A95" s="773" t="s">
        <v>160</v>
      </c>
      <c r="B95" s="774" t="s">
        <v>281</v>
      </c>
      <c r="C95" s="24">
        <v>0</v>
      </c>
      <c r="D95" s="24">
        <v>0</v>
      </c>
      <c r="E95" s="52">
        <v>0</v>
      </c>
      <c r="F95" s="193"/>
      <c r="G95" s="193"/>
      <c r="S95"/>
      <c r="T95"/>
      <c r="U95"/>
      <c r="V95"/>
    </row>
    <row r="96" spans="1:22" ht="15" customHeight="1" x14ac:dyDescent="0.35">
      <c r="A96" s="773" t="s">
        <v>161</v>
      </c>
      <c r="B96" s="774" t="s">
        <v>282</v>
      </c>
      <c r="C96" s="24">
        <v>0</v>
      </c>
      <c r="D96" s="24">
        <v>0</v>
      </c>
      <c r="E96" s="52">
        <v>0</v>
      </c>
      <c r="F96" s="193"/>
      <c r="G96" s="193"/>
      <c r="S96"/>
      <c r="T96"/>
      <c r="U96"/>
      <c r="V96"/>
    </row>
    <row r="97" spans="1:22" ht="15" customHeight="1" x14ac:dyDescent="0.35">
      <c r="A97" s="773" t="s">
        <v>162</v>
      </c>
      <c r="B97" s="774" t="s">
        <v>283</v>
      </c>
      <c r="C97" s="24">
        <v>0</v>
      </c>
      <c r="D97" s="24">
        <v>0</v>
      </c>
      <c r="E97" s="52">
        <v>0</v>
      </c>
      <c r="F97" s="193"/>
      <c r="G97" s="193"/>
      <c r="S97"/>
      <c r="T97"/>
      <c r="U97"/>
      <c r="V97"/>
    </row>
    <row r="98" spans="1:22" ht="15" customHeight="1" x14ac:dyDescent="0.35">
      <c r="A98" s="773" t="s">
        <v>83</v>
      </c>
      <c r="B98" s="774" t="s">
        <v>284</v>
      </c>
      <c r="C98" s="24">
        <v>0</v>
      </c>
      <c r="D98" s="24">
        <v>0</v>
      </c>
      <c r="E98" s="52">
        <v>0</v>
      </c>
      <c r="F98" s="193"/>
      <c r="G98" s="193"/>
      <c r="S98"/>
      <c r="T98"/>
      <c r="U98"/>
      <c r="V98"/>
    </row>
    <row r="99" spans="1:22" ht="15" customHeight="1" x14ac:dyDescent="0.35">
      <c r="A99" s="773" t="s">
        <v>163</v>
      </c>
      <c r="B99" s="774" t="s">
        <v>285</v>
      </c>
      <c r="C99" s="24">
        <v>0</v>
      </c>
      <c r="D99" s="24">
        <v>0</v>
      </c>
      <c r="E99" s="52">
        <v>0</v>
      </c>
      <c r="F99" s="193"/>
      <c r="G99" s="193"/>
      <c r="S99"/>
      <c r="T99"/>
      <c r="U99"/>
      <c r="V99"/>
    </row>
    <row r="100" spans="1:22" ht="15" customHeight="1" x14ac:dyDescent="0.35">
      <c r="A100" s="773" t="s">
        <v>164</v>
      </c>
      <c r="B100" s="774" t="s">
        <v>286</v>
      </c>
      <c r="C100" s="24">
        <v>0</v>
      </c>
      <c r="D100" s="24">
        <v>0</v>
      </c>
      <c r="E100" s="52">
        <v>0</v>
      </c>
      <c r="F100" s="193"/>
      <c r="G100" s="193"/>
      <c r="S100"/>
      <c r="T100"/>
      <c r="U100"/>
      <c r="V100"/>
    </row>
    <row r="101" spans="1:22" ht="15" customHeight="1" x14ac:dyDescent="0.35">
      <c r="A101" s="38" t="s">
        <v>71</v>
      </c>
      <c r="B101" s="39" t="s">
        <v>287</v>
      </c>
      <c r="C101" s="40">
        <v>0</v>
      </c>
      <c r="D101" s="40">
        <v>0</v>
      </c>
      <c r="E101" s="118">
        <v>0</v>
      </c>
      <c r="F101" s="193"/>
      <c r="G101" s="193"/>
      <c r="S101"/>
      <c r="T101"/>
      <c r="U101"/>
      <c r="V101"/>
    </row>
    <row r="102" spans="1:22" ht="15" customHeight="1" x14ac:dyDescent="0.35">
      <c r="A102" s="773">
        <v>20</v>
      </c>
      <c r="B102" s="774" t="s">
        <v>943</v>
      </c>
      <c r="C102" s="24">
        <v>0</v>
      </c>
      <c r="D102" s="24">
        <v>0</v>
      </c>
      <c r="E102" s="52">
        <v>0</v>
      </c>
      <c r="F102" s="193"/>
      <c r="G102" s="193"/>
      <c r="S102"/>
      <c r="T102"/>
      <c r="U102"/>
      <c r="V102"/>
    </row>
    <row r="103" spans="1:22" ht="15" customHeight="1" x14ac:dyDescent="0.35">
      <c r="A103" s="773">
        <v>21</v>
      </c>
      <c r="B103" s="774" t="s">
        <v>288</v>
      </c>
      <c r="C103" s="24">
        <v>0</v>
      </c>
      <c r="D103" s="24">
        <v>0</v>
      </c>
      <c r="E103" s="52">
        <v>0</v>
      </c>
      <c r="F103" s="193"/>
      <c r="G103" s="193"/>
      <c r="S103"/>
      <c r="T103"/>
      <c r="U103"/>
      <c r="V103"/>
    </row>
    <row r="104" spans="1:22" ht="15" customHeight="1" x14ac:dyDescent="0.35">
      <c r="A104" s="38">
        <v>22</v>
      </c>
      <c r="B104" s="39" t="s">
        <v>944</v>
      </c>
      <c r="C104" s="40">
        <v>0</v>
      </c>
      <c r="D104" s="40">
        <v>0</v>
      </c>
      <c r="E104" s="118">
        <v>0</v>
      </c>
      <c r="F104" s="193"/>
      <c r="G104" s="193"/>
      <c r="S104"/>
      <c r="T104"/>
      <c r="U104"/>
      <c r="V104"/>
    </row>
    <row r="105" spans="1:22" ht="23" x14ac:dyDescent="0.35">
      <c r="A105" s="773">
        <v>23</v>
      </c>
      <c r="B105" s="774" t="s">
        <v>289</v>
      </c>
      <c r="C105" s="24">
        <v>175</v>
      </c>
      <c r="D105" s="24">
        <v>0</v>
      </c>
      <c r="E105" s="52">
        <v>0</v>
      </c>
      <c r="F105" s="193"/>
      <c r="G105" s="193"/>
      <c r="S105"/>
      <c r="T105"/>
      <c r="U105"/>
      <c r="V105"/>
    </row>
    <row r="106" spans="1:22" ht="15" customHeight="1" x14ac:dyDescent="0.35">
      <c r="A106" s="773">
        <v>24</v>
      </c>
      <c r="B106" s="774" t="s">
        <v>290</v>
      </c>
      <c r="C106" s="24">
        <v>0</v>
      </c>
      <c r="D106" s="24">
        <v>0</v>
      </c>
      <c r="E106" s="52">
        <v>0</v>
      </c>
      <c r="F106" s="193"/>
      <c r="G106" s="193"/>
      <c r="S106"/>
      <c r="T106"/>
      <c r="U106"/>
      <c r="V106"/>
    </row>
    <row r="107" spans="1:22" ht="15" customHeight="1" x14ac:dyDescent="0.35">
      <c r="A107" s="38">
        <v>25</v>
      </c>
      <c r="B107" s="39" t="s">
        <v>945</v>
      </c>
      <c r="C107" s="40">
        <v>175</v>
      </c>
      <c r="D107" s="40">
        <v>0</v>
      </c>
      <c r="E107" s="118">
        <v>0</v>
      </c>
      <c r="F107" s="193"/>
      <c r="G107" s="193"/>
      <c r="S107"/>
      <c r="T107"/>
      <c r="U107"/>
      <c r="V107"/>
    </row>
    <row r="108" spans="1:22" ht="15" customHeight="1" x14ac:dyDescent="0.35">
      <c r="A108" s="773" t="s">
        <v>167</v>
      </c>
      <c r="B108" s="774" t="s">
        <v>291</v>
      </c>
      <c r="C108" s="24">
        <v>0</v>
      </c>
      <c r="D108" s="24">
        <v>0</v>
      </c>
      <c r="E108" s="52">
        <v>0</v>
      </c>
      <c r="F108" s="193"/>
      <c r="G108" s="193"/>
      <c r="S108"/>
      <c r="T108"/>
      <c r="U108"/>
      <c r="V108"/>
    </row>
    <row r="109" spans="1:22" ht="15" customHeight="1" x14ac:dyDescent="0.35">
      <c r="A109" s="38" t="s">
        <v>153</v>
      </c>
      <c r="B109" s="39" t="s">
        <v>946</v>
      </c>
      <c r="C109" s="40">
        <v>0</v>
      </c>
      <c r="D109" s="40">
        <v>0</v>
      </c>
      <c r="E109" s="118">
        <v>0</v>
      </c>
      <c r="F109" s="193"/>
      <c r="G109" s="193"/>
      <c r="S109"/>
      <c r="T109"/>
      <c r="U109"/>
      <c r="V109"/>
    </row>
    <row r="110" spans="1:22" ht="15" customHeight="1" x14ac:dyDescent="0.35">
      <c r="A110" s="97" t="s">
        <v>168</v>
      </c>
      <c r="B110" s="96" t="s">
        <v>947</v>
      </c>
      <c r="C110" s="128">
        <v>175</v>
      </c>
      <c r="D110" s="128">
        <v>24</v>
      </c>
      <c r="E110" s="129">
        <v>88411</v>
      </c>
      <c r="F110" s="193"/>
      <c r="G110" s="193"/>
      <c r="S110"/>
      <c r="T110"/>
      <c r="U110"/>
      <c r="V110"/>
    </row>
    <row r="111" spans="1:22" ht="15" customHeight="1" x14ac:dyDescent="0.35">
      <c r="A111" s="773" t="s">
        <v>88</v>
      </c>
      <c r="B111" s="774" t="s">
        <v>292</v>
      </c>
      <c r="C111" s="24">
        <v>0</v>
      </c>
      <c r="D111" s="24">
        <v>0</v>
      </c>
      <c r="E111" s="52">
        <v>0</v>
      </c>
      <c r="F111" s="193"/>
      <c r="G111" s="193"/>
      <c r="S111"/>
      <c r="T111"/>
      <c r="U111"/>
      <c r="V111"/>
    </row>
    <row r="112" spans="1:22" ht="15" customHeight="1" x14ac:dyDescent="0.35">
      <c r="A112" s="773" t="s">
        <v>154</v>
      </c>
      <c r="B112" s="774" t="s">
        <v>293</v>
      </c>
      <c r="C112" s="24">
        <v>0</v>
      </c>
      <c r="D112" s="24">
        <v>0</v>
      </c>
      <c r="E112" s="52">
        <v>0</v>
      </c>
      <c r="F112" s="193"/>
      <c r="G112" s="193"/>
      <c r="S112"/>
      <c r="T112"/>
      <c r="U112"/>
      <c r="V112"/>
    </row>
    <row r="113" spans="1:22" ht="15" customHeight="1" thickBot="1" x14ac:dyDescent="0.4">
      <c r="A113" s="403" t="s">
        <v>169</v>
      </c>
      <c r="B113" s="779" t="s">
        <v>294</v>
      </c>
      <c r="C113" s="108">
        <v>0</v>
      </c>
      <c r="D113" s="108">
        <v>0</v>
      </c>
      <c r="E113" s="109">
        <v>0</v>
      </c>
      <c r="F113" s="193"/>
      <c r="G113" s="193"/>
      <c r="S113"/>
      <c r="T113"/>
      <c r="U113"/>
      <c r="V113"/>
    </row>
    <row r="114" spans="1:22" ht="18" customHeight="1" thickTop="1" thickBot="1" x14ac:dyDescent="0.4">
      <c r="A114" s="646" t="s">
        <v>155</v>
      </c>
      <c r="B114" s="647" t="s">
        <v>295</v>
      </c>
      <c r="C114" s="782">
        <v>175</v>
      </c>
      <c r="D114" s="782">
        <v>24</v>
      </c>
      <c r="E114" s="783">
        <v>88411</v>
      </c>
      <c r="F114" s="193"/>
      <c r="G114" s="193"/>
      <c r="S114"/>
      <c r="T114"/>
      <c r="U114"/>
      <c r="V114"/>
    </row>
    <row r="115" spans="1:22" ht="15" customHeight="1" thickTop="1" x14ac:dyDescent="0.35">
      <c r="A115" s="191"/>
      <c r="B115" s="192"/>
      <c r="C115" s="193"/>
      <c r="D115" s="193"/>
      <c r="E115" s="193"/>
      <c r="F115" s="193"/>
      <c r="G115" s="193"/>
      <c r="H115" s="193"/>
      <c r="T115"/>
      <c r="U115"/>
      <c r="V115"/>
    </row>
    <row r="116" spans="1:22" ht="13.5" customHeight="1" x14ac:dyDescent="0.35">
      <c r="A116" s="4"/>
      <c r="B116" s="4"/>
      <c r="C116" s="4"/>
      <c r="D116" s="4"/>
      <c r="E116" s="4"/>
      <c r="F116" s="4"/>
      <c r="H116" s="5" t="str">
        <f>H40</f>
        <v>22. melléklet folytatása</v>
      </c>
    </row>
    <row r="117" spans="1:22" ht="13.5" customHeight="1" x14ac:dyDescent="0.35">
      <c r="A117" s="4"/>
      <c r="B117" s="4"/>
      <c r="C117" s="4"/>
      <c r="D117" s="4"/>
      <c r="E117" s="4"/>
      <c r="F117" s="4"/>
      <c r="H117" s="5" t="str">
        <f>H2</f>
        <v>a /2016. (V.  .) önkormányzati rendelethez</v>
      </c>
    </row>
    <row r="118" spans="1:22" ht="13.5" customHeight="1" x14ac:dyDescent="0.35">
      <c r="A118" s="4"/>
      <c r="B118" s="4"/>
      <c r="C118" s="4"/>
      <c r="D118" s="4"/>
      <c r="E118" s="4"/>
      <c r="F118" s="4"/>
      <c r="H118" s="5"/>
    </row>
    <row r="119" spans="1:22" ht="15" customHeight="1" x14ac:dyDescent="0.35">
      <c r="A119" s="853" t="s">
        <v>950</v>
      </c>
      <c r="B119" s="853"/>
      <c r="C119" s="853"/>
      <c r="D119" s="853"/>
      <c r="E119" s="853"/>
      <c r="F119" s="853"/>
      <c r="G119" s="853"/>
      <c r="H119" s="853"/>
    </row>
    <row r="120" spans="1:22" ht="15" customHeight="1" thickBot="1" x14ac:dyDescent="0.4">
      <c r="A120" s="10"/>
      <c r="B120" s="10"/>
      <c r="C120" s="10"/>
      <c r="D120" s="10"/>
      <c r="E120" s="5" t="s">
        <v>179</v>
      </c>
      <c r="G120" s="5"/>
      <c r="T120"/>
      <c r="U120"/>
      <c r="V120"/>
    </row>
    <row r="121" spans="1:22" ht="74.150000000000006" customHeight="1" thickTop="1" thickBot="1" x14ac:dyDescent="0.4">
      <c r="A121" s="306" t="s">
        <v>182</v>
      </c>
      <c r="B121" s="139" t="s">
        <v>157</v>
      </c>
      <c r="C121" s="139" t="s">
        <v>245</v>
      </c>
      <c r="D121" s="139" t="s">
        <v>246</v>
      </c>
      <c r="E121" s="140" t="s">
        <v>249</v>
      </c>
      <c r="R121"/>
      <c r="S121"/>
      <c r="T121"/>
      <c r="U121"/>
      <c r="V121"/>
    </row>
    <row r="122" spans="1:22" ht="15" customHeight="1" thickTop="1" x14ac:dyDescent="0.35">
      <c r="A122" s="45" t="s">
        <v>72</v>
      </c>
      <c r="B122" s="46" t="s">
        <v>271</v>
      </c>
      <c r="C122" s="69">
        <v>0</v>
      </c>
      <c r="D122" s="69">
        <v>0</v>
      </c>
      <c r="E122" s="289">
        <v>0</v>
      </c>
      <c r="R122"/>
      <c r="S122"/>
      <c r="T122"/>
      <c r="U122"/>
      <c r="V122"/>
    </row>
    <row r="123" spans="1:22" ht="23" x14ac:dyDescent="0.35">
      <c r="A123" s="773" t="s">
        <v>73</v>
      </c>
      <c r="B123" s="774" t="s">
        <v>272</v>
      </c>
      <c r="C123" s="24">
        <v>0</v>
      </c>
      <c r="D123" s="24">
        <v>0</v>
      </c>
      <c r="E123" s="52">
        <v>0</v>
      </c>
      <c r="R123"/>
      <c r="S123"/>
      <c r="T123"/>
      <c r="U123"/>
      <c r="V123"/>
    </row>
    <row r="124" spans="1:22" ht="24" x14ac:dyDescent="0.35">
      <c r="A124" s="38" t="s">
        <v>74</v>
      </c>
      <c r="B124" s="39" t="s">
        <v>948</v>
      </c>
      <c r="C124" s="40">
        <v>0</v>
      </c>
      <c r="D124" s="40">
        <v>0</v>
      </c>
      <c r="E124" s="118">
        <v>0</v>
      </c>
      <c r="R124"/>
      <c r="S124"/>
      <c r="T124"/>
      <c r="U124"/>
      <c r="V124"/>
    </row>
    <row r="125" spans="1:22" ht="15" customHeight="1" x14ac:dyDescent="0.35">
      <c r="A125" s="773" t="s">
        <v>75</v>
      </c>
      <c r="B125" s="774" t="s">
        <v>273</v>
      </c>
      <c r="C125" s="24">
        <v>0</v>
      </c>
      <c r="D125" s="24">
        <v>0</v>
      </c>
      <c r="E125" s="52">
        <v>0</v>
      </c>
      <c r="R125"/>
      <c r="S125"/>
      <c r="T125"/>
      <c r="U125"/>
      <c r="V125"/>
    </row>
    <row r="126" spans="1:22" ht="23" x14ac:dyDescent="0.35">
      <c r="A126" s="773" t="s">
        <v>76</v>
      </c>
      <c r="B126" s="774" t="s">
        <v>274</v>
      </c>
      <c r="C126" s="24">
        <v>0</v>
      </c>
      <c r="D126" s="24">
        <v>0</v>
      </c>
      <c r="E126" s="52">
        <v>0</v>
      </c>
      <c r="R126"/>
      <c r="S126"/>
      <c r="T126"/>
      <c r="U126"/>
      <c r="V126"/>
    </row>
    <row r="127" spans="1:22" ht="24" x14ac:dyDescent="0.35">
      <c r="A127" s="38" t="s">
        <v>77</v>
      </c>
      <c r="B127" s="39" t="s">
        <v>949</v>
      </c>
      <c r="C127" s="40">
        <v>0</v>
      </c>
      <c r="D127" s="40">
        <v>0</v>
      </c>
      <c r="E127" s="118">
        <v>0</v>
      </c>
      <c r="R127"/>
      <c r="S127"/>
      <c r="T127"/>
      <c r="U127"/>
      <c r="V127"/>
    </row>
    <row r="128" spans="1:22" ht="15" customHeight="1" x14ac:dyDescent="0.35">
      <c r="A128" s="773" t="s">
        <v>78</v>
      </c>
      <c r="B128" s="774" t="s">
        <v>275</v>
      </c>
      <c r="C128" s="24">
        <v>0</v>
      </c>
      <c r="D128" s="24">
        <v>0</v>
      </c>
      <c r="E128" s="52">
        <v>0</v>
      </c>
      <c r="R128"/>
      <c r="S128"/>
      <c r="T128"/>
      <c r="U128"/>
      <c r="V128"/>
    </row>
    <row r="129" spans="1:22" ht="15" customHeight="1" x14ac:dyDescent="0.35">
      <c r="A129" s="773" t="s">
        <v>79</v>
      </c>
      <c r="B129" s="774" t="s">
        <v>276</v>
      </c>
      <c r="C129" s="24">
        <v>0</v>
      </c>
      <c r="D129" s="24">
        <v>0</v>
      </c>
      <c r="E129" s="52">
        <v>0</v>
      </c>
      <c r="R129"/>
      <c r="S129"/>
      <c r="T129"/>
      <c r="U129"/>
      <c r="V129"/>
    </row>
    <row r="130" spans="1:22" ht="15" customHeight="1" x14ac:dyDescent="0.35">
      <c r="A130" s="773" t="s">
        <v>80</v>
      </c>
      <c r="B130" s="774" t="s">
        <v>277</v>
      </c>
      <c r="C130" s="24">
        <v>0</v>
      </c>
      <c r="D130" s="24">
        <v>0</v>
      </c>
      <c r="E130" s="52">
        <v>0</v>
      </c>
      <c r="R130"/>
      <c r="S130"/>
      <c r="T130"/>
      <c r="U130"/>
      <c r="V130"/>
    </row>
    <row r="131" spans="1:22" ht="15" customHeight="1" x14ac:dyDescent="0.35">
      <c r="A131" s="38" t="s">
        <v>81</v>
      </c>
      <c r="B131" s="39" t="s">
        <v>278</v>
      </c>
      <c r="C131" s="40">
        <v>0</v>
      </c>
      <c r="D131" s="40">
        <v>0</v>
      </c>
      <c r="E131" s="118">
        <v>0</v>
      </c>
      <c r="R131"/>
      <c r="S131"/>
      <c r="T131"/>
      <c r="U131"/>
      <c r="V131"/>
    </row>
    <row r="132" spans="1:22" ht="15" customHeight="1" x14ac:dyDescent="0.35">
      <c r="A132" s="773" t="s">
        <v>159</v>
      </c>
      <c r="B132" s="774" t="s">
        <v>279</v>
      </c>
      <c r="C132" s="24">
        <v>336</v>
      </c>
      <c r="D132" s="24">
        <v>0</v>
      </c>
      <c r="E132" s="52">
        <v>0</v>
      </c>
      <c r="R132"/>
      <c r="S132"/>
      <c r="T132"/>
      <c r="U132"/>
      <c r="V132"/>
    </row>
    <row r="133" spans="1:22" ht="15" customHeight="1" x14ac:dyDescent="0.35">
      <c r="A133" s="773" t="s">
        <v>82</v>
      </c>
      <c r="B133" s="774" t="s">
        <v>280</v>
      </c>
      <c r="C133" s="24">
        <v>34746</v>
      </c>
      <c r="D133" s="24">
        <v>832</v>
      </c>
      <c r="E133" s="52">
        <v>0</v>
      </c>
      <c r="R133"/>
      <c r="S133"/>
      <c r="T133"/>
      <c r="U133"/>
      <c r="V133"/>
    </row>
    <row r="134" spans="1:22" ht="15" customHeight="1" x14ac:dyDescent="0.35">
      <c r="A134" s="773" t="s">
        <v>160</v>
      </c>
      <c r="B134" s="774" t="s">
        <v>281</v>
      </c>
      <c r="C134" s="24">
        <v>3587</v>
      </c>
      <c r="D134" s="24">
        <v>0</v>
      </c>
      <c r="E134" s="52">
        <v>495</v>
      </c>
      <c r="R134"/>
      <c r="S134"/>
      <c r="T134"/>
      <c r="U134"/>
      <c r="V134"/>
    </row>
    <row r="135" spans="1:22" ht="15" customHeight="1" x14ac:dyDescent="0.35">
      <c r="A135" s="773" t="s">
        <v>161</v>
      </c>
      <c r="B135" s="774" t="s">
        <v>282</v>
      </c>
      <c r="C135" s="24">
        <v>0</v>
      </c>
      <c r="D135" s="24">
        <v>0</v>
      </c>
      <c r="E135" s="52">
        <v>0</v>
      </c>
      <c r="R135"/>
      <c r="S135"/>
      <c r="T135"/>
      <c r="U135"/>
      <c r="V135"/>
    </row>
    <row r="136" spans="1:22" x14ac:dyDescent="0.35">
      <c r="A136" s="773" t="s">
        <v>162</v>
      </c>
      <c r="B136" s="774" t="s">
        <v>283</v>
      </c>
      <c r="C136" s="24">
        <v>10441</v>
      </c>
      <c r="D136" s="24">
        <v>150</v>
      </c>
      <c r="E136" s="52">
        <v>134</v>
      </c>
      <c r="R136"/>
      <c r="S136"/>
      <c r="T136"/>
      <c r="U136"/>
      <c r="V136"/>
    </row>
    <row r="137" spans="1:22" ht="15" customHeight="1" x14ac:dyDescent="0.35">
      <c r="A137" s="773" t="s">
        <v>83</v>
      </c>
      <c r="B137" s="774" t="s">
        <v>284</v>
      </c>
      <c r="C137" s="24">
        <v>310</v>
      </c>
      <c r="D137" s="24">
        <v>0</v>
      </c>
      <c r="E137" s="52">
        <v>0</v>
      </c>
      <c r="R137"/>
      <c r="S137"/>
      <c r="T137"/>
      <c r="U137"/>
      <c r="V137"/>
    </row>
    <row r="138" spans="1:22" ht="15" customHeight="1" x14ac:dyDescent="0.35">
      <c r="A138" s="773" t="s">
        <v>163</v>
      </c>
      <c r="B138" s="774" t="s">
        <v>285</v>
      </c>
      <c r="C138" s="24">
        <v>0</v>
      </c>
      <c r="D138" s="24">
        <v>0</v>
      </c>
      <c r="E138" s="52">
        <v>0</v>
      </c>
      <c r="R138"/>
      <c r="S138"/>
      <c r="T138"/>
      <c r="U138"/>
      <c r="V138"/>
    </row>
    <row r="139" spans="1:22" ht="15" customHeight="1" x14ac:dyDescent="0.35">
      <c r="A139" s="773" t="s">
        <v>164</v>
      </c>
      <c r="B139" s="774" t="s">
        <v>286</v>
      </c>
      <c r="C139" s="24">
        <v>0</v>
      </c>
      <c r="D139" s="24">
        <v>0</v>
      </c>
      <c r="E139" s="52">
        <v>0</v>
      </c>
      <c r="R139"/>
      <c r="S139"/>
      <c r="T139"/>
      <c r="U139"/>
      <c r="V139"/>
    </row>
    <row r="140" spans="1:22" ht="15" customHeight="1" x14ac:dyDescent="0.35">
      <c r="A140" s="38" t="s">
        <v>71</v>
      </c>
      <c r="B140" s="39" t="s">
        <v>287</v>
      </c>
      <c r="C140" s="40">
        <v>49420</v>
      </c>
      <c r="D140" s="40">
        <v>982</v>
      </c>
      <c r="E140" s="118">
        <v>629</v>
      </c>
      <c r="R140"/>
      <c r="S140"/>
      <c r="T140"/>
      <c r="U140"/>
      <c r="V140"/>
    </row>
    <row r="141" spans="1:22" ht="15" customHeight="1" x14ac:dyDescent="0.35">
      <c r="A141" s="773">
        <v>20</v>
      </c>
      <c r="B141" s="774" t="s">
        <v>943</v>
      </c>
      <c r="C141" s="24">
        <v>0</v>
      </c>
      <c r="D141" s="24">
        <v>0</v>
      </c>
      <c r="E141" s="52">
        <v>0</v>
      </c>
      <c r="R141"/>
      <c r="S141"/>
      <c r="T141"/>
      <c r="U141"/>
      <c r="V141"/>
    </row>
    <row r="142" spans="1:22" ht="15" customHeight="1" x14ac:dyDescent="0.35">
      <c r="A142" s="773">
        <v>21</v>
      </c>
      <c r="B142" s="774" t="s">
        <v>288</v>
      </c>
      <c r="C142" s="24">
        <v>0</v>
      </c>
      <c r="D142" s="24">
        <v>0</v>
      </c>
      <c r="E142" s="52">
        <v>0</v>
      </c>
      <c r="R142"/>
      <c r="S142"/>
      <c r="T142"/>
      <c r="U142"/>
      <c r="V142"/>
    </row>
    <row r="143" spans="1:22" ht="15" customHeight="1" x14ac:dyDescent="0.35">
      <c r="A143" s="38">
        <v>22</v>
      </c>
      <c r="B143" s="39" t="s">
        <v>944</v>
      </c>
      <c r="C143" s="40">
        <v>0</v>
      </c>
      <c r="D143" s="40">
        <v>0</v>
      </c>
      <c r="E143" s="118">
        <v>0</v>
      </c>
      <c r="R143"/>
      <c r="S143"/>
      <c r="T143"/>
      <c r="U143"/>
      <c r="V143"/>
    </row>
    <row r="144" spans="1:22" ht="23" x14ac:dyDescent="0.35">
      <c r="A144" s="773">
        <v>23</v>
      </c>
      <c r="B144" s="774" t="s">
        <v>289</v>
      </c>
      <c r="C144" s="24">
        <v>0</v>
      </c>
      <c r="D144" s="24">
        <v>0</v>
      </c>
      <c r="E144" s="52">
        <v>0</v>
      </c>
      <c r="R144"/>
      <c r="S144"/>
      <c r="T144"/>
      <c r="U144"/>
      <c r="V144"/>
    </row>
    <row r="145" spans="1:22" ht="15" customHeight="1" x14ac:dyDescent="0.35">
      <c r="A145" s="773">
        <v>24</v>
      </c>
      <c r="B145" s="774" t="s">
        <v>290</v>
      </c>
      <c r="C145" s="24">
        <v>0</v>
      </c>
      <c r="D145" s="24">
        <v>0</v>
      </c>
      <c r="E145" s="52">
        <v>0</v>
      </c>
      <c r="R145"/>
      <c r="S145"/>
      <c r="T145"/>
      <c r="U145"/>
      <c r="V145"/>
    </row>
    <row r="146" spans="1:22" ht="15" customHeight="1" x14ac:dyDescent="0.35">
      <c r="A146" s="38">
        <v>25</v>
      </c>
      <c r="B146" s="39" t="s">
        <v>945</v>
      </c>
      <c r="C146" s="40">
        <v>0</v>
      </c>
      <c r="D146" s="40">
        <v>0</v>
      </c>
      <c r="E146" s="118">
        <v>0</v>
      </c>
      <c r="R146"/>
      <c r="S146"/>
      <c r="T146"/>
      <c r="U146"/>
      <c r="V146"/>
    </row>
    <row r="147" spans="1:22" ht="15" customHeight="1" x14ac:dyDescent="0.35">
      <c r="A147" s="773" t="s">
        <v>167</v>
      </c>
      <c r="B147" s="774" t="s">
        <v>291</v>
      </c>
      <c r="C147" s="24">
        <v>0</v>
      </c>
      <c r="D147" s="24">
        <v>0</v>
      </c>
      <c r="E147" s="52">
        <v>0</v>
      </c>
      <c r="R147"/>
      <c r="S147"/>
      <c r="T147"/>
      <c r="U147"/>
      <c r="V147"/>
    </row>
    <row r="148" spans="1:22" ht="15" customHeight="1" x14ac:dyDescent="0.35">
      <c r="A148" s="38" t="s">
        <v>153</v>
      </c>
      <c r="B148" s="39" t="s">
        <v>946</v>
      </c>
      <c r="C148" s="40">
        <v>0</v>
      </c>
      <c r="D148" s="40">
        <v>0</v>
      </c>
      <c r="E148" s="118">
        <v>0</v>
      </c>
      <c r="R148"/>
      <c r="S148"/>
      <c r="T148"/>
      <c r="U148"/>
      <c r="V148"/>
    </row>
    <row r="149" spans="1:22" ht="15" customHeight="1" x14ac:dyDescent="0.35">
      <c r="A149" s="97" t="s">
        <v>168</v>
      </c>
      <c r="B149" s="96" t="s">
        <v>947</v>
      </c>
      <c r="C149" s="128">
        <v>49420</v>
      </c>
      <c r="D149" s="128">
        <v>982</v>
      </c>
      <c r="E149" s="129">
        <v>629</v>
      </c>
      <c r="R149"/>
      <c r="S149"/>
      <c r="T149"/>
      <c r="U149"/>
      <c r="V149"/>
    </row>
    <row r="150" spans="1:22" ht="15" customHeight="1" x14ac:dyDescent="0.35">
      <c r="A150" s="773" t="s">
        <v>88</v>
      </c>
      <c r="B150" s="774" t="s">
        <v>292</v>
      </c>
      <c r="C150" s="24">
        <v>0</v>
      </c>
      <c r="D150" s="24">
        <v>0</v>
      </c>
      <c r="E150" s="52">
        <v>0</v>
      </c>
      <c r="R150"/>
      <c r="S150"/>
      <c r="T150"/>
      <c r="U150"/>
      <c r="V150"/>
    </row>
    <row r="151" spans="1:22" ht="15" customHeight="1" x14ac:dyDescent="0.35">
      <c r="A151" s="773" t="s">
        <v>154</v>
      </c>
      <c r="B151" s="774" t="s">
        <v>293</v>
      </c>
      <c r="C151" s="24">
        <v>0</v>
      </c>
      <c r="D151" s="24">
        <v>0</v>
      </c>
      <c r="E151" s="52">
        <v>0</v>
      </c>
      <c r="R151"/>
      <c r="S151"/>
      <c r="T151"/>
      <c r="U151"/>
      <c r="V151"/>
    </row>
    <row r="152" spans="1:22" ht="15" customHeight="1" thickBot="1" x14ac:dyDescent="0.4">
      <c r="A152" s="403" t="s">
        <v>169</v>
      </c>
      <c r="B152" s="779" t="s">
        <v>294</v>
      </c>
      <c r="C152" s="780">
        <v>0</v>
      </c>
      <c r="D152" s="780">
        <v>0</v>
      </c>
      <c r="E152" s="781">
        <v>0</v>
      </c>
      <c r="R152"/>
      <c r="S152"/>
      <c r="T152"/>
      <c r="U152"/>
      <c r="V152"/>
    </row>
    <row r="153" spans="1:22" ht="18" customHeight="1" thickTop="1" thickBot="1" x14ac:dyDescent="0.4">
      <c r="A153" s="646" t="s">
        <v>155</v>
      </c>
      <c r="B153" s="647" t="s">
        <v>295</v>
      </c>
      <c r="C153" s="782">
        <v>49420</v>
      </c>
      <c r="D153" s="782">
        <v>982</v>
      </c>
      <c r="E153" s="783">
        <v>629</v>
      </c>
      <c r="R153"/>
      <c r="S153"/>
      <c r="T153"/>
      <c r="U153"/>
      <c r="V153"/>
    </row>
    <row r="154" spans="1:22" ht="13.5" thickTop="1" x14ac:dyDescent="0.35">
      <c r="G154"/>
      <c r="H154"/>
    </row>
    <row r="155" spans="1:22" x14ac:dyDescent="0.35">
      <c r="G155"/>
      <c r="H155"/>
    </row>
    <row r="156" spans="1:22" x14ac:dyDescent="0.35">
      <c r="G156"/>
      <c r="H156"/>
    </row>
    <row r="157" spans="1:22" x14ac:dyDescent="0.35">
      <c r="G157"/>
      <c r="H157"/>
    </row>
    <row r="158" spans="1:22" x14ac:dyDescent="0.35">
      <c r="G158"/>
      <c r="H158"/>
    </row>
  </sheetData>
  <mergeCells count="2">
    <mergeCell ref="A4:H4"/>
    <mergeCell ref="A119:H119"/>
  </mergeCells>
  <phoneticPr fontId="0" type="noConversion"/>
  <pageMargins left="0.75" right="0.75" top="1" bottom="1" header="0.5" footer="0.5"/>
  <pageSetup scale="83" orientation="portrait" horizontalDpi="300" verticalDpi="300" r:id="rId1"/>
  <headerFooter alignWithMargins="0"/>
  <rowBreaks count="3" manualBreakCount="3">
    <brk id="39" max="16383" man="1"/>
    <brk id="77" max="16383" man="1"/>
    <brk id="11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/>
  </sheetViews>
  <sheetFormatPr defaultColWidth="9.09765625" defaultRowHeight="12.5" x14ac:dyDescent="0.25"/>
  <cols>
    <col min="1" max="1" width="6.69921875" style="356" customWidth="1"/>
    <col min="2" max="2" width="25.69921875" style="356" customWidth="1"/>
    <col min="3" max="12" width="8.69921875" style="356" customWidth="1"/>
    <col min="13" max="16384" width="9.09765625" style="351"/>
  </cols>
  <sheetData>
    <row r="1" spans="1:13" s="348" customFormat="1" ht="15" customHeight="1" x14ac:dyDescent="0.35"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778" t="s">
        <v>952</v>
      </c>
    </row>
    <row r="2" spans="1:13" s="348" customFormat="1" ht="15" customHeight="1" x14ac:dyDescent="0.3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555" t="str">
        <f>'1.a sz. mellélet'!E2</f>
        <v>a /2016. (V.  .) önkormányzati rendelethez</v>
      </c>
    </row>
    <row r="3" spans="1:13" s="348" customFormat="1" ht="15" customHeight="1" x14ac:dyDescent="0.35">
      <c r="A3" s="350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</row>
    <row r="4" spans="1:13" s="348" customFormat="1" ht="15" customHeight="1" x14ac:dyDescent="0.35">
      <c r="A4" s="910" t="s">
        <v>953</v>
      </c>
      <c r="B4" s="910"/>
      <c r="C4" s="910"/>
      <c r="D4" s="910"/>
      <c r="E4" s="910"/>
      <c r="F4" s="910"/>
      <c r="G4" s="910"/>
      <c r="H4" s="910"/>
      <c r="I4" s="910"/>
      <c r="J4" s="910"/>
      <c r="K4" s="910"/>
      <c r="L4" s="910"/>
      <c r="M4" s="352"/>
    </row>
    <row r="5" spans="1:13" s="348" customFormat="1" ht="15" customHeight="1" x14ac:dyDescent="0.35">
      <c r="A5" s="349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2"/>
    </row>
    <row r="6" spans="1:13" s="348" customFormat="1" ht="15" customHeight="1" thickBot="1" x14ac:dyDescent="0.4">
      <c r="A6" s="349"/>
      <c r="B6" s="349"/>
      <c r="C6" s="349"/>
      <c r="D6" s="349"/>
      <c r="E6" s="349"/>
      <c r="F6" s="349"/>
      <c r="G6" s="349"/>
      <c r="H6" s="349"/>
      <c r="I6" s="349"/>
      <c r="J6" s="349"/>
      <c r="K6" s="911" t="s">
        <v>179</v>
      </c>
      <c r="L6" s="911"/>
      <c r="M6" s="352"/>
    </row>
    <row r="7" spans="1:13" ht="13" thickTop="1" x14ac:dyDescent="0.25">
      <c r="A7" s="914" t="s">
        <v>654</v>
      </c>
      <c r="B7" s="916" t="s">
        <v>655</v>
      </c>
      <c r="C7" s="909" t="s">
        <v>656</v>
      </c>
      <c r="D7" s="909"/>
      <c r="E7" s="909"/>
      <c r="F7" s="909" t="s">
        <v>657</v>
      </c>
      <c r="G7" s="909"/>
      <c r="H7" s="909"/>
      <c r="I7" s="909" t="s">
        <v>658</v>
      </c>
      <c r="J7" s="909"/>
      <c r="K7" s="909"/>
      <c r="L7" s="784" t="s">
        <v>70</v>
      </c>
    </row>
    <row r="8" spans="1:13" ht="23" x14ac:dyDescent="0.25">
      <c r="A8" s="915"/>
      <c r="B8" s="917"/>
      <c r="C8" s="785" t="s">
        <v>659</v>
      </c>
      <c r="D8" s="786" t="s">
        <v>660</v>
      </c>
      <c r="E8" s="785" t="s">
        <v>661</v>
      </c>
      <c r="F8" s="785" t="s">
        <v>662</v>
      </c>
      <c r="G8" s="785" t="s">
        <v>660</v>
      </c>
      <c r="H8" s="785" t="s">
        <v>663</v>
      </c>
      <c r="I8" s="785" t="s">
        <v>662</v>
      </c>
      <c r="J8" s="785" t="s">
        <v>660</v>
      </c>
      <c r="K8" s="785" t="s">
        <v>663</v>
      </c>
      <c r="L8" s="787" t="s">
        <v>664</v>
      </c>
    </row>
    <row r="9" spans="1:13" ht="15" customHeight="1" thickBot="1" x14ac:dyDescent="0.3">
      <c r="A9" s="788" t="s">
        <v>665</v>
      </c>
      <c r="B9" s="789" t="s">
        <v>666</v>
      </c>
      <c r="C9" s="789" t="s">
        <v>667</v>
      </c>
      <c r="D9" s="790" t="s">
        <v>668</v>
      </c>
      <c r="E9" s="789" t="s">
        <v>669</v>
      </c>
      <c r="F9" s="789" t="s">
        <v>670</v>
      </c>
      <c r="G9" s="789" t="s">
        <v>671</v>
      </c>
      <c r="H9" s="789" t="s">
        <v>672</v>
      </c>
      <c r="I9" s="789" t="s">
        <v>673</v>
      </c>
      <c r="J9" s="789" t="s">
        <v>674</v>
      </c>
      <c r="K9" s="789" t="s">
        <v>675</v>
      </c>
      <c r="L9" s="791" t="s">
        <v>676</v>
      </c>
    </row>
    <row r="10" spans="1:13" ht="15" customHeight="1" thickTop="1" x14ac:dyDescent="0.25">
      <c r="A10" s="792" t="s">
        <v>186</v>
      </c>
      <c r="B10" s="793" t="s">
        <v>69</v>
      </c>
      <c r="C10" s="794" t="s">
        <v>677</v>
      </c>
      <c r="D10" s="795">
        <v>0.3</v>
      </c>
      <c r="E10" s="796">
        <v>80</v>
      </c>
      <c r="F10" s="794"/>
      <c r="G10" s="794"/>
      <c r="H10" s="797"/>
      <c r="I10" s="794"/>
      <c r="J10" s="798"/>
      <c r="K10" s="798"/>
      <c r="L10" s="799">
        <v>80</v>
      </c>
    </row>
    <row r="11" spans="1:13" ht="15" customHeight="1" x14ac:dyDescent="0.25">
      <c r="A11" s="800" t="s">
        <v>188</v>
      </c>
      <c r="B11" s="912" t="s">
        <v>678</v>
      </c>
      <c r="C11" s="801"/>
      <c r="D11" s="801"/>
      <c r="E11" s="802"/>
      <c r="F11" s="801"/>
      <c r="G11" s="801"/>
      <c r="H11" s="803"/>
      <c r="I11" s="801" t="s">
        <v>679</v>
      </c>
      <c r="J11" s="802" t="s">
        <v>680</v>
      </c>
      <c r="K11" s="804"/>
      <c r="L11" s="805">
        <v>543</v>
      </c>
    </row>
    <row r="12" spans="1:13" ht="15" customHeight="1" thickBot="1" x14ac:dyDescent="0.3">
      <c r="A12" s="806" t="s">
        <v>189</v>
      </c>
      <c r="B12" s="913"/>
      <c r="C12" s="807"/>
      <c r="D12" s="807"/>
      <c r="E12" s="808"/>
      <c r="F12" s="807"/>
      <c r="G12" s="807"/>
      <c r="H12" s="809"/>
      <c r="I12" s="807" t="s">
        <v>679</v>
      </c>
      <c r="J12" s="808" t="s">
        <v>681</v>
      </c>
      <c r="K12" s="810"/>
      <c r="L12" s="811">
        <v>73</v>
      </c>
    </row>
    <row r="13" spans="1:13" ht="13" thickTop="1" x14ac:dyDescent="0.25"/>
  </sheetData>
  <mergeCells count="8">
    <mergeCell ref="I7:K7"/>
    <mergeCell ref="A4:L4"/>
    <mergeCell ref="K6:L6"/>
    <mergeCell ref="B11:B12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defaultColWidth="9.09765625" defaultRowHeight="12.5" x14ac:dyDescent="0.25"/>
  <cols>
    <col min="1" max="1" width="5.69921875" style="361" customWidth="1"/>
    <col min="2" max="2" width="35.69921875" style="361" customWidth="1"/>
    <col min="3" max="5" width="10.69921875" style="361" customWidth="1"/>
    <col min="6" max="6" width="10.69921875" style="362" customWidth="1"/>
    <col min="7" max="16384" width="9.09765625" style="362"/>
  </cols>
  <sheetData>
    <row r="1" spans="1:10" s="358" customFormat="1" ht="15" customHeight="1" x14ac:dyDescent="0.25">
      <c r="A1" s="357"/>
      <c r="C1" s="359"/>
      <c r="D1" s="359"/>
      <c r="E1" s="359"/>
      <c r="F1" s="360" t="s">
        <v>725</v>
      </c>
    </row>
    <row r="2" spans="1:10" s="358" customFormat="1" ht="15" customHeight="1" x14ac:dyDescent="0.25">
      <c r="A2" s="357"/>
      <c r="B2" s="359"/>
      <c r="C2" s="359"/>
      <c r="D2" s="359"/>
      <c r="F2" s="360" t="str">
        <f>'1.a sz. mellélet'!E2</f>
        <v>a /2016. (V.  .) önkormányzati rendelethez</v>
      </c>
    </row>
    <row r="3" spans="1:10" s="358" customFormat="1" ht="15" customHeight="1" x14ac:dyDescent="0.35">
      <c r="A3" s="357"/>
      <c r="B3" s="357"/>
      <c r="C3" s="357"/>
      <c r="D3" s="357"/>
      <c r="E3" s="357"/>
    </row>
    <row r="4" spans="1:10" s="358" customFormat="1" ht="15" customHeight="1" x14ac:dyDescent="0.35">
      <c r="A4" s="854" t="s">
        <v>103</v>
      </c>
      <c r="B4" s="854"/>
      <c r="C4" s="854"/>
      <c r="D4" s="854"/>
      <c r="E4" s="854"/>
      <c r="F4" s="854"/>
    </row>
    <row r="5" spans="1:10" s="358" customFormat="1" ht="15" customHeight="1" x14ac:dyDescent="0.35">
      <c r="A5" s="854" t="s">
        <v>499</v>
      </c>
      <c r="B5" s="854"/>
      <c r="C5" s="854"/>
      <c r="D5" s="854"/>
      <c r="E5" s="854"/>
      <c r="F5" s="854"/>
    </row>
    <row r="6" spans="1:10" ht="15" customHeight="1" x14ac:dyDescent="0.25"/>
    <row r="7" spans="1:10" s="358" customFormat="1" ht="15" customHeight="1" x14ac:dyDescent="0.25">
      <c r="A7" s="357"/>
      <c r="B7" s="357" t="s">
        <v>642</v>
      </c>
      <c r="C7" s="357"/>
      <c r="D7" s="357"/>
      <c r="E7" s="552" t="s">
        <v>179</v>
      </c>
    </row>
    <row r="8" spans="1:10" s="358" customFormat="1" ht="7.5" customHeight="1" thickBot="1" x14ac:dyDescent="0.4">
      <c r="A8" s="357"/>
      <c r="B8" s="357"/>
      <c r="C8" s="357"/>
      <c r="D8" s="357"/>
      <c r="E8" s="357"/>
    </row>
    <row r="9" spans="1:10" s="358" customFormat="1" ht="35" thickTop="1" x14ac:dyDescent="0.35">
      <c r="A9" s="363" t="s">
        <v>104</v>
      </c>
      <c r="B9" s="364" t="s">
        <v>157</v>
      </c>
      <c r="C9" s="365" t="s">
        <v>954</v>
      </c>
      <c r="D9" s="367" t="s">
        <v>891</v>
      </c>
      <c r="E9" s="33" t="s">
        <v>178</v>
      </c>
    </row>
    <row r="10" spans="1:10" s="358" customFormat="1" ht="13" thickBot="1" x14ac:dyDescent="0.4">
      <c r="A10" s="368" t="s">
        <v>665</v>
      </c>
      <c r="B10" s="369" t="s">
        <v>666</v>
      </c>
      <c r="C10" s="370" t="s">
        <v>667</v>
      </c>
      <c r="D10" s="372" t="s">
        <v>668</v>
      </c>
      <c r="E10" s="556" t="s">
        <v>669</v>
      </c>
    </row>
    <row r="11" spans="1:10" s="358" customFormat="1" ht="15" customHeight="1" thickTop="1" thickBot="1" x14ac:dyDescent="0.4">
      <c r="A11" s="400" t="s">
        <v>72</v>
      </c>
      <c r="B11" s="374" t="s">
        <v>643</v>
      </c>
      <c r="C11" s="375">
        <v>0</v>
      </c>
      <c r="D11" s="376">
        <v>0</v>
      </c>
      <c r="E11" s="557">
        <v>0</v>
      </c>
    </row>
    <row r="12" spans="1:10" s="358" customFormat="1" ht="15" customHeight="1" thickTop="1" thickBot="1" x14ac:dyDescent="0.4">
      <c r="A12" s="290" t="s">
        <v>73</v>
      </c>
      <c r="B12" s="377" t="s">
        <v>404</v>
      </c>
      <c r="C12" s="378">
        <v>0</v>
      </c>
      <c r="D12" s="379">
        <v>0</v>
      </c>
      <c r="E12" s="558">
        <v>0</v>
      </c>
    </row>
    <row r="13" spans="1:10" s="358" customFormat="1" ht="15" customHeight="1" thickTop="1" x14ac:dyDescent="0.35">
      <c r="A13" s="357"/>
      <c r="B13" s="380"/>
      <c r="C13" s="357"/>
      <c r="J13" s="381"/>
    </row>
    <row r="14" spans="1:10" s="358" customFormat="1" ht="15" customHeight="1" x14ac:dyDescent="0.35">
      <c r="A14" s="357"/>
      <c r="B14" s="357"/>
      <c r="C14" s="357"/>
      <c r="J14" s="381"/>
    </row>
    <row r="15" spans="1:10" s="358" customFormat="1" ht="15" customHeight="1" x14ac:dyDescent="0.25">
      <c r="A15" s="357"/>
      <c r="B15" s="357" t="s">
        <v>644</v>
      </c>
      <c r="C15" s="357"/>
      <c r="E15" s="552" t="s">
        <v>179</v>
      </c>
      <c r="I15" s="381"/>
    </row>
    <row r="16" spans="1:10" s="358" customFormat="1" ht="7.5" customHeight="1" thickBot="1" x14ac:dyDescent="0.4">
      <c r="A16" s="357"/>
      <c r="B16" s="357"/>
      <c r="C16" s="357"/>
      <c r="J16" s="381"/>
    </row>
    <row r="17" spans="1:10" s="358" customFormat="1" ht="35" thickTop="1" x14ac:dyDescent="0.35">
      <c r="A17" s="363" t="s">
        <v>104</v>
      </c>
      <c r="B17" s="364" t="s">
        <v>157</v>
      </c>
      <c r="C17" s="365" t="s">
        <v>954</v>
      </c>
      <c r="D17" s="367" t="s">
        <v>841</v>
      </c>
      <c r="E17" s="33" t="s">
        <v>178</v>
      </c>
      <c r="I17" s="381"/>
    </row>
    <row r="18" spans="1:10" s="358" customFormat="1" ht="13" thickBot="1" x14ac:dyDescent="0.4">
      <c r="A18" s="368" t="s">
        <v>665</v>
      </c>
      <c r="B18" s="369" t="s">
        <v>690</v>
      </c>
      <c r="C18" s="370" t="s">
        <v>667</v>
      </c>
      <c r="D18" s="372" t="s">
        <v>668</v>
      </c>
      <c r="E18" s="556" t="s">
        <v>669</v>
      </c>
      <c r="I18" s="382"/>
    </row>
    <row r="19" spans="1:10" s="358" customFormat="1" ht="15" customHeight="1" thickTop="1" x14ac:dyDescent="0.35">
      <c r="A19" s="45" t="s">
        <v>72</v>
      </c>
      <c r="B19" s="383" t="s">
        <v>645</v>
      </c>
      <c r="C19" s="398">
        <f>'1.d sz. melléklet'!C11+'1.d sz. melléklet'!C12</f>
        <v>77500</v>
      </c>
      <c r="D19" s="398">
        <f>'1.d sz. melléklet'!D11+'1.d sz. melléklet'!D12</f>
        <v>77174</v>
      </c>
      <c r="E19" s="812">
        <f>'1.d sz. melléklet'!E11+'1.d sz. melléklet'!E12</f>
        <v>87933</v>
      </c>
      <c r="I19" s="382"/>
    </row>
    <row r="20" spans="1:10" s="358" customFormat="1" ht="23" x14ac:dyDescent="0.35">
      <c r="A20" s="22" t="s">
        <v>73</v>
      </c>
      <c r="B20" s="384" t="s">
        <v>646</v>
      </c>
      <c r="C20" s="399"/>
      <c r="D20" s="385"/>
      <c r="E20" s="813"/>
      <c r="I20" s="382"/>
    </row>
    <row r="21" spans="1:10" s="358" customFormat="1" ht="15" customHeight="1" x14ac:dyDescent="0.35">
      <c r="A21" s="22" t="s">
        <v>74</v>
      </c>
      <c r="B21" s="384" t="s">
        <v>647</v>
      </c>
      <c r="C21" s="399"/>
      <c r="D21" s="385">
        <v>500</v>
      </c>
      <c r="E21" s="813">
        <v>500</v>
      </c>
      <c r="I21" s="381"/>
    </row>
    <row r="22" spans="1:10" s="358" customFormat="1" ht="15" customHeight="1" x14ac:dyDescent="0.35">
      <c r="A22" s="22" t="s">
        <v>75</v>
      </c>
      <c r="B22" s="384" t="s">
        <v>648</v>
      </c>
      <c r="C22" s="399"/>
      <c r="D22" s="385"/>
      <c r="E22" s="813"/>
      <c r="I22" s="386"/>
    </row>
    <row r="23" spans="1:10" s="358" customFormat="1" ht="15" customHeight="1" thickBot="1" x14ac:dyDescent="0.4">
      <c r="A23" s="26" t="s">
        <v>76</v>
      </c>
      <c r="B23" s="387" t="s">
        <v>649</v>
      </c>
      <c r="C23" s="394">
        <f>'1.d sz. melléklet'!C13</f>
        <v>373</v>
      </c>
      <c r="D23" s="394">
        <f>'1.d sz. melléklet'!D13</f>
        <v>406</v>
      </c>
      <c r="E23" s="814">
        <f>'1.d sz. melléklet'!E13</f>
        <v>502</v>
      </c>
      <c r="I23" s="386"/>
    </row>
    <row r="24" spans="1:10" s="358" customFormat="1" ht="15" customHeight="1" thickTop="1" thickBot="1" x14ac:dyDescent="0.4">
      <c r="A24" s="290" t="s">
        <v>77</v>
      </c>
      <c r="B24" s="389" t="s">
        <v>404</v>
      </c>
      <c r="C24" s="396">
        <f>SUM(C19:C23)</f>
        <v>77873</v>
      </c>
      <c r="D24" s="390">
        <f>SUM(D19:D23)</f>
        <v>78080</v>
      </c>
      <c r="E24" s="815">
        <f>SUM(E19:E23)</f>
        <v>88935</v>
      </c>
      <c r="I24" s="386"/>
    </row>
    <row r="25" spans="1:10" s="358" customFormat="1" ht="15" customHeight="1" thickTop="1" x14ac:dyDescent="0.35">
      <c r="A25" s="357"/>
      <c r="B25" s="391"/>
      <c r="C25" s="357"/>
      <c r="J25" s="386"/>
    </row>
    <row r="26" spans="1:10" s="358" customFormat="1" ht="15" customHeight="1" x14ac:dyDescent="0.25">
      <c r="A26" s="357"/>
      <c r="B26" s="357" t="s">
        <v>650</v>
      </c>
      <c r="C26" s="357"/>
      <c r="E26" s="552" t="s">
        <v>179</v>
      </c>
      <c r="I26" s="386"/>
    </row>
    <row r="27" spans="1:10" s="358" customFormat="1" ht="7.5" customHeight="1" thickBot="1" x14ac:dyDescent="0.4">
      <c r="A27" s="357"/>
      <c r="B27" s="357"/>
      <c r="C27" s="357"/>
      <c r="J27" s="386"/>
    </row>
    <row r="28" spans="1:10" s="358" customFormat="1" ht="35" thickTop="1" x14ac:dyDescent="0.35">
      <c r="A28" s="363" t="s">
        <v>104</v>
      </c>
      <c r="B28" s="364" t="s">
        <v>157</v>
      </c>
      <c r="C28" s="365" t="s">
        <v>954</v>
      </c>
      <c r="D28" s="367" t="s">
        <v>891</v>
      </c>
      <c r="E28" s="33" t="s">
        <v>178</v>
      </c>
      <c r="I28" s="386"/>
    </row>
    <row r="29" spans="1:10" s="358" customFormat="1" ht="13" thickBot="1" x14ac:dyDescent="0.4">
      <c r="A29" s="368" t="s">
        <v>665</v>
      </c>
      <c r="B29" s="369" t="s">
        <v>666</v>
      </c>
      <c r="C29" s="370" t="s">
        <v>667</v>
      </c>
      <c r="D29" s="372" t="s">
        <v>668</v>
      </c>
      <c r="E29" s="556" t="s">
        <v>669</v>
      </c>
      <c r="I29" s="386"/>
    </row>
    <row r="30" spans="1:10" s="358" customFormat="1" ht="15" customHeight="1" thickTop="1" x14ac:dyDescent="0.35">
      <c r="A30" s="45" t="s">
        <v>72</v>
      </c>
      <c r="B30" s="383" t="s">
        <v>651</v>
      </c>
      <c r="C30" s="392">
        <f>C24*0.5</f>
        <v>38936.5</v>
      </c>
      <c r="D30" s="393">
        <f t="shared" ref="D30:E30" si="0">D24*0.5</f>
        <v>39040</v>
      </c>
      <c r="E30" s="561">
        <f t="shared" si="0"/>
        <v>44467.5</v>
      </c>
      <c r="I30" s="382"/>
    </row>
    <row r="31" spans="1:10" s="358" customFormat="1" ht="23.5" thickBot="1" x14ac:dyDescent="0.4">
      <c r="A31" s="26" t="s">
        <v>73</v>
      </c>
      <c r="B31" s="387" t="s">
        <v>652</v>
      </c>
      <c r="C31" s="394">
        <v>0</v>
      </c>
      <c r="D31" s="388">
        <v>0</v>
      </c>
      <c r="E31" s="559">
        <v>0</v>
      </c>
      <c r="I31" s="382"/>
    </row>
    <row r="32" spans="1:10" s="358" customFormat="1" ht="35.5" thickTop="1" thickBot="1" x14ac:dyDescent="0.4">
      <c r="A32" s="290" t="s">
        <v>74</v>
      </c>
      <c r="B32" s="395" t="s">
        <v>653</v>
      </c>
      <c r="C32" s="396">
        <f>SUM(C30:C31)</f>
        <v>38936.5</v>
      </c>
      <c r="D32" s="390">
        <f>SUM(D30:D31)</f>
        <v>39040</v>
      </c>
      <c r="E32" s="560">
        <f>SUM(E30:E31)</f>
        <v>44467.5</v>
      </c>
      <c r="I32" s="381"/>
    </row>
    <row r="33" spans="10:10" ht="13" thickTop="1" x14ac:dyDescent="0.25">
      <c r="J33" s="386"/>
    </row>
    <row r="34" spans="10:10" x14ac:dyDescent="0.25">
      <c r="J34" s="386"/>
    </row>
    <row r="35" spans="10:10" x14ac:dyDescent="0.25">
      <c r="J35" s="386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9.09765625" defaultRowHeight="13" x14ac:dyDescent="0.3"/>
  <cols>
    <col min="1" max="1" width="5.69921875" style="575" customWidth="1"/>
    <col min="2" max="2" width="36.69921875" style="575" customWidth="1"/>
    <col min="3" max="10" width="10.69921875" style="575" customWidth="1"/>
    <col min="11" max="11" width="8.8984375" style="575" bestFit="1" customWidth="1"/>
    <col min="12" max="16384" width="9.09765625" style="575"/>
  </cols>
  <sheetData>
    <row r="1" spans="1:11" ht="15" customHeight="1" x14ac:dyDescent="0.3">
      <c r="A1" s="359"/>
      <c r="B1" s="359"/>
      <c r="C1" s="359"/>
      <c r="D1" s="359"/>
      <c r="E1" s="359"/>
      <c r="F1" s="359"/>
      <c r="G1" s="359"/>
      <c r="H1" s="359"/>
      <c r="I1" s="360" t="s">
        <v>726</v>
      </c>
      <c r="J1" s="576"/>
    </row>
    <row r="2" spans="1:11" ht="15" customHeight="1" x14ac:dyDescent="0.3">
      <c r="A2" s="359"/>
      <c r="B2" s="359"/>
      <c r="C2" s="359"/>
      <c r="D2" s="359"/>
      <c r="E2" s="359"/>
      <c r="F2" s="359"/>
      <c r="G2" s="359"/>
      <c r="H2" s="359"/>
      <c r="I2" s="360" t="str">
        <f>'1.a sz. mellélet'!E2</f>
        <v>a /2016. (V.  .) önkormányzati rendelethez</v>
      </c>
      <c r="J2" s="576"/>
    </row>
    <row r="3" spans="1:11" ht="15" customHeight="1" x14ac:dyDescent="0.3">
      <c r="A3" s="361"/>
      <c r="B3" s="361"/>
      <c r="C3" s="361"/>
      <c r="D3" s="361"/>
      <c r="E3" s="361"/>
      <c r="F3" s="361"/>
      <c r="G3" s="361"/>
      <c r="H3" s="576"/>
    </row>
    <row r="4" spans="1:11" ht="15" customHeight="1" x14ac:dyDescent="0.3">
      <c r="A4" s="878" t="s">
        <v>963</v>
      </c>
      <c r="B4" s="878"/>
      <c r="C4" s="878"/>
      <c r="D4" s="878"/>
      <c r="E4" s="878"/>
      <c r="F4" s="878"/>
      <c r="G4" s="878"/>
      <c r="H4" s="878"/>
      <c r="I4" s="878"/>
      <c r="J4" s="576"/>
    </row>
    <row r="5" spans="1:11" ht="15" customHeight="1" x14ac:dyDescent="0.3">
      <c r="A5" s="553"/>
      <c r="B5" s="553"/>
      <c r="C5" s="553"/>
      <c r="D5" s="553"/>
      <c r="E5" s="553"/>
      <c r="F5" s="553"/>
      <c r="G5" s="553"/>
      <c r="H5" s="579"/>
      <c r="I5" s="579"/>
      <c r="J5" s="576"/>
    </row>
    <row r="6" spans="1:11" ht="15" customHeight="1" thickBot="1" x14ac:dyDescent="0.35">
      <c r="A6" s="361"/>
      <c r="B6" s="361"/>
      <c r="C6" s="361"/>
      <c r="D6" s="361"/>
      <c r="E6" s="361"/>
      <c r="F6" s="361"/>
      <c r="G6" s="361"/>
      <c r="H6" s="361"/>
      <c r="I6" s="552" t="s">
        <v>494</v>
      </c>
      <c r="J6" s="576"/>
    </row>
    <row r="7" spans="1:11" ht="36.75" customHeight="1" thickTop="1" x14ac:dyDescent="0.3">
      <c r="A7" s="922" t="s">
        <v>485</v>
      </c>
      <c r="B7" s="924" t="s">
        <v>490</v>
      </c>
      <c r="C7" s="926" t="s">
        <v>491</v>
      </c>
      <c r="D7" s="918" t="s">
        <v>964</v>
      </c>
      <c r="E7" s="920"/>
      <c r="F7" s="921" t="s">
        <v>959</v>
      </c>
      <c r="G7" s="920"/>
      <c r="H7" s="918" t="s">
        <v>958</v>
      </c>
      <c r="I7" s="919"/>
    </row>
    <row r="8" spans="1:11" ht="15" customHeight="1" x14ac:dyDescent="0.3">
      <c r="A8" s="923"/>
      <c r="B8" s="925"/>
      <c r="C8" s="927"/>
      <c r="D8" s="622" t="s">
        <v>488</v>
      </c>
      <c r="E8" s="623" t="s">
        <v>489</v>
      </c>
      <c r="F8" s="623" t="s">
        <v>488</v>
      </c>
      <c r="G8" s="623" t="s">
        <v>489</v>
      </c>
      <c r="H8" s="622" t="s">
        <v>488</v>
      </c>
      <c r="I8" s="624" t="s">
        <v>489</v>
      </c>
    </row>
    <row r="9" spans="1:11" ht="15" customHeight="1" thickBot="1" x14ac:dyDescent="0.35">
      <c r="A9" s="582" t="s">
        <v>665</v>
      </c>
      <c r="B9" s="583" t="s">
        <v>690</v>
      </c>
      <c r="C9" s="584" t="s">
        <v>667</v>
      </c>
      <c r="D9" s="625" t="s">
        <v>668</v>
      </c>
      <c r="E9" s="626" t="s">
        <v>669</v>
      </c>
      <c r="F9" s="626" t="s">
        <v>492</v>
      </c>
      <c r="G9" s="625" t="s">
        <v>671</v>
      </c>
      <c r="H9" s="625" t="s">
        <v>492</v>
      </c>
      <c r="I9" s="627" t="s">
        <v>671</v>
      </c>
    </row>
    <row r="10" spans="1:11" ht="35" thickTop="1" x14ac:dyDescent="0.3">
      <c r="A10" s="29" t="s">
        <v>72</v>
      </c>
      <c r="B10" s="577" t="s">
        <v>957</v>
      </c>
      <c r="C10" s="538">
        <v>4459200</v>
      </c>
      <c r="D10" s="585">
        <v>3401639</v>
      </c>
      <c r="E10" s="578">
        <v>6460732</v>
      </c>
      <c r="F10" s="578">
        <v>946306</v>
      </c>
      <c r="G10" s="578">
        <v>0</v>
      </c>
      <c r="H10" s="825"/>
      <c r="I10" s="826"/>
    </row>
    <row r="11" spans="1:11" ht="28.5" customHeight="1" x14ac:dyDescent="0.3">
      <c r="A11" s="21" t="s">
        <v>73</v>
      </c>
      <c r="B11" s="577" t="s">
        <v>960</v>
      </c>
      <c r="C11" s="538">
        <v>4999989</v>
      </c>
      <c r="D11" s="585">
        <v>873183</v>
      </c>
      <c r="E11" s="578">
        <v>8259885</v>
      </c>
      <c r="F11" s="578">
        <v>3971662</v>
      </c>
      <c r="G11" s="578">
        <v>5178460</v>
      </c>
      <c r="H11" s="827"/>
      <c r="I11" s="828"/>
    </row>
    <row r="12" spans="1:11" ht="36.75" customHeight="1" x14ac:dyDescent="0.3">
      <c r="A12" s="21" t="s">
        <v>74</v>
      </c>
      <c r="B12" s="820" t="s">
        <v>961</v>
      </c>
      <c r="C12" s="821">
        <v>23922273</v>
      </c>
      <c r="D12" s="585">
        <v>4821391</v>
      </c>
      <c r="E12" s="578">
        <v>27281319</v>
      </c>
      <c r="F12" s="578">
        <v>18722577</v>
      </c>
      <c r="G12" s="578">
        <v>127056</v>
      </c>
      <c r="H12" s="827"/>
      <c r="I12" s="828"/>
    </row>
    <row r="13" spans="1:11" ht="34.5" x14ac:dyDescent="0.3">
      <c r="A13" s="21" t="s">
        <v>75</v>
      </c>
      <c r="B13" s="823" t="s">
        <v>965</v>
      </c>
      <c r="C13" s="824">
        <v>4463000</v>
      </c>
      <c r="D13" s="827"/>
      <c r="E13" s="827"/>
      <c r="F13" s="578">
        <v>4463000</v>
      </c>
      <c r="G13" s="578">
        <v>4840199</v>
      </c>
      <c r="H13" s="585">
        <v>0</v>
      </c>
      <c r="I13" s="580">
        <v>5572801</v>
      </c>
      <c r="K13" s="822"/>
    </row>
    <row r="14" spans="1:11" ht="28.5" customHeight="1" thickBot="1" x14ac:dyDescent="0.35">
      <c r="A14" s="107" t="s">
        <v>76</v>
      </c>
      <c r="B14" s="581" t="s">
        <v>962</v>
      </c>
      <c r="C14" s="816">
        <v>13979505</v>
      </c>
      <c r="D14" s="829"/>
      <c r="E14" s="829"/>
      <c r="F14" s="818">
        <v>13979505</v>
      </c>
      <c r="G14" s="818">
        <v>0</v>
      </c>
      <c r="H14" s="817">
        <v>0</v>
      </c>
      <c r="I14" s="819">
        <v>19308726</v>
      </c>
    </row>
    <row r="15" spans="1:11" ht="13.5" thickTop="1" x14ac:dyDescent="0.3"/>
    <row r="16" spans="1:11" x14ac:dyDescent="0.3">
      <c r="F16" s="822"/>
      <c r="G16" s="822"/>
    </row>
  </sheetData>
  <mergeCells count="7">
    <mergeCell ref="H7:I7"/>
    <mergeCell ref="A4:I4"/>
    <mergeCell ref="D7:E7"/>
    <mergeCell ref="F7:G7"/>
    <mergeCell ref="A7:A8"/>
    <mergeCell ref="B7:B8"/>
    <mergeCell ref="C7:C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C13" sqref="C13"/>
    </sheetView>
  </sheetViews>
  <sheetFormatPr defaultRowHeight="13" x14ac:dyDescent="0.35"/>
  <cols>
    <col min="1" max="1" width="5.69921875" style="9" customWidth="1"/>
    <col min="2" max="2" width="53" style="9" customWidth="1"/>
    <col min="3" max="3" width="17.69921875" style="9" customWidth="1"/>
    <col min="4" max="4" width="10.69921875" style="9" customWidth="1"/>
  </cols>
  <sheetData>
    <row r="1" spans="1:4" s="15" customFormat="1" ht="15" customHeight="1" x14ac:dyDescent="0.35">
      <c r="A1" s="14"/>
      <c r="B1" s="4"/>
      <c r="C1" s="4"/>
      <c r="D1" s="5" t="s">
        <v>599</v>
      </c>
    </row>
    <row r="2" spans="1:4" s="15" customFormat="1" ht="15" customHeight="1" x14ac:dyDescent="0.35">
      <c r="A2" s="14"/>
      <c r="B2" s="4"/>
      <c r="C2" s="4"/>
      <c r="D2" s="5" t="str">
        <f>'1.d sz. melléklet'!F2</f>
        <v>a /2016. (V.  .) önkormányzati rendelethez</v>
      </c>
    </row>
    <row r="3" spans="1:4" s="15" customFormat="1" ht="15" customHeight="1" x14ac:dyDescent="0.35">
      <c r="A3" s="14"/>
      <c r="B3" s="8"/>
      <c r="C3" s="8"/>
      <c r="D3" s="8"/>
    </row>
    <row r="4" spans="1:4" s="15" customFormat="1" ht="15" customHeight="1" x14ac:dyDescent="0.35">
      <c r="A4" s="853" t="s">
        <v>745</v>
      </c>
      <c r="B4" s="853"/>
      <c r="C4" s="853"/>
      <c r="D4" s="853"/>
    </row>
    <row r="5" spans="1:4" s="15" customFormat="1" ht="15" customHeight="1" x14ac:dyDescent="0.35">
      <c r="A5" s="16"/>
      <c r="B5" s="16"/>
      <c r="C5" s="16"/>
      <c r="D5" s="16"/>
    </row>
    <row r="6" spans="1:4" s="15" customFormat="1" ht="15" customHeight="1" thickBot="1" x14ac:dyDescent="0.4">
      <c r="A6" s="14"/>
      <c r="B6" s="10"/>
      <c r="C6" s="5" t="s">
        <v>179</v>
      </c>
    </row>
    <row r="7" spans="1:4" s="15" customFormat="1" ht="35" thickTop="1" x14ac:dyDescent="0.35">
      <c r="A7" s="31" t="s">
        <v>182</v>
      </c>
      <c r="B7" s="32" t="s">
        <v>157</v>
      </c>
      <c r="C7" s="33" t="s">
        <v>693</v>
      </c>
      <c r="D7" s="190"/>
    </row>
    <row r="8" spans="1:4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4" s="1" customFormat="1" ht="15" customHeight="1" thickTop="1" x14ac:dyDescent="0.35">
      <c r="A9" s="218" t="s">
        <v>72</v>
      </c>
      <c r="B9" s="219" t="s">
        <v>5</v>
      </c>
      <c r="C9" s="270">
        <f>'4. sz. melléklet'!C9+'28.sz. melléklet'!C9</f>
        <v>282087</v>
      </c>
      <c r="D9" s="188"/>
    </row>
    <row r="10" spans="1:4" s="1" customFormat="1" ht="15" customHeight="1" x14ac:dyDescent="0.35">
      <c r="A10" s="221" t="s">
        <v>73</v>
      </c>
      <c r="B10" s="222" t="s">
        <v>6</v>
      </c>
      <c r="C10" s="270">
        <f>'4. sz. melléklet'!C10+'28.sz. melléklet'!C10</f>
        <v>241227</v>
      </c>
      <c r="D10" s="188"/>
    </row>
    <row r="11" spans="1:4" s="1" customFormat="1" ht="15" customHeight="1" x14ac:dyDescent="0.35">
      <c r="A11" s="224" t="s">
        <v>74</v>
      </c>
      <c r="B11" s="225" t="s">
        <v>7</v>
      </c>
      <c r="C11" s="271">
        <f>'4. sz. melléklet'!C11+'28.sz. melléklet'!C11</f>
        <v>40860</v>
      </c>
      <c r="D11" s="188"/>
    </row>
    <row r="12" spans="1:4" s="1" customFormat="1" ht="15" customHeight="1" x14ac:dyDescent="0.35">
      <c r="A12" s="221" t="s">
        <v>75</v>
      </c>
      <c r="B12" s="222" t="s">
        <v>8</v>
      </c>
      <c r="C12" s="270">
        <f>'4. sz. melléklet'!C12+'29.sz. melléklet'!E13</f>
        <v>180319</v>
      </c>
      <c r="D12" s="188"/>
    </row>
    <row r="13" spans="1:4" s="1" customFormat="1" ht="15" customHeight="1" x14ac:dyDescent="0.35">
      <c r="A13" s="221" t="s">
        <v>76</v>
      </c>
      <c r="B13" s="222" t="s">
        <v>9</v>
      </c>
      <c r="C13" s="270">
        <f>'4. sz. melléklet'!C13-17020</f>
        <v>2395</v>
      </c>
      <c r="D13" s="188"/>
    </row>
    <row r="14" spans="1:4" s="1" customFormat="1" ht="15" customHeight="1" x14ac:dyDescent="0.35">
      <c r="A14" s="224" t="s">
        <v>77</v>
      </c>
      <c r="B14" s="225" t="s">
        <v>10</v>
      </c>
      <c r="C14" s="271">
        <f>C12-C13</f>
        <v>177924</v>
      </c>
      <c r="D14" s="188"/>
    </row>
    <row r="15" spans="1:4" s="1" customFormat="1" ht="15" customHeight="1" x14ac:dyDescent="0.35">
      <c r="A15" s="224" t="s">
        <v>78</v>
      </c>
      <c r="B15" s="225" t="s">
        <v>11</v>
      </c>
      <c r="C15" s="271">
        <f>'4. sz. melléklet'!C15+'28.sz. melléklet'!C15</f>
        <v>218784</v>
      </c>
      <c r="D15" s="188"/>
    </row>
    <row r="16" spans="1:4" s="1" customFormat="1" ht="15" customHeight="1" x14ac:dyDescent="0.35">
      <c r="A16" s="221" t="s">
        <v>79</v>
      </c>
      <c r="B16" s="222" t="s">
        <v>12</v>
      </c>
      <c r="C16" s="270">
        <f>'4. sz. melléklet'!C16+'28.sz. melléklet'!C16</f>
        <v>0</v>
      </c>
      <c r="D16" s="188"/>
    </row>
    <row r="17" spans="1:4" s="1" customFormat="1" ht="15" customHeight="1" x14ac:dyDescent="0.35">
      <c r="A17" s="221" t="s">
        <v>80</v>
      </c>
      <c r="B17" s="222" t="s">
        <v>13</v>
      </c>
      <c r="C17" s="270">
        <f>'4. sz. melléklet'!C17+'28.sz. melléklet'!C17</f>
        <v>0</v>
      </c>
      <c r="D17" s="188"/>
    </row>
    <row r="18" spans="1:4" s="1" customFormat="1" ht="15" customHeight="1" x14ac:dyDescent="0.35">
      <c r="A18" s="224" t="s">
        <v>81</v>
      </c>
      <c r="B18" s="225" t="s">
        <v>14</v>
      </c>
      <c r="C18" s="271">
        <f>'4. sz. melléklet'!C18+'28.sz. melléklet'!C18</f>
        <v>0</v>
      </c>
      <c r="D18" s="188"/>
    </row>
    <row r="19" spans="1:4" s="1" customFormat="1" ht="15" customHeight="1" x14ac:dyDescent="0.35">
      <c r="A19" s="221" t="s">
        <v>159</v>
      </c>
      <c r="B19" s="222" t="s">
        <v>15</v>
      </c>
      <c r="C19" s="270">
        <f>'4. sz. melléklet'!C19+'28.sz. melléklet'!C19</f>
        <v>0</v>
      </c>
      <c r="D19" s="188"/>
    </row>
    <row r="20" spans="1:4" s="1" customFormat="1" ht="15" customHeight="1" x14ac:dyDescent="0.35">
      <c r="A20" s="221" t="s">
        <v>82</v>
      </c>
      <c r="B20" s="222" t="s">
        <v>16</v>
      </c>
      <c r="C20" s="270">
        <f>'4. sz. melléklet'!C20+'28.sz. melléklet'!C20</f>
        <v>0</v>
      </c>
      <c r="D20" s="188"/>
    </row>
    <row r="21" spans="1:4" s="1" customFormat="1" ht="15" customHeight="1" x14ac:dyDescent="0.35">
      <c r="A21" s="224" t="s">
        <v>160</v>
      </c>
      <c r="B21" s="225" t="s">
        <v>17</v>
      </c>
      <c r="C21" s="271">
        <f>'4. sz. melléklet'!C21+'28.sz. melléklet'!C21</f>
        <v>0</v>
      </c>
      <c r="D21" s="188"/>
    </row>
    <row r="22" spans="1:4" s="1" customFormat="1" ht="15" customHeight="1" x14ac:dyDescent="0.35">
      <c r="A22" s="224" t="s">
        <v>161</v>
      </c>
      <c r="B22" s="225" t="s">
        <v>18</v>
      </c>
      <c r="C22" s="271">
        <f>'4. sz. melléklet'!C22+'28.sz. melléklet'!C22</f>
        <v>0</v>
      </c>
      <c r="D22" s="188"/>
    </row>
    <row r="23" spans="1:4" s="1" customFormat="1" ht="15" customHeight="1" x14ac:dyDescent="0.35">
      <c r="A23" s="224" t="s">
        <v>162</v>
      </c>
      <c r="B23" s="225" t="s">
        <v>19</v>
      </c>
      <c r="C23" s="271">
        <f>'4. sz. melléklet'!C23+'28.sz. melléklet'!C23</f>
        <v>218784</v>
      </c>
      <c r="D23" s="188"/>
    </row>
    <row r="24" spans="1:4" s="1" customFormat="1" ht="15" customHeight="1" x14ac:dyDescent="0.35">
      <c r="A24" s="224" t="s">
        <v>83</v>
      </c>
      <c r="B24" s="225" t="s">
        <v>20</v>
      </c>
      <c r="C24" s="271">
        <f>'4. sz. melléklet'!C24+'28.sz. melléklet'!C24</f>
        <v>0</v>
      </c>
      <c r="D24" s="8"/>
    </row>
    <row r="25" spans="1:4" ht="15" customHeight="1" x14ac:dyDescent="0.35">
      <c r="A25" s="224" t="s">
        <v>163</v>
      </c>
      <c r="B25" s="225" t="s">
        <v>21</v>
      </c>
      <c r="C25" s="271">
        <f>'4. sz. melléklet'!C25+'28.sz. melléklet'!C25</f>
        <v>218784</v>
      </c>
    </row>
    <row r="26" spans="1:4" ht="15" customHeight="1" x14ac:dyDescent="0.35">
      <c r="A26" s="224" t="s">
        <v>164</v>
      </c>
      <c r="B26" s="225" t="s">
        <v>23</v>
      </c>
      <c r="C26" s="271">
        <f>'4. sz. melléklet'!C26+'28.sz. melléklet'!C26</f>
        <v>0</v>
      </c>
    </row>
    <row r="27" spans="1:4" ht="15" customHeight="1" thickBot="1" x14ac:dyDescent="0.4">
      <c r="A27" s="227" t="s">
        <v>71</v>
      </c>
      <c r="B27" s="228" t="s">
        <v>22</v>
      </c>
      <c r="C27" s="509">
        <f>'4. sz. melléklet'!C27+'28.sz. melléklet'!C27</f>
        <v>0</v>
      </c>
    </row>
    <row r="28" spans="1:4" ht="13.5" thickTop="1" x14ac:dyDescent="0.3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5" s="2" customFormat="1" ht="15" customHeight="1" x14ac:dyDescent="0.35">
      <c r="A1" s="4"/>
      <c r="B1" s="4"/>
      <c r="D1" s="6"/>
      <c r="E1" s="5" t="s">
        <v>727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35">
      <c r="A2" s="4"/>
      <c r="B2" s="4"/>
      <c r="D2" s="6"/>
      <c r="E2" s="5" t="str">
        <f>'1.d sz. melléklet'!F2</f>
        <v>a /2016. (V.  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35">
      <c r="A4" s="875" t="s">
        <v>755</v>
      </c>
      <c r="B4" s="875"/>
      <c r="C4" s="875"/>
      <c r="D4" s="875"/>
      <c r="E4" s="87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35">
      <c r="A8" s="239" t="s">
        <v>72</v>
      </c>
      <c r="B8" s="494" t="s">
        <v>415</v>
      </c>
      <c r="C8" s="630">
        <v>0</v>
      </c>
      <c r="D8" s="231">
        <v>0</v>
      </c>
      <c r="E8" s="220">
        <v>0</v>
      </c>
    </row>
    <row r="9" spans="1:255" ht="15" customHeight="1" x14ac:dyDescent="0.35">
      <c r="A9" s="240" t="s">
        <v>73</v>
      </c>
      <c r="B9" s="495" t="s">
        <v>416</v>
      </c>
      <c r="C9" s="631">
        <v>0</v>
      </c>
      <c r="D9" s="232">
        <v>0</v>
      </c>
      <c r="E9" s="223">
        <v>0</v>
      </c>
    </row>
    <row r="10" spans="1:255" ht="15" customHeight="1" x14ac:dyDescent="0.35">
      <c r="A10" s="240" t="s">
        <v>74</v>
      </c>
      <c r="B10" s="495" t="s">
        <v>417</v>
      </c>
      <c r="C10" s="631">
        <v>0</v>
      </c>
      <c r="D10" s="232">
        <v>0</v>
      </c>
      <c r="E10" s="223">
        <v>0</v>
      </c>
    </row>
    <row r="11" spans="1:255" ht="15" customHeight="1" x14ac:dyDescent="0.35">
      <c r="A11" s="240" t="s">
        <v>75</v>
      </c>
      <c r="B11" s="495" t="s">
        <v>418</v>
      </c>
      <c r="C11" s="631">
        <v>0</v>
      </c>
      <c r="D11" s="232">
        <v>0</v>
      </c>
      <c r="E11" s="223">
        <v>0</v>
      </c>
    </row>
    <row r="12" spans="1:255" ht="23" x14ac:dyDescent="0.35">
      <c r="A12" s="241" t="s">
        <v>76</v>
      </c>
      <c r="B12" s="496" t="s">
        <v>429</v>
      </c>
      <c r="C12" s="269">
        <v>0</v>
      </c>
      <c r="D12" s="233">
        <v>0</v>
      </c>
      <c r="E12" s="226">
        <v>0</v>
      </c>
    </row>
    <row r="13" spans="1:255" ht="15" customHeight="1" x14ac:dyDescent="0.35">
      <c r="A13" s="240" t="s">
        <v>77</v>
      </c>
      <c r="B13" s="495" t="s">
        <v>419</v>
      </c>
      <c r="C13" s="631">
        <v>0</v>
      </c>
      <c r="D13" s="232">
        <v>0</v>
      </c>
      <c r="E13" s="223">
        <v>0</v>
      </c>
    </row>
    <row r="14" spans="1:255" ht="15" customHeight="1" x14ac:dyDescent="0.35">
      <c r="A14" s="240" t="s">
        <v>78</v>
      </c>
      <c r="B14" s="495" t="s">
        <v>420</v>
      </c>
      <c r="C14" s="631">
        <v>0</v>
      </c>
      <c r="D14" s="232">
        <v>0</v>
      </c>
      <c r="E14" s="223">
        <v>0</v>
      </c>
    </row>
    <row r="15" spans="1:255" ht="23" x14ac:dyDescent="0.35">
      <c r="A15" s="241" t="s">
        <v>79</v>
      </c>
      <c r="B15" s="496" t="s">
        <v>430</v>
      </c>
      <c r="C15" s="269">
        <v>0</v>
      </c>
      <c r="D15" s="233">
        <v>0</v>
      </c>
      <c r="E15" s="226">
        <v>0</v>
      </c>
    </row>
    <row r="16" spans="1:255" ht="15" customHeight="1" x14ac:dyDescent="0.35">
      <c r="A16" s="240" t="s">
        <v>80</v>
      </c>
      <c r="B16" s="495" t="s">
        <v>749</v>
      </c>
      <c r="C16" s="631">
        <v>0</v>
      </c>
      <c r="D16" s="232">
        <v>0</v>
      </c>
      <c r="E16" s="223">
        <v>0</v>
      </c>
    </row>
    <row r="17" spans="1:5" ht="15" customHeight="1" x14ac:dyDescent="0.35">
      <c r="A17" s="240" t="s">
        <v>81</v>
      </c>
      <c r="B17" s="495" t="s">
        <v>421</v>
      </c>
      <c r="C17" s="631">
        <v>48</v>
      </c>
      <c r="D17" s="232">
        <v>0</v>
      </c>
      <c r="E17" s="223">
        <v>48</v>
      </c>
    </row>
    <row r="18" spans="1:5" ht="15" customHeight="1" x14ac:dyDescent="0.35">
      <c r="A18" s="240" t="s">
        <v>159</v>
      </c>
      <c r="B18" s="495" t="s">
        <v>422</v>
      </c>
      <c r="C18" s="631">
        <v>936</v>
      </c>
      <c r="D18" s="232">
        <v>0</v>
      </c>
      <c r="E18" s="223">
        <v>768</v>
      </c>
    </row>
    <row r="19" spans="1:5" ht="15" customHeight="1" x14ac:dyDescent="0.35">
      <c r="A19" s="240" t="s">
        <v>82</v>
      </c>
      <c r="B19" s="495" t="s">
        <v>423</v>
      </c>
      <c r="C19" s="631">
        <v>0</v>
      </c>
      <c r="D19" s="232">
        <v>0</v>
      </c>
      <c r="E19" s="223">
        <v>0</v>
      </c>
    </row>
    <row r="20" spans="1:5" ht="18" customHeight="1" x14ac:dyDescent="0.35">
      <c r="A20" s="241" t="s">
        <v>160</v>
      </c>
      <c r="B20" s="496" t="s">
        <v>754</v>
      </c>
      <c r="C20" s="269">
        <v>984</v>
      </c>
      <c r="D20" s="233">
        <v>0</v>
      </c>
      <c r="E20" s="226">
        <f>SUM(E16:E19)</f>
        <v>816</v>
      </c>
    </row>
    <row r="21" spans="1:5" ht="15" customHeight="1" x14ac:dyDescent="0.35">
      <c r="A21" s="240" t="s">
        <v>161</v>
      </c>
      <c r="B21" s="495" t="s">
        <v>424</v>
      </c>
      <c r="C21" s="631">
        <v>98</v>
      </c>
      <c r="D21" s="232">
        <v>0</v>
      </c>
      <c r="E21" s="223">
        <v>6</v>
      </c>
    </row>
    <row r="22" spans="1:5" ht="15" customHeight="1" x14ac:dyDescent="0.35">
      <c r="A22" s="240" t="s">
        <v>162</v>
      </c>
      <c r="B22" s="495" t="s">
        <v>425</v>
      </c>
      <c r="C22" s="631">
        <v>0</v>
      </c>
      <c r="D22" s="232">
        <v>0</v>
      </c>
      <c r="E22" s="223">
        <v>0</v>
      </c>
    </row>
    <row r="23" spans="1:5" ht="15" customHeight="1" x14ac:dyDescent="0.35">
      <c r="A23" s="240" t="s">
        <v>83</v>
      </c>
      <c r="B23" s="495" t="s">
        <v>426</v>
      </c>
      <c r="C23" s="631">
        <v>0</v>
      </c>
      <c r="D23" s="232">
        <v>0</v>
      </c>
      <c r="E23" s="223">
        <v>0</v>
      </c>
    </row>
    <row r="24" spans="1:5" ht="18.75" customHeight="1" x14ac:dyDescent="0.35">
      <c r="A24" s="241" t="s">
        <v>163</v>
      </c>
      <c r="B24" s="496" t="s">
        <v>431</v>
      </c>
      <c r="C24" s="269">
        <v>98</v>
      </c>
      <c r="D24" s="233">
        <v>0</v>
      </c>
      <c r="E24" s="226">
        <f>SUM(E21:E23)</f>
        <v>6</v>
      </c>
    </row>
    <row r="25" spans="1:5" ht="18" customHeight="1" x14ac:dyDescent="0.35">
      <c r="A25" s="241" t="s">
        <v>164</v>
      </c>
      <c r="B25" s="496" t="s">
        <v>750</v>
      </c>
      <c r="C25" s="269">
        <v>233</v>
      </c>
      <c r="D25" s="233">
        <v>0</v>
      </c>
      <c r="E25" s="226">
        <v>253</v>
      </c>
    </row>
    <row r="26" spans="1:5" ht="18" customHeight="1" thickBot="1" x14ac:dyDescent="0.4">
      <c r="A26" s="242" t="s">
        <v>71</v>
      </c>
      <c r="B26" s="497" t="s">
        <v>427</v>
      </c>
      <c r="C26" s="632">
        <v>0</v>
      </c>
      <c r="D26" s="490">
        <v>0</v>
      </c>
      <c r="E26" s="254">
        <v>0</v>
      </c>
    </row>
    <row r="27" spans="1:5" ht="18" customHeight="1" thickTop="1" thickBot="1" x14ac:dyDescent="0.4">
      <c r="A27" s="259" t="s">
        <v>165</v>
      </c>
      <c r="B27" s="79" t="s">
        <v>428</v>
      </c>
      <c r="C27" s="65">
        <v>1315</v>
      </c>
      <c r="D27" s="518">
        <v>0</v>
      </c>
      <c r="E27" s="519">
        <f>E12+E15+E20+E24+E25+E26</f>
        <v>1075</v>
      </c>
    </row>
    <row r="28" spans="1:5" ht="15" customHeight="1" thickTop="1" thickBot="1" x14ac:dyDescent="0.4">
      <c r="A28" s="257"/>
      <c r="B28" s="258"/>
      <c r="C28" s="516"/>
      <c r="D28" s="516"/>
      <c r="E28" s="517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8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30">
        <v>0</v>
      </c>
      <c r="D31" s="232">
        <v>0</v>
      </c>
      <c r="E31" s="223">
        <v>0</v>
      </c>
    </row>
    <row r="32" spans="1:5" ht="15" customHeight="1" x14ac:dyDescent="0.35">
      <c r="A32" s="240" t="s">
        <v>85</v>
      </c>
      <c r="B32" s="495" t="s">
        <v>433</v>
      </c>
      <c r="C32" s="631">
        <v>0</v>
      </c>
      <c r="D32" s="232">
        <v>0</v>
      </c>
      <c r="E32" s="223">
        <v>0</v>
      </c>
    </row>
    <row r="33" spans="1:5" ht="15" customHeight="1" x14ac:dyDescent="0.35">
      <c r="A33" s="240" t="s">
        <v>86</v>
      </c>
      <c r="B33" s="495" t="s">
        <v>434</v>
      </c>
      <c r="C33" s="631">
        <v>3841</v>
      </c>
      <c r="D33" s="232">
        <v>0</v>
      </c>
      <c r="E33" s="223">
        <v>3841</v>
      </c>
    </row>
    <row r="34" spans="1:5" ht="15" customHeight="1" x14ac:dyDescent="0.35">
      <c r="A34" s="240" t="s">
        <v>87</v>
      </c>
      <c r="B34" s="495" t="s">
        <v>435</v>
      </c>
      <c r="C34" s="631">
        <v>-342</v>
      </c>
      <c r="D34" s="232">
        <v>0</v>
      </c>
      <c r="E34" s="223">
        <v>-4125</v>
      </c>
    </row>
    <row r="35" spans="1:5" ht="15" customHeight="1" x14ac:dyDescent="0.35">
      <c r="A35" s="240" t="s">
        <v>166</v>
      </c>
      <c r="B35" s="495" t="s">
        <v>436</v>
      </c>
      <c r="C35" s="631">
        <v>0</v>
      </c>
      <c r="D35" s="232">
        <v>0</v>
      </c>
      <c r="E35" s="223">
        <v>0</v>
      </c>
    </row>
    <row r="36" spans="1:5" ht="15" customHeight="1" x14ac:dyDescent="0.35">
      <c r="A36" s="240" t="s">
        <v>167</v>
      </c>
      <c r="B36" s="495" t="s">
        <v>437</v>
      </c>
      <c r="C36" s="631">
        <v>-3783</v>
      </c>
      <c r="D36" s="232">
        <v>0</v>
      </c>
      <c r="E36" s="223">
        <v>269</v>
      </c>
    </row>
    <row r="37" spans="1:5" ht="18" customHeight="1" thickBot="1" x14ac:dyDescent="0.4">
      <c r="A37" s="608" t="s">
        <v>153</v>
      </c>
      <c r="B37" s="498" t="s">
        <v>438</v>
      </c>
      <c r="C37" s="634">
        <v>-284</v>
      </c>
      <c r="D37" s="245">
        <v>0</v>
      </c>
      <c r="E37" s="254">
        <f>SUM(E31:E36)</f>
        <v>-15</v>
      </c>
    </row>
    <row r="38" spans="1:5" ht="7.5" customHeight="1" thickTop="1" x14ac:dyDescent="0.35">
      <c r="A38" s="249"/>
      <c r="B38" s="250"/>
      <c r="C38" s="251"/>
      <c r="D38" s="251"/>
      <c r="E38" s="193"/>
    </row>
    <row r="39" spans="1:5" ht="15" customHeight="1" x14ac:dyDescent="0.35">
      <c r="A39" s="252"/>
      <c r="B39" s="192"/>
      <c r="C39" s="193"/>
      <c r="D39" s="193"/>
      <c r="E39" s="5" t="s">
        <v>956</v>
      </c>
    </row>
    <row r="40" spans="1:5" ht="15" customHeight="1" x14ac:dyDescent="0.35">
      <c r="A40" s="252"/>
      <c r="B40" s="192"/>
      <c r="C40" s="193"/>
      <c r="D40" s="193"/>
      <c r="E40" s="253" t="str">
        <f>'1.d sz. melléklet'!F2</f>
        <v>a /2016. (V.  .) önkormányzati rendelethez</v>
      </c>
    </row>
    <row r="41" spans="1:5" ht="15" customHeight="1" x14ac:dyDescent="0.35">
      <c r="A41" s="252"/>
      <c r="B41" s="192"/>
      <c r="C41" s="193"/>
      <c r="D41" s="193"/>
      <c r="E41" s="193"/>
    </row>
    <row r="42" spans="1:5" ht="15" customHeight="1" thickBot="1" x14ac:dyDescent="0.4">
      <c r="A42" s="252"/>
      <c r="B42" s="192"/>
      <c r="C42" s="193"/>
      <c r="D42" s="193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8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30">
        <v>0</v>
      </c>
      <c r="D45" s="247">
        <v>0</v>
      </c>
      <c r="E45" s="248">
        <v>5</v>
      </c>
    </row>
    <row r="46" spans="1:5" ht="15" customHeight="1" x14ac:dyDescent="0.35">
      <c r="A46" s="240" t="s">
        <v>88</v>
      </c>
      <c r="B46" s="495" t="s">
        <v>440</v>
      </c>
      <c r="C46" s="631">
        <v>0</v>
      </c>
      <c r="D46" s="232">
        <v>0</v>
      </c>
      <c r="E46" s="223">
        <v>0</v>
      </c>
    </row>
    <row r="47" spans="1:5" ht="15" customHeight="1" x14ac:dyDescent="0.35">
      <c r="A47" s="240" t="s">
        <v>154</v>
      </c>
      <c r="B47" s="495" t="s">
        <v>441</v>
      </c>
      <c r="C47" s="631">
        <v>337</v>
      </c>
      <c r="D47" s="232">
        <v>0</v>
      </c>
      <c r="E47" s="223">
        <v>413</v>
      </c>
    </row>
    <row r="48" spans="1:5" ht="18" customHeight="1" x14ac:dyDescent="0.35">
      <c r="A48" s="241" t="s">
        <v>169</v>
      </c>
      <c r="B48" s="496" t="s">
        <v>442</v>
      </c>
      <c r="C48" s="269">
        <v>337</v>
      </c>
      <c r="D48" s="233">
        <v>0</v>
      </c>
      <c r="E48" s="226">
        <f>SUM(E45:E47)</f>
        <v>418</v>
      </c>
    </row>
    <row r="49" spans="1:5" ht="23" x14ac:dyDescent="0.35">
      <c r="A49" s="241" t="s">
        <v>155</v>
      </c>
      <c r="B49" s="496" t="s">
        <v>751</v>
      </c>
      <c r="C49" s="269">
        <v>0</v>
      </c>
      <c r="D49" s="233">
        <v>0</v>
      </c>
      <c r="E49" s="226">
        <v>0</v>
      </c>
    </row>
    <row r="50" spans="1:5" ht="18" customHeight="1" thickBot="1" x14ac:dyDescent="0.4">
      <c r="A50" s="242" t="s">
        <v>89</v>
      </c>
      <c r="B50" s="497" t="s">
        <v>752</v>
      </c>
      <c r="C50" s="632">
        <v>1262</v>
      </c>
      <c r="D50" s="490">
        <v>0</v>
      </c>
      <c r="E50" s="254">
        <v>672</v>
      </c>
    </row>
    <row r="51" spans="1:5" ht="18" customHeight="1" thickTop="1" thickBot="1" x14ac:dyDescent="0.4">
      <c r="A51" s="259" t="s">
        <v>90</v>
      </c>
      <c r="B51" s="500" t="s">
        <v>753</v>
      </c>
      <c r="C51" s="633">
        <v>1315</v>
      </c>
      <c r="D51" s="491">
        <v>0</v>
      </c>
      <c r="E51" s="263">
        <f>E37+E48+E49+E50</f>
        <v>1075</v>
      </c>
    </row>
    <row r="52" spans="1:5" thickTop="1" x14ac:dyDescent="0.35">
      <c r="A52" s="8"/>
      <c r="B52" s="8"/>
      <c r="C52" s="8"/>
      <c r="D52" s="8"/>
      <c r="E52" s="8"/>
    </row>
    <row r="53" spans="1:5" ht="11.25" customHeight="1" x14ac:dyDescent="0.35">
      <c r="A53" s="8"/>
      <c r="B53" s="8"/>
      <c r="C53" s="8"/>
      <c r="D53" s="8"/>
      <c r="E53" s="8"/>
    </row>
    <row r="54" spans="1:5" ht="13" x14ac:dyDescent="0.35">
      <c r="A54" s="8"/>
      <c r="B54" s="8"/>
      <c r="C54" s="8"/>
      <c r="D54" s="8"/>
      <c r="E54" s="8"/>
    </row>
    <row r="55" spans="1:5" ht="13" x14ac:dyDescent="0.35">
      <c r="A55" s="8"/>
      <c r="B55" s="8"/>
      <c r="C55" s="8"/>
      <c r="D55" s="8"/>
      <c r="E55" s="8"/>
    </row>
    <row r="56" spans="1:5" ht="13" x14ac:dyDescent="0.35">
      <c r="A56" s="8"/>
      <c r="B56" s="8"/>
      <c r="C56" s="8"/>
      <c r="D56" s="8"/>
      <c r="E56" s="8"/>
    </row>
    <row r="57" spans="1:5" ht="13" x14ac:dyDescent="0.3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493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/2016. (V.  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864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30">
        <v>0</v>
      </c>
      <c r="D8" s="231">
        <v>0</v>
      </c>
      <c r="E8" s="220">
        <v>0</v>
      </c>
    </row>
    <row r="9" spans="1:5" s="1" customFormat="1" ht="23" x14ac:dyDescent="0.35">
      <c r="A9" s="221" t="s">
        <v>73</v>
      </c>
      <c r="B9" s="512" t="s">
        <v>444</v>
      </c>
      <c r="C9" s="631">
        <v>953</v>
      </c>
      <c r="D9" s="232">
        <v>0</v>
      </c>
      <c r="E9" s="223">
        <v>1798</v>
      </c>
    </row>
    <row r="10" spans="1:5" s="1" customFormat="1" ht="15" customHeight="1" x14ac:dyDescent="0.35">
      <c r="A10" s="221" t="s">
        <v>74</v>
      </c>
      <c r="B10" s="512" t="s">
        <v>445</v>
      </c>
      <c r="C10" s="631">
        <v>1079</v>
      </c>
      <c r="D10" s="232">
        <v>0</v>
      </c>
      <c r="E10" s="223">
        <v>0</v>
      </c>
    </row>
    <row r="11" spans="1:5" s="1" customFormat="1" ht="15" customHeight="1" x14ac:dyDescent="0.35">
      <c r="A11" s="224" t="s">
        <v>75</v>
      </c>
      <c r="B11" s="513" t="s">
        <v>446</v>
      </c>
      <c r="C11" s="269">
        <f>SUM(C8:C10)</f>
        <v>2032</v>
      </c>
      <c r="D11" s="233">
        <v>0</v>
      </c>
      <c r="E11" s="226">
        <f>SUM(E8:E10)</f>
        <v>1798</v>
      </c>
    </row>
    <row r="12" spans="1:5" s="1" customFormat="1" ht="15" customHeight="1" x14ac:dyDescent="0.35">
      <c r="A12" s="221" t="s">
        <v>76</v>
      </c>
      <c r="B12" s="512" t="s">
        <v>483</v>
      </c>
      <c r="C12" s="631">
        <v>0</v>
      </c>
      <c r="D12" s="232">
        <v>0</v>
      </c>
      <c r="E12" s="223"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631">
        <v>0</v>
      </c>
      <c r="D13" s="232">
        <v>0</v>
      </c>
      <c r="E13" s="223"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269">
        <v>0</v>
      </c>
      <c r="D14" s="233">
        <v>0</v>
      </c>
      <c r="E14" s="226">
        <v>0</v>
      </c>
    </row>
    <row r="15" spans="1:5" s="1" customFormat="1" ht="23" x14ac:dyDescent="0.35">
      <c r="A15" s="221" t="s">
        <v>79</v>
      </c>
      <c r="B15" s="512" t="s">
        <v>448</v>
      </c>
      <c r="C15" s="631">
        <v>15196</v>
      </c>
      <c r="D15" s="232">
        <v>0</v>
      </c>
      <c r="E15" s="223">
        <v>17020</v>
      </c>
    </row>
    <row r="16" spans="1:5" s="1" customFormat="1" ht="15" customHeight="1" x14ac:dyDescent="0.35">
      <c r="A16" s="221" t="s">
        <v>80</v>
      </c>
      <c r="B16" s="512" t="s">
        <v>449</v>
      </c>
      <c r="C16" s="631">
        <v>0</v>
      </c>
      <c r="D16" s="232">
        <v>0</v>
      </c>
      <c r="E16" s="223">
        <v>0</v>
      </c>
    </row>
    <row r="17" spans="1:5" s="1" customFormat="1" ht="15" customHeight="1" x14ac:dyDescent="0.35">
      <c r="A17" s="221" t="s">
        <v>81</v>
      </c>
      <c r="B17" s="512" t="s">
        <v>450</v>
      </c>
      <c r="C17" s="631">
        <v>0</v>
      </c>
      <c r="D17" s="232">
        <v>0</v>
      </c>
      <c r="E17" s="223">
        <v>0</v>
      </c>
    </row>
    <row r="18" spans="1:5" s="1" customFormat="1" ht="15" customHeight="1" x14ac:dyDescent="0.35">
      <c r="A18" s="224" t="s">
        <v>159</v>
      </c>
      <c r="B18" s="513" t="s">
        <v>451</v>
      </c>
      <c r="C18" s="269">
        <f>SUM(C15:C17)</f>
        <v>15196</v>
      </c>
      <c r="D18" s="233">
        <v>0</v>
      </c>
      <c r="E18" s="226">
        <f>SUM(E15:E17)</f>
        <v>17020</v>
      </c>
    </row>
    <row r="19" spans="1:5" s="1" customFormat="1" ht="15" customHeight="1" x14ac:dyDescent="0.35">
      <c r="A19" s="221" t="s">
        <v>82</v>
      </c>
      <c r="B19" s="512" t="s">
        <v>452</v>
      </c>
      <c r="C19" s="631">
        <v>573</v>
      </c>
      <c r="D19" s="232">
        <v>0</v>
      </c>
      <c r="E19" s="223">
        <v>648</v>
      </c>
    </row>
    <row r="20" spans="1:5" s="1" customFormat="1" ht="15" customHeight="1" x14ac:dyDescent="0.35">
      <c r="A20" s="221" t="s">
        <v>160</v>
      </c>
      <c r="B20" s="512" t="s">
        <v>453</v>
      </c>
      <c r="C20" s="631">
        <v>5172</v>
      </c>
      <c r="D20" s="232">
        <v>0</v>
      </c>
      <c r="E20" s="223">
        <v>4558</v>
      </c>
    </row>
    <row r="21" spans="1:5" s="1" customFormat="1" ht="15" customHeight="1" x14ac:dyDescent="0.35">
      <c r="A21" s="221" t="s">
        <v>161</v>
      </c>
      <c r="B21" s="512" t="s">
        <v>454</v>
      </c>
      <c r="C21" s="631">
        <v>0</v>
      </c>
      <c r="D21" s="232">
        <v>0</v>
      </c>
      <c r="E21" s="223">
        <v>0</v>
      </c>
    </row>
    <row r="22" spans="1:5" s="1" customFormat="1" ht="15" customHeight="1" x14ac:dyDescent="0.35">
      <c r="A22" s="221" t="s">
        <v>162</v>
      </c>
      <c r="B22" s="512" t="s">
        <v>455</v>
      </c>
      <c r="C22" s="631">
        <v>0</v>
      </c>
      <c r="D22" s="232">
        <v>0</v>
      </c>
      <c r="E22" s="223">
        <v>0</v>
      </c>
    </row>
    <row r="23" spans="1:5" s="1" customFormat="1" ht="15" customHeight="1" x14ac:dyDescent="0.35">
      <c r="A23" s="224" t="s">
        <v>83</v>
      </c>
      <c r="B23" s="513" t="s">
        <v>456</v>
      </c>
      <c r="C23" s="269">
        <f>SUM(C19:C22)</f>
        <v>5745</v>
      </c>
      <c r="D23" s="233">
        <v>0</v>
      </c>
      <c r="E23" s="226">
        <f>SUM(E19:E22)</f>
        <v>5206</v>
      </c>
    </row>
    <row r="24" spans="1:5" ht="15" customHeight="1" x14ac:dyDescent="0.35">
      <c r="A24" s="221" t="s">
        <v>163</v>
      </c>
      <c r="B24" s="512" t="s">
        <v>457</v>
      </c>
      <c r="C24" s="631">
        <v>9554</v>
      </c>
      <c r="D24" s="232">
        <v>0</v>
      </c>
      <c r="E24" s="223">
        <v>8878</v>
      </c>
    </row>
    <row r="25" spans="1:5" ht="15" customHeight="1" x14ac:dyDescent="0.35">
      <c r="A25" s="221" t="s">
        <v>164</v>
      </c>
      <c r="B25" s="512" t="s">
        <v>458</v>
      </c>
      <c r="C25" s="631">
        <v>1634</v>
      </c>
      <c r="D25" s="232">
        <v>0</v>
      </c>
      <c r="E25" s="223">
        <v>1061</v>
      </c>
    </row>
    <row r="26" spans="1:5" ht="15" customHeight="1" x14ac:dyDescent="0.35">
      <c r="A26" s="221" t="s">
        <v>71</v>
      </c>
      <c r="B26" s="512" t="s">
        <v>459</v>
      </c>
      <c r="C26" s="631">
        <v>3025</v>
      </c>
      <c r="D26" s="232">
        <v>0</v>
      </c>
      <c r="E26" s="223">
        <v>2631</v>
      </c>
    </row>
    <row r="27" spans="1:5" ht="15" customHeight="1" x14ac:dyDescent="0.35">
      <c r="A27" s="224" t="s">
        <v>165</v>
      </c>
      <c r="B27" s="513" t="s">
        <v>460</v>
      </c>
      <c r="C27" s="269">
        <f>SUM(C24:C26)</f>
        <v>14213</v>
      </c>
      <c r="D27" s="233">
        <v>0</v>
      </c>
      <c r="E27" s="226">
        <f>SUM(E24:E26)</f>
        <v>12570</v>
      </c>
    </row>
    <row r="28" spans="1:5" ht="15" customHeight="1" x14ac:dyDescent="0.35">
      <c r="A28" s="224" t="s">
        <v>84</v>
      </c>
      <c r="B28" s="513" t="s">
        <v>461</v>
      </c>
      <c r="C28" s="269">
        <v>0</v>
      </c>
      <c r="D28" s="233">
        <v>0</v>
      </c>
      <c r="E28" s="226">
        <v>0</v>
      </c>
    </row>
    <row r="29" spans="1:5" ht="15" customHeight="1" x14ac:dyDescent="0.35">
      <c r="A29" s="224" t="s">
        <v>85</v>
      </c>
      <c r="B29" s="513" t="s">
        <v>462</v>
      </c>
      <c r="C29" s="269">
        <v>1055</v>
      </c>
      <c r="D29" s="233">
        <v>0</v>
      </c>
      <c r="E29" s="226">
        <v>775</v>
      </c>
    </row>
    <row r="30" spans="1:5" ht="18" customHeight="1" x14ac:dyDescent="0.35">
      <c r="A30" s="224" t="s">
        <v>86</v>
      </c>
      <c r="B30" s="513" t="s">
        <v>27</v>
      </c>
      <c r="C30" s="269">
        <f>C11+C14+C18-C23-C27-C28-C29</f>
        <v>-3785</v>
      </c>
      <c r="D30" s="233">
        <v>0</v>
      </c>
      <c r="E30" s="226">
        <f>E11+E14+E18-E23-E27-E28-E29</f>
        <v>267</v>
      </c>
    </row>
    <row r="31" spans="1:5" ht="15" customHeight="1" x14ac:dyDescent="0.35">
      <c r="A31" s="221" t="s">
        <v>87</v>
      </c>
      <c r="B31" s="512" t="s">
        <v>463</v>
      </c>
      <c r="C31" s="631">
        <v>0</v>
      </c>
      <c r="D31" s="232">
        <v>0</v>
      </c>
      <c r="E31" s="223">
        <v>0</v>
      </c>
    </row>
    <row r="32" spans="1:5" ht="23" x14ac:dyDescent="0.35">
      <c r="A32" s="221" t="s">
        <v>166</v>
      </c>
      <c r="B32" s="512" t="s">
        <v>464</v>
      </c>
      <c r="C32" s="631">
        <v>0</v>
      </c>
      <c r="D32" s="232">
        <v>0</v>
      </c>
      <c r="E32" s="223">
        <v>2</v>
      </c>
    </row>
    <row r="33" spans="1:5" ht="15" customHeight="1" x14ac:dyDescent="0.35">
      <c r="A33" s="221" t="s">
        <v>167</v>
      </c>
      <c r="B33" s="512" t="s">
        <v>465</v>
      </c>
      <c r="C33" s="631">
        <v>2</v>
      </c>
      <c r="D33" s="232">
        <v>0</v>
      </c>
      <c r="E33" s="223">
        <v>0</v>
      </c>
    </row>
    <row r="34" spans="1:5" ht="15" customHeight="1" x14ac:dyDescent="0.35">
      <c r="A34" s="221" t="s">
        <v>153</v>
      </c>
      <c r="B34" s="512" t="s">
        <v>467</v>
      </c>
      <c r="C34" s="631">
        <v>0</v>
      </c>
      <c r="D34" s="232">
        <v>0</v>
      </c>
      <c r="E34" s="223">
        <v>0</v>
      </c>
    </row>
    <row r="35" spans="1:5" ht="23" x14ac:dyDescent="0.35">
      <c r="A35" s="609" t="s">
        <v>168</v>
      </c>
      <c r="B35" s="610" t="s">
        <v>466</v>
      </c>
      <c r="C35" s="636">
        <f>SUM(C31:C34)</f>
        <v>2</v>
      </c>
      <c r="D35" s="245">
        <v>0</v>
      </c>
      <c r="E35" s="618">
        <f>SUM(E31:E34)</f>
        <v>2</v>
      </c>
    </row>
    <row r="36" spans="1:5" ht="15" customHeight="1" x14ac:dyDescent="0.35">
      <c r="A36" s="221" t="s">
        <v>88</v>
      </c>
      <c r="B36" s="512" t="s">
        <v>468</v>
      </c>
      <c r="C36" s="631">
        <v>0</v>
      </c>
      <c r="D36" s="232">
        <v>0</v>
      </c>
      <c r="E36" s="223">
        <v>0</v>
      </c>
    </row>
    <row r="37" spans="1:5" ht="15" customHeight="1" x14ac:dyDescent="0.35">
      <c r="A37" s="221" t="s">
        <v>154</v>
      </c>
      <c r="B37" s="512" t="s">
        <v>469</v>
      </c>
      <c r="C37" s="631">
        <v>0</v>
      </c>
      <c r="D37" s="232">
        <v>0</v>
      </c>
      <c r="E37" s="223">
        <v>0</v>
      </c>
    </row>
    <row r="38" spans="1:5" ht="15" customHeight="1" x14ac:dyDescent="0.35">
      <c r="A38" s="221" t="s">
        <v>169</v>
      </c>
      <c r="B38" s="512" t="s">
        <v>470</v>
      </c>
      <c r="C38" s="631">
        <v>0</v>
      </c>
      <c r="D38" s="232">
        <v>0</v>
      </c>
      <c r="E38" s="223">
        <v>0</v>
      </c>
    </row>
    <row r="39" spans="1:5" ht="15" customHeight="1" x14ac:dyDescent="0.35">
      <c r="A39" s="221" t="s">
        <v>155</v>
      </c>
      <c r="B39" s="512" t="s">
        <v>471</v>
      </c>
      <c r="C39" s="631">
        <v>0</v>
      </c>
      <c r="D39" s="232">
        <v>0</v>
      </c>
      <c r="E39" s="223">
        <v>0</v>
      </c>
    </row>
    <row r="40" spans="1:5" ht="15" customHeight="1" x14ac:dyDescent="0.35">
      <c r="A40" s="224" t="s">
        <v>89</v>
      </c>
      <c r="B40" s="513" t="s">
        <v>472</v>
      </c>
      <c r="C40" s="269">
        <v>0</v>
      </c>
      <c r="D40" s="233">
        <v>0</v>
      </c>
      <c r="E40" s="226">
        <v>0</v>
      </c>
    </row>
    <row r="41" spans="1:5" ht="18" customHeight="1" thickBot="1" x14ac:dyDescent="0.4">
      <c r="A41" s="227" t="s">
        <v>90</v>
      </c>
      <c r="B41" s="514" t="s">
        <v>473</v>
      </c>
      <c r="C41" s="634">
        <f>C35+C40</f>
        <v>2</v>
      </c>
      <c r="D41" s="234">
        <v>0</v>
      </c>
      <c r="E41" s="229">
        <f>E35+E40</f>
        <v>2</v>
      </c>
    </row>
    <row r="42" spans="1:5" ht="7.5" customHeight="1" thickTop="1" x14ac:dyDescent="0.35">
      <c r="A42" s="217"/>
      <c r="B42" s="213"/>
      <c r="C42" s="214"/>
      <c r="D42" s="214"/>
      <c r="E42" s="214"/>
    </row>
    <row r="43" spans="1:5" ht="15" customHeight="1" x14ac:dyDescent="0.35">
      <c r="A43" s="217"/>
      <c r="B43" s="213"/>
      <c r="C43" s="214"/>
      <c r="D43" s="214"/>
      <c r="E43" s="5" t="s">
        <v>955</v>
      </c>
    </row>
    <row r="44" spans="1:5" ht="15" customHeight="1" x14ac:dyDescent="0.35">
      <c r="A44" s="217"/>
      <c r="B44" s="213"/>
      <c r="C44" s="214"/>
      <c r="D44" s="214"/>
      <c r="E44" s="253" t="str">
        <f>'1.d sz. melléklet'!F2</f>
        <v>a /2016. (V.  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214"/>
      <c r="D46" s="214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3.5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5" ht="18" customHeight="1" thickTop="1" x14ac:dyDescent="0.35">
      <c r="A49" s="224" t="s">
        <v>170</v>
      </c>
      <c r="B49" s="513" t="s">
        <v>474</v>
      </c>
      <c r="C49" s="637">
        <f>C30+C41</f>
        <v>-3783</v>
      </c>
      <c r="D49" s="233">
        <v>0</v>
      </c>
      <c r="E49" s="226">
        <f>E30+E41</f>
        <v>269</v>
      </c>
    </row>
    <row r="50" spans="1:5" ht="15" customHeight="1" x14ac:dyDescent="0.35">
      <c r="A50" s="221" t="s">
        <v>91</v>
      </c>
      <c r="B50" s="512" t="s">
        <v>475</v>
      </c>
      <c r="C50" s="631">
        <v>0</v>
      </c>
      <c r="D50" s="232">
        <v>0</v>
      </c>
      <c r="E50" s="223">
        <v>0</v>
      </c>
    </row>
    <row r="51" spans="1:5" ht="15" customHeight="1" x14ac:dyDescent="0.35">
      <c r="A51" s="221" t="s">
        <v>171</v>
      </c>
      <c r="B51" s="512" t="s">
        <v>476</v>
      </c>
      <c r="C51" s="631">
        <v>0</v>
      </c>
      <c r="D51" s="232">
        <v>0</v>
      </c>
      <c r="E51" s="223">
        <v>0</v>
      </c>
    </row>
    <row r="52" spans="1:5" ht="15" customHeight="1" x14ac:dyDescent="0.35">
      <c r="A52" s="224" t="s">
        <v>92</v>
      </c>
      <c r="B52" s="513" t="s">
        <v>477</v>
      </c>
      <c r="C52" s="269">
        <v>0</v>
      </c>
      <c r="D52" s="233">
        <v>0</v>
      </c>
      <c r="E52" s="226">
        <v>0</v>
      </c>
    </row>
    <row r="53" spans="1:5" ht="15" customHeight="1" x14ac:dyDescent="0.35">
      <c r="A53" s="224" t="s">
        <v>156</v>
      </c>
      <c r="B53" s="513" t="s">
        <v>478</v>
      </c>
      <c r="C53" s="269">
        <v>0</v>
      </c>
      <c r="D53" s="233">
        <v>0</v>
      </c>
      <c r="E53" s="226">
        <v>0</v>
      </c>
    </row>
    <row r="54" spans="1:5" ht="18" customHeight="1" x14ac:dyDescent="0.35">
      <c r="A54" s="224" t="s">
        <v>172</v>
      </c>
      <c r="B54" s="513" t="s">
        <v>479</v>
      </c>
      <c r="C54" s="269">
        <v>0</v>
      </c>
      <c r="D54" s="233">
        <v>0</v>
      </c>
      <c r="E54" s="226">
        <v>0</v>
      </c>
    </row>
    <row r="55" spans="1:5" ht="18" customHeight="1" thickBot="1" x14ac:dyDescent="0.4">
      <c r="A55" s="227" t="s">
        <v>173</v>
      </c>
      <c r="B55" s="514" t="s">
        <v>480</v>
      </c>
      <c r="C55" s="634">
        <f>C49+C54</f>
        <v>-3783</v>
      </c>
      <c r="D55" s="234">
        <v>0</v>
      </c>
      <c r="E55" s="229">
        <f>E49+E54</f>
        <v>269</v>
      </c>
    </row>
    <row r="56" spans="1:5" ht="13.5" thickTop="1" x14ac:dyDescent="0.3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7" orientation="portrait" horizontalDpi="300" verticalDpi="300" r:id="rId1"/>
  <headerFooter alignWithMargins="0"/>
  <rowBreaks count="1" manualBreakCount="1">
    <brk id="4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3" x14ac:dyDescent="0.35"/>
  <cols>
    <col min="1" max="1" width="5.69921875" style="9" customWidth="1"/>
    <col min="2" max="2" width="53" style="9" customWidth="1"/>
    <col min="3" max="3" width="15.69921875" style="9" customWidth="1"/>
    <col min="4" max="4" width="12.8984375" style="9" customWidth="1"/>
  </cols>
  <sheetData>
    <row r="1" spans="1:4" s="15" customFormat="1" ht="15" customHeight="1" x14ac:dyDescent="0.35">
      <c r="A1" s="14"/>
      <c r="B1" s="4"/>
      <c r="C1" s="4"/>
      <c r="D1" s="5" t="s">
        <v>495</v>
      </c>
    </row>
    <row r="2" spans="1:4" s="15" customFormat="1" ht="15" customHeight="1" x14ac:dyDescent="0.35">
      <c r="A2" s="14"/>
      <c r="B2" s="4"/>
      <c r="C2" s="4"/>
      <c r="D2" s="5" t="str">
        <f>'1.d sz. melléklet'!F2</f>
        <v>a /2016. (V.  .) önkormányzati rendelethez</v>
      </c>
    </row>
    <row r="3" spans="1:4" s="15" customFormat="1" ht="15" customHeight="1" x14ac:dyDescent="0.35">
      <c r="A3" s="14"/>
      <c r="B3" s="8"/>
      <c r="C3" s="8"/>
      <c r="D3" s="8"/>
    </row>
    <row r="4" spans="1:4" s="15" customFormat="1" ht="15" customHeight="1" x14ac:dyDescent="0.35">
      <c r="A4" s="853" t="s">
        <v>890</v>
      </c>
      <c r="B4" s="853"/>
      <c r="C4" s="853"/>
      <c r="D4" s="853"/>
    </row>
    <row r="5" spans="1:4" s="15" customFormat="1" ht="15" customHeight="1" x14ac:dyDescent="0.35">
      <c r="A5" s="16"/>
      <c r="B5" s="16"/>
      <c r="C5" s="16"/>
      <c r="D5" s="16"/>
    </row>
    <row r="6" spans="1:4" s="15" customFormat="1" ht="15" customHeight="1" thickBot="1" x14ac:dyDescent="0.4">
      <c r="A6" s="14"/>
      <c r="B6" s="10"/>
      <c r="C6" s="5" t="s">
        <v>179</v>
      </c>
    </row>
    <row r="7" spans="1:4" s="15" customFormat="1" ht="35" thickTop="1" x14ac:dyDescent="0.35">
      <c r="A7" s="31" t="s">
        <v>182</v>
      </c>
      <c r="B7" s="32" t="s">
        <v>157</v>
      </c>
      <c r="C7" s="33" t="s">
        <v>728</v>
      </c>
      <c r="D7" s="190"/>
    </row>
    <row r="8" spans="1:4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4" s="1" customFormat="1" ht="15" customHeight="1" thickTop="1" x14ac:dyDescent="0.35">
      <c r="A9" s="218" t="s">
        <v>72</v>
      </c>
      <c r="B9" s="219" t="s">
        <v>5</v>
      </c>
      <c r="C9" s="220">
        <v>1892</v>
      </c>
      <c r="D9" s="188"/>
    </row>
    <row r="10" spans="1:4" s="1" customFormat="1" ht="15" customHeight="1" x14ac:dyDescent="0.35">
      <c r="A10" s="221" t="s">
        <v>73</v>
      </c>
      <c r="B10" s="222" t="s">
        <v>6</v>
      </c>
      <c r="C10" s="223">
        <v>19136</v>
      </c>
      <c r="D10" s="188"/>
    </row>
    <row r="11" spans="1:4" s="1" customFormat="1" ht="15" customHeight="1" x14ac:dyDescent="0.35">
      <c r="A11" s="224" t="s">
        <v>74</v>
      </c>
      <c r="B11" s="225" t="s">
        <v>7</v>
      </c>
      <c r="C11" s="226">
        <f>C9-C10</f>
        <v>-17244</v>
      </c>
      <c r="D11" s="188"/>
    </row>
    <row r="12" spans="1:4" s="1" customFormat="1" ht="15" customHeight="1" x14ac:dyDescent="0.35">
      <c r="A12" s="221" t="s">
        <v>75</v>
      </c>
      <c r="B12" s="222" t="s">
        <v>8</v>
      </c>
      <c r="C12" s="223">
        <v>17900</v>
      </c>
      <c r="D12" s="188"/>
    </row>
    <row r="13" spans="1:4" s="1" customFormat="1" ht="15" customHeight="1" x14ac:dyDescent="0.35">
      <c r="A13" s="221" t="s">
        <v>76</v>
      </c>
      <c r="B13" s="222" t="s">
        <v>9</v>
      </c>
      <c r="C13" s="223">
        <v>0</v>
      </c>
      <c r="D13" s="188"/>
    </row>
    <row r="14" spans="1:4" s="1" customFormat="1" ht="15" customHeight="1" x14ac:dyDescent="0.35">
      <c r="A14" s="224" t="s">
        <v>77</v>
      </c>
      <c r="B14" s="225" t="s">
        <v>10</v>
      </c>
      <c r="C14" s="226">
        <f>C12-C13</f>
        <v>17900</v>
      </c>
      <c r="D14" s="188"/>
    </row>
    <row r="15" spans="1:4" s="1" customFormat="1" ht="15" customHeight="1" x14ac:dyDescent="0.35">
      <c r="A15" s="224" t="s">
        <v>78</v>
      </c>
      <c r="B15" s="225" t="s">
        <v>11</v>
      </c>
      <c r="C15" s="226">
        <f>C11+C14</f>
        <v>656</v>
      </c>
      <c r="D15" s="188"/>
    </row>
    <row r="16" spans="1:4" s="1" customFormat="1" ht="15" customHeight="1" x14ac:dyDescent="0.35">
      <c r="A16" s="221" t="s">
        <v>79</v>
      </c>
      <c r="B16" s="222" t="s">
        <v>12</v>
      </c>
      <c r="C16" s="223">
        <v>0</v>
      </c>
      <c r="D16" s="188"/>
    </row>
    <row r="17" spans="1:4" s="1" customFormat="1" ht="15" customHeight="1" x14ac:dyDescent="0.35">
      <c r="A17" s="221" t="s">
        <v>80</v>
      </c>
      <c r="B17" s="222" t="s">
        <v>13</v>
      </c>
      <c r="C17" s="223">
        <v>0</v>
      </c>
      <c r="D17" s="188"/>
    </row>
    <row r="18" spans="1:4" s="1" customFormat="1" ht="15" customHeight="1" x14ac:dyDescent="0.35">
      <c r="A18" s="224" t="s">
        <v>81</v>
      </c>
      <c r="B18" s="225" t="s">
        <v>14</v>
      </c>
      <c r="C18" s="226">
        <v>0</v>
      </c>
      <c r="D18" s="188"/>
    </row>
    <row r="19" spans="1:4" s="1" customFormat="1" ht="15" customHeight="1" x14ac:dyDescent="0.35">
      <c r="A19" s="221" t="s">
        <v>159</v>
      </c>
      <c r="B19" s="222" t="s">
        <v>15</v>
      </c>
      <c r="C19" s="223">
        <v>0</v>
      </c>
      <c r="D19" s="188"/>
    </row>
    <row r="20" spans="1:4" s="1" customFormat="1" ht="15" customHeight="1" x14ac:dyDescent="0.35">
      <c r="A20" s="221" t="s">
        <v>82</v>
      </c>
      <c r="B20" s="222" t="s">
        <v>16</v>
      </c>
      <c r="C20" s="223">
        <v>0</v>
      </c>
      <c r="D20" s="188"/>
    </row>
    <row r="21" spans="1:4" s="1" customFormat="1" ht="15" customHeight="1" x14ac:dyDescent="0.35">
      <c r="A21" s="224" t="s">
        <v>160</v>
      </c>
      <c r="B21" s="225" t="s">
        <v>17</v>
      </c>
      <c r="C21" s="226">
        <v>0</v>
      </c>
      <c r="D21" s="188"/>
    </row>
    <row r="22" spans="1:4" s="1" customFormat="1" ht="15" customHeight="1" x14ac:dyDescent="0.35">
      <c r="A22" s="224" t="s">
        <v>161</v>
      </c>
      <c r="B22" s="225" t="s">
        <v>18</v>
      </c>
      <c r="C22" s="226">
        <v>0</v>
      </c>
      <c r="D22" s="188"/>
    </row>
    <row r="23" spans="1:4" s="1" customFormat="1" ht="15" customHeight="1" x14ac:dyDescent="0.35">
      <c r="A23" s="224" t="s">
        <v>162</v>
      </c>
      <c r="B23" s="225" t="s">
        <v>19</v>
      </c>
      <c r="C23" s="226">
        <f>C15+C18+C21+C22</f>
        <v>656</v>
      </c>
      <c r="D23" s="188"/>
    </row>
    <row r="24" spans="1:4" s="1" customFormat="1" ht="15" customHeight="1" x14ac:dyDescent="0.35">
      <c r="A24" s="224" t="s">
        <v>83</v>
      </c>
      <c r="B24" s="225" t="s">
        <v>20</v>
      </c>
      <c r="C24" s="226">
        <v>0</v>
      </c>
      <c r="D24" s="8"/>
    </row>
    <row r="25" spans="1:4" ht="15" customHeight="1" x14ac:dyDescent="0.35">
      <c r="A25" s="224" t="s">
        <v>163</v>
      </c>
      <c r="B25" s="225" t="s">
        <v>21</v>
      </c>
      <c r="C25" s="226">
        <f>C15-C24</f>
        <v>656</v>
      </c>
    </row>
    <row r="26" spans="1:4" ht="15" customHeight="1" x14ac:dyDescent="0.35">
      <c r="A26" s="224" t="s">
        <v>164</v>
      </c>
      <c r="B26" s="225" t="s">
        <v>23</v>
      </c>
      <c r="C26" s="226">
        <v>0</v>
      </c>
    </row>
    <row r="27" spans="1:4" ht="15" customHeight="1" thickBot="1" x14ac:dyDescent="0.4">
      <c r="A27" s="227" t="s">
        <v>71</v>
      </c>
      <c r="B27" s="228" t="s">
        <v>22</v>
      </c>
      <c r="C27" s="229">
        <v>0</v>
      </c>
    </row>
    <row r="28" spans="1:4" ht="13.5" thickTop="1" x14ac:dyDescent="0.3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9.69921875" style="9" customWidth="1"/>
  </cols>
  <sheetData>
    <row r="1" spans="1:6" s="1" customFormat="1" ht="15" customHeight="1" x14ac:dyDescent="0.35">
      <c r="A1" s="14"/>
      <c r="B1" s="14"/>
      <c r="C1" s="4"/>
      <c r="D1" s="4"/>
      <c r="E1" s="4"/>
      <c r="F1" s="5" t="s">
        <v>496</v>
      </c>
    </row>
    <row r="2" spans="1:6" s="1" customFormat="1" ht="15" customHeight="1" x14ac:dyDescent="0.35">
      <c r="A2" s="14"/>
      <c r="B2" s="14"/>
      <c r="C2" s="4"/>
      <c r="D2" s="4"/>
      <c r="E2" s="4"/>
      <c r="F2" s="5" t="str">
        <f>'1.d sz. melléklet'!F2</f>
        <v>a /2016. (V.  .) önkormányzati rendelethez</v>
      </c>
    </row>
    <row r="3" spans="1:6" s="1" customFormat="1" ht="15" customHeight="1" x14ac:dyDescent="0.35">
      <c r="A3" s="14"/>
      <c r="B3" s="14"/>
      <c r="C3" s="8"/>
      <c r="D3" s="8"/>
      <c r="E3" s="8"/>
      <c r="F3" s="8"/>
    </row>
    <row r="4" spans="1:6" s="1" customFormat="1" ht="15" customHeight="1" x14ac:dyDescent="0.35">
      <c r="A4" s="853" t="s">
        <v>865</v>
      </c>
      <c r="B4" s="853"/>
      <c r="C4" s="853"/>
      <c r="D4" s="853"/>
      <c r="E4" s="853"/>
      <c r="F4" s="853"/>
    </row>
    <row r="5" spans="1:6" s="1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5" customHeight="1" thickBot="1" x14ac:dyDescent="0.4">
      <c r="A7" s="48" t="s">
        <v>665</v>
      </c>
      <c r="B7" s="49" t="s">
        <v>690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6" s="1" customFormat="1" ht="15" customHeight="1" thickTop="1" x14ac:dyDescent="0.35">
      <c r="A8" s="755" t="s">
        <v>72</v>
      </c>
      <c r="B8" s="23" t="s">
        <v>0</v>
      </c>
      <c r="C8" s="24">
        <v>1000</v>
      </c>
      <c r="D8" s="24">
        <v>1214</v>
      </c>
      <c r="E8" s="24">
        <v>1214</v>
      </c>
      <c r="F8" s="54">
        <f t="shared" ref="F8:F16" si="0">E8/D8</f>
        <v>1</v>
      </c>
    </row>
    <row r="9" spans="1:6" s="1" customFormat="1" ht="15" customHeight="1" x14ac:dyDescent="0.35">
      <c r="A9" s="216" t="s">
        <v>73</v>
      </c>
      <c r="B9" s="23" t="s">
        <v>1</v>
      </c>
      <c r="C9" s="24">
        <v>1000</v>
      </c>
      <c r="D9" s="24">
        <v>676</v>
      </c>
      <c r="E9" s="24">
        <v>676</v>
      </c>
      <c r="F9" s="55">
        <f t="shared" si="0"/>
        <v>1</v>
      </c>
    </row>
    <row r="10" spans="1:6" s="1" customFormat="1" ht="15" customHeight="1" x14ac:dyDescent="0.35">
      <c r="A10" s="755" t="s">
        <v>74</v>
      </c>
      <c r="B10" s="23" t="s">
        <v>2</v>
      </c>
      <c r="C10" s="24">
        <v>2</v>
      </c>
      <c r="D10" s="24">
        <v>2</v>
      </c>
      <c r="E10" s="24">
        <v>2</v>
      </c>
      <c r="F10" s="54">
        <f t="shared" si="0"/>
        <v>1</v>
      </c>
    </row>
    <row r="11" spans="1:6" s="1" customFormat="1" ht="18" customHeight="1" x14ac:dyDescent="0.35">
      <c r="A11" s="756" t="s">
        <v>75</v>
      </c>
      <c r="B11" s="35" t="s">
        <v>866</v>
      </c>
      <c r="C11" s="36">
        <f>SUM(C8:C10)</f>
        <v>2002</v>
      </c>
      <c r="D11" s="36">
        <f>SUM(D8:D10)</f>
        <v>1892</v>
      </c>
      <c r="E11" s="36">
        <f>SUM(E8:E10)</f>
        <v>1892</v>
      </c>
      <c r="F11" s="215">
        <f t="shared" si="0"/>
        <v>1</v>
      </c>
    </row>
    <row r="12" spans="1:6" s="1" customFormat="1" ht="18" customHeight="1" x14ac:dyDescent="0.35">
      <c r="A12" s="757" t="s">
        <v>76</v>
      </c>
      <c r="B12" s="57" t="s">
        <v>867</v>
      </c>
      <c r="C12" s="58">
        <f>C11</f>
        <v>2002</v>
      </c>
      <c r="D12" s="58">
        <f>D11</f>
        <v>1892</v>
      </c>
      <c r="E12" s="58">
        <f>E11</f>
        <v>1892</v>
      </c>
      <c r="F12" s="59">
        <f t="shared" si="0"/>
        <v>1</v>
      </c>
    </row>
    <row r="13" spans="1:6" s="1" customFormat="1" ht="23" x14ac:dyDescent="0.35">
      <c r="A13" s="216" t="s">
        <v>77</v>
      </c>
      <c r="B13" s="199" t="s">
        <v>3</v>
      </c>
      <c r="C13" s="24">
        <v>880</v>
      </c>
      <c r="D13" s="24">
        <v>880</v>
      </c>
      <c r="E13" s="24">
        <v>880</v>
      </c>
      <c r="F13" s="54">
        <f t="shared" si="0"/>
        <v>1</v>
      </c>
    </row>
    <row r="14" spans="1:6" s="1" customFormat="1" ht="15" customHeight="1" x14ac:dyDescent="0.35">
      <c r="A14" s="216" t="s">
        <v>78</v>
      </c>
      <c r="B14" s="211" t="s">
        <v>4</v>
      </c>
      <c r="C14" s="24">
        <v>16988</v>
      </c>
      <c r="D14" s="24">
        <v>17020</v>
      </c>
      <c r="E14" s="24">
        <v>17020</v>
      </c>
      <c r="F14" s="54">
        <f t="shared" si="0"/>
        <v>1</v>
      </c>
    </row>
    <row r="15" spans="1:6" s="1" customFormat="1" ht="18" customHeight="1" thickBot="1" x14ac:dyDescent="0.4">
      <c r="A15" s="562" t="s">
        <v>79</v>
      </c>
      <c r="B15" s="57" t="s">
        <v>868</v>
      </c>
      <c r="C15" s="58">
        <f>SUM(C13:C14)</f>
        <v>17868</v>
      </c>
      <c r="D15" s="58">
        <f>SUM(D13:D14)</f>
        <v>17900</v>
      </c>
      <c r="E15" s="58">
        <f>SUM(E13:E14)</f>
        <v>17900</v>
      </c>
      <c r="F15" s="59">
        <f t="shared" si="0"/>
        <v>1</v>
      </c>
    </row>
    <row r="16" spans="1:6" s="63" customFormat="1" ht="18" customHeight="1" thickTop="1" thickBot="1" x14ac:dyDescent="0.4">
      <c r="A16" s="758" t="s">
        <v>80</v>
      </c>
      <c r="B16" s="64" t="s">
        <v>869</v>
      </c>
      <c r="C16" s="65">
        <f>C12+C15</f>
        <v>19870</v>
      </c>
      <c r="D16" s="65">
        <f>D12+D15</f>
        <v>19792</v>
      </c>
      <c r="E16" s="65">
        <f>E12+E15</f>
        <v>19792</v>
      </c>
      <c r="F16" s="66">
        <f t="shared" si="0"/>
        <v>1</v>
      </c>
    </row>
    <row r="17" spans="1:6" s="1" customFormat="1" ht="20.149999999999999" customHeight="1" thickTop="1" x14ac:dyDescent="0.25">
      <c r="A17" s="18"/>
      <c r="B17" s="9"/>
      <c r="C17" s="9"/>
      <c r="D17" s="9"/>
      <c r="E17" s="9"/>
      <c r="F17" s="9"/>
    </row>
    <row r="18" spans="1:6" s="1" customFormat="1" ht="15" customHeight="1" x14ac:dyDescent="0.25">
      <c r="A18" s="18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35">
      <c r="A32" s="189"/>
      <c r="B32" s="189"/>
      <c r="C32" s="189"/>
      <c r="D32" s="189"/>
      <c r="E32" s="189"/>
      <c r="F32" s="189"/>
    </row>
    <row r="33" spans="1:6" x14ac:dyDescent="0.35">
      <c r="A33" s="189"/>
      <c r="B33" s="189"/>
      <c r="C33" s="189"/>
      <c r="D33" s="189"/>
      <c r="E33" s="189"/>
      <c r="F33" s="189"/>
    </row>
  </sheetData>
  <mergeCells count="1">
    <mergeCell ref="A4:F4"/>
  </mergeCells>
  <phoneticPr fontId="19" type="noConversion"/>
  <pageMargins left="0.75" right="0.75" top="1" bottom="1" header="0.5" footer="0.5"/>
  <pageSetup scale="97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6"/>
  <sheetViews>
    <sheetView zoomScaleNormal="100" workbookViewId="0"/>
  </sheetViews>
  <sheetFormatPr defaultRowHeight="13" x14ac:dyDescent="0.35"/>
  <cols>
    <col min="1" max="1" width="5.69921875" style="9" customWidth="1"/>
    <col min="2" max="2" width="41.69921875" style="9" customWidth="1"/>
    <col min="3" max="6" width="10.69921875" style="9" customWidth="1"/>
  </cols>
  <sheetData>
    <row r="1" spans="1:10" s="15" customFormat="1" ht="15" customHeight="1" x14ac:dyDescent="0.35">
      <c r="A1" s="14"/>
      <c r="B1" s="14"/>
      <c r="C1" s="4"/>
      <c r="D1" s="4"/>
      <c r="E1" s="4"/>
      <c r="F1" s="5" t="s">
        <v>497</v>
      </c>
    </row>
    <row r="2" spans="1:10" s="15" customFormat="1" ht="15" customHeight="1" x14ac:dyDescent="0.35">
      <c r="A2" s="14"/>
      <c r="B2" s="14"/>
      <c r="C2" s="4"/>
      <c r="D2" s="4"/>
      <c r="E2" s="4"/>
      <c r="F2" s="5" t="str">
        <f>'1.d sz. melléklet'!F2</f>
        <v>a /2016. (V.  .) önkormányzati rendelethez</v>
      </c>
    </row>
    <row r="3" spans="1:10" s="15" customFormat="1" ht="15" customHeight="1" x14ac:dyDescent="0.35">
      <c r="A3" s="14"/>
      <c r="B3" s="14"/>
      <c r="C3" s="8"/>
      <c r="D3" s="8"/>
      <c r="E3" s="8"/>
      <c r="F3" s="8"/>
    </row>
    <row r="4" spans="1:10" s="15" customFormat="1" ht="15" customHeight="1" x14ac:dyDescent="0.35">
      <c r="A4" s="853" t="s">
        <v>870</v>
      </c>
      <c r="B4" s="853"/>
      <c r="C4" s="853"/>
      <c r="D4" s="853"/>
      <c r="E4" s="853"/>
      <c r="F4" s="853"/>
    </row>
    <row r="5" spans="1:10" s="15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10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10" s="15" customFormat="1" ht="15" customHeight="1" thickBot="1" x14ac:dyDescent="0.4">
      <c r="A7" s="48" t="s">
        <v>665</v>
      </c>
      <c r="B7" s="49" t="s">
        <v>690</v>
      </c>
      <c r="C7" s="49" t="s">
        <v>667</v>
      </c>
      <c r="D7" s="49" t="s">
        <v>668</v>
      </c>
      <c r="E7" s="49" t="s">
        <v>669</v>
      </c>
      <c r="F7" s="50" t="s">
        <v>670</v>
      </c>
    </row>
    <row r="8" spans="1:10" s="15" customFormat="1" ht="15" customHeight="1" thickTop="1" x14ac:dyDescent="0.35">
      <c r="A8" s="194" t="s">
        <v>72</v>
      </c>
      <c r="B8" s="201" t="s">
        <v>682</v>
      </c>
      <c r="C8" s="95">
        <v>9361</v>
      </c>
      <c r="D8" s="95">
        <v>9333</v>
      </c>
      <c r="E8" s="95">
        <v>9333</v>
      </c>
      <c r="F8" s="202">
        <f t="shared" ref="F8:F21" si="0">E8/D8</f>
        <v>1</v>
      </c>
      <c r="J8" s="1"/>
    </row>
    <row r="9" spans="1:10" s="15" customFormat="1" ht="15" customHeight="1" x14ac:dyDescent="0.35">
      <c r="A9" s="761" t="s">
        <v>73</v>
      </c>
      <c r="B9" s="43" t="s">
        <v>683</v>
      </c>
      <c r="C9" s="44">
        <v>631</v>
      </c>
      <c r="D9" s="44">
        <v>645</v>
      </c>
      <c r="E9" s="44">
        <v>645</v>
      </c>
      <c r="F9" s="200">
        <f t="shared" si="0"/>
        <v>1</v>
      </c>
      <c r="J9" s="1"/>
    </row>
    <row r="10" spans="1:10" s="15" customFormat="1" ht="15" customHeight="1" x14ac:dyDescent="0.35">
      <c r="A10" s="762" t="s">
        <v>74</v>
      </c>
      <c r="B10" s="43" t="s">
        <v>684</v>
      </c>
      <c r="C10" s="44">
        <v>360</v>
      </c>
      <c r="D10" s="44">
        <v>343</v>
      </c>
      <c r="E10" s="44">
        <v>343</v>
      </c>
      <c r="F10" s="195">
        <f t="shared" si="0"/>
        <v>1</v>
      </c>
      <c r="J10" s="1"/>
    </row>
    <row r="11" spans="1:10" s="15" customFormat="1" ht="15" customHeight="1" x14ac:dyDescent="0.35">
      <c r="A11" s="762" t="s">
        <v>75</v>
      </c>
      <c r="B11" s="43" t="s">
        <v>741</v>
      </c>
      <c r="C11" s="44">
        <v>25</v>
      </c>
      <c r="D11" s="44">
        <v>49</v>
      </c>
      <c r="E11" s="44">
        <v>49</v>
      </c>
      <c r="F11" s="195">
        <f t="shared" si="0"/>
        <v>1</v>
      </c>
      <c r="J11" s="1"/>
    </row>
    <row r="12" spans="1:10" s="15" customFormat="1" ht="23" x14ac:dyDescent="0.35">
      <c r="A12" s="763" t="s">
        <v>76</v>
      </c>
      <c r="B12" s="23" t="s">
        <v>871</v>
      </c>
      <c r="C12" s="24">
        <f>SUM(C8:C11)</f>
        <v>10377</v>
      </c>
      <c r="D12" s="24">
        <f>SUM(D8:D11)</f>
        <v>10370</v>
      </c>
      <c r="E12" s="24">
        <f>SUM(E8:E11)</f>
        <v>10370</v>
      </c>
      <c r="F12" s="197">
        <f t="shared" si="0"/>
        <v>1</v>
      </c>
      <c r="J12" s="1"/>
    </row>
    <row r="13" spans="1:10" s="15" customFormat="1" ht="23" x14ac:dyDescent="0.35">
      <c r="A13" s="762" t="s">
        <v>77</v>
      </c>
      <c r="B13" s="43" t="s">
        <v>685</v>
      </c>
      <c r="C13" s="44">
        <v>234</v>
      </c>
      <c r="D13" s="44">
        <v>175</v>
      </c>
      <c r="E13" s="44">
        <v>175</v>
      </c>
      <c r="F13" s="195">
        <f t="shared" si="0"/>
        <v>1</v>
      </c>
      <c r="J13" s="1"/>
    </row>
    <row r="14" spans="1:10" s="15" customFormat="1" ht="15" customHeight="1" x14ac:dyDescent="0.35">
      <c r="A14" s="762" t="s">
        <v>78</v>
      </c>
      <c r="B14" s="43" t="s">
        <v>686</v>
      </c>
      <c r="C14" s="44">
        <v>11</v>
      </c>
      <c r="D14" s="44">
        <v>23</v>
      </c>
      <c r="E14" s="44">
        <v>23</v>
      </c>
      <c r="F14" s="195">
        <f t="shared" si="0"/>
        <v>1</v>
      </c>
      <c r="J14" s="1"/>
    </row>
    <row r="15" spans="1:10" s="15" customFormat="1" ht="15" customHeight="1" x14ac:dyDescent="0.35">
      <c r="A15" s="763" t="s">
        <v>79</v>
      </c>
      <c r="B15" s="23" t="s">
        <v>872</v>
      </c>
      <c r="C15" s="24">
        <f>SUM(C13:C14)</f>
        <v>245</v>
      </c>
      <c r="D15" s="24">
        <f>SUM(D13:D14)</f>
        <v>198</v>
      </c>
      <c r="E15" s="24">
        <f>SUM(E13:E14)</f>
        <v>198</v>
      </c>
      <c r="F15" s="197">
        <f t="shared" si="0"/>
        <v>1</v>
      </c>
      <c r="J15" s="1"/>
    </row>
    <row r="16" spans="1:10" s="15" customFormat="1" ht="15" customHeight="1" x14ac:dyDescent="0.35">
      <c r="A16" s="764" t="s">
        <v>80</v>
      </c>
      <c r="B16" s="35" t="s">
        <v>873</v>
      </c>
      <c r="C16" s="36">
        <f>C12+C15</f>
        <v>10622</v>
      </c>
      <c r="D16" s="36">
        <f>D12+D15</f>
        <v>10568</v>
      </c>
      <c r="E16" s="36">
        <f>E12+E15</f>
        <v>10568</v>
      </c>
      <c r="F16" s="203">
        <f t="shared" si="0"/>
        <v>1</v>
      </c>
      <c r="J16" s="1"/>
    </row>
    <row r="17" spans="1:10" s="15" customFormat="1" ht="23" x14ac:dyDescent="0.35">
      <c r="A17" s="764" t="s">
        <v>81</v>
      </c>
      <c r="B17" s="35" t="s">
        <v>874</v>
      </c>
      <c r="C17" s="36">
        <f>SUM(C18:C21)</f>
        <v>2868</v>
      </c>
      <c r="D17" s="36">
        <f>SUM(D18:D21)</f>
        <v>2845</v>
      </c>
      <c r="E17" s="36">
        <f>SUM(E18:E21)</f>
        <v>2845</v>
      </c>
      <c r="F17" s="203">
        <f t="shared" si="0"/>
        <v>1</v>
      </c>
      <c r="J17" s="1"/>
    </row>
    <row r="18" spans="1:10" s="15" customFormat="1" ht="15" customHeight="1" x14ac:dyDescent="0.35">
      <c r="A18" s="763" t="s">
        <v>159</v>
      </c>
      <c r="B18" s="23" t="s">
        <v>687</v>
      </c>
      <c r="C18" s="24">
        <v>2587</v>
      </c>
      <c r="D18" s="24">
        <v>2575</v>
      </c>
      <c r="E18" s="24">
        <v>2575</v>
      </c>
      <c r="F18" s="196">
        <f t="shared" si="0"/>
        <v>1</v>
      </c>
      <c r="J18" s="1"/>
    </row>
    <row r="19" spans="1:10" s="15" customFormat="1" ht="15" customHeight="1" x14ac:dyDescent="0.35">
      <c r="A19" s="763" t="s">
        <v>82</v>
      </c>
      <c r="B19" s="23" t="s">
        <v>688</v>
      </c>
      <c r="C19" s="24">
        <v>151</v>
      </c>
      <c r="D19" s="24">
        <v>147</v>
      </c>
      <c r="E19" s="24">
        <v>147</v>
      </c>
      <c r="F19" s="196">
        <f t="shared" si="0"/>
        <v>1</v>
      </c>
      <c r="J19" s="1"/>
    </row>
    <row r="20" spans="1:10" s="15" customFormat="1" ht="15" customHeight="1" x14ac:dyDescent="0.35">
      <c r="A20" s="763" t="s">
        <v>160</v>
      </c>
      <c r="B20" s="754" t="s">
        <v>875</v>
      </c>
      <c r="C20" s="24">
        <v>10</v>
      </c>
      <c r="D20" s="24">
        <v>0</v>
      </c>
      <c r="E20" s="24">
        <v>0</v>
      </c>
      <c r="F20" s="196"/>
      <c r="J20" s="1"/>
    </row>
    <row r="21" spans="1:10" s="1" customFormat="1" ht="15" customHeight="1" x14ac:dyDescent="0.35">
      <c r="A21" s="763" t="s">
        <v>161</v>
      </c>
      <c r="B21" s="23" t="s">
        <v>689</v>
      </c>
      <c r="C21" s="24">
        <v>120</v>
      </c>
      <c r="D21" s="24">
        <v>123</v>
      </c>
      <c r="E21" s="24">
        <v>123</v>
      </c>
      <c r="F21" s="196">
        <f t="shared" si="0"/>
        <v>1</v>
      </c>
    </row>
    <row r="22" spans="1:10" s="117" customFormat="1" ht="15" customHeight="1" x14ac:dyDescent="0.35">
      <c r="A22" s="762" t="s">
        <v>162</v>
      </c>
      <c r="B22" s="43" t="s">
        <v>731</v>
      </c>
      <c r="C22" s="44">
        <v>100</v>
      </c>
      <c r="D22" s="44">
        <v>100</v>
      </c>
      <c r="E22" s="44">
        <v>76</v>
      </c>
      <c r="F22" s="198">
        <f t="shared" ref="F22:F38" si="1">E22/D22</f>
        <v>0.76</v>
      </c>
      <c r="J22" s="208"/>
    </row>
    <row r="23" spans="1:10" s="117" customFormat="1" ht="15" customHeight="1" x14ac:dyDescent="0.35">
      <c r="A23" s="762" t="s">
        <v>83</v>
      </c>
      <c r="B23" s="43" t="s">
        <v>732</v>
      </c>
      <c r="C23" s="44">
        <v>850</v>
      </c>
      <c r="D23" s="44">
        <v>850</v>
      </c>
      <c r="E23" s="44">
        <v>572</v>
      </c>
      <c r="F23" s="195">
        <f t="shared" si="1"/>
        <v>0.67294117647058826</v>
      </c>
      <c r="J23" s="208"/>
    </row>
    <row r="24" spans="1:10" s="1" customFormat="1" ht="15" customHeight="1" x14ac:dyDescent="0.35">
      <c r="A24" s="763" t="s">
        <v>163</v>
      </c>
      <c r="B24" s="23" t="s">
        <v>876</v>
      </c>
      <c r="C24" s="24">
        <f>SUM(C22:C23)</f>
        <v>950</v>
      </c>
      <c r="D24" s="24">
        <f>SUM(D22:D23)</f>
        <v>950</v>
      </c>
      <c r="E24" s="24">
        <f>SUM(E22:E23)</f>
        <v>648</v>
      </c>
      <c r="F24" s="197">
        <f t="shared" si="1"/>
        <v>0.68210526315789477</v>
      </c>
      <c r="J24"/>
    </row>
    <row r="25" spans="1:10" s="1" customFormat="1" ht="15" customHeight="1" x14ac:dyDescent="0.35">
      <c r="A25" s="762" t="s">
        <v>164</v>
      </c>
      <c r="B25" s="43" t="s">
        <v>733</v>
      </c>
      <c r="C25" s="44">
        <v>45</v>
      </c>
      <c r="D25" s="44">
        <v>50</v>
      </c>
      <c r="E25" s="44">
        <v>44</v>
      </c>
      <c r="F25" s="195">
        <f t="shared" si="1"/>
        <v>0.88</v>
      </c>
      <c r="J25"/>
    </row>
    <row r="26" spans="1:10" s="117" customFormat="1" ht="15" customHeight="1" x14ac:dyDescent="0.35">
      <c r="A26" s="762" t="s">
        <v>71</v>
      </c>
      <c r="B26" s="43" t="s">
        <v>734</v>
      </c>
      <c r="C26" s="44">
        <v>115</v>
      </c>
      <c r="D26" s="44">
        <v>110</v>
      </c>
      <c r="E26" s="44">
        <v>96</v>
      </c>
      <c r="F26" s="195">
        <f t="shared" si="1"/>
        <v>0.87272727272727268</v>
      </c>
      <c r="J26" s="208"/>
    </row>
    <row r="27" spans="1:10" s="209" customFormat="1" ht="15" customHeight="1" x14ac:dyDescent="0.35">
      <c r="A27" s="763" t="s">
        <v>165</v>
      </c>
      <c r="B27" s="23" t="s">
        <v>877</v>
      </c>
      <c r="C27" s="24">
        <f>SUM(C25:C26)</f>
        <v>160</v>
      </c>
      <c r="D27" s="24">
        <f>SUM(D25:D26)</f>
        <v>160</v>
      </c>
      <c r="E27" s="24">
        <f>SUM(E25:E26)</f>
        <v>140</v>
      </c>
      <c r="F27" s="197">
        <f t="shared" si="1"/>
        <v>0.875</v>
      </c>
      <c r="J27" s="210"/>
    </row>
    <row r="28" spans="1:10" s="117" customFormat="1" ht="15" customHeight="1" x14ac:dyDescent="0.35">
      <c r="A28" s="762" t="s">
        <v>84</v>
      </c>
      <c r="B28" s="43" t="s">
        <v>735</v>
      </c>
      <c r="C28" s="44">
        <v>1700</v>
      </c>
      <c r="D28" s="44">
        <v>1634</v>
      </c>
      <c r="E28" s="44">
        <v>1634</v>
      </c>
      <c r="F28" s="195">
        <f t="shared" si="1"/>
        <v>1</v>
      </c>
      <c r="J28" s="208"/>
    </row>
    <row r="29" spans="1:10" s="117" customFormat="1" ht="15" customHeight="1" x14ac:dyDescent="0.35">
      <c r="A29" s="762" t="s">
        <v>85</v>
      </c>
      <c r="B29" s="43" t="s">
        <v>736</v>
      </c>
      <c r="C29" s="44">
        <v>1200</v>
      </c>
      <c r="D29" s="44">
        <v>1301</v>
      </c>
      <c r="E29" s="44">
        <v>1301</v>
      </c>
      <c r="F29" s="195">
        <f t="shared" si="1"/>
        <v>1</v>
      </c>
      <c r="J29" s="208"/>
    </row>
    <row r="30" spans="1:10" s="117" customFormat="1" ht="15" customHeight="1" x14ac:dyDescent="0.35">
      <c r="A30" s="762" t="s">
        <v>86</v>
      </c>
      <c r="B30" s="43" t="s">
        <v>737</v>
      </c>
      <c r="C30" s="44">
        <v>450</v>
      </c>
      <c r="D30" s="44">
        <v>450</v>
      </c>
      <c r="E30" s="44">
        <v>440</v>
      </c>
      <c r="F30" s="195">
        <f t="shared" si="1"/>
        <v>0.97777777777777775</v>
      </c>
      <c r="J30" s="208"/>
    </row>
    <row r="31" spans="1:10" s="117" customFormat="1" ht="15" customHeight="1" x14ac:dyDescent="0.35">
      <c r="A31" s="762" t="s">
        <v>87</v>
      </c>
      <c r="B31" s="43" t="s">
        <v>738</v>
      </c>
      <c r="C31" s="44">
        <v>900</v>
      </c>
      <c r="D31" s="44">
        <v>864</v>
      </c>
      <c r="E31" s="44">
        <v>836</v>
      </c>
      <c r="F31" s="195">
        <f t="shared" si="1"/>
        <v>0.96759259259259256</v>
      </c>
      <c r="J31" s="208"/>
    </row>
    <row r="32" spans="1:10" s="209" customFormat="1" ht="15" customHeight="1" x14ac:dyDescent="0.35">
      <c r="A32" s="765" t="s">
        <v>166</v>
      </c>
      <c r="B32" s="23" t="s">
        <v>878</v>
      </c>
      <c r="C32" s="24">
        <f>SUM(C28:C31)</f>
        <v>4250</v>
      </c>
      <c r="D32" s="24">
        <f t="shared" ref="D32:E32" si="2">SUM(D28:D31)</f>
        <v>4249</v>
      </c>
      <c r="E32" s="24">
        <f t="shared" si="2"/>
        <v>4211</v>
      </c>
      <c r="F32" s="197">
        <f>E32/D32</f>
        <v>0.99105671922805361</v>
      </c>
      <c r="J32" s="210"/>
    </row>
    <row r="33" spans="1:10" s="117" customFormat="1" ht="15" customHeight="1" x14ac:dyDescent="0.35">
      <c r="A33" s="762" t="s">
        <v>167</v>
      </c>
      <c r="B33" s="43" t="s">
        <v>739</v>
      </c>
      <c r="C33" s="44">
        <v>20</v>
      </c>
      <c r="D33" s="44">
        <v>20</v>
      </c>
      <c r="E33" s="44">
        <v>4</v>
      </c>
      <c r="F33" s="200">
        <f t="shared" si="1"/>
        <v>0.2</v>
      </c>
      <c r="J33" s="208"/>
    </row>
    <row r="34" spans="1:10" s="209" customFormat="1" ht="16.5" customHeight="1" x14ac:dyDescent="0.35">
      <c r="A34" s="763" t="s">
        <v>153</v>
      </c>
      <c r="B34" s="23" t="s">
        <v>879</v>
      </c>
      <c r="C34" s="24">
        <f>SUM(C33)</f>
        <v>20</v>
      </c>
      <c r="D34" s="24">
        <f>SUM(D33)</f>
        <v>20</v>
      </c>
      <c r="E34" s="24">
        <v>4</v>
      </c>
      <c r="F34" s="196">
        <f t="shared" si="1"/>
        <v>0.2</v>
      </c>
      <c r="J34" s="210"/>
    </row>
    <row r="35" spans="1:10" s="117" customFormat="1" ht="23" x14ac:dyDescent="0.35">
      <c r="A35" s="762" t="s">
        <v>168</v>
      </c>
      <c r="B35" s="43" t="s">
        <v>740</v>
      </c>
      <c r="C35" s="44">
        <v>1000</v>
      </c>
      <c r="D35" s="44">
        <v>1000</v>
      </c>
      <c r="E35" s="44">
        <v>720</v>
      </c>
      <c r="F35" s="200">
        <f t="shared" si="1"/>
        <v>0.72</v>
      </c>
      <c r="J35" s="208"/>
    </row>
    <row r="36" spans="1:10" s="209" customFormat="1" ht="23" x14ac:dyDescent="0.35">
      <c r="A36" s="766" t="s">
        <v>88</v>
      </c>
      <c r="B36" s="23" t="s">
        <v>880</v>
      </c>
      <c r="C36" s="24">
        <f>SUM(C35)</f>
        <v>1000</v>
      </c>
      <c r="D36" s="24">
        <f>SUM(D35)</f>
        <v>1000</v>
      </c>
      <c r="E36" s="24">
        <f>SUM(E35)</f>
        <v>720</v>
      </c>
      <c r="F36" s="196">
        <f t="shared" si="1"/>
        <v>0.72</v>
      </c>
      <c r="J36" s="210"/>
    </row>
    <row r="37" spans="1:10" s="1" customFormat="1" ht="15" customHeight="1" x14ac:dyDescent="0.35">
      <c r="A37" s="767" t="s">
        <v>154</v>
      </c>
      <c r="B37" s="204" t="s">
        <v>881</v>
      </c>
      <c r="C37" s="205">
        <f>C24+C27+C32+C34+C36</f>
        <v>6380</v>
      </c>
      <c r="D37" s="205">
        <f t="shared" ref="D37:E37" si="3">D24+D27+D32+D34+D36</f>
        <v>6379</v>
      </c>
      <c r="E37" s="205">
        <f t="shared" si="3"/>
        <v>5723</v>
      </c>
      <c r="F37" s="206">
        <f t="shared" si="1"/>
        <v>0.89716256466530808</v>
      </c>
      <c r="J37"/>
    </row>
    <row r="38" spans="1:10" s="1" customFormat="1" ht="18" customHeight="1" x14ac:dyDescent="0.35">
      <c r="A38" s="768" t="s">
        <v>169</v>
      </c>
      <c r="B38" s="123" t="s">
        <v>882</v>
      </c>
      <c r="C38" s="124">
        <f>C16+C17+C37</f>
        <v>19870</v>
      </c>
      <c r="D38" s="124">
        <f>D16+D17+D37</f>
        <v>19792</v>
      </c>
      <c r="E38" s="124">
        <f>E16+E17+E37</f>
        <v>19136</v>
      </c>
      <c r="F38" s="187">
        <f t="shared" si="1"/>
        <v>0.96685529506871459</v>
      </c>
      <c r="J38"/>
    </row>
    <row r="39" spans="1:10" s="1" customFormat="1" ht="18" customHeight="1" x14ac:dyDescent="0.35">
      <c r="A39" s="56">
        <v>32</v>
      </c>
      <c r="B39" s="57" t="s">
        <v>883</v>
      </c>
      <c r="C39" s="58">
        <f>C38</f>
        <v>19870</v>
      </c>
      <c r="D39" s="58">
        <f t="shared" ref="D39:E39" si="4">D38</f>
        <v>19792</v>
      </c>
      <c r="E39" s="58">
        <f t="shared" si="4"/>
        <v>19136</v>
      </c>
      <c r="F39" s="71">
        <f>E39/D39</f>
        <v>0.96685529506871459</v>
      </c>
      <c r="J39"/>
    </row>
    <row r="40" spans="1:10" ht="18" customHeight="1" thickBot="1" x14ac:dyDescent="0.4">
      <c r="A40" s="60">
        <v>33</v>
      </c>
      <c r="B40" s="61" t="s">
        <v>414</v>
      </c>
      <c r="C40" s="62">
        <v>0</v>
      </c>
      <c r="D40" s="62">
        <v>0</v>
      </c>
      <c r="E40" s="62">
        <v>0</v>
      </c>
      <c r="F40" s="72"/>
    </row>
    <row r="41" spans="1:10" ht="18" customHeight="1" thickTop="1" thickBot="1" x14ac:dyDescent="0.4">
      <c r="A41" s="78">
        <v>34</v>
      </c>
      <c r="B41" s="79" t="s">
        <v>184</v>
      </c>
      <c r="C41" s="80">
        <f>C39+C40</f>
        <v>19870</v>
      </c>
      <c r="D41" s="80">
        <f>D39+D40</f>
        <v>19792</v>
      </c>
      <c r="E41" s="80">
        <f>E39+E40</f>
        <v>19136</v>
      </c>
      <c r="F41" s="81">
        <f>E41/D41</f>
        <v>0.96685529506871459</v>
      </c>
    </row>
    <row r="42" spans="1:10" ht="15" customHeight="1" thickTop="1" x14ac:dyDescent="0.35">
      <c r="A42" s="45">
        <v>35</v>
      </c>
      <c r="B42" s="46" t="s">
        <v>62</v>
      </c>
      <c r="C42" s="47"/>
      <c r="D42" s="82"/>
      <c r="E42" s="47">
        <v>3</v>
      </c>
      <c r="F42" s="83"/>
    </row>
    <row r="43" spans="1:10" ht="15" customHeight="1" x14ac:dyDescent="0.35">
      <c r="A43" s="22">
        <v>36</v>
      </c>
      <c r="B43" s="23" t="s">
        <v>28</v>
      </c>
      <c r="C43" s="24"/>
      <c r="D43" s="74"/>
      <c r="E43" s="24">
        <v>3</v>
      </c>
      <c r="F43" s="75"/>
    </row>
    <row r="44" spans="1:10" ht="15" customHeight="1" x14ac:dyDescent="0.35">
      <c r="A44" s="22">
        <v>37</v>
      </c>
      <c r="B44" s="23" t="s">
        <v>29</v>
      </c>
      <c r="C44" s="24"/>
      <c r="D44" s="74"/>
      <c r="E44" s="24">
        <v>3</v>
      </c>
      <c r="F44" s="75"/>
    </row>
    <row r="45" spans="1:10" ht="15" customHeight="1" thickBot="1" x14ac:dyDescent="0.4">
      <c r="A45" s="26">
        <v>38</v>
      </c>
      <c r="B45" s="27" t="s">
        <v>63</v>
      </c>
      <c r="C45" s="28"/>
      <c r="D45" s="76"/>
      <c r="E45" s="28">
        <v>3</v>
      </c>
      <c r="F45" s="77"/>
    </row>
    <row r="46" spans="1:10" ht="13.5" thickTop="1" x14ac:dyDescent="0.3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/>
  </sheetViews>
  <sheetFormatPr defaultRowHeight="13" x14ac:dyDescent="0.35"/>
  <cols>
    <col min="1" max="1" width="5.69921875" style="9" customWidth="1"/>
    <col min="2" max="2" width="60.69921875" style="9" customWidth="1"/>
    <col min="3" max="3" width="15.69921875" style="9" customWidth="1"/>
    <col min="5" max="6" width="10" bestFit="1" customWidth="1"/>
  </cols>
  <sheetData>
    <row r="1" spans="1:3" s="1" customFormat="1" ht="15" customHeight="1" x14ac:dyDescent="0.35">
      <c r="A1" s="4"/>
      <c r="B1" s="4"/>
      <c r="C1" s="5" t="s">
        <v>498</v>
      </c>
    </row>
    <row r="2" spans="1:3" s="1" customFormat="1" ht="15" customHeight="1" x14ac:dyDescent="0.35">
      <c r="A2" s="4"/>
      <c r="B2" s="4"/>
      <c r="C2" s="5" t="str">
        <f>'1.d sz. melléklet'!F2</f>
        <v>a /2016. (V.  .) önkormányzati rendelethez</v>
      </c>
    </row>
    <row r="3" spans="1:3" s="1" customFormat="1" ht="15" customHeight="1" x14ac:dyDescent="0.35">
      <c r="A3" s="8"/>
      <c r="B3" s="8"/>
      <c r="C3" s="8"/>
    </row>
    <row r="4" spans="1:3" s="1" customFormat="1" ht="15" customHeight="1" x14ac:dyDescent="0.35">
      <c r="A4" s="853" t="s">
        <v>884</v>
      </c>
      <c r="B4" s="853"/>
      <c r="C4" s="853"/>
    </row>
    <row r="5" spans="1:3" s="1" customFormat="1" ht="15" customHeight="1" thickBot="1" x14ac:dyDescent="0.4">
      <c r="A5" s="10"/>
      <c r="B5" s="10"/>
      <c r="C5" s="5" t="s">
        <v>179</v>
      </c>
    </row>
    <row r="6" spans="1:3" s="1" customFormat="1" ht="23.5" thickTop="1" x14ac:dyDescent="0.35">
      <c r="A6" s="31" t="s">
        <v>182</v>
      </c>
      <c r="B6" s="32" t="s">
        <v>157</v>
      </c>
      <c r="C6" s="33" t="s">
        <v>52</v>
      </c>
    </row>
    <row r="7" spans="1:3" s="1" customFormat="1" ht="15" customHeight="1" thickBot="1" x14ac:dyDescent="0.4">
      <c r="A7" s="48" t="s">
        <v>665</v>
      </c>
      <c r="B7" s="49" t="s">
        <v>690</v>
      </c>
      <c r="C7" s="50" t="s">
        <v>667</v>
      </c>
    </row>
    <row r="8" spans="1:3" s="1" customFormat="1" ht="15" customHeight="1" thickTop="1" x14ac:dyDescent="0.35">
      <c r="A8" s="879" t="s">
        <v>53</v>
      </c>
      <c r="B8" s="880"/>
      <c r="C8" s="881"/>
    </row>
    <row r="9" spans="1:3" s="1" customFormat="1" ht="23" x14ac:dyDescent="0.35">
      <c r="A9" s="22" t="s">
        <v>72</v>
      </c>
      <c r="B9" s="23" t="s">
        <v>54</v>
      </c>
      <c r="C9" s="52">
        <v>936</v>
      </c>
    </row>
    <row r="10" spans="1:3" s="1" customFormat="1" ht="15" customHeight="1" x14ac:dyDescent="0.35">
      <c r="A10" s="22" t="s">
        <v>73</v>
      </c>
      <c r="B10" s="23" t="s">
        <v>55</v>
      </c>
      <c r="C10" s="52">
        <v>0</v>
      </c>
    </row>
    <row r="11" spans="1:3" s="1" customFormat="1" ht="15" customHeight="1" x14ac:dyDescent="0.35">
      <c r="A11" s="22" t="s">
        <v>74</v>
      </c>
      <c r="B11" s="23" t="s">
        <v>56</v>
      </c>
      <c r="C11" s="52">
        <v>48</v>
      </c>
    </row>
    <row r="12" spans="1:3" s="1" customFormat="1" ht="15" customHeight="1" x14ac:dyDescent="0.35">
      <c r="A12" s="22" t="s">
        <v>75</v>
      </c>
      <c r="B12" s="23" t="s">
        <v>57</v>
      </c>
      <c r="C12" s="52">
        <v>0</v>
      </c>
    </row>
    <row r="13" spans="1:3" s="1" customFormat="1" ht="15" customHeight="1" x14ac:dyDescent="0.35">
      <c r="A13" s="34" t="s">
        <v>76</v>
      </c>
      <c r="B13" s="35" t="s">
        <v>58</v>
      </c>
      <c r="C13" s="85">
        <f>SUM(C9:C12)</f>
        <v>984</v>
      </c>
    </row>
    <row r="14" spans="1:3" s="1" customFormat="1" ht="15" customHeight="1" x14ac:dyDescent="0.35">
      <c r="A14" s="34" t="s">
        <v>77</v>
      </c>
      <c r="B14" s="35" t="s">
        <v>889</v>
      </c>
      <c r="C14" s="85">
        <f>'29.sz. melléklet'!E16-'29.sz. melléklet'!E13</f>
        <v>18912</v>
      </c>
    </row>
    <row r="15" spans="1:3" s="1" customFormat="1" ht="15" customHeight="1" x14ac:dyDescent="0.35">
      <c r="A15" s="34" t="s">
        <v>78</v>
      </c>
      <c r="B15" s="35" t="s">
        <v>729</v>
      </c>
      <c r="C15" s="85">
        <f>0-'30.sz. melléklet'!E41</f>
        <v>-19136</v>
      </c>
    </row>
    <row r="16" spans="1:3" s="1" customFormat="1" ht="15" customHeight="1" x14ac:dyDescent="0.35">
      <c r="A16" s="753" t="s">
        <v>79</v>
      </c>
      <c r="B16" s="754" t="s">
        <v>886</v>
      </c>
      <c r="C16" s="52">
        <v>-229</v>
      </c>
    </row>
    <row r="17" spans="1:5" s="209" customFormat="1" ht="23" x14ac:dyDescent="0.35">
      <c r="A17" s="753" t="s">
        <v>80</v>
      </c>
      <c r="B17" s="754" t="s">
        <v>887</v>
      </c>
      <c r="C17" s="52">
        <v>209</v>
      </c>
    </row>
    <row r="18" spans="1:5" s="209" customFormat="1" ht="15" customHeight="1" x14ac:dyDescent="0.35">
      <c r="A18" s="753" t="s">
        <v>81</v>
      </c>
      <c r="B18" s="23" t="s">
        <v>888</v>
      </c>
      <c r="C18" s="52">
        <v>76</v>
      </c>
    </row>
    <row r="19" spans="1:5" s="1" customFormat="1" ht="15" customHeight="1" x14ac:dyDescent="0.35">
      <c r="A19" s="34">
        <v>11</v>
      </c>
      <c r="B19" s="35" t="s">
        <v>885</v>
      </c>
      <c r="C19" s="85">
        <f>SUM(C16:C18)</f>
        <v>56</v>
      </c>
      <c r="D19" s="51"/>
      <c r="E19" s="51"/>
    </row>
    <row r="20" spans="1:5" s="1" customFormat="1" ht="15" customHeight="1" x14ac:dyDescent="0.35">
      <c r="A20" s="882" t="s">
        <v>59</v>
      </c>
      <c r="B20" s="883"/>
      <c r="C20" s="884"/>
    </row>
    <row r="21" spans="1:5" s="1" customFormat="1" ht="23" x14ac:dyDescent="0.35">
      <c r="A21" s="22">
        <v>12</v>
      </c>
      <c r="B21" s="23" t="s">
        <v>54</v>
      </c>
      <c r="C21" s="52">
        <v>768</v>
      </c>
    </row>
    <row r="22" spans="1:5" s="1" customFormat="1" ht="15" customHeight="1" x14ac:dyDescent="0.35">
      <c r="A22" s="22">
        <v>13</v>
      </c>
      <c r="B22" s="23" t="s">
        <v>55</v>
      </c>
      <c r="C22" s="52">
        <v>0</v>
      </c>
    </row>
    <row r="23" spans="1:5" s="1" customFormat="1" ht="15" customHeight="1" x14ac:dyDescent="0.35">
      <c r="A23" s="22">
        <v>14</v>
      </c>
      <c r="B23" s="23" t="s">
        <v>56</v>
      </c>
      <c r="C23" s="52">
        <v>48</v>
      </c>
    </row>
    <row r="24" spans="1:5" s="1" customFormat="1" ht="15" customHeight="1" x14ac:dyDescent="0.35">
      <c r="A24" s="22">
        <v>15</v>
      </c>
      <c r="B24" s="23" t="s">
        <v>57</v>
      </c>
      <c r="C24" s="52">
        <v>0</v>
      </c>
    </row>
    <row r="25" spans="1:5" s="1" customFormat="1" ht="15" customHeight="1" thickBot="1" x14ac:dyDescent="0.4">
      <c r="A25" s="86">
        <v>16</v>
      </c>
      <c r="B25" s="87" t="s">
        <v>730</v>
      </c>
      <c r="C25" s="88">
        <f>SUM(C21:C24)</f>
        <v>816</v>
      </c>
    </row>
    <row r="26" spans="1:5" s="1" customFormat="1" ht="15" customHeight="1" thickTop="1" x14ac:dyDescent="0.35">
      <c r="A26" s="8"/>
      <c r="B26" s="8"/>
      <c r="C26" s="8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43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8.69921875" style="9" customWidth="1"/>
  </cols>
  <sheetData>
    <row r="1" spans="1:7" s="15" customFormat="1" ht="15" customHeight="1" x14ac:dyDescent="0.35">
      <c r="A1" s="14"/>
      <c r="B1" s="14"/>
      <c r="C1" s="4"/>
      <c r="D1" s="4"/>
      <c r="E1" s="4"/>
      <c r="F1" s="5" t="s">
        <v>604</v>
      </c>
      <c r="G1" s="14"/>
    </row>
    <row r="2" spans="1:7" s="15" customFormat="1" ht="15" customHeight="1" x14ac:dyDescent="0.35">
      <c r="A2" s="14"/>
      <c r="B2" s="14"/>
      <c r="C2" s="4"/>
      <c r="D2" s="4"/>
      <c r="E2" s="4"/>
      <c r="F2" s="5" t="str">
        <f>'1.a sz. mellélet'!E2</f>
        <v>a /2016. (V.  .) önkormányzati rendelethez</v>
      </c>
      <c r="G2" s="14"/>
    </row>
    <row r="3" spans="1:7" s="15" customFormat="1" ht="15" customHeight="1" x14ac:dyDescent="0.3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35">
      <c r="A4" s="854" t="s">
        <v>746</v>
      </c>
      <c r="B4" s="854"/>
      <c r="C4" s="854"/>
      <c r="D4" s="854"/>
      <c r="E4" s="854"/>
      <c r="F4" s="854"/>
      <c r="G4" s="14"/>
    </row>
    <row r="5" spans="1:7" s="15" customFormat="1" ht="15" customHeight="1" thickBot="1" x14ac:dyDescent="0.3">
      <c r="A5" s="404"/>
      <c r="B5" s="404"/>
      <c r="C5" s="404"/>
      <c r="D5" s="404"/>
      <c r="E5" s="404"/>
      <c r="F5" s="360" t="s">
        <v>179</v>
      </c>
      <c r="G5" s="14"/>
    </row>
    <row r="6" spans="1:7" s="15" customFormat="1" ht="35" thickTop="1" x14ac:dyDescent="0.35">
      <c r="A6" s="469" t="s">
        <v>595</v>
      </c>
      <c r="B6" s="470" t="s">
        <v>157</v>
      </c>
      <c r="C6" s="471" t="s">
        <v>796</v>
      </c>
      <c r="D6" s="472" t="s">
        <v>891</v>
      </c>
      <c r="E6" s="32" t="s">
        <v>178</v>
      </c>
      <c r="F6" s="33" t="s">
        <v>181</v>
      </c>
    </row>
    <row r="7" spans="1:7" s="15" customFormat="1" ht="15" customHeight="1" thickBot="1" x14ac:dyDescent="0.4">
      <c r="A7" s="473" t="s">
        <v>665</v>
      </c>
      <c r="B7" s="407" t="s">
        <v>690</v>
      </c>
      <c r="C7" s="408" t="s">
        <v>667</v>
      </c>
      <c r="D7" s="408" t="s">
        <v>668</v>
      </c>
      <c r="E7" s="408" t="s">
        <v>669</v>
      </c>
      <c r="F7" s="474" t="s">
        <v>670</v>
      </c>
    </row>
    <row r="8" spans="1:7" s="1" customFormat="1" ht="15" customHeight="1" thickTop="1" x14ac:dyDescent="0.35">
      <c r="A8" s="855" t="s">
        <v>115</v>
      </c>
      <c r="B8" s="856"/>
      <c r="C8" s="856"/>
      <c r="D8" s="856"/>
      <c r="E8" s="856"/>
      <c r="F8" s="857"/>
    </row>
    <row r="9" spans="1:7" s="1" customFormat="1" ht="15" customHeight="1" x14ac:dyDescent="0.35">
      <c r="A9" s="460" t="s">
        <v>72</v>
      </c>
      <c r="B9" s="409" t="s">
        <v>31</v>
      </c>
      <c r="C9" s="410">
        <f>'5.sz. melléklet'!C53+'29.sz. melléklet'!C11</f>
        <v>57194</v>
      </c>
      <c r="D9" s="410">
        <f>'5.sz. melléklet'!D53+'29.sz. melléklet'!D11</f>
        <v>70059</v>
      </c>
      <c r="E9" s="410">
        <f>'5.sz. melléklet'!E53+'29.sz. melléklet'!E11</f>
        <v>70060</v>
      </c>
      <c r="F9" s="586">
        <f>E9/D9</f>
        <v>1.0000142736836095</v>
      </c>
    </row>
    <row r="10" spans="1:7" s="1" customFormat="1" ht="15" customHeight="1" x14ac:dyDescent="0.35">
      <c r="A10" s="38" t="s">
        <v>73</v>
      </c>
      <c r="B10" s="411" t="s">
        <v>116</v>
      </c>
      <c r="C10" s="412">
        <f>SUM(C11:C13)</f>
        <v>77873</v>
      </c>
      <c r="D10" s="412">
        <f>SUM(D11:D13)</f>
        <v>77580</v>
      </c>
      <c r="E10" s="412">
        <f>SUM(E11:E13)</f>
        <v>88435</v>
      </c>
      <c r="F10" s="586">
        <f t="shared" ref="F10:F32" si="0">E10/D10</f>
        <v>1.1399200824954885</v>
      </c>
    </row>
    <row r="11" spans="1:7" s="1" customFormat="1" ht="15" customHeight="1" x14ac:dyDescent="0.35">
      <c r="A11" s="22" t="s">
        <v>74</v>
      </c>
      <c r="B11" s="433" t="s">
        <v>117</v>
      </c>
      <c r="C11" s="416">
        <f>'5.sz. melléklet'!C23</f>
        <v>48050</v>
      </c>
      <c r="D11" s="416">
        <f>'5.sz. melléklet'!D23</f>
        <v>48050</v>
      </c>
      <c r="E11" s="416">
        <f>'5.sz. melléklet'!E23</f>
        <v>53433</v>
      </c>
      <c r="F11" s="587">
        <f t="shared" si="0"/>
        <v>1.112029136316337</v>
      </c>
    </row>
    <row r="12" spans="1:7" s="1" customFormat="1" ht="15" customHeight="1" x14ac:dyDescent="0.35">
      <c r="A12" s="22" t="s">
        <v>75</v>
      </c>
      <c r="B12" s="433" t="s">
        <v>118</v>
      </c>
      <c r="C12" s="416">
        <f>'5.sz. melléklet'!C34</f>
        <v>29450</v>
      </c>
      <c r="D12" s="416">
        <f>'5.sz. melléklet'!D34</f>
        <v>29124</v>
      </c>
      <c r="E12" s="416">
        <f>'5.sz. melléklet'!E34</f>
        <v>34500</v>
      </c>
      <c r="F12" s="587">
        <f t="shared" si="0"/>
        <v>1.184590028842192</v>
      </c>
    </row>
    <row r="13" spans="1:7" s="1" customFormat="1" ht="15" customHeight="1" x14ac:dyDescent="0.35">
      <c r="A13" s="22" t="s">
        <v>76</v>
      </c>
      <c r="B13" s="433" t="s">
        <v>119</v>
      </c>
      <c r="C13" s="416">
        <f>'5.sz. melléklet'!C35</f>
        <v>373</v>
      </c>
      <c r="D13" s="416">
        <f>'5.sz. melléklet'!D35</f>
        <v>406</v>
      </c>
      <c r="E13" s="416">
        <f>'5.sz. melléklet'!E35</f>
        <v>502</v>
      </c>
      <c r="F13" s="587">
        <f t="shared" si="0"/>
        <v>1.2364532019704433</v>
      </c>
    </row>
    <row r="14" spans="1:7" s="1" customFormat="1" ht="15" customHeight="1" x14ac:dyDescent="0.35">
      <c r="A14" s="38" t="s">
        <v>77</v>
      </c>
      <c r="B14" s="413" t="s">
        <v>329</v>
      </c>
      <c r="C14" s="414">
        <f>SUM(C15:C16)</f>
        <v>59178</v>
      </c>
      <c r="D14" s="414">
        <f>SUM(D15:D16)</f>
        <v>90910</v>
      </c>
      <c r="E14" s="414">
        <f>SUM(E15:E16)</f>
        <v>90910</v>
      </c>
      <c r="F14" s="586">
        <f t="shared" si="0"/>
        <v>1</v>
      </c>
    </row>
    <row r="15" spans="1:7" s="1" customFormat="1" ht="15" customHeight="1" x14ac:dyDescent="0.35">
      <c r="A15" s="22" t="s">
        <v>78</v>
      </c>
      <c r="B15" s="415" t="s">
        <v>120</v>
      </c>
      <c r="C15" s="416">
        <f>'5.sz. melléklet'!C13</f>
        <v>59178</v>
      </c>
      <c r="D15" s="416">
        <f>'5.sz. melléklet'!D13</f>
        <v>72467</v>
      </c>
      <c r="E15" s="416">
        <f>'5.sz. melléklet'!E13</f>
        <v>72467</v>
      </c>
      <c r="F15" s="586">
        <f t="shared" si="0"/>
        <v>1</v>
      </c>
    </row>
    <row r="16" spans="1:7" s="8" customFormat="1" ht="15" customHeight="1" x14ac:dyDescent="0.35">
      <c r="A16" s="22" t="s">
        <v>79</v>
      </c>
      <c r="B16" s="415" t="s">
        <v>121</v>
      </c>
      <c r="C16" s="418">
        <f>'5.sz. melléklet'!C19</f>
        <v>0</v>
      </c>
      <c r="D16" s="418">
        <f>'5.sz. melléklet'!D19</f>
        <v>18443</v>
      </c>
      <c r="E16" s="418">
        <f>'5.sz. melléklet'!E19</f>
        <v>18443</v>
      </c>
      <c r="F16" s="586">
        <f t="shared" si="0"/>
        <v>1</v>
      </c>
    </row>
    <row r="17" spans="1:6" s="1" customFormat="1" ht="15" customHeight="1" x14ac:dyDescent="0.35">
      <c r="A17" s="38" t="s">
        <v>80</v>
      </c>
      <c r="B17" s="413" t="s">
        <v>122</v>
      </c>
      <c r="C17" s="410">
        <f>'5.sz. melléklet'!C56</f>
        <v>0</v>
      </c>
      <c r="D17" s="410">
        <f>'5.sz. melléklet'!D56</f>
        <v>2918</v>
      </c>
      <c r="E17" s="410">
        <f>'5.sz. melléklet'!E56</f>
        <v>2918</v>
      </c>
      <c r="F17" s="586">
        <f t="shared" si="0"/>
        <v>1</v>
      </c>
    </row>
    <row r="18" spans="1:6" s="1" customFormat="1" ht="15" customHeight="1" x14ac:dyDescent="0.35">
      <c r="A18" s="38" t="s">
        <v>81</v>
      </c>
      <c r="B18" s="413" t="s">
        <v>123</v>
      </c>
      <c r="C18" s="414">
        <f>SUM(C19:C20)</f>
        <v>27551</v>
      </c>
      <c r="D18" s="414">
        <f>SUM(D19:D20)</f>
        <v>29189</v>
      </c>
      <c r="E18" s="414">
        <f>SUM(E19:E20)</f>
        <v>29189</v>
      </c>
      <c r="F18" s="586">
        <f t="shared" si="0"/>
        <v>1</v>
      </c>
    </row>
    <row r="19" spans="1:6" s="1" customFormat="1" ht="23" x14ac:dyDescent="0.35">
      <c r="A19" s="22" t="s">
        <v>159</v>
      </c>
      <c r="B19" s="417" t="s">
        <v>967</v>
      </c>
      <c r="C19" s="416">
        <f>'5.sz. melléklet'!C14</f>
        <v>3288</v>
      </c>
      <c r="D19" s="416">
        <f>'5.sz. melléklet'!D14</f>
        <v>5548</v>
      </c>
      <c r="E19" s="416">
        <f>'5.sz. melléklet'!E14</f>
        <v>5548</v>
      </c>
      <c r="F19" s="586">
        <f t="shared" si="0"/>
        <v>1</v>
      </c>
    </row>
    <row r="20" spans="1:6" s="1" customFormat="1" ht="23" x14ac:dyDescent="0.35">
      <c r="A20" s="22" t="s">
        <v>82</v>
      </c>
      <c r="B20" s="417" t="s">
        <v>966</v>
      </c>
      <c r="C20" s="416">
        <f>'5.sz. melléklet'!C20</f>
        <v>24263</v>
      </c>
      <c r="D20" s="416">
        <f>'5.sz. melléklet'!D20</f>
        <v>23641</v>
      </c>
      <c r="E20" s="416">
        <f>'5.sz. melléklet'!E20</f>
        <v>23641</v>
      </c>
      <c r="F20" s="586">
        <f t="shared" si="0"/>
        <v>1</v>
      </c>
    </row>
    <row r="21" spans="1:6" s="1" customFormat="1" ht="15" customHeight="1" x14ac:dyDescent="0.35">
      <c r="A21" s="38" t="s">
        <v>160</v>
      </c>
      <c r="B21" s="413" t="s">
        <v>124</v>
      </c>
      <c r="C21" s="414">
        <f>SUM(C22:C23)</f>
        <v>312</v>
      </c>
      <c r="D21" s="414">
        <f>SUM(D22:D23)</f>
        <v>400</v>
      </c>
      <c r="E21" s="414">
        <f>SUM(E22:E23)</f>
        <v>400</v>
      </c>
      <c r="F21" s="586">
        <f t="shared" si="0"/>
        <v>1</v>
      </c>
    </row>
    <row r="22" spans="1:6" s="1" customFormat="1" ht="15" customHeight="1" x14ac:dyDescent="0.35">
      <c r="A22" s="22" t="s">
        <v>161</v>
      </c>
      <c r="B22" s="415" t="s">
        <v>125</v>
      </c>
      <c r="C22" s="418">
        <f>'5.sz. melléklet'!C59</f>
        <v>180</v>
      </c>
      <c r="D22" s="418">
        <f>'5.sz. melléklet'!D59</f>
        <v>53</v>
      </c>
      <c r="E22" s="418">
        <f>'5.sz. melléklet'!E59</f>
        <v>53</v>
      </c>
      <c r="F22" s="586">
        <f t="shared" si="0"/>
        <v>1</v>
      </c>
    </row>
    <row r="23" spans="1:6" s="1" customFormat="1" ht="15" customHeight="1" x14ac:dyDescent="0.35">
      <c r="A23" s="22" t="s">
        <v>162</v>
      </c>
      <c r="B23" s="415" t="s">
        <v>126</v>
      </c>
      <c r="C23" s="416">
        <f>'5.sz. melléklet'!C64</f>
        <v>132</v>
      </c>
      <c r="D23" s="416">
        <f>'5.sz. melléklet'!D64</f>
        <v>347</v>
      </c>
      <c r="E23" s="416">
        <f>'5.sz. melléklet'!E64</f>
        <v>347</v>
      </c>
      <c r="F23" s="586">
        <f t="shared" si="0"/>
        <v>1</v>
      </c>
    </row>
    <row r="24" spans="1:6" s="1" customFormat="1" ht="15" customHeight="1" x14ac:dyDescent="0.35">
      <c r="A24" s="38" t="s">
        <v>83</v>
      </c>
      <c r="B24" s="413" t="s">
        <v>127</v>
      </c>
      <c r="C24" s="414">
        <f>SUM(C25:C26)</f>
        <v>3836</v>
      </c>
      <c r="D24" s="414">
        <f>SUM(D25:D26)</f>
        <v>175</v>
      </c>
      <c r="E24" s="414">
        <f>SUM(E25:E26)</f>
        <v>175</v>
      </c>
      <c r="F24" s="586">
        <f t="shared" si="0"/>
        <v>1</v>
      </c>
    </row>
    <row r="25" spans="1:6" s="1" customFormat="1" ht="23" x14ac:dyDescent="0.35">
      <c r="A25" s="22" t="s">
        <v>163</v>
      </c>
      <c r="B25" s="461" t="s">
        <v>591</v>
      </c>
      <c r="C25" s="418">
        <f>'5.sz. melléklet'!C57</f>
        <v>175</v>
      </c>
      <c r="D25" s="418">
        <f>'5.sz. melléklet'!D57</f>
        <v>175</v>
      </c>
      <c r="E25" s="418">
        <f>'5.sz. melléklet'!E57</f>
        <v>175</v>
      </c>
      <c r="F25" s="587">
        <f t="shared" si="0"/>
        <v>1</v>
      </c>
    </row>
    <row r="26" spans="1:6" s="1" customFormat="1" ht="23" x14ac:dyDescent="0.35">
      <c r="A26" s="22" t="s">
        <v>164</v>
      </c>
      <c r="B26" s="461" t="s">
        <v>592</v>
      </c>
      <c r="C26" s="418">
        <f>'5.sz. melléklet'!C62</f>
        <v>3661</v>
      </c>
      <c r="D26" s="418">
        <f>'5.sz. melléklet'!D62</f>
        <v>0</v>
      </c>
      <c r="E26" s="418">
        <f>'5.sz. melléklet'!E62</f>
        <v>0</v>
      </c>
      <c r="F26" s="587"/>
    </row>
    <row r="27" spans="1:6" s="1" customFormat="1" ht="15" customHeight="1" x14ac:dyDescent="0.35">
      <c r="A27" s="34" t="s">
        <v>71</v>
      </c>
      <c r="B27" s="458" t="s">
        <v>128</v>
      </c>
      <c r="C27" s="459">
        <f>C9+C10+C14+C17+C18+C21+C24</f>
        <v>225944</v>
      </c>
      <c r="D27" s="459">
        <f>D9+D10+D14+D17+D18+D21+D24</f>
        <v>271231</v>
      </c>
      <c r="E27" s="459">
        <f>E9+E10+E14+E17+E18+E21+E24</f>
        <v>282087</v>
      </c>
      <c r="F27" s="588">
        <f t="shared" si="0"/>
        <v>1.0400249234047731</v>
      </c>
    </row>
    <row r="28" spans="1:6" s="1" customFormat="1" ht="15" customHeight="1" x14ac:dyDescent="0.35">
      <c r="A28" s="22" t="s">
        <v>165</v>
      </c>
      <c r="B28" s="439" t="s">
        <v>590</v>
      </c>
      <c r="C28" s="416">
        <f>'5.sz. melléklet'!C69+'29.sz. melléklet'!C13</f>
        <v>177732</v>
      </c>
      <c r="D28" s="416">
        <f>'5.sz. melléklet'!D69+'29.sz. melléklet'!D13</f>
        <v>177732</v>
      </c>
      <c r="E28" s="416">
        <f>'5.sz. melléklet'!E69+'29.sz. melléklet'!E13</f>
        <v>177732</v>
      </c>
      <c r="F28" s="587">
        <f t="shared" si="0"/>
        <v>1</v>
      </c>
    </row>
    <row r="29" spans="1:6" s="1" customFormat="1" ht="15" customHeight="1" x14ac:dyDescent="0.35">
      <c r="A29" s="22" t="s">
        <v>84</v>
      </c>
      <c r="B29" s="439" t="s">
        <v>130</v>
      </c>
      <c r="C29" s="416">
        <f>'5.sz. melléklet'!C70</f>
        <v>0</v>
      </c>
      <c r="D29" s="416">
        <f>'5.sz. melléklet'!D70</f>
        <v>2587</v>
      </c>
      <c r="E29" s="416">
        <f>'5.sz. melléklet'!E70</f>
        <v>2587</v>
      </c>
      <c r="F29" s="587">
        <f t="shared" si="0"/>
        <v>1</v>
      </c>
    </row>
    <row r="30" spans="1:6" s="1" customFormat="1" ht="15" customHeight="1" x14ac:dyDescent="0.35">
      <c r="A30" s="38" t="s">
        <v>85</v>
      </c>
      <c r="B30" s="479" t="s">
        <v>129</v>
      </c>
      <c r="C30" s="414">
        <f>SUM(C28:C29)</f>
        <v>177732</v>
      </c>
      <c r="D30" s="414">
        <f>SUM(D28:D29)</f>
        <v>180319</v>
      </c>
      <c r="E30" s="414">
        <f>SUM(E28:E29)</f>
        <v>180319</v>
      </c>
      <c r="F30" s="586">
        <f t="shared" si="0"/>
        <v>1</v>
      </c>
    </row>
    <row r="31" spans="1:6" s="1" customFormat="1" ht="15" customHeight="1" x14ac:dyDescent="0.35">
      <c r="A31" s="34" t="s">
        <v>86</v>
      </c>
      <c r="B31" s="480" t="s">
        <v>593</v>
      </c>
      <c r="C31" s="419">
        <f>C30</f>
        <v>177732</v>
      </c>
      <c r="D31" s="419">
        <f>D30</f>
        <v>180319</v>
      </c>
      <c r="E31" s="419">
        <f>E30</f>
        <v>180319</v>
      </c>
      <c r="F31" s="588">
        <f t="shared" si="0"/>
        <v>1</v>
      </c>
    </row>
    <row r="32" spans="1:6" s="1" customFormat="1" ht="18" customHeight="1" x14ac:dyDescent="0.35">
      <c r="A32" s="482" t="s">
        <v>87</v>
      </c>
      <c r="B32" s="481" t="s">
        <v>183</v>
      </c>
      <c r="C32" s="420">
        <f>C31+C27</f>
        <v>403676</v>
      </c>
      <c r="D32" s="420">
        <f>D31+D27</f>
        <v>451550</v>
      </c>
      <c r="E32" s="420">
        <f>E31+E27</f>
        <v>462406</v>
      </c>
      <c r="F32" s="589">
        <f t="shared" si="0"/>
        <v>1.0240416343705017</v>
      </c>
    </row>
    <row r="33" spans="1:6" s="1" customFormat="1" ht="7.5" customHeight="1" x14ac:dyDescent="0.35">
      <c r="A33" s="475"/>
      <c r="B33" s="421"/>
      <c r="C33" s="422"/>
      <c r="D33" s="422"/>
      <c r="E33" s="422"/>
      <c r="F33" s="476"/>
    </row>
    <row r="34" spans="1:6" s="1" customFormat="1" x14ac:dyDescent="0.35">
      <c r="A34" s="858" t="s">
        <v>131</v>
      </c>
      <c r="B34" s="859"/>
      <c r="C34" s="859"/>
      <c r="D34" s="859"/>
      <c r="E34" s="859"/>
      <c r="F34" s="860"/>
    </row>
    <row r="35" spans="1:6" s="1" customFormat="1" ht="15" customHeight="1" x14ac:dyDescent="0.35">
      <c r="A35" s="477">
        <v>23</v>
      </c>
      <c r="B35" s="409" t="s">
        <v>132</v>
      </c>
      <c r="C35" s="423">
        <f>'1.e. sz. melléklet'!I20-'1.e. sz. melléklet'!I16</f>
        <v>197888</v>
      </c>
      <c r="D35" s="423">
        <f>'1.e. sz. melléklet'!J20-'1.e. sz. melléklet'!J16</f>
        <v>214433</v>
      </c>
      <c r="E35" s="423">
        <f>'1.e. sz. melléklet'!K20-'1.e. sz. melléklet'!K16</f>
        <v>191874</v>
      </c>
      <c r="F35" s="590">
        <f>E35/D35</f>
        <v>0.89479697621168386</v>
      </c>
    </row>
    <row r="36" spans="1:6" s="1" customFormat="1" ht="15" customHeight="1" x14ac:dyDescent="0.35">
      <c r="A36" s="478">
        <v>24</v>
      </c>
      <c r="B36" s="413" t="s">
        <v>185</v>
      </c>
      <c r="C36" s="410">
        <f>'6.sz. melléklet'!C73+'6.sz. melléklet'!C76+'6.sz. melléklet'!C79</f>
        <v>117965</v>
      </c>
      <c r="D36" s="410">
        <f>'6.sz. melléklet'!D73+'6.sz. melléklet'!D76+'6.sz. melléklet'!D79</f>
        <v>130162</v>
      </c>
      <c r="E36" s="410">
        <f>'6.sz. melléklet'!E73+'6.sz. melléklet'!E76+'6.sz. melléklet'!E79</f>
        <v>49353</v>
      </c>
      <c r="F36" s="590">
        <f t="shared" ref="F36:F41" si="1">E36/D36</f>
        <v>0.37916596241606615</v>
      </c>
    </row>
    <row r="37" spans="1:6" s="1" customFormat="1" ht="15" customHeight="1" x14ac:dyDescent="0.35">
      <c r="A37" s="477">
        <v>25</v>
      </c>
      <c r="B37" s="413" t="s">
        <v>133</v>
      </c>
      <c r="C37" s="414">
        <f>SUM(C38:C38)</f>
        <v>85651</v>
      </c>
      <c r="D37" s="414">
        <f>SUM(D38:D38)</f>
        <v>104560</v>
      </c>
      <c r="E37" s="414">
        <f>SUM(E38:E38)</f>
        <v>0</v>
      </c>
      <c r="F37" s="590">
        <f t="shared" si="1"/>
        <v>0</v>
      </c>
    </row>
    <row r="38" spans="1:6" s="1" customFormat="1" ht="15" customHeight="1" x14ac:dyDescent="0.35">
      <c r="A38" s="483">
        <v>26</v>
      </c>
      <c r="B38" s="415" t="s">
        <v>134</v>
      </c>
      <c r="C38" s="484">
        <f>'6.sz. melléklet'!C65</f>
        <v>85651</v>
      </c>
      <c r="D38" s="484">
        <f>'6.sz. melléklet'!D65</f>
        <v>104560</v>
      </c>
      <c r="E38" s="484">
        <f>'1.e. sz. melléklet'!K17</f>
        <v>0</v>
      </c>
      <c r="F38" s="591">
        <f t="shared" si="1"/>
        <v>0</v>
      </c>
    </row>
    <row r="39" spans="1:6" s="1" customFormat="1" ht="15" customHeight="1" x14ac:dyDescent="0.35">
      <c r="A39" s="486">
        <v>27</v>
      </c>
      <c r="B39" s="487" t="s">
        <v>135</v>
      </c>
      <c r="C39" s="424">
        <f>C35+C36+C37</f>
        <v>401504</v>
      </c>
      <c r="D39" s="424">
        <f>D35+D36+D37</f>
        <v>449155</v>
      </c>
      <c r="E39" s="424">
        <f>E35+E36+E37</f>
        <v>241227</v>
      </c>
      <c r="F39" s="592">
        <f t="shared" si="1"/>
        <v>0.53706849528559186</v>
      </c>
    </row>
    <row r="40" spans="1:6" s="1" customFormat="1" ht="15" customHeight="1" x14ac:dyDescent="0.35">
      <c r="A40" s="478">
        <v>28</v>
      </c>
      <c r="B40" s="413" t="s">
        <v>136</v>
      </c>
      <c r="C40" s="457">
        <f>'6.sz. melléklet'!C81</f>
        <v>2172</v>
      </c>
      <c r="D40" s="457">
        <f>'6.sz. melléklet'!D81</f>
        <v>2395</v>
      </c>
      <c r="E40" s="457">
        <f>'6.sz. melléklet'!E81</f>
        <v>2395</v>
      </c>
      <c r="F40" s="592">
        <f t="shared" si="1"/>
        <v>1</v>
      </c>
    </row>
    <row r="41" spans="1:6" s="1" customFormat="1" ht="18" customHeight="1" thickBot="1" x14ac:dyDescent="0.4">
      <c r="A41" s="563">
        <v>29</v>
      </c>
      <c r="B41" s="485" t="s">
        <v>594</v>
      </c>
      <c r="C41" s="425">
        <f>C39+C40</f>
        <v>403676</v>
      </c>
      <c r="D41" s="425">
        <f>D39+D40</f>
        <v>451550</v>
      </c>
      <c r="E41" s="425">
        <f>E39+E40</f>
        <v>243622</v>
      </c>
      <c r="F41" s="593">
        <f t="shared" si="1"/>
        <v>0.53952386225224225</v>
      </c>
    </row>
    <row r="42" spans="1:6" s="1" customFormat="1" ht="13.5" thickTop="1" x14ac:dyDescent="0.25">
      <c r="A42" s="361"/>
      <c r="B42" s="361"/>
      <c r="C42" s="361"/>
      <c r="D42" s="361"/>
      <c r="E42" s="361"/>
      <c r="F42" s="361"/>
    </row>
    <row r="43" spans="1:6" s="1" customFormat="1" ht="15" customHeight="1" x14ac:dyDescent="0.25">
      <c r="A43" s="361"/>
      <c r="B43" s="361"/>
      <c r="C43" s="361"/>
      <c r="D43" s="361"/>
      <c r="E43" s="361"/>
      <c r="F43" s="361"/>
    </row>
  </sheetData>
  <mergeCells count="3">
    <mergeCell ref="A4:F4"/>
    <mergeCell ref="A8:F8"/>
    <mergeCell ref="A34:F34"/>
  </mergeCells>
  <phoneticPr fontId="19" type="noConversion"/>
  <pageMargins left="0.75" right="0.75" top="1" bottom="1" header="0.5" footer="0.5"/>
  <pageSetup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/>
  </sheetViews>
  <sheetFormatPr defaultColWidth="11.59765625" defaultRowHeight="12.5" x14ac:dyDescent="0.25"/>
  <cols>
    <col min="1" max="1" width="4.69921875" style="361" customWidth="1"/>
    <col min="2" max="2" width="30.69921875" style="361" customWidth="1"/>
    <col min="3" max="6" width="9.69921875" style="361" customWidth="1"/>
    <col min="7" max="7" width="4.69921875" style="361" customWidth="1"/>
    <col min="8" max="8" width="30.69921875" style="361" customWidth="1"/>
    <col min="9" max="9" width="10.69921875" style="361" customWidth="1"/>
    <col min="10" max="12" width="10.69921875" style="362" customWidth="1"/>
    <col min="13" max="250" width="9.09765625" style="362" customWidth="1"/>
    <col min="251" max="16384" width="11.59765625" style="362"/>
  </cols>
  <sheetData>
    <row r="1" spans="1:13" s="358" customFormat="1" ht="15" customHeight="1" x14ac:dyDescent="0.35">
      <c r="B1" s="382"/>
      <c r="C1" s="382"/>
      <c r="D1" s="382"/>
      <c r="E1" s="382"/>
      <c r="F1" s="382"/>
      <c r="G1" s="382"/>
      <c r="H1" s="382"/>
      <c r="L1" s="550" t="s">
        <v>600</v>
      </c>
    </row>
    <row r="2" spans="1:13" s="358" customFormat="1" ht="15" customHeight="1" x14ac:dyDescent="0.35">
      <c r="A2" s="382"/>
      <c r="B2" s="382"/>
      <c r="C2" s="382"/>
      <c r="D2" s="382"/>
      <c r="E2" s="382"/>
      <c r="F2" s="382"/>
      <c r="G2" s="382"/>
      <c r="H2" s="382"/>
      <c r="L2" s="550" t="str">
        <f>'1.d sz. melléklet'!F2</f>
        <v>a /2016. (V.  .) önkormányzati rendelethez</v>
      </c>
    </row>
    <row r="3" spans="1:13" s="358" customFormat="1" ht="15" customHeight="1" x14ac:dyDescent="0.35">
      <c r="A3" s="426"/>
      <c r="B3" s="357"/>
      <c r="C3" s="357"/>
      <c r="D3" s="357"/>
      <c r="E3" s="357"/>
      <c r="F3" s="357"/>
      <c r="G3" s="357"/>
      <c r="H3" s="357"/>
      <c r="I3" s="357"/>
    </row>
    <row r="4" spans="1:13" s="358" customFormat="1" ht="15" customHeight="1" x14ac:dyDescent="0.35">
      <c r="A4" s="854" t="s">
        <v>747</v>
      </c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</row>
    <row r="5" spans="1:13" s="358" customFormat="1" ht="15" customHeight="1" x14ac:dyDescent="0.35">
      <c r="A5" s="426"/>
      <c r="B5" s="357"/>
      <c r="C5" s="357"/>
      <c r="D5" s="357"/>
      <c r="E5" s="357"/>
      <c r="F5" s="357"/>
      <c r="G5" s="426"/>
      <c r="H5" s="426"/>
      <c r="I5" s="357"/>
    </row>
    <row r="6" spans="1:13" s="358" customFormat="1" ht="15" customHeight="1" thickBot="1" x14ac:dyDescent="0.4">
      <c r="A6" s="426"/>
      <c r="B6" s="357"/>
      <c r="C6" s="357"/>
      <c r="D6" s="357"/>
      <c r="E6" s="357"/>
      <c r="F6" s="357"/>
      <c r="G6" s="426"/>
      <c r="H6" s="427"/>
      <c r="L6" s="550" t="s">
        <v>179</v>
      </c>
    </row>
    <row r="7" spans="1:13" s="358" customFormat="1" ht="37.5" customHeight="1" thickTop="1" x14ac:dyDescent="0.35">
      <c r="A7" s="405" t="s">
        <v>595</v>
      </c>
      <c r="B7" s="428" t="s">
        <v>157</v>
      </c>
      <c r="C7" s="364" t="s">
        <v>796</v>
      </c>
      <c r="D7" s="366" t="s">
        <v>891</v>
      </c>
      <c r="E7" s="463" t="s">
        <v>178</v>
      </c>
      <c r="F7" s="464" t="s">
        <v>181</v>
      </c>
      <c r="G7" s="405" t="s">
        <v>114</v>
      </c>
      <c r="H7" s="428" t="s">
        <v>157</v>
      </c>
      <c r="I7" s="364" t="s">
        <v>796</v>
      </c>
      <c r="J7" s="366" t="s">
        <v>891</v>
      </c>
      <c r="K7" s="463" t="s">
        <v>178</v>
      </c>
      <c r="L7" s="465" t="s">
        <v>181</v>
      </c>
    </row>
    <row r="8" spans="1:13" s="358" customFormat="1" ht="16.5" customHeight="1" thickBot="1" x14ac:dyDescent="0.4">
      <c r="A8" s="406" t="s">
        <v>665</v>
      </c>
      <c r="B8" s="429" t="s">
        <v>666</v>
      </c>
      <c r="C8" s="378" t="s">
        <v>667</v>
      </c>
      <c r="D8" s="371" t="s">
        <v>668</v>
      </c>
      <c r="E8" s="372" t="s">
        <v>669</v>
      </c>
      <c r="F8" s="397" t="s">
        <v>670</v>
      </c>
      <c r="G8" s="406" t="s">
        <v>671</v>
      </c>
      <c r="H8" s="429" t="s">
        <v>672</v>
      </c>
      <c r="I8" s="378" t="s">
        <v>673</v>
      </c>
      <c r="J8" s="371" t="s">
        <v>674</v>
      </c>
      <c r="K8" s="372" t="s">
        <v>675</v>
      </c>
      <c r="L8" s="373" t="s">
        <v>676</v>
      </c>
    </row>
    <row r="9" spans="1:13" s="358" customFormat="1" ht="15" customHeight="1" thickTop="1" x14ac:dyDescent="0.35">
      <c r="A9" s="466" t="s">
        <v>72</v>
      </c>
      <c r="B9" s="430" t="s">
        <v>31</v>
      </c>
      <c r="C9" s="431">
        <f>'5.sz. melléklet'!C53+'29.sz. melléklet'!C11</f>
        <v>57194</v>
      </c>
      <c r="D9" s="431">
        <f>'5.sz. melléklet'!D53+'29.sz. melléklet'!D11</f>
        <v>70059</v>
      </c>
      <c r="E9" s="431">
        <f>'5.sz. melléklet'!E53+'29.sz. melléklet'!E11</f>
        <v>70060</v>
      </c>
      <c r="F9" s="601">
        <f>E9/D9</f>
        <v>1.0000142736836095</v>
      </c>
      <c r="G9" s="45" t="s">
        <v>72</v>
      </c>
      <c r="H9" s="430" t="s">
        <v>137</v>
      </c>
      <c r="I9" s="431">
        <f>'6.sz. melléklet'!C17+'30.sz. melléklet'!C16</f>
        <v>45122</v>
      </c>
      <c r="J9" s="431">
        <f>'6.sz. melléklet'!D17+'30.sz. melléklet'!D16</f>
        <v>45516</v>
      </c>
      <c r="K9" s="431">
        <f>'6.sz. melléklet'!E17+'30.sz. melléklet'!E16</f>
        <v>45516</v>
      </c>
      <c r="L9" s="594">
        <f>K9/J9</f>
        <v>1</v>
      </c>
      <c r="M9" s="432"/>
    </row>
    <row r="10" spans="1:13" s="358" customFormat="1" ht="15" customHeight="1" x14ac:dyDescent="0.35">
      <c r="A10" s="467" t="s">
        <v>73</v>
      </c>
      <c r="B10" s="433" t="s">
        <v>117</v>
      </c>
      <c r="C10" s="434">
        <f>'5.sz. melléklet'!C23</f>
        <v>48050</v>
      </c>
      <c r="D10" s="434">
        <f>'5.sz. melléklet'!D23</f>
        <v>48050</v>
      </c>
      <c r="E10" s="434">
        <f>'5.sz. melléklet'!E23</f>
        <v>53433</v>
      </c>
      <c r="F10" s="601">
        <f t="shared" ref="F10:F15" si="0">E10/D10</f>
        <v>1.112029136316337</v>
      </c>
      <c r="G10" s="22" t="s">
        <v>73</v>
      </c>
      <c r="H10" s="415" t="s">
        <v>138</v>
      </c>
      <c r="I10" s="431">
        <f>'6.sz. melléklet'!C18+'30.sz. melléklet'!C17</f>
        <v>13216</v>
      </c>
      <c r="J10" s="431">
        <f>'6.sz. melléklet'!D18+'30.sz. melléklet'!D17</f>
        <v>13392</v>
      </c>
      <c r="K10" s="431">
        <f>'6.sz. melléklet'!E18+'30.sz. melléklet'!E17</f>
        <v>13392</v>
      </c>
      <c r="L10" s="595">
        <f t="shared" ref="L10:L15" si="1">K10/J10</f>
        <v>1</v>
      </c>
      <c r="M10" s="432"/>
    </row>
    <row r="11" spans="1:13" s="358" customFormat="1" ht="15" customHeight="1" x14ac:dyDescent="0.35">
      <c r="A11" s="467" t="s">
        <v>74</v>
      </c>
      <c r="B11" s="433" t="s">
        <v>118</v>
      </c>
      <c r="C11" s="434">
        <f>'5.sz. melléklet'!C34</f>
        <v>29450</v>
      </c>
      <c r="D11" s="434">
        <f>'5.sz. melléklet'!D34</f>
        <v>29124</v>
      </c>
      <c r="E11" s="434">
        <f>'5.sz. melléklet'!E34</f>
        <v>34500</v>
      </c>
      <c r="F11" s="601">
        <f t="shared" si="0"/>
        <v>1.184590028842192</v>
      </c>
      <c r="G11" s="22" t="s">
        <v>74</v>
      </c>
      <c r="H11" s="415" t="s">
        <v>50</v>
      </c>
      <c r="I11" s="434">
        <f>'6.sz. melléklet'!C44+'30.sz. melléklet'!C37</f>
        <v>113778</v>
      </c>
      <c r="J11" s="434">
        <f>'6.sz. melléklet'!D44+'30.sz. melléklet'!D37</f>
        <v>119304</v>
      </c>
      <c r="K11" s="434">
        <f>'6.sz. melléklet'!E44+'30.sz. melléklet'!E37</f>
        <v>98257</v>
      </c>
      <c r="L11" s="595">
        <f t="shared" si="1"/>
        <v>0.82358512707034126</v>
      </c>
      <c r="M11" s="432"/>
    </row>
    <row r="12" spans="1:13" s="358" customFormat="1" ht="15" customHeight="1" x14ac:dyDescent="0.35">
      <c r="A12" s="467" t="s">
        <v>75</v>
      </c>
      <c r="B12" s="433" t="s">
        <v>119</v>
      </c>
      <c r="C12" s="434">
        <f>'5.sz. melléklet'!C35</f>
        <v>373</v>
      </c>
      <c r="D12" s="434">
        <f>'5.sz. melléklet'!D35</f>
        <v>406</v>
      </c>
      <c r="E12" s="434">
        <f>'5.sz. melléklet'!E35</f>
        <v>502</v>
      </c>
      <c r="F12" s="601">
        <f t="shared" si="0"/>
        <v>1.2364532019704433</v>
      </c>
      <c r="G12" s="22" t="s">
        <v>75</v>
      </c>
      <c r="H12" s="415" t="s">
        <v>139</v>
      </c>
      <c r="I12" s="434">
        <f>'6.sz. melléklet'!C54</f>
        <v>3717</v>
      </c>
      <c r="J12" s="434">
        <f>'6.sz. melléklet'!D54</f>
        <v>3664</v>
      </c>
      <c r="K12" s="434">
        <f>'6.sz. melléklet'!E54</f>
        <v>2452</v>
      </c>
      <c r="L12" s="595">
        <f t="shared" si="1"/>
        <v>0.66921397379912662</v>
      </c>
      <c r="M12" s="432"/>
    </row>
    <row r="13" spans="1:13" s="358" customFormat="1" ht="15" customHeight="1" x14ac:dyDescent="0.35">
      <c r="A13" s="467" t="s">
        <v>76</v>
      </c>
      <c r="B13" s="417" t="s">
        <v>140</v>
      </c>
      <c r="C13" s="434">
        <f>'5.sz. melléklet'!C13</f>
        <v>59178</v>
      </c>
      <c r="D13" s="434">
        <f>'5.sz. melléklet'!D13</f>
        <v>72467</v>
      </c>
      <c r="E13" s="434">
        <f>'5.sz. melléklet'!E13</f>
        <v>72467</v>
      </c>
      <c r="F13" s="601">
        <f t="shared" si="0"/>
        <v>1</v>
      </c>
      <c r="G13" s="22" t="s">
        <v>76</v>
      </c>
      <c r="H13" s="415" t="s">
        <v>141</v>
      </c>
      <c r="I13" s="434">
        <f>'6.sz. melléklet'!C58</f>
        <v>1513</v>
      </c>
      <c r="J13" s="434">
        <f>'6.sz. melléklet'!D58</f>
        <v>1046</v>
      </c>
      <c r="K13" s="434">
        <f>'6.sz. melléklet'!E58</f>
        <v>1046</v>
      </c>
      <c r="L13" s="595">
        <f t="shared" si="1"/>
        <v>1</v>
      </c>
      <c r="M13" s="432"/>
    </row>
    <row r="14" spans="1:13" s="358" customFormat="1" ht="23" x14ac:dyDescent="0.35">
      <c r="A14" s="467" t="s">
        <v>77</v>
      </c>
      <c r="B14" s="417" t="str">
        <f>'1.d sz. melléklet'!B19</f>
        <v>Működési célú támogatások bevételei államháztartáson belülről</v>
      </c>
      <c r="C14" s="436">
        <f>'5.sz. melléklet'!C14</f>
        <v>3288</v>
      </c>
      <c r="D14" s="436">
        <f>'5.sz. melléklet'!D14</f>
        <v>5548</v>
      </c>
      <c r="E14" s="436">
        <f>'5.sz. melléklet'!E14</f>
        <v>5548</v>
      </c>
      <c r="F14" s="601">
        <f t="shared" si="0"/>
        <v>1</v>
      </c>
      <c r="G14" s="45" t="s">
        <v>77</v>
      </c>
      <c r="H14" s="417" t="s">
        <v>968</v>
      </c>
      <c r="I14" s="434">
        <f>'6.sz. melléklet'!C59</f>
        <v>12511</v>
      </c>
      <c r="J14" s="434">
        <f>'6.sz. melléklet'!D59</f>
        <v>11967</v>
      </c>
      <c r="K14" s="434">
        <f>'6.sz. melléklet'!E59</f>
        <v>11935</v>
      </c>
      <c r="L14" s="595">
        <f t="shared" si="1"/>
        <v>0.99732597977772208</v>
      </c>
      <c r="M14" s="432"/>
    </row>
    <row r="15" spans="1:13" s="358" customFormat="1" ht="23" x14ac:dyDescent="0.35">
      <c r="A15" s="467" t="s">
        <v>78</v>
      </c>
      <c r="B15" s="415" t="str">
        <f>'1.d sz. melléklet'!B22</f>
        <v>Működési célú átvett pénzeszköz</v>
      </c>
      <c r="C15" s="436">
        <f>'5.sz. melléklet'!C61</f>
        <v>355</v>
      </c>
      <c r="D15" s="436">
        <f>'5.sz. melléklet'!D61</f>
        <v>228</v>
      </c>
      <c r="E15" s="436">
        <f>'5.sz. melléklet'!E61</f>
        <v>228</v>
      </c>
      <c r="F15" s="601">
        <f t="shared" si="0"/>
        <v>1</v>
      </c>
      <c r="G15" s="753" t="s">
        <v>78</v>
      </c>
      <c r="H15" s="417" t="s">
        <v>969</v>
      </c>
      <c r="I15" s="434">
        <f>'6.sz. melléklet'!C62</f>
        <v>8031</v>
      </c>
      <c r="J15" s="434">
        <f>'6.sz. melléklet'!D62</f>
        <v>19544</v>
      </c>
      <c r="K15" s="434">
        <f>'6.sz. melléklet'!E62</f>
        <v>19276</v>
      </c>
      <c r="L15" s="595">
        <f t="shared" si="1"/>
        <v>0.98628735161686454</v>
      </c>
      <c r="M15" s="432"/>
    </row>
    <row r="16" spans="1:13" s="358" customFormat="1" ht="15" customHeight="1" x14ac:dyDescent="0.35">
      <c r="A16" s="468"/>
      <c r="B16" s="382"/>
      <c r="C16" s="453"/>
      <c r="D16" s="453"/>
      <c r="E16" s="440"/>
      <c r="F16" s="602"/>
      <c r="G16" s="45" t="s">
        <v>79</v>
      </c>
      <c r="H16" s="415" t="s">
        <v>133</v>
      </c>
      <c r="I16" s="434">
        <f>'6.sz. melléklet'!C65</f>
        <v>85651</v>
      </c>
      <c r="J16" s="434">
        <f>'6.sz. melléklet'!D65</f>
        <v>104560</v>
      </c>
      <c r="K16" s="435"/>
      <c r="L16" s="595"/>
      <c r="M16" s="432"/>
    </row>
    <row r="17" spans="1:13" s="358" customFormat="1" ht="15" customHeight="1" x14ac:dyDescent="0.35">
      <c r="A17" s="438"/>
      <c r="B17" s="422"/>
      <c r="C17" s="422"/>
      <c r="D17" s="422"/>
      <c r="E17" s="422"/>
      <c r="F17" s="603"/>
      <c r="G17" s="771"/>
      <c r="H17" s="437"/>
      <c r="I17" s="440"/>
      <c r="J17" s="440"/>
      <c r="K17" s="440"/>
      <c r="L17" s="599"/>
    </row>
    <row r="18" spans="1:13" s="358" customFormat="1" ht="15" customHeight="1" x14ac:dyDescent="0.35">
      <c r="A18" s="865" t="s">
        <v>142</v>
      </c>
      <c r="B18" s="865"/>
      <c r="C18" s="434">
        <f>SUM(C9:C15)</f>
        <v>197888</v>
      </c>
      <c r="D18" s="435">
        <f>SUM(D9:D15)</f>
        <v>225882</v>
      </c>
      <c r="E18" s="435">
        <f>SUM(E9:E15)</f>
        <v>236738</v>
      </c>
      <c r="F18" s="604"/>
      <c r="G18" s="866"/>
      <c r="H18" s="867"/>
      <c r="I18" s="453"/>
      <c r="J18" s="453"/>
      <c r="K18" s="453"/>
      <c r="L18" s="599"/>
    </row>
    <row r="19" spans="1:13" s="358" customFormat="1" ht="15" customHeight="1" thickBot="1" x14ac:dyDescent="0.4">
      <c r="A19" s="869" t="s">
        <v>129</v>
      </c>
      <c r="B19" s="869"/>
      <c r="C19" s="441">
        <f>I20-C18</f>
        <v>85651</v>
      </c>
      <c r="D19" s="442">
        <f>J20-D18</f>
        <v>93111</v>
      </c>
      <c r="E19" s="442">
        <f>K20-E18</f>
        <v>-44864</v>
      </c>
      <c r="F19" s="605"/>
      <c r="G19" s="443"/>
      <c r="H19" s="444"/>
      <c r="I19" s="444"/>
      <c r="J19" s="444"/>
      <c r="K19" s="444"/>
      <c r="L19" s="597"/>
    </row>
    <row r="20" spans="1:13" s="358" customFormat="1" ht="15" customHeight="1" thickTop="1" thickBot="1" x14ac:dyDescent="0.4">
      <c r="A20" s="870" t="s">
        <v>143</v>
      </c>
      <c r="B20" s="870"/>
      <c r="C20" s="445">
        <f>SUM(C18:C19)</f>
        <v>283539</v>
      </c>
      <c r="D20" s="446">
        <f>SUM(D18:D19)</f>
        <v>318993</v>
      </c>
      <c r="E20" s="446">
        <f>SUM(E18:E19)</f>
        <v>191874</v>
      </c>
      <c r="F20" s="606">
        <f>E20/D20</f>
        <v>0.60149909245657429</v>
      </c>
      <c r="G20" s="861" t="s">
        <v>144</v>
      </c>
      <c r="H20" s="862"/>
      <c r="I20" s="445">
        <f>SUM(I9:I16)</f>
        <v>283539</v>
      </c>
      <c r="J20" s="446">
        <f>SUM(J9:J16)</f>
        <v>318993</v>
      </c>
      <c r="K20" s="447">
        <f>SUM(K9:K16)</f>
        <v>191874</v>
      </c>
      <c r="L20" s="598">
        <f>K20/J20</f>
        <v>0.60149909245657429</v>
      </c>
    </row>
    <row r="21" spans="1:13" s="358" customFormat="1" ht="15" customHeight="1" thickTop="1" x14ac:dyDescent="0.35">
      <c r="A21" s="467" t="s">
        <v>79</v>
      </c>
      <c r="B21" s="430" t="s">
        <v>122</v>
      </c>
      <c r="C21" s="431">
        <f>'5.sz. melléklet'!C56</f>
        <v>0</v>
      </c>
      <c r="D21" s="431">
        <f>'5.sz. melléklet'!D56</f>
        <v>2918</v>
      </c>
      <c r="E21" s="431">
        <f>'5.sz. melléklet'!E56</f>
        <v>2918</v>
      </c>
      <c r="F21" s="601">
        <f>E21/D21</f>
        <v>1</v>
      </c>
      <c r="G21" s="755" t="s">
        <v>80</v>
      </c>
      <c r="H21" s="448" t="s">
        <v>257</v>
      </c>
      <c r="I21" s="449">
        <f>'6.sz. melléklet'!C73</f>
        <v>102955</v>
      </c>
      <c r="J21" s="449">
        <f>'6.sz. melléklet'!D73</f>
        <v>113850</v>
      </c>
      <c r="K21" s="449">
        <f>'6.sz. melléklet'!E73</f>
        <v>38041</v>
      </c>
      <c r="L21" s="594">
        <f>K21/J21</f>
        <v>0.33413263065436977</v>
      </c>
    </row>
    <row r="22" spans="1:13" s="358" customFormat="1" ht="15" customHeight="1" x14ac:dyDescent="0.35">
      <c r="A22" s="467" t="s">
        <v>80</v>
      </c>
      <c r="B22" s="415" t="s">
        <v>145</v>
      </c>
      <c r="C22" s="434">
        <f>'5.sz. melléklet'!C66</f>
        <v>3793</v>
      </c>
      <c r="D22" s="434">
        <f>'5.sz. melléklet'!D66</f>
        <v>347</v>
      </c>
      <c r="E22" s="434">
        <f>'5.sz. melléklet'!E66</f>
        <v>347</v>
      </c>
      <c r="F22" s="601">
        <f>E22/D22</f>
        <v>1</v>
      </c>
      <c r="G22" s="22">
        <v>10</v>
      </c>
      <c r="H22" s="450" t="s">
        <v>258</v>
      </c>
      <c r="I22" s="451">
        <f>'6.sz. melléklet'!C76</f>
        <v>11092</v>
      </c>
      <c r="J22" s="451">
        <f>'6.sz. melléklet'!D76</f>
        <v>10709</v>
      </c>
      <c r="K22" s="451">
        <f>'6.sz. melléklet'!E76</f>
        <v>5709</v>
      </c>
      <c r="L22" s="595">
        <f>K22/J22</f>
        <v>0.53310299747875622</v>
      </c>
      <c r="M22" s="432"/>
    </row>
    <row r="23" spans="1:13" s="358" customFormat="1" ht="23" x14ac:dyDescent="0.35">
      <c r="A23" s="467" t="s">
        <v>81</v>
      </c>
      <c r="B23" s="417" t="str">
        <f>'1.d sz. melléklet'!B20</f>
        <v>Felhalmozási célú támogatások bevételei államháztartáson belülről</v>
      </c>
      <c r="C23" s="434">
        <f>'5.sz. melléklet'!C20</f>
        <v>24263</v>
      </c>
      <c r="D23" s="434">
        <f>'5.sz. melléklet'!D20</f>
        <v>23641</v>
      </c>
      <c r="E23" s="434">
        <f>'5.sz. melléklet'!E20</f>
        <v>23641</v>
      </c>
      <c r="F23" s="601">
        <f>E23/D23</f>
        <v>1</v>
      </c>
      <c r="G23" s="22">
        <v>11</v>
      </c>
      <c r="H23" s="430" t="s">
        <v>146</v>
      </c>
      <c r="I23" s="431">
        <f>'6.sz. melléklet'!C79</f>
        <v>3918</v>
      </c>
      <c r="J23" s="431">
        <f>'6.sz. melléklet'!D79</f>
        <v>5603</v>
      </c>
      <c r="K23" s="431">
        <f>'6.sz. melléklet'!E79</f>
        <v>5603</v>
      </c>
      <c r="L23" s="599">
        <f>K23/J23</f>
        <v>1</v>
      </c>
      <c r="M23" s="432"/>
    </row>
    <row r="24" spans="1:13" s="358" customFormat="1" ht="15" customHeight="1" x14ac:dyDescent="0.35">
      <c r="A24" s="467" t="s">
        <v>159</v>
      </c>
      <c r="B24" s="417" t="s">
        <v>147</v>
      </c>
      <c r="C24" s="452">
        <f>'5.sz. melléklet'!C19</f>
        <v>0</v>
      </c>
      <c r="D24" s="452">
        <f>'5.sz. melléklet'!D19</f>
        <v>18443</v>
      </c>
      <c r="E24" s="452">
        <f>'5.sz. melléklet'!E19</f>
        <v>18443</v>
      </c>
      <c r="F24" s="601">
        <f>E24/D24</f>
        <v>1</v>
      </c>
      <c r="G24" s="770"/>
      <c r="H24" s="382"/>
      <c r="I24" s="440"/>
      <c r="J24" s="440"/>
      <c r="K24" s="440"/>
      <c r="L24" s="596"/>
      <c r="M24" s="432"/>
    </row>
    <row r="25" spans="1:13" s="358" customFormat="1" ht="15" customHeight="1" x14ac:dyDescent="0.35">
      <c r="A25" s="871" t="s">
        <v>148</v>
      </c>
      <c r="B25" s="872"/>
      <c r="C25" s="434">
        <f>SUM(C21:C24)</f>
        <v>28056</v>
      </c>
      <c r="D25" s="434">
        <f>SUM(D21:D24)</f>
        <v>45349</v>
      </c>
      <c r="E25" s="434">
        <f>SUM(E21:E24)</f>
        <v>45349</v>
      </c>
      <c r="F25" s="601"/>
      <c r="G25" s="462"/>
      <c r="H25" s="382"/>
      <c r="I25" s="453"/>
      <c r="J25" s="453"/>
      <c r="K25" s="453"/>
      <c r="L25" s="599"/>
    </row>
    <row r="26" spans="1:13" s="358" customFormat="1" ht="15" customHeight="1" thickBot="1" x14ac:dyDescent="0.4">
      <c r="A26" s="873" t="s">
        <v>129</v>
      </c>
      <c r="B26" s="874"/>
      <c r="C26" s="441">
        <f>I27-C25</f>
        <v>89909</v>
      </c>
      <c r="D26" s="441">
        <f>J27-D25</f>
        <v>84813</v>
      </c>
      <c r="E26" s="441">
        <f>K27-E25</f>
        <v>4004</v>
      </c>
      <c r="F26" s="601"/>
      <c r="G26" s="443"/>
      <c r="H26" s="444"/>
      <c r="I26" s="444"/>
      <c r="J26" s="444"/>
      <c r="K26" s="444"/>
      <c r="L26" s="597"/>
    </row>
    <row r="27" spans="1:13" s="358" customFormat="1" ht="15" customHeight="1" thickTop="1" thickBot="1" x14ac:dyDescent="0.4">
      <c r="A27" s="870" t="s">
        <v>149</v>
      </c>
      <c r="B27" s="870"/>
      <c r="C27" s="445">
        <f>SUM(C25:C26)</f>
        <v>117965</v>
      </c>
      <c r="D27" s="446">
        <f>SUM(D25:D26)</f>
        <v>130162</v>
      </c>
      <c r="E27" s="446">
        <f>SUM(E25:E26)</f>
        <v>49353</v>
      </c>
      <c r="F27" s="606">
        <f>E27/D27</f>
        <v>0.37916596241606615</v>
      </c>
      <c r="G27" s="861" t="s">
        <v>150</v>
      </c>
      <c r="H27" s="862"/>
      <c r="I27" s="445">
        <f>SUM(I21:I24)</f>
        <v>117965</v>
      </c>
      <c r="J27" s="446">
        <f>SUM(J21:J24)</f>
        <v>130162</v>
      </c>
      <c r="K27" s="446">
        <f>SUM(K21:K24)</f>
        <v>49353</v>
      </c>
      <c r="L27" s="598">
        <f>K27/J27</f>
        <v>0.37916596241606615</v>
      </c>
    </row>
    <row r="28" spans="1:13" s="358" customFormat="1" ht="15" customHeight="1" thickTop="1" thickBot="1" x14ac:dyDescent="0.4">
      <c r="A28" s="868" t="s">
        <v>151</v>
      </c>
      <c r="B28" s="868"/>
      <c r="C28" s="454">
        <f>C20+C27</f>
        <v>401504</v>
      </c>
      <c r="D28" s="455">
        <f>D20+D27</f>
        <v>449155</v>
      </c>
      <c r="E28" s="455">
        <f>E20+E27</f>
        <v>241227</v>
      </c>
      <c r="F28" s="607">
        <f>E28/D28</f>
        <v>0.53706849528559186</v>
      </c>
      <c r="G28" s="863" t="s">
        <v>152</v>
      </c>
      <c r="H28" s="864"/>
      <c r="I28" s="454">
        <f>I20+I27</f>
        <v>401504</v>
      </c>
      <c r="J28" s="455">
        <f>J20+J27</f>
        <v>449155</v>
      </c>
      <c r="K28" s="455">
        <f>K20+K27</f>
        <v>241227</v>
      </c>
      <c r="L28" s="600">
        <f>K28/J28</f>
        <v>0.53706849528559186</v>
      </c>
    </row>
    <row r="29" spans="1:13" s="358" customFormat="1" ht="15" customHeight="1" thickTop="1" x14ac:dyDescent="0.25">
      <c r="A29" s="456"/>
      <c r="B29" s="456"/>
      <c r="C29" s="361"/>
      <c r="D29" s="361"/>
      <c r="E29" s="361"/>
      <c r="F29" s="361"/>
      <c r="G29" s="456"/>
      <c r="H29" s="456"/>
      <c r="I29" s="361"/>
      <c r="J29" s="362"/>
      <c r="K29" s="362"/>
      <c r="L29" s="362"/>
    </row>
  </sheetData>
  <sheetProtection selectLockedCells="1" selectUnlockedCells="1"/>
  <mergeCells count="12">
    <mergeCell ref="A4:L4"/>
    <mergeCell ref="G27:H27"/>
    <mergeCell ref="G28:H28"/>
    <mergeCell ref="A18:B18"/>
    <mergeCell ref="G18:H18"/>
    <mergeCell ref="G20:H20"/>
    <mergeCell ref="A28:B28"/>
    <mergeCell ref="A19:B19"/>
    <mergeCell ref="A20:B20"/>
    <mergeCell ref="A27:B27"/>
    <mergeCell ref="A25:B25"/>
    <mergeCell ref="A26:B26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S58"/>
  <sheetViews>
    <sheetView zoomScaleNormal="100" workbookViewId="0"/>
  </sheetViews>
  <sheetFormatPr defaultRowHeight="13.5" x14ac:dyDescent="0.35"/>
  <cols>
    <col min="1" max="1" width="5.69921875" style="3" customWidth="1"/>
    <col min="2" max="2" width="42.69921875" style="3" customWidth="1"/>
    <col min="3" max="3" width="12.69921875" style="3" customWidth="1"/>
    <col min="4" max="5" width="12.69921875" customWidth="1"/>
  </cols>
  <sheetData>
    <row r="1" spans="1:253" s="2" customFormat="1" ht="15" customHeight="1" x14ac:dyDescent="0.35">
      <c r="A1" s="4"/>
      <c r="B1" s="4"/>
      <c r="D1" s="6"/>
      <c r="E1" s="5" t="s">
        <v>601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3" s="2" customFormat="1" ht="15" customHeight="1" x14ac:dyDescent="0.35">
      <c r="A2" s="4"/>
      <c r="B2" s="4"/>
      <c r="D2" s="6"/>
      <c r="E2" s="5" t="str">
        <f>'1.d sz. melléklet'!F2</f>
        <v>a /2016. (V.  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2" customFormat="1" ht="15" customHeight="1" x14ac:dyDescent="0.3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2" customFormat="1" ht="15" customHeight="1" x14ac:dyDescent="0.35">
      <c r="A4" s="875" t="s">
        <v>748</v>
      </c>
      <c r="B4" s="875"/>
      <c r="C4" s="875"/>
      <c r="D4" s="875"/>
      <c r="E4" s="875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2" customFormat="1" ht="15" customHeight="1" thickBot="1" x14ac:dyDescent="0.4">
      <c r="A5" s="10"/>
      <c r="B5" s="10"/>
      <c r="D5" s="6"/>
      <c r="E5" s="5" t="s">
        <v>179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2" customFormat="1" ht="46.5" thickTop="1" x14ac:dyDescent="0.35">
      <c r="A6" s="488" t="s">
        <v>182</v>
      </c>
      <c r="B6" s="492" t="s">
        <v>158</v>
      </c>
      <c r="C6" s="243" t="s">
        <v>180</v>
      </c>
      <c r="D6" s="235" t="s">
        <v>24</v>
      </c>
      <c r="E6" s="236" t="s">
        <v>692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5" customHeight="1" thickBot="1" x14ac:dyDescent="0.4">
      <c r="A7" s="489" t="s">
        <v>665</v>
      </c>
      <c r="B7" s="493" t="s">
        <v>690</v>
      </c>
      <c r="C7" s="244" t="s">
        <v>667</v>
      </c>
      <c r="D7" s="237" t="s">
        <v>668</v>
      </c>
      <c r="E7" s="238" t="s">
        <v>691</v>
      </c>
    </row>
    <row r="8" spans="1:253" ht="15" customHeight="1" thickTop="1" x14ac:dyDescent="0.35">
      <c r="A8" s="239" t="s">
        <v>72</v>
      </c>
      <c r="B8" s="494" t="s">
        <v>415</v>
      </c>
      <c r="C8" s="630">
        <v>2053</v>
      </c>
      <c r="D8" s="232">
        <v>0</v>
      </c>
      <c r="E8" s="223">
        <v>96</v>
      </c>
    </row>
    <row r="9" spans="1:253" ht="15" customHeight="1" x14ac:dyDescent="0.35">
      <c r="A9" s="240" t="s">
        <v>73</v>
      </c>
      <c r="B9" s="495" t="s">
        <v>416</v>
      </c>
      <c r="C9" s="631">
        <v>1520109</v>
      </c>
      <c r="D9" s="232">
        <v>0</v>
      </c>
      <c r="E9" s="223">
        <v>1524995</v>
      </c>
    </row>
    <row r="10" spans="1:253" ht="15" customHeight="1" x14ac:dyDescent="0.35">
      <c r="A10" s="240" t="s">
        <v>74</v>
      </c>
      <c r="B10" s="495" t="s">
        <v>417</v>
      </c>
      <c r="C10" s="631">
        <v>40910</v>
      </c>
      <c r="D10" s="232">
        <v>0</v>
      </c>
      <c r="E10" s="223">
        <v>40910</v>
      </c>
    </row>
    <row r="11" spans="1:253" ht="15" customHeight="1" x14ac:dyDescent="0.35">
      <c r="A11" s="240" t="s">
        <v>75</v>
      </c>
      <c r="B11" s="495" t="s">
        <v>418</v>
      </c>
      <c r="C11" s="631">
        <v>0</v>
      </c>
      <c r="D11" s="232">
        <v>0</v>
      </c>
      <c r="E11" s="223">
        <v>0</v>
      </c>
    </row>
    <row r="12" spans="1:253" ht="23" x14ac:dyDescent="0.35">
      <c r="A12" s="241" t="s">
        <v>76</v>
      </c>
      <c r="B12" s="496" t="s">
        <v>429</v>
      </c>
      <c r="C12" s="269">
        <f>SUM(C8:C11)</f>
        <v>1563072</v>
      </c>
      <c r="D12" s="233">
        <v>0</v>
      </c>
      <c r="E12" s="226">
        <f>SUM(E8:E11)</f>
        <v>1566001</v>
      </c>
    </row>
    <row r="13" spans="1:253" ht="15" customHeight="1" x14ac:dyDescent="0.35">
      <c r="A13" s="240" t="s">
        <v>77</v>
      </c>
      <c r="B13" s="495" t="s">
        <v>419</v>
      </c>
      <c r="C13" s="269">
        <v>0</v>
      </c>
      <c r="D13" s="233">
        <v>0</v>
      </c>
      <c r="E13" s="226">
        <v>0</v>
      </c>
    </row>
    <row r="14" spans="1:253" ht="15" customHeight="1" x14ac:dyDescent="0.35">
      <c r="A14" s="240" t="s">
        <v>78</v>
      </c>
      <c r="B14" s="495" t="s">
        <v>420</v>
      </c>
      <c r="C14" s="269">
        <v>0</v>
      </c>
      <c r="D14" s="233">
        <v>0</v>
      </c>
      <c r="E14" s="226">
        <v>0</v>
      </c>
    </row>
    <row r="15" spans="1:253" ht="23" x14ac:dyDescent="0.35">
      <c r="A15" s="241" t="s">
        <v>79</v>
      </c>
      <c r="B15" s="496" t="s">
        <v>430</v>
      </c>
      <c r="C15" s="269">
        <f>SUM(C13:C14)</f>
        <v>0</v>
      </c>
      <c r="D15" s="233">
        <v>0</v>
      </c>
      <c r="E15" s="226">
        <f>SUM(E13:E14)</f>
        <v>0</v>
      </c>
    </row>
    <row r="16" spans="1:253" ht="15" customHeight="1" x14ac:dyDescent="0.35">
      <c r="A16" s="240" t="s">
        <v>80</v>
      </c>
      <c r="B16" s="495" t="s">
        <v>749</v>
      </c>
      <c r="C16" s="631">
        <v>0</v>
      </c>
      <c r="D16" s="232">
        <v>0</v>
      </c>
      <c r="E16" s="223">
        <v>0</v>
      </c>
    </row>
    <row r="17" spans="1:5" ht="15" customHeight="1" x14ac:dyDescent="0.35">
      <c r="A17" s="240" t="s">
        <v>81</v>
      </c>
      <c r="B17" s="495" t="s">
        <v>421</v>
      </c>
      <c r="C17" s="631">
        <v>13</v>
      </c>
      <c r="D17" s="232">
        <v>0</v>
      </c>
      <c r="E17" s="223">
        <v>27</v>
      </c>
    </row>
    <row r="18" spans="1:5" ht="15" customHeight="1" x14ac:dyDescent="0.35">
      <c r="A18" s="240" t="s">
        <v>159</v>
      </c>
      <c r="B18" s="495" t="s">
        <v>422</v>
      </c>
      <c r="C18" s="631">
        <v>175314</v>
      </c>
      <c r="D18" s="232">
        <v>0</v>
      </c>
      <c r="E18" s="223">
        <v>217607</v>
      </c>
    </row>
    <row r="19" spans="1:5" ht="15" customHeight="1" x14ac:dyDescent="0.35">
      <c r="A19" s="240" t="s">
        <v>82</v>
      </c>
      <c r="B19" s="495" t="s">
        <v>423</v>
      </c>
      <c r="C19" s="631">
        <v>0</v>
      </c>
      <c r="D19" s="232">
        <v>0</v>
      </c>
      <c r="E19" s="223">
        <v>0</v>
      </c>
    </row>
    <row r="20" spans="1:5" ht="18" customHeight="1" x14ac:dyDescent="0.35">
      <c r="A20" s="241" t="s">
        <v>160</v>
      </c>
      <c r="B20" s="496" t="s">
        <v>754</v>
      </c>
      <c r="C20" s="269">
        <f>SUM(C16:C19)</f>
        <v>175327</v>
      </c>
      <c r="D20" s="233">
        <v>0</v>
      </c>
      <c r="E20" s="226">
        <f>SUM(E16:E19)</f>
        <v>217634</v>
      </c>
    </row>
    <row r="21" spans="1:5" ht="15" customHeight="1" x14ac:dyDescent="0.35">
      <c r="A21" s="240" t="s">
        <v>161</v>
      </c>
      <c r="B21" s="495" t="s">
        <v>424</v>
      </c>
      <c r="C21" s="631">
        <v>5076</v>
      </c>
      <c r="D21" s="232">
        <v>0</v>
      </c>
      <c r="E21" s="223">
        <v>12680</v>
      </c>
    </row>
    <row r="22" spans="1:5" ht="15" customHeight="1" x14ac:dyDescent="0.35">
      <c r="A22" s="240" t="s">
        <v>162</v>
      </c>
      <c r="B22" s="495" t="s">
        <v>425</v>
      </c>
      <c r="C22" s="631">
        <v>3835</v>
      </c>
      <c r="D22" s="232">
        <v>0</v>
      </c>
      <c r="E22" s="223">
        <v>0</v>
      </c>
    </row>
    <row r="23" spans="1:5" ht="15" customHeight="1" x14ac:dyDescent="0.35">
      <c r="A23" s="240" t="s">
        <v>83</v>
      </c>
      <c r="B23" s="495" t="s">
        <v>426</v>
      </c>
      <c r="C23" s="631">
        <v>508</v>
      </c>
      <c r="D23" s="232">
        <v>0</v>
      </c>
      <c r="E23" s="223">
        <v>622</v>
      </c>
    </row>
    <row r="24" spans="1:5" ht="18" customHeight="1" x14ac:dyDescent="0.35">
      <c r="A24" s="241" t="s">
        <v>163</v>
      </c>
      <c r="B24" s="496" t="s">
        <v>431</v>
      </c>
      <c r="C24" s="269">
        <f>SUM(C21:C23)</f>
        <v>9419</v>
      </c>
      <c r="D24" s="233">
        <v>0</v>
      </c>
      <c r="E24" s="226">
        <f>SUM(E21:E23)</f>
        <v>13302</v>
      </c>
    </row>
    <row r="25" spans="1:5" ht="18" customHeight="1" x14ac:dyDescent="0.35">
      <c r="A25" s="241" t="s">
        <v>164</v>
      </c>
      <c r="B25" s="496" t="s">
        <v>750</v>
      </c>
      <c r="C25" s="269">
        <v>2282</v>
      </c>
      <c r="D25" s="233">
        <v>0</v>
      </c>
      <c r="E25" s="226">
        <v>1037</v>
      </c>
    </row>
    <row r="26" spans="1:5" ht="18" customHeight="1" thickBot="1" x14ac:dyDescent="0.4">
      <c r="A26" s="242" t="s">
        <v>71</v>
      </c>
      <c r="B26" s="497" t="s">
        <v>427</v>
      </c>
      <c r="C26" s="632">
        <v>0</v>
      </c>
      <c r="D26" s="490">
        <v>0</v>
      </c>
      <c r="E26" s="254">
        <v>139</v>
      </c>
    </row>
    <row r="27" spans="1:5" ht="18" customHeight="1" thickTop="1" thickBot="1" x14ac:dyDescent="0.4">
      <c r="A27" s="259" t="s">
        <v>165</v>
      </c>
      <c r="B27" s="79" t="s">
        <v>428</v>
      </c>
      <c r="C27" s="633">
        <f>C12+C15+C20+C24+C25+C26</f>
        <v>1750100</v>
      </c>
      <c r="D27" s="629">
        <f>D12+D15+D20+D24+D25+D26</f>
        <v>0</v>
      </c>
      <c r="E27" s="263">
        <f>E12+E15+E20+E24+E25+E26</f>
        <v>1798113</v>
      </c>
    </row>
    <row r="28" spans="1:5" ht="15" customHeight="1" thickTop="1" thickBot="1" x14ac:dyDescent="0.4">
      <c r="A28" s="257"/>
      <c r="B28" s="258"/>
      <c r="C28" s="265"/>
      <c r="D28" s="265"/>
      <c r="E28" s="265"/>
    </row>
    <row r="29" spans="1:5" ht="46.5" thickTop="1" x14ac:dyDescent="0.35">
      <c r="A29" s="488" t="s">
        <v>182</v>
      </c>
      <c r="B29" s="492" t="s">
        <v>25</v>
      </c>
      <c r="C29" s="243" t="s">
        <v>180</v>
      </c>
      <c r="D29" s="235" t="s">
        <v>24</v>
      </c>
      <c r="E29" s="236" t="s">
        <v>692</v>
      </c>
    </row>
    <row r="30" spans="1:5" ht="15" customHeight="1" thickBot="1" x14ac:dyDescent="0.4">
      <c r="A30" s="489" t="s">
        <v>665</v>
      </c>
      <c r="B30" s="493" t="s">
        <v>666</v>
      </c>
      <c r="C30" s="244" t="s">
        <v>667</v>
      </c>
      <c r="D30" s="237" t="s">
        <v>668</v>
      </c>
      <c r="E30" s="238" t="s">
        <v>669</v>
      </c>
    </row>
    <row r="31" spans="1:5" ht="15" customHeight="1" thickTop="1" x14ac:dyDescent="0.35">
      <c r="A31" s="240" t="s">
        <v>84</v>
      </c>
      <c r="B31" s="495" t="s">
        <v>432</v>
      </c>
      <c r="C31" s="630">
        <v>1881351</v>
      </c>
      <c r="D31" s="231">
        <v>0</v>
      </c>
      <c r="E31" s="220">
        <v>1881351</v>
      </c>
    </row>
    <row r="32" spans="1:5" ht="15" customHeight="1" x14ac:dyDescent="0.35">
      <c r="A32" s="240" t="s">
        <v>85</v>
      </c>
      <c r="B32" s="495" t="s">
        <v>433</v>
      </c>
      <c r="C32" s="631">
        <v>0</v>
      </c>
      <c r="D32" s="232">
        <v>0</v>
      </c>
      <c r="E32" s="223">
        <v>0</v>
      </c>
    </row>
    <row r="33" spans="1:5" ht="15" customHeight="1" x14ac:dyDescent="0.35">
      <c r="A33" s="240" t="s">
        <v>86</v>
      </c>
      <c r="B33" s="495" t="s">
        <v>434</v>
      </c>
      <c r="C33" s="631">
        <v>181171</v>
      </c>
      <c r="D33" s="232">
        <v>0</v>
      </c>
      <c r="E33" s="223">
        <v>181171</v>
      </c>
    </row>
    <row r="34" spans="1:5" ht="15" customHeight="1" x14ac:dyDescent="0.35">
      <c r="A34" s="240" t="s">
        <v>87</v>
      </c>
      <c r="B34" s="495" t="s">
        <v>435</v>
      </c>
      <c r="C34" s="631">
        <v>-328473</v>
      </c>
      <c r="D34" s="232">
        <v>0</v>
      </c>
      <c r="E34" s="223">
        <v>-326408</v>
      </c>
    </row>
    <row r="35" spans="1:5" ht="15" customHeight="1" x14ac:dyDescent="0.35">
      <c r="A35" s="240" t="s">
        <v>166</v>
      </c>
      <c r="B35" s="495" t="s">
        <v>436</v>
      </c>
      <c r="C35" s="631">
        <v>0</v>
      </c>
      <c r="D35" s="232">
        <v>0</v>
      </c>
      <c r="E35" s="223">
        <v>0</v>
      </c>
    </row>
    <row r="36" spans="1:5" ht="15" customHeight="1" x14ac:dyDescent="0.35">
      <c r="A36" s="240" t="s">
        <v>167</v>
      </c>
      <c r="B36" s="495" t="s">
        <v>437</v>
      </c>
      <c r="C36" s="631">
        <v>2065</v>
      </c>
      <c r="D36" s="232">
        <v>0</v>
      </c>
      <c r="E36" s="223">
        <v>42459</v>
      </c>
    </row>
    <row r="37" spans="1:5" ht="18" customHeight="1" thickBot="1" x14ac:dyDescent="0.4">
      <c r="A37" s="608" t="s">
        <v>153</v>
      </c>
      <c r="B37" s="498" t="s">
        <v>438</v>
      </c>
      <c r="C37" s="634">
        <f>SUM(C31:C36)</f>
        <v>1736114</v>
      </c>
      <c r="D37" s="234">
        <v>0</v>
      </c>
      <c r="E37" s="229">
        <f>SUM(E31:E36)</f>
        <v>1778573</v>
      </c>
    </row>
    <row r="38" spans="1:5" ht="7.5" customHeight="1" thickTop="1" x14ac:dyDescent="0.35">
      <c r="A38" s="252"/>
      <c r="B38" s="192"/>
      <c r="C38" s="256"/>
      <c r="D38" s="256"/>
      <c r="E38" s="5"/>
    </row>
    <row r="39" spans="1:5" ht="15" customHeight="1" x14ac:dyDescent="0.35">
      <c r="A39" s="252"/>
      <c r="B39" s="192"/>
      <c r="C39" s="256"/>
      <c r="D39" s="256"/>
      <c r="E39" s="5" t="s">
        <v>602</v>
      </c>
    </row>
    <row r="40" spans="1:5" ht="15" customHeight="1" x14ac:dyDescent="0.35">
      <c r="A40" s="252"/>
      <c r="B40" s="192"/>
      <c r="C40" s="256"/>
      <c r="D40" s="256"/>
      <c r="E40" s="5" t="str">
        <f>E2</f>
        <v>a /2016. (V.  .) önkormányzati rendelethez</v>
      </c>
    </row>
    <row r="41" spans="1:5" ht="15" customHeight="1" x14ac:dyDescent="0.35">
      <c r="A41" s="252"/>
      <c r="B41" s="192"/>
      <c r="C41" s="255"/>
      <c r="D41" s="255"/>
      <c r="E41" s="255"/>
    </row>
    <row r="42" spans="1:5" ht="15" customHeight="1" thickBot="1" x14ac:dyDescent="0.4">
      <c r="A42" s="252"/>
      <c r="B42" s="192"/>
      <c r="C42" s="255"/>
      <c r="D42" s="255"/>
      <c r="E42" s="5" t="s">
        <v>179</v>
      </c>
    </row>
    <row r="43" spans="1:5" ht="46.5" thickTop="1" x14ac:dyDescent="0.35">
      <c r="A43" s="488" t="s">
        <v>182</v>
      </c>
      <c r="B43" s="492" t="s">
        <v>25</v>
      </c>
      <c r="C43" s="243" t="s">
        <v>180</v>
      </c>
      <c r="D43" s="235" t="s">
        <v>24</v>
      </c>
      <c r="E43" s="236" t="s">
        <v>692</v>
      </c>
    </row>
    <row r="44" spans="1:5" ht="15" customHeight="1" thickBot="1" x14ac:dyDescent="0.4">
      <c r="A44" s="489" t="s">
        <v>665</v>
      </c>
      <c r="B44" s="493" t="s">
        <v>666</v>
      </c>
      <c r="C44" s="244" t="s">
        <v>667</v>
      </c>
      <c r="D44" s="237" t="s">
        <v>668</v>
      </c>
      <c r="E44" s="238" t="s">
        <v>691</v>
      </c>
    </row>
    <row r="45" spans="1:5" ht="15" customHeight="1" thickTop="1" x14ac:dyDescent="0.35">
      <c r="A45" s="246" t="s">
        <v>168</v>
      </c>
      <c r="B45" s="499" t="s">
        <v>439</v>
      </c>
      <c r="C45" s="630">
        <v>4806</v>
      </c>
      <c r="D45" s="231">
        <v>0</v>
      </c>
      <c r="E45" s="220">
        <v>6689</v>
      </c>
    </row>
    <row r="46" spans="1:5" ht="15" customHeight="1" x14ac:dyDescent="0.35">
      <c r="A46" s="240" t="s">
        <v>88</v>
      </c>
      <c r="B46" s="495" t="s">
        <v>440</v>
      </c>
      <c r="C46" s="631">
        <v>2172</v>
      </c>
      <c r="D46" s="232">
        <v>0</v>
      </c>
      <c r="E46" s="223">
        <v>2365</v>
      </c>
    </row>
    <row r="47" spans="1:5" ht="15" customHeight="1" x14ac:dyDescent="0.35">
      <c r="A47" s="240" t="s">
        <v>154</v>
      </c>
      <c r="B47" s="495" t="s">
        <v>441</v>
      </c>
      <c r="C47" s="631">
        <v>1264</v>
      </c>
      <c r="D47" s="232">
        <v>0</v>
      </c>
      <c r="E47" s="223">
        <v>1166</v>
      </c>
    </row>
    <row r="48" spans="1:5" ht="18" customHeight="1" x14ac:dyDescent="0.35">
      <c r="A48" s="241" t="s">
        <v>169</v>
      </c>
      <c r="B48" s="496" t="s">
        <v>442</v>
      </c>
      <c r="C48" s="269">
        <f>SUM(C45:C47)</f>
        <v>8242</v>
      </c>
      <c r="D48" s="233">
        <v>0</v>
      </c>
      <c r="E48" s="226">
        <f>SUM(E45:E47)</f>
        <v>10220</v>
      </c>
    </row>
    <row r="49" spans="1:5" ht="23" x14ac:dyDescent="0.35">
      <c r="A49" s="241" t="s">
        <v>155</v>
      </c>
      <c r="B49" s="496" t="s">
        <v>751</v>
      </c>
      <c r="C49" s="269">
        <v>0</v>
      </c>
      <c r="D49" s="233">
        <v>0</v>
      </c>
      <c r="E49" s="226">
        <v>0</v>
      </c>
    </row>
    <row r="50" spans="1:5" ht="18" customHeight="1" thickBot="1" x14ac:dyDescent="0.4">
      <c r="A50" s="242" t="s">
        <v>89</v>
      </c>
      <c r="B50" s="497" t="s">
        <v>752</v>
      </c>
      <c r="C50" s="632">
        <v>5744</v>
      </c>
      <c r="D50" s="490">
        <v>0</v>
      </c>
      <c r="E50" s="254">
        <v>9320</v>
      </c>
    </row>
    <row r="51" spans="1:5" ht="18" customHeight="1" thickTop="1" thickBot="1" x14ac:dyDescent="0.4">
      <c r="A51" s="259" t="s">
        <v>90</v>
      </c>
      <c r="B51" s="500" t="s">
        <v>753</v>
      </c>
      <c r="C51" s="633">
        <f>C37+C48+C49+C50</f>
        <v>1750100</v>
      </c>
      <c r="D51" s="491">
        <v>0</v>
      </c>
      <c r="E51" s="263">
        <f>E37+E48+E49+E50</f>
        <v>1798113</v>
      </c>
    </row>
    <row r="52" spans="1:5" ht="14" thickTop="1" x14ac:dyDescent="0.35">
      <c r="C52" s="260"/>
      <c r="D52" s="260"/>
      <c r="E52" s="260"/>
    </row>
    <row r="53" spans="1:5" x14ac:dyDescent="0.35">
      <c r="C53" s="260"/>
      <c r="D53" s="260"/>
      <c r="E53" s="260"/>
    </row>
    <row r="54" spans="1:5" x14ac:dyDescent="0.35">
      <c r="C54" s="261"/>
      <c r="D54" s="261"/>
      <c r="E54" s="261"/>
    </row>
    <row r="55" spans="1:5" x14ac:dyDescent="0.35">
      <c r="C55" s="261"/>
      <c r="D55" s="261"/>
      <c r="E55" s="261"/>
    </row>
    <row r="56" spans="1:5" x14ac:dyDescent="0.35">
      <c r="C56" s="261"/>
      <c r="D56" s="261"/>
      <c r="E56" s="261"/>
    </row>
    <row r="57" spans="1:5" x14ac:dyDescent="0.35">
      <c r="C57" s="261"/>
      <c r="D57" s="261"/>
      <c r="E57" s="261"/>
    </row>
    <row r="58" spans="1:5" x14ac:dyDescent="0.35">
      <c r="C58" s="261"/>
      <c r="D58" s="261"/>
      <c r="E58" s="26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3" x14ac:dyDescent="0.35"/>
  <cols>
    <col min="1" max="1" width="5.69921875" style="9" customWidth="1"/>
    <col min="2" max="2" width="49.69921875" style="9" customWidth="1"/>
    <col min="3" max="4" width="11.69921875" style="9" customWidth="1"/>
    <col min="5" max="5" width="11.69921875" customWidth="1"/>
  </cols>
  <sheetData>
    <row r="1" spans="1:5" s="15" customFormat="1" ht="15" customHeight="1" x14ac:dyDescent="0.35">
      <c r="A1" s="14"/>
      <c r="B1" s="4"/>
      <c r="C1" s="4"/>
      <c r="E1" s="5" t="s">
        <v>481</v>
      </c>
    </row>
    <row r="2" spans="1:5" s="15" customFormat="1" ht="15" customHeight="1" x14ac:dyDescent="0.35">
      <c r="A2" s="14"/>
      <c r="B2" s="4"/>
      <c r="C2" s="4"/>
      <c r="E2" s="5" t="str">
        <f>'1.d sz. melléklet'!F2</f>
        <v>a /2016. (V.  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756</v>
      </c>
      <c r="B4" s="853"/>
      <c r="C4" s="853"/>
      <c r="D4" s="853"/>
      <c r="E4" s="853"/>
    </row>
    <row r="5" spans="1:5" s="15" customFormat="1" ht="15" customHeight="1" thickBot="1" x14ac:dyDescent="0.4">
      <c r="A5" s="14"/>
      <c r="B5" s="10"/>
      <c r="C5" s="10"/>
      <c r="E5" s="5" t="s">
        <v>179</v>
      </c>
    </row>
    <row r="6" spans="1:5" s="15" customFormat="1" ht="46.5" thickTop="1" x14ac:dyDescent="0.35">
      <c r="A6" s="31" t="s">
        <v>182</v>
      </c>
      <c r="B6" s="32" t="s">
        <v>157</v>
      </c>
      <c r="C6" s="243" t="s">
        <v>180</v>
      </c>
      <c r="D6" s="32" t="s">
        <v>24</v>
      </c>
      <c r="E6" s="33" t="s">
        <v>26</v>
      </c>
    </row>
    <row r="7" spans="1:5" s="15" customFormat="1" ht="15" customHeight="1" thickBot="1" x14ac:dyDescent="0.4">
      <c r="A7" s="48" t="s">
        <v>665</v>
      </c>
      <c r="B7" s="49" t="s">
        <v>666</v>
      </c>
      <c r="C7" s="510" t="s">
        <v>667</v>
      </c>
      <c r="D7" s="49" t="s">
        <v>668</v>
      </c>
      <c r="E7" s="50" t="s">
        <v>691</v>
      </c>
    </row>
    <row r="8" spans="1:5" s="1" customFormat="1" ht="15" customHeight="1" thickTop="1" x14ac:dyDescent="0.35">
      <c r="A8" s="218" t="s">
        <v>72</v>
      </c>
      <c r="B8" s="511" t="s">
        <v>443</v>
      </c>
      <c r="C8" s="630">
        <v>78841</v>
      </c>
      <c r="D8" s="231">
        <v>0</v>
      </c>
      <c r="E8" s="220">
        <v>86309</v>
      </c>
    </row>
    <row r="9" spans="1:5" s="1" customFormat="1" ht="23" x14ac:dyDescent="0.35">
      <c r="A9" s="221" t="s">
        <v>73</v>
      </c>
      <c r="B9" s="512" t="s">
        <v>444</v>
      </c>
      <c r="C9" s="631">
        <v>25737</v>
      </c>
      <c r="D9" s="232">
        <v>0</v>
      </c>
      <c r="E9" s="223">
        <v>45110</v>
      </c>
    </row>
    <row r="10" spans="1:5" s="1" customFormat="1" ht="15" customHeight="1" x14ac:dyDescent="0.35">
      <c r="A10" s="221" t="s">
        <v>74</v>
      </c>
      <c r="B10" s="512" t="s">
        <v>445</v>
      </c>
      <c r="C10" s="631">
        <v>20198</v>
      </c>
      <c r="D10" s="232">
        <v>0</v>
      </c>
      <c r="E10" s="223">
        <v>6351</v>
      </c>
    </row>
    <row r="11" spans="1:5" s="1" customFormat="1" ht="15" customHeight="1" x14ac:dyDescent="0.35">
      <c r="A11" s="224" t="s">
        <v>75</v>
      </c>
      <c r="B11" s="513" t="s">
        <v>446</v>
      </c>
      <c r="C11" s="269">
        <f>SUM(C8:C10)</f>
        <v>124776</v>
      </c>
      <c r="D11" s="233">
        <v>0</v>
      </c>
      <c r="E11" s="226">
        <f>SUM(E8:E10)</f>
        <v>137770</v>
      </c>
    </row>
    <row r="12" spans="1:5" s="1" customFormat="1" ht="15" customHeight="1" x14ac:dyDescent="0.35">
      <c r="A12" s="221" t="s">
        <v>76</v>
      </c>
      <c r="B12" s="512" t="s">
        <v>483</v>
      </c>
      <c r="C12" s="631">
        <v>0</v>
      </c>
      <c r="D12" s="232">
        <v>0</v>
      </c>
      <c r="E12" s="223">
        <v>0</v>
      </c>
    </row>
    <row r="13" spans="1:5" s="1" customFormat="1" ht="15" customHeight="1" x14ac:dyDescent="0.35">
      <c r="A13" s="221" t="s">
        <v>77</v>
      </c>
      <c r="B13" s="512" t="s">
        <v>484</v>
      </c>
      <c r="C13" s="631">
        <v>0</v>
      </c>
      <c r="D13" s="232">
        <v>0</v>
      </c>
      <c r="E13" s="223">
        <v>0</v>
      </c>
    </row>
    <row r="14" spans="1:5" s="1" customFormat="1" ht="15" customHeight="1" x14ac:dyDescent="0.35">
      <c r="A14" s="224" t="s">
        <v>78</v>
      </c>
      <c r="B14" s="513" t="s">
        <v>447</v>
      </c>
      <c r="C14" s="269">
        <f>SUM(C12:C13)</f>
        <v>0</v>
      </c>
      <c r="D14" s="233">
        <v>0</v>
      </c>
      <c r="E14" s="226">
        <f>SUM(E12:E13)</f>
        <v>0</v>
      </c>
    </row>
    <row r="15" spans="1:5" s="1" customFormat="1" ht="23" x14ac:dyDescent="0.35">
      <c r="A15" s="221" t="s">
        <v>79</v>
      </c>
      <c r="B15" s="512" t="s">
        <v>448</v>
      </c>
      <c r="C15" s="631">
        <v>65928</v>
      </c>
      <c r="D15" s="232">
        <v>0</v>
      </c>
      <c r="E15" s="223">
        <v>72467</v>
      </c>
    </row>
    <row r="16" spans="1:5" s="1" customFormat="1" ht="15" customHeight="1" x14ac:dyDescent="0.35">
      <c r="A16" s="221" t="s">
        <v>80</v>
      </c>
      <c r="B16" s="512" t="s">
        <v>449</v>
      </c>
      <c r="C16" s="631">
        <v>9054</v>
      </c>
      <c r="D16" s="232">
        <v>0</v>
      </c>
      <c r="E16" s="223">
        <v>5601</v>
      </c>
    </row>
    <row r="17" spans="1:5" s="1" customFormat="1" ht="15" customHeight="1" x14ac:dyDescent="0.35">
      <c r="A17" s="221" t="s">
        <v>81</v>
      </c>
      <c r="B17" s="512" t="s">
        <v>450</v>
      </c>
      <c r="C17" s="631">
        <v>2914</v>
      </c>
      <c r="D17" s="232">
        <v>0</v>
      </c>
      <c r="E17" s="223">
        <v>10589</v>
      </c>
    </row>
    <row r="18" spans="1:5" s="1" customFormat="1" ht="15" customHeight="1" x14ac:dyDescent="0.35">
      <c r="A18" s="224" t="s">
        <v>159</v>
      </c>
      <c r="B18" s="513" t="s">
        <v>451</v>
      </c>
      <c r="C18" s="269">
        <f>SUM(C15:C17)</f>
        <v>77896</v>
      </c>
      <c r="D18" s="233">
        <v>0</v>
      </c>
      <c r="E18" s="226">
        <f>SUM(E15:E17)</f>
        <v>88657</v>
      </c>
    </row>
    <row r="19" spans="1:5" s="1" customFormat="1" ht="15" customHeight="1" x14ac:dyDescent="0.35">
      <c r="A19" s="221" t="s">
        <v>82</v>
      </c>
      <c r="B19" s="512" t="s">
        <v>452</v>
      </c>
      <c r="C19" s="631">
        <v>12717</v>
      </c>
      <c r="D19" s="232">
        <v>0</v>
      </c>
      <c r="E19" s="223">
        <v>10627</v>
      </c>
    </row>
    <row r="20" spans="1:5" s="1" customFormat="1" ht="15" customHeight="1" x14ac:dyDescent="0.35">
      <c r="A20" s="221" t="s">
        <v>160</v>
      </c>
      <c r="B20" s="512" t="s">
        <v>453</v>
      </c>
      <c r="C20" s="631">
        <v>47832</v>
      </c>
      <c r="D20" s="232">
        <v>0</v>
      </c>
      <c r="E20" s="223">
        <v>55340</v>
      </c>
    </row>
    <row r="21" spans="1:5" s="1" customFormat="1" ht="15" customHeight="1" x14ac:dyDescent="0.35">
      <c r="A21" s="221" t="s">
        <v>161</v>
      </c>
      <c r="B21" s="512" t="s">
        <v>454</v>
      </c>
      <c r="C21" s="631">
        <v>0</v>
      </c>
      <c r="D21" s="232">
        <v>0</v>
      </c>
      <c r="E21" s="223">
        <v>193</v>
      </c>
    </row>
    <row r="22" spans="1:5" s="1" customFormat="1" ht="15" customHeight="1" x14ac:dyDescent="0.35">
      <c r="A22" s="221" t="s">
        <v>162</v>
      </c>
      <c r="B22" s="512" t="s">
        <v>455</v>
      </c>
      <c r="C22" s="631">
        <v>0</v>
      </c>
      <c r="D22" s="232">
        <v>0</v>
      </c>
      <c r="E22" s="223">
        <v>34</v>
      </c>
    </row>
    <row r="23" spans="1:5" s="1" customFormat="1" ht="15" customHeight="1" x14ac:dyDescent="0.35">
      <c r="A23" s="224" t="s">
        <v>83</v>
      </c>
      <c r="B23" s="513" t="s">
        <v>456</v>
      </c>
      <c r="C23" s="269">
        <f>SUM(C19:C22)</f>
        <v>60549</v>
      </c>
      <c r="D23" s="233">
        <v>0</v>
      </c>
      <c r="E23" s="226">
        <f>SUM(E19:E22)</f>
        <v>66194</v>
      </c>
    </row>
    <row r="24" spans="1:5" ht="15" customHeight="1" x14ac:dyDescent="0.35">
      <c r="A24" s="221" t="s">
        <v>163</v>
      </c>
      <c r="B24" s="512" t="s">
        <v>457</v>
      </c>
      <c r="C24" s="631">
        <v>26605</v>
      </c>
      <c r="D24" s="232">
        <v>0</v>
      </c>
      <c r="E24" s="223">
        <v>18755</v>
      </c>
    </row>
    <row r="25" spans="1:5" ht="15" customHeight="1" x14ac:dyDescent="0.35">
      <c r="A25" s="221" t="s">
        <v>164</v>
      </c>
      <c r="B25" s="512" t="s">
        <v>458</v>
      </c>
      <c r="C25" s="631">
        <v>7563</v>
      </c>
      <c r="D25" s="232">
        <v>0</v>
      </c>
      <c r="E25" s="223">
        <v>13581</v>
      </c>
    </row>
    <row r="26" spans="1:5" ht="15" customHeight="1" x14ac:dyDescent="0.35">
      <c r="A26" s="221" t="s">
        <v>71</v>
      </c>
      <c r="B26" s="512" t="s">
        <v>459</v>
      </c>
      <c r="C26" s="631">
        <v>9271</v>
      </c>
      <c r="D26" s="232">
        <v>0</v>
      </c>
      <c r="E26" s="223">
        <v>9532</v>
      </c>
    </row>
    <row r="27" spans="1:5" ht="15" customHeight="1" x14ac:dyDescent="0.35">
      <c r="A27" s="224" t="s">
        <v>165</v>
      </c>
      <c r="B27" s="513" t="s">
        <v>460</v>
      </c>
      <c r="C27" s="269">
        <f>SUM(C24:C26)</f>
        <v>43439</v>
      </c>
      <c r="D27" s="233">
        <v>0</v>
      </c>
      <c r="E27" s="226">
        <f>SUM(E24:E26)</f>
        <v>41868</v>
      </c>
    </row>
    <row r="28" spans="1:5" ht="15" customHeight="1" x14ac:dyDescent="0.35">
      <c r="A28" s="224" t="s">
        <v>84</v>
      </c>
      <c r="B28" s="513" t="s">
        <v>461</v>
      </c>
      <c r="C28" s="269">
        <v>42128</v>
      </c>
      <c r="D28" s="233">
        <v>0</v>
      </c>
      <c r="E28" s="226">
        <v>42196</v>
      </c>
    </row>
    <row r="29" spans="1:5" ht="15" customHeight="1" x14ac:dyDescent="0.35">
      <c r="A29" s="224" t="s">
        <v>85</v>
      </c>
      <c r="B29" s="513" t="s">
        <v>462</v>
      </c>
      <c r="C29" s="269">
        <v>83547</v>
      </c>
      <c r="D29" s="233">
        <v>0</v>
      </c>
      <c r="E29" s="226">
        <v>71875</v>
      </c>
    </row>
    <row r="30" spans="1:5" ht="18" customHeight="1" x14ac:dyDescent="0.35">
      <c r="A30" s="224" t="s">
        <v>86</v>
      </c>
      <c r="B30" s="513" t="s">
        <v>27</v>
      </c>
      <c r="C30" s="269">
        <f>C11+C14+C18-C23-C27-C28-C29</f>
        <v>-26991</v>
      </c>
      <c r="D30" s="635">
        <f>D11+D14+D18-D23-D27-D28-D29</f>
        <v>0</v>
      </c>
      <c r="E30" s="268">
        <f>E11+E14+E18-E23-E27-E28-E29</f>
        <v>4294</v>
      </c>
    </row>
    <row r="31" spans="1:5" ht="15" customHeight="1" x14ac:dyDescent="0.35">
      <c r="A31" s="221" t="s">
        <v>87</v>
      </c>
      <c r="B31" s="512" t="s">
        <v>463</v>
      </c>
      <c r="C31" s="631">
        <v>480</v>
      </c>
      <c r="D31" s="232">
        <v>0</v>
      </c>
      <c r="E31" s="223">
        <v>500</v>
      </c>
    </row>
    <row r="32" spans="1:5" ht="23" x14ac:dyDescent="0.35">
      <c r="A32" s="221" t="s">
        <v>166</v>
      </c>
      <c r="B32" s="512" t="s">
        <v>464</v>
      </c>
      <c r="C32" s="631">
        <v>4329</v>
      </c>
      <c r="D32" s="232">
        <v>0</v>
      </c>
      <c r="E32" s="223">
        <v>889</v>
      </c>
    </row>
    <row r="33" spans="1:5" ht="15" customHeight="1" x14ac:dyDescent="0.35">
      <c r="A33" s="221" t="s">
        <v>167</v>
      </c>
      <c r="B33" s="512" t="s">
        <v>465</v>
      </c>
      <c r="C33" s="631">
        <v>0</v>
      </c>
      <c r="D33" s="232">
        <v>0</v>
      </c>
      <c r="E33" s="223">
        <v>0</v>
      </c>
    </row>
    <row r="34" spans="1:5" ht="15" customHeight="1" x14ac:dyDescent="0.35">
      <c r="A34" s="221" t="s">
        <v>153</v>
      </c>
      <c r="B34" s="512" t="s">
        <v>467</v>
      </c>
      <c r="C34" s="631">
        <v>0</v>
      </c>
      <c r="D34" s="232">
        <v>0</v>
      </c>
      <c r="E34" s="223">
        <v>0</v>
      </c>
    </row>
    <row r="35" spans="1:5" ht="23" x14ac:dyDescent="0.35">
      <c r="A35" s="609" t="s">
        <v>168</v>
      </c>
      <c r="B35" s="610" t="s">
        <v>466</v>
      </c>
      <c r="C35" s="636">
        <f>SUM(C31:C34)</f>
        <v>4809</v>
      </c>
      <c r="D35" s="245">
        <v>0</v>
      </c>
      <c r="E35" s="618">
        <f>SUM(E31:E34)</f>
        <v>1389</v>
      </c>
    </row>
    <row r="36" spans="1:5" ht="15" customHeight="1" x14ac:dyDescent="0.35">
      <c r="A36" s="221" t="s">
        <v>88</v>
      </c>
      <c r="B36" s="512" t="s">
        <v>468</v>
      </c>
      <c r="C36" s="631">
        <v>0</v>
      </c>
      <c r="D36" s="232">
        <v>0</v>
      </c>
      <c r="E36" s="223">
        <v>51</v>
      </c>
    </row>
    <row r="37" spans="1:5" ht="15" customHeight="1" x14ac:dyDescent="0.35">
      <c r="A37" s="221" t="s">
        <v>154</v>
      </c>
      <c r="B37" s="512" t="s">
        <v>469</v>
      </c>
      <c r="C37" s="631">
        <v>0</v>
      </c>
      <c r="D37" s="232">
        <v>0</v>
      </c>
      <c r="E37" s="223">
        <v>0</v>
      </c>
    </row>
    <row r="38" spans="1:5" ht="15" customHeight="1" x14ac:dyDescent="0.35">
      <c r="A38" s="221" t="s">
        <v>169</v>
      </c>
      <c r="B38" s="512" t="s">
        <v>470</v>
      </c>
      <c r="C38" s="631">
        <v>0</v>
      </c>
      <c r="D38" s="232">
        <v>0</v>
      </c>
      <c r="E38" s="223">
        <v>0</v>
      </c>
    </row>
    <row r="39" spans="1:5" ht="15" customHeight="1" x14ac:dyDescent="0.35">
      <c r="A39" s="221" t="s">
        <v>155</v>
      </c>
      <c r="B39" s="512" t="s">
        <v>471</v>
      </c>
      <c r="C39" s="631">
        <v>0</v>
      </c>
      <c r="D39" s="232">
        <v>0</v>
      </c>
      <c r="E39" s="223">
        <v>0</v>
      </c>
    </row>
    <row r="40" spans="1:5" ht="15" customHeight="1" x14ac:dyDescent="0.35">
      <c r="A40" s="609" t="s">
        <v>89</v>
      </c>
      <c r="B40" s="610" t="s">
        <v>472</v>
      </c>
      <c r="C40" s="636">
        <f>SUM(C36:C39)</f>
        <v>0</v>
      </c>
      <c r="D40" s="245">
        <f>SUM(D36:D39)</f>
        <v>0</v>
      </c>
      <c r="E40" s="618">
        <f>SUM(E36:E39)</f>
        <v>51</v>
      </c>
    </row>
    <row r="41" spans="1:5" ht="18" customHeight="1" thickBot="1" x14ac:dyDescent="0.4">
      <c r="A41" s="619" t="s">
        <v>90</v>
      </c>
      <c r="B41" s="620" t="s">
        <v>473</v>
      </c>
      <c r="C41" s="141">
        <v>4809</v>
      </c>
      <c r="D41" s="621">
        <v>0</v>
      </c>
      <c r="E41" s="508">
        <f>E35-E40</f>
        <v>1338</v>
      </c>
    </row>
    <row r="42" spans="1:5" ht="7.5" customHeight="1" thickTop="1" x14ac:dyDescent="0.35">
      <c r="A42" s="217"/>
      <c r="B42" s="213"/>
      <c r="C42" s="214"/>
      <c r="D42" s="214"/>
      <c r="E42" s="214"/>
    </row>
    <row r="43" spans="1:5" ht="15" customHeight="1" x14ac:dyDescent="0.35">
      <c r="A43" s="217"/>
      <c r="B43" s="213"/>
      <c r="C43" s="214"/>
      <c r="D43" s="214"/>
      <c r="E43" s="266" t="s">
        <v>482</v>
      </c>
    </row>
    <row r="44" spans="1:5" ht="15" customHeight="1" x14ac:dyDescent="0.35">
      <c r="A44" s="217"/>
      <c r="B44" s="213"/>
      <c r="C44" s="214"/>
      <c r="D44" s="214"/>
      <c r="E44" s="266" t="str">
        <f>E2</f>
        <v>a /2016. (V.  .) önkormányzati rendelethez</v>
      </c>
    </row>
    <row r="45" spans="1:5" ht="15" customHeight="1" x14ac:dyDescent="0.35">
      <c r="A45" s="217"/>
      <c r="C45" s="214"/>
      <c r="D45" s="214"/>
      <c r="E45" s="214"/>
    </row>
    <row r="46" spans="1:5" ht="15" customHeight="1" thickBot="1" x14ac:dyDescent="0.4">
      <c r="A46" s="217"/>
      <c r="B46" s="213"/>
      <c r="C46" s="10"/>
      <c r="D46" s="15"/>
      <c r="E46" s="5" t="s">
        <v>179</v>
      </c>
    </row>
    <row r="47" spans="1:5" ht="46.5" thickTop="1" x14ac:dyDescent="0.35">
      <c r="A47" s="31" t="s">
        <v>182</v>
      </c>
      <c r="B47" s="32" t="s">
        <v>157</v>
      </c>
      <c r="C47" s="243" t="s">
        <v>180</v>
      </c>
      <c r="D47" s="32" t="s">
        <v>24</v>
      </c>
      <c r="E47" s="33" t="s">
        <v>26</v>
      </c>
    </row>
    <row r="48" spans="1:5" ht="15" customHeight="1" thickBot="1" x14ac:dyDescent="0.4">
      <c r="A48" s="48" t="s">
        <v>665</v>
      </c>
      <c r="B48" s="49" t="s">
        <v>690</v>
      </c>
      <c r="C48" s="510" t="s">
        <v>667</v>
      </c>
      <c r="D48" s="49" t="s">
        <v>668</v>
      </c>
      <c r="E48" s="50" t="s">
        <v>691</v>
      </c>
    </row>
    <row r="49" spans="1:6" ht="18" customHeight="1" thickTop="1" x14ac:dyDescent="0.35">
      <c r="A49" s="224" t="s">
        <v>170</v>
      </c>
      <c r="B49" s="513" t="s">
        <v>474</v>
      </c>
      <c r="C49" s="637">
        <f>C30+C41</f>
        <v>-22182</v>
      </c>
      <c r="D49" s="233">
        <f>D30+D41</f>
        <v>0</v>
      </c>
      <c r="E49" s="226">
        <f>E30+E41</f>
        <v>5632</v>
      </c>
    </row>
    <row r="50" spans="1:6" ht="15" customHeight="1" x14ac:dyDescent="0.35">
      <c r="A50" s="221" t="s">
        <v>91</v>
      </c>
      <c r="B50" s="512" t="s">
        <v>475</v>
      </c>
      <c r="C50" s="631">
        <v>25074</v>
      </c>
      <c r="D50" s="232">
        <v>0</v>
      </c>
      <c r="E50" s="223">
        <v>23987</v>
      </c>
    </row>
    <row r="51" spans="1:6" ht="15" customHeight="1" x14ac:dyDescent="0.35">
      <c r="A51" s="221" t="s">
        <v>171</v>
      </c>
      <c r="B51" s="512" t="s">
        <v>476</v>
      </c>
      <c r="C51" s="631">
        <v>2055</v>
      </c>
      <c r="D51" s="232">
        <v>0</v>
      </c>
      <c r="E51" s="223">
        <v>18443</v>
      </c>
    </row>
    <row r="52" spans="1:6" ht="15" customHeight="1" x14ac:dyDescent="0.35">
      <c r="A52" s="224" t="s">
        <v>92</v>
      </c>
      <c r="B52" s="513" t="s">
        <v>477</v>
      </c>
      <c r="C52" s="269">
        <f>SUM(C50:C51)</f>
        <v>27129</v>
      </c>
      <c r="D52" s="233">
        <f>SUM(D50:D51)</f>
        <v>0</v>
      </c>
      <c r="E52" s="226">
        <f>SUM(E50:E51)</f>
        <v>42430</v>
      </c>
    </row>
    <row r="53" spans="1:6" ht="15" customHeight="1" x14ac:dyDescent="0.35">
      <c r="A53" s="224" t="s">
        <v>156</v>
      </c>
      <c r="B53" s="513" t="s">
        <v>478</v>
      </c>
      <c r="C53" s="269">
        <v>2882</v>
      </c>
      <c r="D53" s="233">
        <v>0</v>
      </c>
      <c r="E53" s="226">
        <v>5603</v>
      </c>
    </row>
    <row r="54" spans="1:6" ht="18" customHeight="1" x14ac:dyDescent="0.35">
      <c r="A54" s="224" t="s">
        <v>172</v>
      </c>
      <c r="B54" s="513" t="s">
        <v>479</v>
      </c>
      <c r="C54" s="269">
        <f>C52-C53</f>
        <v>24247</v>
      </c>
      <c r="D54" s="233">
        <f>D52-D53</f>
        <v>0</v>
      </c>
      <c r="E54" s="226">
        <f>E52-E53</f>
        <v>36827</v>
      </c>
    </row>
    <row r="55" spans="1:6" ht="18" customHeight="1" thickBot="1" x14ac:dyDescent="0.4">
      <c r="A55" s="227" t="s">
        <v>173</v>
      </c>
      <c r="B55" s="515" t="s">
        <v>480</v>
      </c>
      <c r="C55" s="634">
        <f>C49+C54</f>
        <v>2065</v>
      </c>
      <c r="D55" s="234">
        <f>D49+D54</f>
        <v>0</v>
      </c>
      <c r="E55" s="229">
        <f>E49+E54</f>
        <v>42459</v>
      </c>
    </row>
    <row r="56" spans="1:6" ht="13.5" thickTop="1" x14ac:dyDescent="0.35">
      <c r="B56" s="189"/>
      <c r="C56" s="193"/>
      <c r="D56" s="193"/>
      <c r="E56" s="193"/>
      <c r="F56" s="267"/>
    </row>
    <row r="57" spans="1:6" x14ac:dyDescent="0.35">
      <c r="B57" s="189"/>
      <c r="C57" s="193"/>
      <c r="D57" s="193"/>
      <c r="E57" s="193"/>
      <c r="F57" s="267"/>
    </row>
    <row r="58" spans="1:6" x14ac:dyDescent="0.35">
      <c r="B58" s="189"/>
      <c r="C58" s="193"/>
      <c r="D58" s="193"/>
      <c r="E58" s="193"/>
      <c r="F58" s="267"/>
    </row>
    <row r="59" spans="1:6" x14ac:dyDescent="0.35">
      <c r="B59" s="189"/>
      <c r="C59" s="188"/>
      <c r="D59" s="188"/>
      <c r="E59" s="188"/>
      <c r="F59" s="267"/>
    </row>
    <row r="60" spans="1:6" x14ac:dyDescent="0.35">
      <c r="B60" s="189"/>
      <c r="C60" s="188"/>
      <c r="D60" s="188"/>
      <c r="E60" s="188"/>
      <c r="F60" s="267"/>
    </row>
    <row r="61" spans="1:6" x14ac:dyDescent="0.35">
      <c r="B61" s="189"/>
      <c r="C61" s="193"/>
      <c r="D61" s="193"/>
      <c r="E61" s="193"/>
      <c r="F61" s="267"/>
    </row>
    <row r="62" spans="1:6" x14ac:dyDescent="0.35">
      <c r="B62" s="189"/>
      <c r="C62" s="193"/>
      <c r="D62" s="193"/>
      <c r="E62" s="193"/>
      <c r="F62" s="267"/>
    </row>
    <row r="63" spans="1:6" x14ac:dyDescent="0.35">
      <c r="B63" s="189"/>
      <c r="C63" s="193"/>
      <c r="D63" s="193"/>
      <c r="E63" s="193"/>
      <c r="F63" s="267"/>
    </row>
    <row r="64" spans="1:6" x14ac:dyDescent="0.35">
      <c r="B64" s="189"/>
      <c r="C64" s="193"/>
      <c r="D64" s="193"/>
      <c r="E64" s="193"/>
      <c r="F64" s="267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/>
  </sheetViews>
  <sheetFormatPr defaultRowHeight="13" x14ac:dyDescent="0.35"/>
  <cols>
    <col min="1" max="1" width="5.69921875" style="9" customWidth="1"/>
    <col min="2" max="2" width="53" style="9" customWidth="1"/>
    <col min="3" max="3" width="17.69921875" style="9" customWidth="1"/>
    <col min="4" max="4" width="10.69921875" style="9" customWidth="1"/>
  </cols>
  <sheetData>
    <row r="1" spans="1:5" s="15" customFormat="1" ht="15" customHeight="1" x14ac:dyDescent="0.35">
      <c r="A1" s="14"/>
      <c r="B1" s="4"/>
      <c r="C1" s="4"/>
      <c r="D1" s="5" t="s">
        <v>605</v>
      </c>
    </row>
    <row r="2" spans="1:5" s="15" customFormat="1" ht="15" customHeight="1" x14ac:dyDescent="0.35">
      <c r="A2" s="14"/>
      <c r="B2" s="4"/>
      <c r="C2" s="4"/>
      <c r="D2" s="5" t="str">
        <f>'1.d sz. melléklet'!F2</f>
        <v>a /2016. (V.  .) önkormányzati rendelethez</v>
      </c>
    </row>
    <row r="3" spans="1:5" s="15" customFormat="1" ht="15" customHeight="1" x14ac:dyDescent="0.35">
      <c r="A3" s="14"/>
      <c r="B3" s="8"/>
      <c r="C3" s="8"/>
      <c r="D3" s="8"/>
    </row>
    <row r="4" spans="1:5" s="15" customFormat="1" ht="15" customHeight="1" x14ac:dyDescent="0.35">
      <c r="A4" s="853" t="s">
        <v>757</v>
      </c>
      <c r="B4" s="853"/>
      <c r="C4" s="853"/>
      <c r="D4" s="853"/>
    </row>
    <row r="5" spans="1:5" s="15" customFormat="1" ht="15" customHeight="1" x14ac:dyDescent="0.35">
      <c r="A5" s="16"/>
      <c r="B5" s="16"/>
      <c r="C5" s="16"/>
      <c r="D5" s="16"/>
    </row>
    <row r="6" spans="1:5" s="15" customFormat="1" ht="15" customHeight="1" thickBot="1" x14ac:dyDescent="0.4">
      <c r="A6" s="14"/>
      <c r="B6" s="10"/>
      <c r="C6" s="5" t="s">
        <v>179</v>
      </c>
    </row>
    <row r="7" spans="1:5" s="15" customFormat="1" ht="23.5" thickTop="1" x14ac:dyDescent="0.35">
      <c r="A7" s="31" t="s">
        <v>182</v>
      </c>
      <c r="B7" s="32" t="s">
        <v>157</v>
      </c>
      <c r="C7" s="33" t="s">
        <v>26</v>
      </c>
      <c r="D7" s="190"/>
    </row>
    <row r="8" spans="1:5" s="15" customFormat="1" ht="15" customHeight="1" thickBot="1" x14ac:dyDescent="0.4">
      <c r="A8" s="48" t="s">
        <v>665</v>
      </c>
      <c r="B8" s="49" t="s">
        <v>690</v>
      </c>
      <c r="C8" s="50" t="s">
        <v>667</v>
      </c>
      <c r="D8" s="190"/>
    </row>
    <row r="9" spans="1:5" s="1" customFormat="1" ht="15" customHeight="1" thickTop="1" x14ac:dyDescent="0.35">
      <c r="A9" s="218" t="s">
        <v>72</v>
      </c>
      <c r="B9" s="219" t="s">
        <v>5</v>
      </c>
      <c r="C9" s="270">
        <f>'5.sz. melléklet'!E67</f>
        <v>280195</v>
      </c>
      <c r="D9" s="188"/>
      <c r="E9" s="638"/>
    </row>
    <row r="10" spans="1:5" s="1" customFormat="1" ht="15" customHeight="1" x14ac:dyDescent="0.35">
      <c r="A10" s="221" t="s">
        <v>73</v>
      </c>
      <c r="B10" s="222" t="s">
        <v>6</v>
      </c>
      <c r="C10" s="270">
        <v>222091</v>
      </c>
      <c r="D10" s="188"/>
      <c r="E10" s="638"/>
    </row>
    <row r="11" spans="1:5" s="1" customFormat="1" ht="15" customHeight="1" x14ac:dyDescent="0.35">
      <c r="A11" s="224" t="s">
        <v>74</v>
      </c>
      <c r="B11" s="225" t="s">
        <v>7</v>
      </c>
      <c r="C11" s="271">
        <f>C9-C10</f>
        <v>58104</v>
      </c>
      <c r="D11" s="188"/>
      <c r="E11" s="639"/>
    </row>
    <row r="12" spans="1:5" s="1" customFormat="1" ht="15" customHeight="1" x14ac:dyDescent="0.35">
      <c r="A12" s="221" t="s">
        <v>75</v>
      </c>
      <c r="B12" s="222" t="s">
        <v>8</v>
      </c>
      <c r="C12" s="270">
        <v>179439</v>
      </c>
      <c r="D12" s="188"/>
      <c r="E12" s="638"/>
    </row>
    <row r="13" spans="1:5" s="1" customFormat="1" ht="15" customHeight="1" x14ac:dyDescent="0.35">
      <c r="A13" s="221" t="s">
        <v>76</v>
      </c>
      <c r="B13" s="222" t="s">
        <v>9</v>
      </c>
      <c r="C13" s="270">
        <v>19415</v>
      </c>
      <c r="D13" s="188"/>
      <c r="E13" s="638"/>
    </row>
    <row r="14" spans="1:5" s="1" customFormat="1" ht="15" customHeight="1" x14ac:dyDescent="0.35">
      <c r="A14" s="224" t="s">
        <v>77</v>
      </c>
      <c r="B14" s="225" t="s">
        <v>10</v>
      </c>
      <c r="C14" s="271">
        <f>C12-C13</f>
        <v>160024</v>
      </c>
      <c r="D14" s="188"/>
      <c r="E14" s="639"/>
    </row>
    <row r="15" spans="1:5" s="1" customFormat="1" ht="15" customHeight="1" x14ac:dyDescent="0.35">
      <c r="A15" s="224" t="s">
        <v>78</v>
      </c>
      <c r="B15" s="225" t="s">
        <v>11</v>
      </c>
      <c r="C15" s="271">
        <f>C11+C14</f>
        <v>218128</v>
      </c>
      <c r="D15" s="188"/>
      <c r="E15" s="639"/>
    </row>
    <row r="16" spans="1:5" s="1" customFormat="1" ht="15" customHeight="1" x14ac:dyDescent="0.35">
      <c r="A16" s="221" t="s">
        <v>79</v>
      </c>
      <c r="B16" s="222" t="s">
        <v>12</v>
      </c>
      <c r="C16" s="270">
        <v>0</v>
      </c>
      <c r="D16" s="188"/>
      <c r="E16" s="639"/>
    </row>
    <row r="17" spans="1:5" s="1" customFormat="1" ht="15" customHeight="1" x14ac:dyDescent="0.35">
      <c r="A17" s="221" t="s">
        <v>80</v>
      </c>
      <c r="B17" s="222" t="s">
        <v>13</v>
      </c>
      <c r="C17" s="270">
        <v>0</v>
      </c>
      <c r="D17" s="188"/>
      <c r="E17" s="639"/>
    </row>
    <row r="18" spans="1:5" s="1" customFormat="1" ht="15" customHeight="1" x14ac:dyDescent="0.35">
      <c r="A18" s="224" t="s">
        <v>81</v>
      </c>
      <c r="B18" s="225" t="s">
        <v>14</v>
      </c>
      <c r="C18" s="271">
        <v>0</v>
      </c>
      <c r="D18" s="188"/>
    </row>
    <row r="19" spans="1:5" s="1" customFormat="1" ht="15" customHeight="1" x14ac:dyDescent="0.35">
      <c r="A19" s="221" t="s">
        <v>159</v>
      </c>
      <c r="B19" s="222" t="s">
        <v>15</v>
      </c>
      <c r="C19" s="270">
        <v>0</v>
      </c>
      <c r="D19" s="188"/>
    </row>
    <row r="20" spans="1:5" s="1" customFormat="1" ht="15" customHeight="1" x14ac:dyDescent="0.35">
      <c r="A20" s="221" t="s">
        <v>82</v>
      </c>
      <c r="B20" s="222" t="s">
        <v>16</v>
      </c>
      <c r="C20" s="270">
        <v>0</v>
      </c>
      <c r="D20" s="188"/>
    </row>
    <row r="21" spans="1:5" s="1" customFormat="1" ht="15" customHeight="1" x14ac:dyDescent="0.35">
      <c r="A21" s="224" t="s">
        <v>160</v>
      </c>
      <c r="B21" s="225" t="s">
        <v>17</v>
      </c>
      <c r="C21" s="271">
        <v>0</v>
      </c>
      <c r="D21" s="188"/>
    </row>
    <row r="22" spans="1:5" s="1" customFormat="1" ht="15" customHeight="1" x14ac:dyDescent="0.35">
      <c r="A22" s="224" t="s">
        <v>161</v>
      </c>
      <c r="B22" s="225" t="s">
        <v>18</v>
      </c>
      <c r="C22" s="271">
        <v>0</v>
      </c>
      <c r="D22" s="188"/>
    </row>
    <row r="23" spans="1:5" s="1" customFormat="1" ht="15" customHeight="1" x14ac:dyDescent="0.35">
      <c r="A23" s="224" t="s">
        <v>162</v>
      </c>
      <c r="B23" s="225" t="s">
        <v>19</v>
      </c>
      <c r="C23" s="271">
        <f>C15+C22</f>
        <v>218128</v>
      </c>
      <c r="D23" s="188"/>
    </row>
    <row r="24" spans="1:5" s="1" customFormat="1" ht="15" customHeight="1" x14ac:dyDescent="0.35">
      <c r="A24" s="224" t="s">
        <v>83</v>
      </c>
      <c r="B24" s="225" t="s">
        <v>20</v>
      </c>
      <c r="C24" s="271">
        <v>0</v>
      </c>
      <c r="D24" s="8"/>
    </row>
    <row r="25" spans="1:5" ht="15" customHeight="1" x14ac:dyDescent="0.35">
      <c r="A25" s="224" t="s">
        <v>163</v>
      </c>
      <c r="B25" s="225" t="s">
        <v>21</v>
      </c>
      <c r="C25" s="271">
        <f>C15-C24</f>
        <v>218128</v>
      </c>
    </row>
    <row r="26" spans="1:5" ht="15" customHeight="1" x14ac:dyDescent="0.35">
      <c r="A26" s="224" t="s">
        <v>164</v>
      </c>
      <c r="B26" s="225" t="s">
        <v>23</v>
      </c>
      <c r="C26" s="271">
        <v>0</v>
      </c>
    </row>
    <row r="27" spans="1:5" ht="15" customHeight="1" thickBot="1" x14ac:dyDescent="0.4">
      <c r="A27" s="227" t="s">
        <v>71</v>
      </c>
      <c r="B27" s="228" t="s">
        <v>22</v>
      </c>
      <c r="C27" s="272">
        <v>0</v>
      </c>
    </row>
    <row r="28" spans="1:5" ht="13.5" thickTop="1" x14ac:dyDescent="0.3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H79"/>
  <sheetViews>
    <sheetView zoomScaleNormal="100" workbookViewId="0"/>
  </sheetViews>
  <sheetFormatPr defaultRowHeight="13" x14ac:dyDescent="0.35"/>
  <cols>
    <col min="1" max="1" width="5.69921875" style="9" customWidth="1"/>
    <col min="2" max="2" width="42.69921875" style="9" customWidth="1"/>
    <col min="3" max="5" width="10.69921875" style="9" customWidth="1"/>
    <col min="6" max="6" width="9.69921875" style="9" customWidth="1"/>
  </cols>
  <sheetData>
    <row r="1" spans="1:6" s="1" customFormat="1" ht="15" customHeight="1" x14ac:dyDescent="0.35">
      <c r="A1" s="14"/>
      <c r="B1" s="14"/>
      <c r="C1" s="4"/>
      <c r="D1" s="4"/>
      <c r="E1" s="4"/>
      <c r="F1" s="5" t="s">
        <v>606</v>
      </c>
    </row>
    <row r="2" spans="1:6" s="1" customFormat="1" ht="15" customHeight="1" x14ac:dyDescent="0.35">
      <c r="A2" s="14"/>
      <c r="B2" s="14"/>
      <c r="C2" s="4"/>
      <c r="D2" s="4"/>
      <c r="E2" s="4"/>
      <c r="F2" s="5" t="str">
        <f>'1.d sz. melléklet'!F2</f>
        <v>a /2016. (V.  .) önkormányzati rendelethez</v>
      </c>
    </row>
    <row r="3" spans="1:6" s="1" customFormat="1" ht="15" customHeight="1" x14ac:dyDescent="0.35">
      <c r="A3" s="14"/>
      <c r="B3" s="14"/>
      <c r="C3" s="8"/>
      <c r="D3" s="8"/>
      <c r="E3" s="8"/>
      <c r="F3" s="8"/>
    </row>
    <row r="4" spans="1:6" s="1" customFormat="1" ht="15" customHeight="1" x14ac:dyDescent="0.35">
      <c r="A4" s="853" t="s">
        <v>758</v>
      </c>
      <c r="B4" s="853"/>
      <c r="C4" s="853"/>
      <c r="D4" s="853"/>
      <c r="E4" s="853"/>
      <c r="F4" s="853"/>
    </row>
    <row r="5" spans="1:6" s="1" customFormat="1" ht="15" customHeight="1" thickBot="1" x14ac:dyDescent="0.4">
      <c r="A5" s="14"/>
      <c r="B5" s="14"/>
      <c r="C5" s="10"/>
      <c r="D5" s="10"/>
      <c r="E5" s="10"/>
      <c r="F5" s="5" t="s">
        <v>179</v>
      </c>
    </row>
    <row r="6" spans="1:6" s="15" customFormat="1" ht="23.5" thickTop="1" x14ac:dyDescent="0.35">
      <c r="A6" s="31" t="s">
        <v>182</v>
      </c>
      <c r="B6" s="32" t="s">
        <v>157</v>
      </c>
      <c r="C6" s="32" t="s">
        <v>176</v>
      </c>
      <c r="D6" s="32" t="s">
        <v>177</v>
      </c>
      <c r="E6" s="32" t="s">
        <v>178</v>
      </c>
      <c r="F6" s="33" t="s">
        <v>181</v>
      </c>
    </row>
    <row r="7" spans="1:6" s="15" customFormat="1" ht="15" customHeight="1" thickBot="1" x14ac:dyDescent="0.4">
      <c r="A7" s="48" t="s">
        <v>665</v>
      </c>
      <c r="B7" s="49" t="s">
        <v>666</v>
      </c>
      <c r="C7" s="114" t="s">
        <v>667</v>
      </c>
      <c r="D7" s="114" t="s">
        <v>668</v>
      </c>
      <c r="E7" s="114" t="s">
        <v>669</v>
      </c>
      <c r="F7" s="50" t="s">
        <v>670</v>
      </c>
    </row>
    <row r="8" spans="1:6" s="1" customFormat="1" ht="23.5" thickTop="1" x14ac:dyDescent="0.35">
      <c r="A8" s="218" t="s">
        <v>72</v>
      </c>
      <c r="B8" s="650" t="s">
        <v>500</v>
      </c>
      <c r="C8" s="69">
        <v>40694</v>
      </c>
      <c r="D8" s="69">
        <v>40787</v>
      </c>
      <c r="E8" s="69">
        <v>40787</v>
      </c>
      <c r="F8" s="656">
        <f>E8/D8</f>
        <v>1</v>
      </c>
    </row>
    <row r="9" spans="1:6" s="1" customFormat="1" ht="23" x14ac:dyDescent="0.35">
      <c r="A9" s="221" t="s">
        <v>73</v>
      </c>
      <c r="B9" s="651" t="s">
        <v>501</v>
      </c>
      <c r="C9" s="24">
        <v>13741</v>
      </c>
      <c r="D9" s="24">
        <v>13245</v>
      </c>
      <c r="E9" s="24">
        <v>13245</v>
      </c>
      <c r="F9" s="657">
        <f>E9/D9</f>
        <v>1</v>
      </c>
    </row>
    <row r="10" spans="1:6" s="1" customFormat="1" ht="23" x14ac:dyDescent="0.35">
      <c r="A10" s="221" t="s">
        <v>74</v>
      </c>
      <c r="B10" s="651" t="s">
        <v>502</v>
      </c>
      <c r="C10" s="24">
        <v>3543</v>
      </c>
      <c r="D10" s="24">
        <v>3505</v>
      </c>
      <c r="E10" s="24">
        <v>3505</v>
      </c>
      <c r="F10" s="657">
        <f>E10/D10</f>
        <v>1</v>
      </c>
    </row>
    <row r="11" spans="1:6" s="1" customFormat="1" ht="23" x14ac:dyDescent="0.35">
      <c r="A11" s="221" t="s">
        <v>75</v>
      </c>
      <c r="B11" s="651" t="s">
        <v>503</v>
      </c>
      <c r="C11" s="24">
        <v>1200</v>
      </c>
      <c r="D11" s="24">
        <v>1200</v>
      </c>
      <c r="E11" s="24">
        <v>1200</v>
      </c>
      <c r="F11" s="657">
        <f>E11/D11</f>
        <v>1</v>
      </c>
    </row>
    <row r="12" spans="1:6" s="1" customFormat="1" ht="15" customHeight="1" x14ac:dyDescent="0.35">
      <c r="A12" s="221" t="s">
        <v>76</v>
      </c>
      <c r="B12" s="651" t="s">
        <v>504</v>
      </c>
      <c r="C12" s="24">
        <v>0</v>
      </c>
      <c r="D12" s="24">
        <v>13730</v>
      </c>
      <c r="E12" s="24">
        <v>13730</v>
      </c>
      <c r="F12" s="657">
        <f>E12/D12</f>
        <v>1</v>
      </c>
    </row>
    <row r="13" spans="1:6" s="1" customFormat="1" ht="24" x14ac:dyDescent="0.35">
      <c r="A13" s="273" t="s">
        <v>77</v>
      </c>
      <c r="B13" s="652" t="s">
        <v>776</v>
      </c>
      <c r="C13" s="40">
        <f>SUM(C8:C12)</f>
        <v>59178</v>
      </c>
      <c r="D13" s="40">
        <f t="shared" ref="D13:E13" si="0">SUM(D8:D12)</f>
        <v>72467</v>
      </c>
      <c r="E13" s="40">
        <f t="shared" si="0"/>
        <v>72467</v>
      </c>
      <c r="F13" s="658">
        <f t="shared" ref="F13:F35" si="1">E13/D13</f>
        <v>1</v>
      </c>
    </row>
    <row r="14" spans="1:6" s="1" customFormat="1" ht="24" x14ac:dyDescent="0.35">
      <c r="A14" s="273" t="s">
        <v>78</v>
      </c>
      <c r="B14" s="652" t="s">
        <v>509</v>
      </c>
      <c r="C14" s="40">
        <v>3288</v>
      </c>
      <c r="D14" s="40">
        <v>5548</v>
      </c>
      <c r="E14" s="40">
        <f>SUM(E15:E17)</f>
        <v>5548</v>
      </c>
      <c r="F14" s="658">
        <f t="shared" si="1"/>
        <v>1</v>
      </c>
    </row>
    <row r="15" spans="1:6" s="1" customFormat="1" ht="15" customHeight="1" x14ac:dyDescent="0.35">
      <c r="A15" s="221" t="s">
        <v>79</v>
      </c>
      <c r="B15" s="651" t="s">
        <v>505</v>
      </c>
      <c r="C15" s="24">
        <v>0</v>
      </c>
      <c r="D15" s="24">
        <v>0</v>
      </c>
      <c r="E15" s="24">
        <v>1008</v>
      </c>
      <c r="F15" s="657"/>
    </row>
    <row r="16" spans="1:6" s="1" customFormat="1" ht="15" customHeight="1" x14ac:dyDescent="0.35">
      <c r="A16" s="221" t="s">
        <v>80</v>
      </c>
      <c r="B16" s="651" t="s">
        <v>506</v>
      </c>
      <c r="C16" s="24">
        <v>0</v>
      </c>
      <c r="D16" s="24">
        <v>0</v>
      </c>
      <c r="E16" s="24">
        <v>1841</v>
      </c>
      <c r="F16" s="657"/>
    </row>
    <row r="17" spans="1:6" s="1" customFormat="1" ht="15" customHeight="1" x14ac:dyDescent="0.35">
      <c r="A17" s="221" t="s">
        <v>81</v>
      </c>
      <c r="B17" s="651" t="s">
        <v>507</v>
      </c>
      <c r="C17" s="24">
        <v>0</v>
      </c>
      <c r="D17" s="24">
        <v>0</v>
      </c>
      <c r="E17" s="24">
        <v>2699</v>
      </c>
      <c r="F17" s="658"/>
    </row>
    <row r="18" spans="1:6" s="1" customFormat="1" ht="23" x14ac:dyDescent="0.35">
      <c r="A18" s="224">
        <v>11</v>
      </c>
      <c r="B18" s="653" t="s">
        <v>778</v>
      </c>
      <c r="C18" s="36">
        <f>C13+C14</f>
        <v>62466</v>
      </c>
      <c r="D18" s="36">
        <f t="shared" ref="D18:E18" si="2">D13+D14</f>
        <v>78015</v>
      </c>
      <c r="E18" s="36">
        <f t="shared" si="2"/>
        <v>78015</v>
      </c>
      <c r="F18" s="659">
        <f t="shared" si="1"/>
        <v>1</v>
      </c>
    </row>
    <row r="19" spans="1:6" s="1" customFormat="1" ht="15" customHeight="1" x14ac:dyDescent="0.35">
      <c r="A19" s="273">
        <v>12</v>
      </c>
      <c r="B19" s="652" t="s">
        <v>510</v>
      </c>
      <c r="C19" s="40">
        <v>0</v>
      </c>
      <c r="D19" s="40">
        <v>18443</v>
      </c>
      <c r="E19" s="40">
        <v>18443</v>
      </c>
      <c r="F19" s="658">
        <f t="shared" si="1"/>
        <v>1</v>
      </c>
    </row>
    <row r="20" spans="1:6" s="1" customFormat="1" ht="24" x14ac:dyDescent="0.35">
      <c r="A20" s="273">
        <v>13</v>
      </c>
      <c r="B20" s="652" t="s">
        <v>518</v>
      </c>
      <c r="C20" s="40">
        <v>24263</v>
      </c>
      <c r="D20" s="40">
        <v>23641</v>
      </c>
      <c r="E20" s="40">
        <v>23641</v>
      </c>
      <c r="F20" s="658">
        <f t="shared" si="1"/>
        <v>1</v>
      </c>
    </row>
    <row r="21" spans="1:6" s="1" customFormat="1" ht="15" customHeight="1" x14ac:dyDescent="0.35">
      <c r="A21" s="221">
        <v>14</v>
      </c>
      <c r="B21" s="651" t="s">
        <v>506</v>
      </c>
      <c r="C21" s="24">
        <v>0</v>
      </c>
      <c r="D21" s="24">
        <v>0</v>
      </c>
      <c r="E21" s="24">
        <v>23641</v>
      </c>
      <c r="F21" s="657"/>
    </row>
    <row r="22" spans="1:6" s="1" customFormat="1" ht="23" x14ac:dyDescent="0.35">
      <c r="A22" s="224">
        <v>15</v>
      </c>
      <c r="B22" s="653" t="s">
        <v>779</v>
      </c>
      <c r="C22" s="36">
        <f>C19+C20</f>
        <v>24263</v>
      </c>
      <c r="D22" s="36">
        <f t="shared" ref="D22:E22" si="3">D19+D20</f>
        <v>42084</v>
      </c>
      <c r="E22" s="36">
        <f t="shared" si="3"/>
        <v>42084</v>
      </c>
      <c r="F22" s="660">
        <f t="shared" si="1"/>
        <v>1</v>
      </c>
    </row>
    <row r="23" spans="1:6" s="1" customFormat="1" ht="15" customHeight="1" x14ac:dyDescent="0.35">
      <c r="A23" s="273">
        <v>16</v>
      </c>
      <c r="B23" s="652" t="s">
        <v>519</v>
      </c>
      <c r="C23" s="40">
        <v>48050</v>
      </c>
      <c r="D23" s="40">
        <v>48050</v>
      </c>
      <c r="E23" s="40">
        <f>SUM(E24:E26)</f>
        <v>53433</v>
      </c>
      <c r="F23" s="658">
        <f t="shared" si="1"/>
        <v>1.112029136316337</v>
      </c>
    </row>
    <row r="24" spans="1:6" s="1" customFormat="1" ht="15" customHeight="1" x14ac:dyDescent="0.35">
      <c r="A24" s="221">
        <v>17</v>
      </c>
      <c r="B24" s="651" t="s">
        <v>520</v>
      </c>
      <c r="C24" s="24">
        <v>0</v>
      </c>
      <c r="D24" s="24">
        <v>0</v>
      </c>
      <c r="E24" s="24">
        <v>40702</v>
      </c>
      <c r="F24" s="657"/>
    </row>
    <row r="25" spans="1:6" s="1" customFormat="1" ht="15" customHeight="1" x14ac:dyDescent="0.35">
      <c r="A25" s="221">
        <v>18</v>
      </c>
      <c r="B25" s="211" t="s">
        <v>777</v>
      </c>
      <c r="C25" s="24">
        <v>0</v>
      </c>
      <c r="D25" s="24">
        <v>0</v>
      </c>
      <c r="E25" s="24">
        <v>360</v>
      </c>
      <c r="F25" s="657"/>
    </row>
    <row r="26" spans="1:6" s="1" customFormat="1" ht="15" customHeight="1" x14ac:dyDescent="0.35">
      <c r="A26" s="221">
        <v>19</v>
      </c>
      <c r="B26" s="651" t="s">
        <v>521</v>
      </c>
      <c r="C26" s="24">
        <v>0</v>
      </c>
      <c r="D26" s="24">
        <v>0</v>
      </c>
      <c r="E26" s="24">
        <v>12371</v>
      </c>
      <c r="F26" s="657"/>
    </row>
    <row r="27" spans="1:6" s="1" customFormat="1" ht="15" customHeight="1" x14ac:dyDescent="0.35">
      <c r="A27" s="221">
        <v>20</v>
      </c>
      <c r="B27" s="651" t="s">
        <v>522</v>
      </c>
      <c r="C27" s="24">
        <v>13000</v>
      </c>
      <c r="D27" s="24">
        <v>13000</v>
      </c>
      <c r="E27" s="24">
        <v>13822</v>
      </c>
      <c r="F27" s="657">
        <f t="shared" si="1"/>
        <v>1.0632307692307692</v>
      </c>
    </row>
    <row r="28" spans="1:6" s="1" customFormat="1" ht="23" x14ac:dyDescent="0.35">
      <c r="A28" s="274">
        <v>21</v>
      </c>
      <c r="B28" s="654" t="s">
        <v>524</v>
      </c>
      <c r="C28" s="44">
        <v>0</v>
      </c>
      <c r="D28" s="44">
        <v>0</v>
      </c>
      <c r="E28" s="44">
        <v>13822</v>
      </c>
      <c r="F28" s="661"/>
    </row>
    <row r="29" spans="1:6" s="1" customFormat="1" x14ac:dyDescent="0.35">
      <c r="A29" s="221">
        <v>22</v>
      </c>
      <c r="B29" s="651" t="s">
        <v>525</v>
      </c>
      <c r="C29" s="24">
        <v>1900</v>
      </c>
      <c r="D29" s="24">
        <v>1600</v>
      </c>
      <c r="E29" s="24">
        <v>1608</v>
      </c>
      <c r="F29" s="657">
        <f t="shared" si="1"/>
        <v>1.0049999999999999</v>
      </c>
    </row>
    <row r="30" spans="1:6" s="1" customFormat="1" ht="23" x14ac:dyDescent="0.35">
      <c r="A30" s="274">
        <v>23</v>
      </c>
      <c r="B30" s="654" t="s">
        <v>523</v>
      </c>
      <c r="C30" s="44">
        <v>0</v>
      </c>
      <c r="D30" s="44">
        <v>0</v>
      </c>
      <c r="E30" s="44">
        <v>1608</v>
      </c>
      <c r="F30" s="661"/>
    </row>
    <row r="31" spans="1:6" s="1" customFormat="1" x14ac:dyDescent="0.35">
      <c r="A31" s="221">
        <v>24</v>
      </c>
      <c r="B31" s="651" t="s">
        <v>526</v>
      </c>
      <c r="C31" s="24">
        <v>14550</v>
      </c>
      <c r="D31" s="24">
        <v>14524</v>
      </c>
      <c r="E31" s="24">
        <f>SUM(E32:E33)</f>
        <v>19070</v>
      </c>
      <c r="F31" s="657">
        <f t="shared" si="1"/>
        <v>1.3129991737813274</v>
      </c>
    </row>
    <row r="32" spans="1:6" s="1" customFormat="1" ht="15" customHeight="1" x14ac:dyDescent="0.35">
      <c r="A32" s="274">
        <v>25</v>
      </c>
      <c r="B32" s="654" t="s">
        <v>527</v>
      </c>
      <c r="C32" s="44">
        <v>0</v>
      </c>
      <c r="D32" s="44">
        <v>0</v>
      </c>
      <c r="E32" s="44">
        <v>19046</v>
      </c>
      <c r="F32" s="661"/>
    </row>
    <row r="33" spans="1:6" s="1" customFormat="1" ht="15" customHeight="1" x14ac:dyDescent="0.35">
      <c r="A33" s="274">
        <v>26</v>
      </c>
      <c r="B33" s="654" t="s">
        <v>528</v>
      </c>
      <c r="C33" s="44">
        <v>0</v>
      </c>
      <c r="D33" s="44">
        <v>0</v>
      </c>
      <c r="E33" s="44">
        <v>24</v>
      </c>
      <c r="F33" s="661"/>
    </row>
    <row r="34" spans="1:6" s="1" customFormat="1" ht="15" customHeight="1" x14ac:dyDescent="0.35">
      <c r="A34" s="273">
        <v>27</v>
      </c>
      <c r="B34" s="652" t="s">
        <v>529</v>
      </c>
      <c r="C34" s="40">
        <f>C27+C29+C31</f>
        <v>29450</v>
      </c>
      <c r="D34" s="40">
        <f>D27+D29+D31</f>
        <v>29124</v>
      </c>
      <c r="E34" s="40">
        <f>E27+E29+E31</f>
        <v>34500</v>
      </c>
      <c r="F34" s="658">
        <f t="shared" si="1"/>
        <v>1.184590028842192</v>
      </c>
    </row>
    <row r="35" spans="1:6" s="1" customFormat="1" ht="15" customHeight="1" x14ac:dyDescent="0.35">
      <c r="A35" s="273">
        <v>28</v>
      </c>
      <c r="B35" s="652" t="s">
        <v>530</v>
      </c>
      <c r="C35" s="40">
        <v>373</v>
      </c>
      <c r="D35" s="40">
        <v>406</v>
      </c>
      <c r="E35" s="40">
        <v>502</v>
      </c>
      <c r="F35" s="658">
        <f t="shared" si="1"/>
        <v>1.2364532019704433</v>
      </c>
    </row>
    <row r="36" spans="1:6" s="63" customFormat="1" ht="18" customHeight="1" thickBot="1" x14ac:dyDescent="0.4">
      <c r="A36" s="227">
        <v>29</v>
      </c>
      <c r="B36" s="655" t="s">
        <v>780</v>
      </c>
      <c r="C36" s="141">
        <f>C23+C34+C35</f>
        <v>77873</v>
      </c>
      <c r="D36" s="141">
        <f t="shared" ref="D36:E36" si="4">D23+D34+D35</f>
        <v>77580</v>
      </c>
      <c r="E36" s="141">
        <f t="shared" si="4"/>
        <v>88435</v>
      </c>
      <c r="F36" s="662">
        <f>E36/D36</f>
        <v>1.1399200824954885</v>
      </c>
    </row>
    <row r="37" spans="1:6" ht="13.5" thickTop="1" x14ac:dyDescent="0.35"/>
    <row r="38" spans="1:6" s="63" customFormat="1" ht="15" customHeight="1" x14ac:dyDescent="0.35">
      <c r="A38" s="217"/>
      <c r="B38" s="211"/>
      <c r="C38" s="212"/>
      <c r="D38" s="212"/>
      <c r="E38" s="212"/>
      <c r="F38" s="5" t="s">
        <v>607</v>
      </c>
    </row>
    <row r="39" spans="1:6" s="63" customFormat="1" ht="15" customHeight="1" x14ac:dyDescent="0.35">
      <c r="A39" s="217"/>
      <c r="B39" s="211"/>
      <c r="C39" s="212"/>
      <c r="D39" s="212"/>
      <c r="E39" s="212"/>
      <c r="F39" s="5" t="str">
        <f>F2</f>
        <v>a /2016. (V.  .) önkormányzati rendelethez</v>
      </c>
    </row>
    <row r="40" spans="1:6" s="63" customFormat="1" ht="15" customHeight="1" x14ac:dyDescent="0.35">
      <c r="A40" s="217"/>
      <c r="B40" s="211"/>
      <c r="C40" s="212"/>
      <c r="D40" s="212"/>
      <c r="E40" s="212"/>
      <c r="F40" s="5"/>
    </row>
    <row r="41" spans="1:6" s="63" customFormat="1" ht="15" customHeight="1" thickBot="1" x14ac:dyDescent="0.4">
      <c r="A41" s="217"/>
      <c r="B41" s="211"/>
      <c r="C41" s="212"/>
      <c r="D41" s="212"/>
      <c r="E41" s="212"/>
      <c r="F41" s="5" t="s">
        <v>179</v>
      </c>
    </row>
    <row r="42" spans="1:6" s="63" customFormat="1" ht="23.5" thickTop="1" x14ac:dyDescent="0.35">
      <c r="A42" s="31" t="s">
        <v>182</v>
      </c>
      <c r="B42" s="32" t="s">
        <v>157</v>
      </c>
      <c r="C42" s="32" t="s">
        <v>176</v>
      </c>
      <c r="D42" s="32" t="s">
        <v>177</v>
      </c>
      <c r="E42" s="32" t="s">
        <v>178</v>
      </c>
      <c r="F42" s="33" t="s">
        <v>181</v>
      </c>
    </row>
    <row r="43" spans="1:6" s="63" customFormat="1" ht="15" customHeight="1" thickBot="1" x14ac:dyDescent="0.4">
      <c r="A43" s="48" t="s">
        <v>665</v>
      </c>
      <c r="B43" s="49" t="s">
        <v>666</v>
      </c>
      <c r="C43" s="114" t="s">
        <v>667</v>
      </c>
      <c r="D43" s="114" t="s">
        <v>668</v>
      </c>
      <c r="E43" s="114" t="s">
        <v>669</v>
      </c>
      <c r="F43" s="50" t="s">
        <v>670</v>
      </c>
    </row>
    <row r="44" spans="1:6" s="63" customFormat="1" ht="15" customHeight="1" thickTop="1" x14ac:dyDescent="0.35">
      <c r="A44" s="218">
        <v>30</v>
      </c>
      <c r="B44" s="650" t="s">
        <v>531</v>
      </c>
      <c r="C44" s="69">
        <v>80</v>
      </c>
      <c r="D44" s="69">
        <v>643</v>
      </c>
      <c r="E44" s="69">
        <v>643</v>
      </c>
      <c r="F44" s="275">
        <f>E44/D44</f>
        <v>1</v>
      </c>
    </row>
    <row r="45" spans="1:6" s="63" customFormat="1" ht="15" customHeight="1" x14ac:dyDescent="0.35">
      <c r="A45" s="664">
        <v>31</v>
      </c>
      <c r="B45" s="651" t="s">
        <v>532</v>
      </c>
      <c r="C45" s="24">
        <v>33132</v>
      </c>
      <c r="D45" s="24">
        <v>39371</v>
      </c>
      <c r="E45" s="24">
        <v>39371</v>
      </c>
      <c r="F45" s="275">
        <f t="shared" ref="F45:F72" si="5">E45/D45</f>
        <v>1</v>
      </c>
    </row>
    <row r="46" spans="1:6" s="63" customFormat="1" ht="15" customHeight="1" x14ac:dyDescent="0.35">
      <c r="A46" s="663">
        <v>32</v>
      </c>
      <c r="B46" s="651" t="s">
        <v>533</v>
      </c>
      <c r="C46" s="24">
        <v>4450</v>
      </c>
      <c r="D46" s="24">
        <v>4536</v>
      </c>
      <c r="E46" s="24">
        <v>4537</v>
      </c>
      <c r="F46" s="275">
        <f t="shared" si="5"/>
        <v>1.0002204585537919</v>
      </c>
    </row>
    <row r="47" spans="1:6" s="1" customFormat="1" ht="15" customHeight="1" x14ac:dyDescent="0.35">
      <c r="A47" s="664">
        <v>33</v>
      </c>
      <c r="B47" s="651" t="s">
        <v>534</v>
      </c>
      <c r="C47" s="24">
        <v>5000</v>
      </c>
      <c r="D47" s="24">
        <v>6851</v>
      </c>
      <c r="E47" s="24">
        <v>6851</v>
      </c>
      <c r="F47" s="275">
        <f t="shared" si="5"/>
        <v>1</v>
      </c>
    </row>
    <row r="48" spans="1:6" s="1" customFormat="1" ht="15" customHeight="1" x14ac:dyDescent="0.35">
      <c r="A48" s="663">
        <v>34</v>
      </c>
      <c r="B48" s="651" t="s">
        <v>535</v>
      </c>
      <c r="C48" s="24">
        <v>11352</v>
      </c>
      <c r="D48" s="24">
        <v>14645</v>
      </c>
      <c r="E48" s="24">
        <v>14645</v>
      </c>
      <c r="F48" s="275">
        <f t="shared" si="5"/>
        <v>1</v>
      </c>
    </row>
    <row r="49" spans="1:8" s="1" customFormat="1" ht="15" customHeight="1" x14ac:dyDescent="0.35">
      <c r="A49" s="664">
        <v>35</v>
      </c>
      <c r="B49" s="651" t="s">
        <v>536</v>
      </c>
      <c r="C49" s="24">
        <v>0</v>
      </c>
      <c r="D49" s="24">
        <v>310</v>
      </c>
      <c r="E49" s="24">
        <v>310</v>
      </c>
      <c r="F49" s="275">
        <f t="shared" si="5"/>
        <v>1</v>
      </c>
    </row>
    <row r="50" spans="1:8" s="1" customFormat="1" ht="15" customHeight="1" x14ac:dyDescent="0.35">
      <c r="A50" s="663">
        <v>36</v>
      </c>
      <c r="B50" s="651" t="s">
        <v>537</v>
      </c>
      <c r="C50" s="24">
        <v>1128</v>
      </c>
      <c r="D50" s="24">
        <v>889</v>
      </c>
      <c r="E50" s="24">
        <v>889</v>
      </c>
      <c r="F50" s="275">
        <f t="shared" si="5"/>
        <v>1</v>
      </c>
    </row>
    <row r="51" spans="1:8" s="1" customFormat="1" ht="15" customHeight="1" x14ac:dyDescent="0.35">
      <c r="A51" s="664">
        <v>37</v>
      </c>
      <c r="B51" s="211" t="s">
        <v>782</v>
      </c>
      <c r="C51" s="24">
        <v>50</v>
      </c>
      <c r="D51" s="24">
        <v>0</v>
      </c>
      <c r="E51" s="24">
        <v>0</v>
      </c>
      <c r="F51" s="275"/>
    </row>
    <row r="52" spans="1:8" s="1" customFormat="1" ht="15" customHeight="1" x14ac:dyDescent="0.35">
      <c r="A52" s="663">
        <v>38</v>
      </c>
      <c r="B52" s="651" t="s">
        <v>783</v>
      </c>
      <c r="C52" s="24">
        <v>0</v>
      </c>
      <c r="D52" s="24">
        <v>922</v>
      </c>
      <c r="E52" s="24">
        <v>922</v>
      </c>
      <c r="F52" s="275">
        <f t="shared" si="5"/>
        <v>1</v>
      </c>
    </row>
    <row r="53" spans="1:8" s="1" customFormat="1" ht="18" customHeight="1" x14ac:dyDescent="0.35">
      <c r="A53" s="224">
        <v>39</v>
      </c>
      <c r="B53" s="653" t="s">
        <v>781</v>
      </c>
      <c r="C53" s="36">
        <f>SUM(C44:C52)</f>
        <v>55192</v>
      </c>
      <c r="D53" s="36">
        <f t="shared" ref="D53:E53" si="6">SUM(D44:D52)</f>
        <v>68167</v>
      </c>
      <c r="E53" s="36">
        <f t="shared" si="6"/>
        <v>68168</v>
      </c>
      <c r="F53" s="278">
        <f t="shared" si="5"/>
        <v>1.0000146698549151</v>
      </c>
    </row>
    <row r="54" spans="1:8" s="1" customFormat="1" ht="15" customHeight="1" x14ac:dyDescent="0.35">
      <c r="A54" s="221">
        <v>40</v>
      </c>
      <c r="B54" s="211" t="s">
        <v>784</v>
      </c>
      <c r="C54" s="24">
        <v>0</v>
      </c>
      <c r="D54" s="24">
        <v>118</v>
      </c>
      <c r="E54" s="24">
        <v>118</v>
      </c>
      <c r="F54" s="275">
        <f t="shared" si="5"/>
        <v>1</v>
      </c>
    </row>
    <row r="55" spans="1:8" s="1" customFormat="1" ht="15" customHeight="1" x14ac:dyDescent="0.35">
      <c r="A55" s="221">
        <v>41</v>
      </c>
      <c r="B55" s="651" t="s">
        <v>538</v>
      </c>
      <c r="C55" s="24">
        <v>0</v>
      </c>
      <c r="D55" s="24">
        <v>2800</v>
      </c>
      <c r="E55" s="24">
        <v>2800</v>
      </c>
      <c r="F55" s="275">
        <f t="shared" si="5"/>
        <v>1</v>
      </c>
    </row>
    <row r="56" spans="1:8" s="1" customFormat="1" ht="18" customHeight="1" x14ac:dyDescent="0.35">
      <c r="A56" s="224">
        <v>42</v>
      </c>
      <c r="B56" s="653" t="s">
        <v>785</v>
      </c>
      <c r="C56" s="36">
        <v>0</v>
      </c>
      <c r="D56" s="36">
        <f>SUM(D54:D55)</f>
        <v>2918</v>
      </c>
      <c r="E56" s="36">
        <f>SUM(E54:E55)</f>
        <v>2918</v>
      </c>
      <c r="F56" s="278">
        <f t="shared" si="5"/>
        <v>1</v>
      </c>
      <c r="H56" s="51"/>
    </row>
    <row r="57" spans="1:8" s="1" customFormat="1" ht="23" x14ac:dyDescent="0.35">
      <c r="A57" s="221">
        <v>43</v>
      </c>
      <c r="B57" s="651" t="s">
        <v>539</v>
      </c>
      <c r="C57" s="24">
        <v>175</v>
      </c>
      <c r="D57" s="24">
        <v>175</v>
      </c>
      <c r="E57" s="24">
        <v>175</v>
      </c>
      <c r="F57" s="275">
        <f t="shared" si="5"/>
        <v>1</v>
      </c>
    </row>
    <row r="58" spans="1:8" s="1" customFormat="1" ht="15" customHeight="1" x14ac:dyDescent="0.35">
      <c r="A58" s="274">
        <v>44</v>
      </c>
      <c r="B58" s="654" t="s">
        <v>540</v>
      </c>
      <c r="C58" s="44">
        <v>0</v>
      </c>
      <c r="D58" s="44">
        <v>0</v>
      </c>
      <c r="E58" s="44">
        <v>175</v>
      </c>
      <c r="F58" s="276"/>
    </row>
    <row r="59" spans="1:8" s="1" customFormat="1" ht="15" customHeight="1" x14ac:dyDescent="0.35">
      <c r="A59" s="221">
        <v>45</v>
      </c>
      <c r="B59" s="651" t="s">
        <v>541</v>
      </c>
      <c r="C59" s="24">
        <v>180</v>
      </c>
      <c r="D59" s="24">
        <v>53</v>
      </c>
      <c r="E59" s="24">
        <v>53</v>
      </c>
      <c r="F59" s="275">
        <f t="shared" si="5"/>
        <v>1</v>
      </c>
    </row>
    <row r="60" spans="1:8" s="1" customFormat="1" ht="15" customHeight="1" x14ac:dyDescent="0.35">
      <c r="A60" s="274">
        <v>46</v>
      </c>
      <c r="B60" s="654" t="s">
        <v>543</v>
      </c>
      <c r="C60" s="44">
        <v>0</v>
      </c>
      <c r="D60" s="44">
        <v>0</v>
      </c>
      <c r="E60" s="44">
        <v>53</v>
      </c>
      <c r="F60" s="276"/>
    </row>
    <row r="61" spans="1:8" s="1" customFormat="1" ht="18" customHeight="1" x14ac:dyDescent="0.35">
      <c r="A61" s="224">
        <v>47</v>
      </c>
      <c r="B61" s="653" t="s">
        <v>544</v>
      </c>
      <c r="C61" s="36">
        <f>C57+C59</f>
        <v>355</v>
      </c>
      <c r="D61" s="36">
        <f t="shared" ref="D61:E61" si="7">D57+D59</f>
        <v>228</v>
      </c>
      <c r="E61" s="36">
        <f t="shared" si="7"/>
        <v>228</v>
      </c>
      <c r="F61" s="278">
        <f t="shared" si="5"/>
        <v>1</v>
      </c>
    </row>
    <row r="62" spans="1:8" s="1" customFormat="1" ht="34.5" x14ac:dyDescent="0.35">
      <c r="A62" s="221">
        <v>48</v>
      </c>
      <c r="B62" s="651" t="s">
        <v>545</v>
      </c>
      <c r="C62" s="24">
        <v>3661</v>
      </c>
      <c r="D62" s="24">
        <v>0</v>
      </c>
      <c r="E62" s="24">
        <v>0</v>
      </c>
      <c r="F62" s="275"/>
      <c r="H62" s="51"/>
    </row>
    <row r="63" spans="1:8" s="117" customFormat="1" ht="15" customHeight="1" x14ac:dyDescent="0.35">
      <c r="A63" s="274">
        <v>49</v>
      </c>
      <c r="B63" s="654" t="s">
        <v>542</v>
      </c>
      <c r="C63" s="44">
        <v>3661</v>
      </c>
      <c r="D63" s="44">
        <v>0</v>
      </c>
      <c r="E63" s="44">
        <v>0</v>
      </c>
      <c r="F63" s="276"/>
      <c r="H63" s="277"/>
    </row>
    <row r="64" spans="1:8" s="1" customFormat="1" ht="15" customHeight="1" x14ac:dyDescent="0.35">
      <c r="A64" s="221">
        <v>50</v>
      </c>
      <c r="B64" s="651" t="s">
        <v>546</v>
      </c>
      <c r="C64" s="24">
        <v>132</v>
      </c>
      <c r="D64" s="24">
        <v>347</v>
      </c>
      <c r="E64" s="24">
        <v>347</v>
      </c>
      <c r="F64" s="275">
        <f t="shared" si="5"/>
        <v>1</v>
      </c>
    </row>
    <row r="65" spans="1:6" s="1" customFormat="1" ht="15" customHeight="1" x14ac:dyDescent="0.35">
      <c r="A65" s="274">
        <v>51</v>
      </c>
      <c r="B65" s="654" t="s">
        <v>547</v>
      </c>
      <c r="C65" s="44">
        <v>0</v>
      </c>
      <c r="D65" s="44">
        <v>0</v>
      </c>
      <c r="E65" s="44">
        <v>347</v>
      </c>
      <c r="F65" s="276"/>
    </row>
    <row r="66" spans="1:6" s="1" customFormat="1" ht="18" customHeight="1" x14ac:dyDescent="0.35">
      <c r="A66" s="224">
        <v>52</v>
      </c>
      <c r="B66" s="653" t="s">
        <v>786</v>
      </c>
      <c r="C66" s="36">
        <f>C62+C64</f>
        <v>3793</v>
      </c>
      <c r="D66" s="36">
        <f t="shared" ref="D66:E66" si="8">D62+D64</f>
        <v>347</v>
      </c>
      <c r="E66" s="36">
        <f t="shared" si="8"/>
        <v>347</v>
      </c>
      <c r="F66" s="278">
        <f t="shared" si="5"/>
        <v>1</v>
      </c>
    </row>
    <row r="67" spans="1:6" s="1" customFormat="1" ht="23" x14ac:dyDescent="0.35">
      <c r="A67" s="665">
        <v>53</v>
      </c>
      <c r="B67" s="666" t="s">
        <v>787</v>
      </c>
      <c r="C67" s="640">
        <f>C18+C22+C36+C53+C56+C61+C66</f>
        <v>223942</v>
      </c>
      <c r="D67" s="640">
        <f>D18+D22+D36+D53+D56+D61+D66</f>
        <v>269339</v>
      </c>
      <c r="E67" s="640">
        <f>E18+E22+E36+E53+E56+E61+E66</f>
        <v>280195</v>
      </c>
      <c r="F67" s="667">
        <f t="shared" si="5"/>
        <v>1.0403060826690527</v>
      </c>
    </row>
    <row r="68" spans="1:6" s="1" customFormat="1" ht="23" x14ac:dyDescent="0.35">
      <c r="A68" s="279">
        <v>54</v>
      </c>
      <c r="B68" s="675" t="s">
        <v>548</v>
      </c>
      <c r="C68" s="24">
        <v>176852</v>
      </c>
      <c r="D68" s="24">
        <v>176852</v>
      </c>
      <c r="E68" s="24">
        <v>176852</v>
      </c>
      <c r="F68" s="284">
        <f t="shared" si="5"/>
        <v>1</v>
      </c>
    </row>
    <row r="69" spans="1:6" s="1" customFormat="1" ht="15" customHeight="1" x14ac:dyDescent="0.35">
      <c r="A69" s="280">
        <v>55</v>
      </c>
      <c r="B69" s="652" t="s">
        <v>549</v>
      </c>
      <c r="C69" s="40">
        <v>176852</v>
      </c>
      <c r="D69" s="40">
        <v>176852</v>
      </c>
      <c r="E69" s="40">
        <v>176852</v>
      </c>
      <c r="F69" s="283">
        <f t="shared" si="5"/>
        <v>1</v>
      </c>
    </row>
    <row r="70" spans="1:6" s="1" customFormat="1" ht="15" customHeight="1" x14ac:dyDescent="0.35">
      <c r="A70" s="281">
        <v>56</v>
      </c>
      <c r="B70" s="652" t="s">
        <v>550</v>
      </c>
      <c r="C70" s="40">
        <v>0</v>
      </c>
      <c r="D70" s="40">
        <v>2587</v>
      </c>
      <c r="E70" s="40">
        <v>2587</v>
      </c>
      <c r="F70" s="283">
        <f t="shared" si="5"/>
        <v>1</v>
      </c>
    </row>
    <row r="71" spans="1:6" s="1" customFormat="1" ht="18" customHeight="1" x14ac:dyDescent="0.35">
      <c r="A71" s="674">
        <v>57</v>
      </c>
      <c r="B71" s="653" t="s">
        <v>788</v>
      </c>
      <c r="C71" s="24">
        <f>SUM(C69:C70)</f>
        <v>176852</v>
      </c>
      <c r="D71" s="24">
        <f t="shared" ref="D71:E71" si="9">SUM(D69:D70)</f>
        <v>179439</v>
      </c>
      <c r="E71" s="24">
        <f t="shared" si="9"/>
        <v>179439</v>
      </c>
      <c r="F71" s="282">
        <f t="shared" si="5"/>
        <v>1</v>
      </c>
    </row>
    <row r="72" spans="1:6" s="1" customFormat="1" ht="18" customHeight="1" thickBot="1" x14ac:dyDescent="0.4">
      <c r="A72" s="668">
        <v>58</v>
      </c>
      <c r="B72" s="669" t="s">
        <v>789</v>
      </c>
      <c r="C72" s="676">
        <f>C71</f>
        <v>176852</v>
      </c>
      <c r="D72" s="676">
        <f t="shared" ref="D72:E72" si="10">D71</f>
        <v>179439</v>
      </c>
      <c r="E72" s="676">
        <f t="shared" si="10"/>
        <v>179439</v>
      </c>
      <c r="F72" s="667">
        <f t="shared" si="5"/>
        <v>1</v>
      </c>
    </row>
    <row r="73" spans="1:6" s="1" customFormat="1" ht="19.5" customHeight="1" thickTop="1" thickBot="1" x14ac:dyDescent="0.4">
      <c r="A73" s="670">
        <v>59</v>
      </c>
      <c r="B73" s="671" t="s">
        <v>790</v>
      </c>
      <c r="C73" s="672">
        <f>C67+C72</f>
        <v>400794</v>
      </c>
      <c r="D73" s="672">
        <f>D67+D72</f>
        <v>448778</v>
      </c>
      <c r="E73" s="672">
        <f>E67+E72</f>
        <v>459634</v>
      </c>
      <c r="F73" s="673">
        <f>E73/D73</f>
        <v>1.0241901340974826</v>
      </c>
    </row>
    <row r="74" spans="1:6" s="1" customFormat="1" ht="15" customHeight="1" thickTop="1" x14ac:dyDescent="0.25">
      <c r="A74" s="18"/>
      <c r="B74" s="9"/>
      <c r="C74" s="9"/>
      <c r="D74" s="9"/>
      <c r="E74" s="9"/>
      <c r="F74" s="9"/>
    </row>
    <row r="75" spans="1:6" s="1" customFormat="1" ht="15" customHeight="1" x14ac:dyDescent="0.25">
      <c r="A75" s="18"/>
      <c r="B75" s="9"/>
      <c r="C75" s="9"/>
      <c r="D75" s="9"/>
      <c r="E75" s="9"/>
      <c r="F75" s="9"/>
    </row>
    <row r="76" spans="1:6" s="1" customFormat="1" ht="20.149999999999999" customHeight="1" x14ac:dyDescent="0.25">
      <c r="A76" s="9"/>
      <c r="B76" s="9"/>
      <c r="C76" s="9"/>
      <c r="D76" s="9"/>
      <c r="E76" s="9"/>
      <c r="F76" s="9"/>
    </row>
    <row r="77" spans="1:6" s="1" customFormat="1" ht="20.149999999999999" customHeight="1" x14ac:dyDescent="0.25">
      <c r="A77" s="9"/>
      <c r="B77" s="9"/>
      <c r="C77" s="9"/>
      <c r="D77" s="9"/>
      <c r="E77" s="9"/>
      <c r="F77" s="9"/>
    </row>
    <row r="78" spans="1:6" s="1" customFormat="1" ht="15" customHeight="1" x14ac:dyDescent="0.25">
      <c r="A78" s="9"/>
      <c r="B78" s="9"/>
      <c r="C78" s="9"/>
      <c r="D78" s="9"/>
      <c r="E78" s="9"/>
      <c r="F78" s="9"/>
    </row>
    <row r="79" spans="1:6" s="1" customFormat="1" ht="15" customHeight="1" x14ac:dyDescent="0.25">
      <c r="A79" s="9"/>
      <c r="B79" s="9"/>
      <c r="C79" s="9"/>
      <c r="D79" s="9"/>
      <c r="E79" s="9"/>
      <c r="F79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horizontalDpi="300" verticalDpi="300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5</vt:i4>
      </vt:variant>
    </vt:vector>
  </HeadingPairs>
  <TitlesOfParts>
    <vt:vector size="40" baseType="lpstr">
      <vt:lpstr>1.a sz. mellélet</vt:lpstr>
      <vt:lpstr>1.b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24.sz. melléklet</vt:lpstr>
      <vt:lpstr>  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25.sz. melléklet'!Nyomtatási_cím</vt:lpstr>
      <vt:lpstr>'  25.sz. melléklet'!Nyomtatási_terület</vt:lpstr>
      <vt:lpstr>'13.sz. melléklet'!Nyomtatási_terület</vt:lpstr>
      <vt:lpstr>'22.sz. melléklet'!Nyomtatási_terület</vt:lpstr>
      <vt:lpstr>'30.sz.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2016-05-20T09:02:15Z</cp:lastPrinted>
  <dcterms:created xsi:type="dcterms:W3CDTF">2014-04-11T11:05:02Z</dcterms:created>
  <dcterms:modified xsi:type="dcterms:W3CDTF">2016-05-20T11:11:02Z</dcterms:modified>
</cp:coreProperties>
</file>