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 tabRatio="596"/>
  </bookViews>
  <sheets>
    <sheet name="1. melléklet" sheetId="1" r:id="rId1"/>
    <sheet name="2. melléklet" sheetId="2" r:id="rId2"/>
    <sheet name="3. melléklet" sheetId="7" r:id="rId3"/>
    <sheet name="4. melléklet" sheetId="8" r:id="rId4"/>
    <sheet name="5. melléklet" sheetId="9" r:id="rId5"/>
    <sheet name="6. melléklet" sheetId="18" r:id="rId6"/>
    <sheet name="7. melléklet " sheetId="30" r:id="rId7"/>
    <sheet name="8. melléklet" sheetId="13" r:id="rId8"/>
    <sheet name="9. melléklet" sheetId="10" r:id="rId9"/>
    <sheet name="10. melléklet" sheetId="11" r:id="rId10"/>
    <sheet name="11. melléklet" sheetId="14" r:id="rId11"/>
    <sheet name="12. melléklet" sheetId="25" r:id="rId12"/>
  </sheets>
  <definedNames>
    <definedName name="_xlnm.Print_Area" localSheetId="0">'1. melléklet'!$A$1:$H$83</definedName>
    <definedName name="_xlnm.Print_Area" localSheetId="9">'10. melléklet'!$A$1:$G$41</definedName>
    <definedName name="_xlnm.Print_Area" localSheetId="10">'11. melléklet'!$A$1:$O$24</definedName>
    <definedName name="_xlnm.Print_Area" localSheetId="8">'9. melléklet'!$A$1:$H$35</definedName>
  </definedNames>
  <calcPr calcId="191029"/>
</workbook>
</file>

<file path=xl/calcChain.xml><?xml version="1.0" encoding="utf-8"?>
<calcChain xmlns="http://schemas.openxmlformats.org/spreadsheetml/2006/main">
  <c r="G11" i="11" l="1"/>
  <c r="L10" i="30"/>
  <c r="G10" i="30"/>
  <c r="G9" i="18"/>
  <c r="D38" i="11"/>
  <c r="E38" i="11"/>
  <c r="F38" i="11"/>
  <c r="C38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1" i="11"/>
  <c r="G20" i="11"/>
  <c r="G19" i="11"/>
  <c r="G18" i="11"/>
  <c r="G17" i="11"/>
  <c r="G16" i="11"/>
  <c r="G15" i="11"/>
  <c r="G14" i="11"/>
  <c r="G13" i="11"/>
  <c r="G12" i="11"/>
  <c r="G10" i="11"/>
  <c r="G9" i="11"/>
  <c r="C26" i="10"/>
  <c r="D26" i="10"/>
  <c r="F26" i="10"/>
  <c r="G26" i="10"/>
  <c r="G33" i="10" s="1"/>
  <c r="H26" i="10"/>
  <c r="D33" i="10"/>
  <c r="E33" i="10"/>
  <c r="F33" i="10"/>
  <c r="H33" i="10"/>
  <c r="C33" i="10"/>
  <c r="E31" i="10"/>
  <c r="F31" i="10"/>
  <c r="G31" i="10"/>
  <c r="H31" i="10"/>
  <c r="C31" i="10"/>
  <c r="D31" i="10"/>
  <c r="L50" i="30"/>
  <c r="L49" i="30"/>
  <c r="L48" i="30"/>
  <c r="L46" i="30"/>
  <c r="L45" i="30"/>
  <c r="L44" i="30"/>
  <c r="L43" i="30"/>
  <c r="L41" i="30"/>
  <c r="L40" i="30"/>
  <c r="L39" i="30"/>
  <c r="L38" i="30"/>
  <c r="L36" i="30"/>
  <c r="L35" i="30"/>
  <c r="L33" i="30"/>
  <c r="L32" i="30"/>
  <c r="L31" i="30"/>
  <c r="L30" i="30"/>
  <c r="L29" i="30"/>
  <c r="L28" i="30"/>
  <c r="L27" i="30"/>
  <c r="L26" i="30"/>
  <c r="L25" i="30"/>
  <c r="L24" i="30"/>
  <c r="L23" i="30"/>
  <c r="L22" i="30"/>
  <c r="L21" i="30"/>
  <c r="L20" i="30"/>
  <c r="L17" i="30"/>
  <c r="L16" i="30"/>
  <c r="L15" i="30"/>
  <c r="L14" i="30"/>
  <c r="L12" i="30"/>
  <c r="L11" i="30"/>
  <c r="L9" i="30"/>
  <c r="L8" i="30"/>
  <c r="F49" i="30" l="1"/>
  <c r="E49" i="30"/>
  <c r="G49" i="30" l="1"/>
  <c r="G47" i="30"/>
  <c r="G45" i="30"/>
  <c r="G44" i="30"/>
  <c r="G39" i="30"/>
  <c r="G38" i="30"/>
  <c r="G33" i="30"/>
  <c r="G30" i="30"/>
  <c r="G23" i="30"/>
  <c r="G21" i="30"/>
  <c r="G17" i="30"/>
  <c r="G12" i="30"/>
  <c r="G11" i="30"/>
  <c r="G9" i="30"/>
  <c r="G8" i="30"/>
  <c r="G14" i="18"/>
  <c r="G10" i="18"/>
  <c r="G8" i="18"/>
  <c r="H83" i="1" l="1"/>
  <c r="H82" i="1"/>
  <c r="H81" i="1"/>
  <c r="H79" i="1"/>
  <c r="H78" i="1"/>
  <c r="H77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0" i="1"/>
  <c r="H49" i="1"/>
  <c r="H48" i="1"/>
  <c r="H46" i="1"/>
  <c r="H45" i="1"/>
  <c r="H43" i="1"/>
  <c r="H41" i="1"/>
  <c r="H40" i="1"/>
  <c r="H39" i="1"/>
  <c r="H38" i="1"/>
  <c r="H34" i="1"/>
  <c r="H32" i="1"/>
  <c r="H31" i="1"/>
  <c r="H30" i="1"/>
  <c r="H29" i="1"/>
  <c r="H28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2" i="1"/>
  <c r="H11" i="1"/>
  <c r="H10" i="1"/>
  <c r="H9" i="1"/>
  <c r="F26" i="2"/>
  <c r="F13" i="2"/>
  <c r="K26" i="2"/>
  <c r="K19" i="2"/>
  <c r="K20" i="2"/>
  <c r="K21" i="2"/>
  <c r="K8" i="2"/>
  <c r="K9" i="2"/>
  <c r="K10" i="2"/>
  <c r="K11" i="2"/>
  <c r="K12" i="2"/>
  <c r="K13" i="2"/>
  <c r="K14" i="2"/>
  <c r="K15" i="2"/>
  <c r="F19" i="2"/>
  <c r="F20" i="2"/>
  <c r="F21" i="2"/>
  <c r="F22" i="2"/>
  <c r="F9" i="2"/>
  <c r="F10" i="2"/>
  <c r="F11" i="2"/>
  <c r="F12" i="2"/>
  <c r="F14" i="2"/>
  <c r="F8" i="2"/>
  <c r="I95" i="7"/>
  <c r="I94" i="7"/>
  <c r="I89" i="7"/>
  <c r="I88" i="7"/>
  <c r="I87" i="7"/>
  <c r="I86" i="7"/>
  <c r="I85" i="7"/>
  <c r="I84" i="7"/>
  <c r="I83" i="7"/>
  <c r="I79" i="7"/>
  <c r="I78" i="7"/>
  <c r="I77" i="7"/>
  <c r="I76" i="7"/>
  <c r="I74" i="7"/>
  <c r="I73" i="7"/>
  <c r="I72" i="7"/>
  <c r="I71" i="7"/>
  <c r="I70" i="7"/>
  <c r="I68" i="7"/>
  <c r="I67" i="7"/>
  <c r="I66" i="7"/>
  <c r="I65" i="7"/>
  <c r="I63" i="7"/>
  <c r="I62" i="7"/>
  <c r="I61" i="7"/>
  <c r="I60" i="7"/>
  <c r="I58" i="7"/>
  <c r="I57" i="7"/>
  <c r="I56" i="7"/>
  <c r="I53" i="7"/>
  <c r="I46" i="7"/>
  <c r="I43" i="7"/>
  <c r="I42" i="7"/>
  <c r="I38" i="7"/>
  <c r="I34" i="7"/>
  <c r="I32" i="7"/>
  <c r="I30" i="7"/>
  <c r="I29" i="7"/>
  <c r="I28" i="7"/>
  <c r="I27" i="7"/>
  <c r="I26" i="7"/>
  <c r="I25" i="7"/>
  <c r="I23" i="7"/>
  <c r="I22" i="7"/>
  <c r="I21" i="7"/>
  <c r="I20" i="7"/>
  <c r="I19" i="7"/>
  <c r="I18" i="7"/>
  <c r="I17" i="7"/>
  <c r="I15" i="7"/>
  <c r="I14" i="7"/>
  <c r="I13" i="7"/>
  <c r="I12" i="7"/>
  <c r="I11" i="7"/>
  <c r="H45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7" i="8"/>
  <c r="H26" i="8"/>
  <c r="H25" i="8"/>
  <c r="H23" i="8"/>
  <c r="H22" i="8"/>
  <c r="H21" i="8"/>
  <c r="H19" i="8"/>
  <c r="H18" i="8"/>
  <c r="H17" i="8"/>
  <c r="H16" i="8"/>
  <c r="H14" i="8"/>
  <c r="H11" i="8"/>
  <c r="H10" i="8"/>
  <c r="H9" i="8"/>
  <c r="G81" i="1"/>
  <c r="G82" i="1" s="1"/>
  <c r="G78" i="1"/>
  <c r="G72" i="1"/>
  <c r="G71" i="1"/>
  <c r="G70" i="1"/>
  <c r="G68" i="1"/>
  <c r="G66" i="1"/>
  <c r="G65" i="1"/>
  <c r="G64" i="1"/>
  <c r="G63" i="1"/>
  <c r="G61" i="1"/>
  <c r="G60" i="1"/>
  <c r="G59" i="1"/>
  <c r="G58" i="1"/>
  <c r="G56" i="1"/>
  <c r="G55" i="1"/>
  <c r="G54" i="1"/>
  <c r="G53" i="1"/>
  <c r="G52" i="1"/>
  <c r="G51" i="1"/>
  <c r="G50" i="1"/>
  <c r="G44" i="1"/>
  <c r="G43" i="1"/>
  <c r="G45" i="1" s="1"/>
  <c r="G39" i="1"/>
  <c r="G37" i="1"/>
  <c r="G36" i="1"/>
  <c r="G34" i="1"/>
  <c r="G33" i="1"/>
  <c r="G32" i="1" s="1"/>
  <c r="G30" i="1"/>
  <c r="G28" i="1"/>
  <c r="G27" i="1"/>
  <c r="G26" i="1"/>
  <c r="G25" i="1"/>
  <c r="G24" i="1"/>
  <c r="G23" i="1"/>
  <c r="G22" i="1"/>
  <c r="G21" i="1"/>
  <c r="G20" i="1"/>
  <c r="G18" i="1"/>
  <c r="G16" i="1"/>
  <c r="G14" i="1"/>
  <c r="G13" i="1"/>
  <c r="G12" i="1"/>
  <c r="G11" i="1"/>
  <c r="G69" i="1" l="1"/>
  <c r="G57" i="1"/>
  <c r="G49" i="1"/>
  <c r="F41" i="11"/>
  <c r="F22" i="11"/>
  <c r="G24" i="10"/>
  <c r="G21" i="10"/>
  <c r="F18" i="13"/>
  <c r="F17" i="13"/>
  <c r="F11" i="13"/>
  <c r="F10" i="13"/>
  <c r="K49" i="30"/>
  <c r="K48" i="30"/>
  <c r="K50" i="30" s="1"/>
  <c r="F48" i="30"/>
  <c r="G48" i="30" s="1"/>
  <c r="E17" i="9"/>
  <c r="E8" i="9"/>
  <c r="G39" i="8"/>
  <c r="G30" i="8"/>
  <c r="G22" i="8"/>
  <c r="G18" i="8"/>
  <c r="G9" i="8"/>
  <c r="H93" i="7"/>
  <c r="H90" i="7"/>
  <c r="G76" i="1" s="1"/>
  <c r="H87" i="7"/>
  <c r="G75" i="1" s="1"/>
  <c r="H81" i="7"/>
  <c r="I81" i="7" s="1"/>
  <c r="H75" i="7"/>
  <c r="I75" i="7" s="1"/>
  <c r="H69" i="7"/>
  <c r="I69" i="7" s="1"/>
  <c r="H59" i="7"/>
  <c r="I59" i="7" s="1"/>
  <c r="H52" i="7"/>
  <c r="I52" i="7" s="1"/>
  <c r="H48" i="7"/>
  <c r="H45" i="7"/>
  <c r="I45" i="7" s="1"/>
  <c r="H42" i="7"/>
  <c r="G38" i="1" s="1"/>
  <c r="H39" i="7"/>
  <c r="G35" i="1" s="1"/>
  <c r="G40" i="1" s="1"/>
  <c r="H36" i="7"/>
  <c r="H33" i="7"/>
  <c r="H24" i="7"/>
  <c r="I24" i="7" s="1"/>
  <c r="H20" i="7"/>
  <c r="G17" i="1" s="1"/>
  <c r="G15" i="1" s="1"/>
  <c r="H18" i="7"/>
  <c r="H10" i="7"/>
  <c r="F28" i="2"/>
  <c r="F28" i="13"/>
  <c r="F24" i="10"/>
  <c r="F21" i="10"/>
  <c r="H24" i="10"/>
  <c r="H21" i="10"/>
  <c r="E62" i="9" l="1"/>
  <c r="I48" i="7"/>
  <c r="G29" i="1"/>
  <c r="I33" i="7"/>
  <c r="F14" i="13"/>
  <c r="I36" i="7"/>
  <c r="G10" i="1"/>
  <c r="G9" i="1" s="1"/>
  <c r="I10" i="7"/>
  <c r="H9" i="7"/>
  <c r="H96" i="7"/>
  <c r="I96" i="7" s="1"/>
  <c r="I93" i="7"/>
  <c r="H92" i="7"/>
  <c r="I92" i="7" s="1"/>
  <c r="H64" i="7"/>
  <c r="I64" i="7" s="1"/>
  <c r="H44" i="7"/>
  <c r="I44" i="7" s="1"/>
  <c r="H51" i="7"/>
  <c r="I51" i="7" s="1"/>
  <c r="G77" i="1"/>
  <c r="G74" i="1"/>
  <c r="F13" i="13"/>
  <c r="F16" i="13"/>
  <c r="G67" i="1"/>
  <c r="F50" i="30"/>
  <c r="G50" i="30" s="1"/>
  <c r="F9" i="13"/>
  <c r="F15" i="13"/>
  <c r="G21" i="8"/>
  <c r="G34" i="8"/>
  <c r="G62" i="1" s="1"/>
  <c r="G14" i="8"/>
  <c r="G19" i="1"/>
  <c r="E18" i="13"/>
  <c r="H49" i="7" l="1"/>
  <c r="I49" i="7" s="1"/>
  <c r="I9" i="7"/>
  <c r="H35" i="7"/>
  <c r="I35" i="7" s="1"/>
  <c r="H80" i="7"/>
  <c r="I80" i="7" s="1"/>
  <c r="H97" i="7"/>
  <c r="I97" i="7" s="1"/>
  <c r="G48" i="1"/>
  <c r="G73" i="1" s="1"/>
  <c r="G79" i="1" s="1"/>
  <c r="G83" i="1" s="1"/>
  <c r="G42" i="8"/>
  <c r="G45" i="8"/>
  <c r="G31" i="1"/>
  <c r="G41" i="1"/>
  <c r="G46" i="1" s="1"/>
  <c r="G19" i="8"/>
  <c r="F12" i="13"/>
  <c r="F19" i="13" s="1"/>
  <c r="C17" i="9"/>
  <c r="D17" i="9"/>
  <c r="F17" i="9"/>
  <c r="D8" i="9" l="1"/>
  <c r="F8" i="9"/>
  <c r="C8" i="9"/>
  <c r="F56" i="1" l="1"/>
  <c r="F50" i="1"/>
  <c r="F51" i="1"/>
  <c r="F52" i="1"/>
  <c r="F53" i="1"/>
  <c r="F54" i="1"/>
  <c r="F55" i="1"/>
  <c r="F58" i="1"/>
  <c r="F59" i="1"/>
  <c r="F60" i="1"/>
  <c r="F61" i="1"/>
  <c r="F63" i="1"/>
  <c r="F64" i="1"/>
  <c r="F65" i="1"/>
  <c r="F66" i="1"/>
  <c r="F68" i="1"/>
  <c r="F70" i="1"/>
  <c r="F71" i="1"/>
  <c r="F72" i="1"/>
  <c r="F74" i="1"/>
  <c r="F78" i="1"/>
  <c r="F81" i="1"/>
  <c r="F82" i="1" s="1"/>
  <c r="F11" i="1"/>
  <c r="F12" i="1"/>
  <c r="F13" i="1"/>
  <c r="F14" i="1"/>
  <c r="F16" i="1"/>
  <c r="F18" i="1"/>
  <c r="F20" i="1"/>
  <c r="F21" i="1"/>
  <c r="F22" i="1"/>
  <c r="F23" i="1"/>
  <c r="F24" i="1"/>
  <c r="F25" i="1"/>
  <c r="F26" i="1"/>
  <c r="F27" i="1"/>
  <c r="F28" i="1"/>
  <c r="F30" i="1"/>
  <c r="F33" i="1"/>
  <c r="F34" i="1"/>
  <c r="F36" i="1"/>
  <c r="F37" i="1"/>
  <c r="F39" i="1"/>
  <c r="F43" i="1"/>
  <c r="F45" i="1" s="1"/>
  <c r="F44" i="1"/>
  <c r="J9" i="2"/>
  <c r="J11" i="2"/>
  <c r="J12" i="2"/>
  <c r="J13" i="2"/>
  <c r="J14" i="2"/>
  <c r="J15" i="2"/>
  <c r="E9" i="18" s="1"/>
  <c r="J26" i="2"/>
  <c r="J28" i="2" s="1"/>
  <c r="E9" i="2"/>
  <c r="E10" i="2"/>
  <c r="E12" i="2"/>
  <c r="E14" i="2"/>
  <c r="E19" i="2"/>
  <c r="E20" i="2"/>
  <c r="E22" i="2"/>
  <c r="E26" i="2"/>
  <c r="E28" i="2" s="1"/>
  <c r="F24" i="13"/>
  <c r="F22" i="8"/>
  <c r="F39" i="8"/>
  <c r="F30" i="8"/>
  <c r="F18" i="8"/>
  <c r="E41" i="11"/>
  <c r="E22" i="11"/>
  <c r="E17" i="13"/>
  <c r="E10" i="13"/>
  <c r="J49" i="30"/>
  <c r="J48" i="30"/>
  <c r="E48" i="30"/>
  <c r="G93" i="7"/>
  <c r="G96" i="7" s="1"/>
  <c r="G90" i="7"/>
  <c r="F76" i="1" s="1"/>
  <c r="G87" i="7"/>
  <c r="J20" i="2" s="1"/>
  <c r="G81" i="7"/>
  <c r="G75" i="7"/>
  <c r="G69" i="7"/>
  <c r="G59" i="7"/>
  <c r="G52" i="7"/>
  <c r="G48" i="7"/>
  <c r="G45" i="7"/>
  <c r="G42" i="7"/>
  <c r="E16" i="13" s="1"/>
  <c r="G39" i="7"/>
  <c r="E15" i="13" s="1"/>
  <c r="G36" i="7"/>
  <c r="E14" i="13" s="1"/>
  <c r="G33" i="7"/>
  <c r="G24" i="7"/>
  <c r="G20" i="7"/>
  <c r="G18" i="7" s="1"/>
  <c r="G10" i="7"/>
  <c r="E9" i="13" s="1"/>
  <c r="D22" i="11"/>
  <c r="C41" i="11"/>
  <c r="G38" i="11"/>
  <c r="C22" i="11"/>
  <c r="G22" i="11" s="1"/>
  <c r="F30" i="13" l="1"/>
  <c r="F9" i="18"/>
  <c r="F8" i="18" s="1"/>
  <c r="F14" i="18" s="1"/>
  <c r="F32" i="1"/>
  <c r="F25" i="13"/>
  <c r="K28" i="2"/>
  <c r="F29" i="13"/>
  <c r="F35" i="1"/>
  <c r="F40" i="1" s="1"/>
  <c r="F22" i="13"/>
  <c r="F67" i="1"/>
  <c r="F38" i="1"/>
  <c r="F17" i="1"/>
  <c r="F15" i="1" s="1"/>
  <c r="F75" i="1"/>
  <c r="E13" i="13"/>
  <c r="F29" i="1"/>
  <c r="E21" i="2"/>
  <c r="E23" i="2" s="1"/>
  <c r="E25" i="2" s="1"/>
  <c r="E8" i="2"/>
  <c r="F10" i="1"/>
  <c r="F77" i="1"/>
  <c r="J21" i="2"/>
  <c r="E28" i="13" s="1"/>
  <c r="F57" i="1"/>
  <c r="E11" i="2"/>
  <c r="J19" i="2"/>
  <c r="F69" i="1"/>
  <c r="J50" i="30"/>
  <c r="F49" i="1"/>
  <c r="F62" i="9"/>
  <c r="G44" i="7"/>
  <c r="E11" i="13"/>
  <c r="G9" i="7"/>
  <c r="G35" i="7" s="1"/>
  <c r="G92" i="7"/>
  <c r="G64" i="7"/>
  <c r="G51" i="7"/>
  <c r="I49" i="30"/>
  <c r="H49" i="30"/>
  <c r="D49" i="30"/>
  <c r="C49" i="30"/>
  <c r="I48" i="30"/>
  <c r="H48" i="30"/>
  <c r="D48" i="30"/>
  <c r="C48" i="30"/>
  <c r="D18" i="13"/>
  <c r="C18" i="13"/>
  <c r="J25" i="2" l="1"/>
  <c r="F9" i="1"/>
  <c r="G49" i="7"/>
  <c r="G97" i="7"/>
  <c r="G80" i="7"/>
  <c r="H50" i="30"/>
  <c r="C50" i="30"/>
  <c r="D50" i="30"/>
  <c r="I50" i="30"/>
  <c r="F2" i="9" l="1"/>
  <c r="E66" i="1"/>
  <c r="E64" i="1"/>
  <c r="E65" i="1"/>
  <c r="E63" i="1"/>
  <c r="E61" i="1"/>
  <c r="E60" i="1"/>
  <c r="E59" i="1"/>
  <c r="E55" i="1"/>
  <c r="E54" i="1"/>
  <c r="E53" i="1"/>
  <c r="E52" i="1"/>
  <c r="E51" i="1"/>
  <c r="E50" i="1"/>
  <c r="E43" i="1"/>
  <c r="E28" i="1"/>
  <c r="E24" i="1"/>
  <c r="E22" i="1"/>
  <c r="I9" i="2"/>
  <c r="I11" i="2"/>
  <c r="I12" i="2"/>
  <c r="I13" i="2"/>
  <c r="I14" i="2"/>
  <c r="I15" i="2"/>
  <c r="H15" i="2"/>
  <c r="C10" i="18" s="1"/>
  <c r="H13" i="2"/>
  <c r="H14" i="2"/>
  <c r="H12" i="2"/>
  <c r="H11" i="2"/>
  <c r="H9" i="2"/>
  <c r="D14" i="2"/>
  <c r="C14" i="2"/>
  <c r="D9" i="2"/>
  <c r="D10" i="2"/>
  <c r="D12" i="2"/>
  <c r="C12" i="2"/>
  <c r="C10" i="2"/>
  <c r="C9" i="2"/>
  <c r="E24" i="13"/>
  <c r="F20" i="7"/>
  <c r="D43" i="1"/>
  <c r="D66" i="1"/>
  <c r="D65" i="1"/>
  <c r="D64" i="1"/>
  <c r="D63" i="1"/>
  <c r="D61" i="1"/>
  <c r="D60" i="1"/>
  <c r="D59" i="1"/>
  <c r="D55" i="1"/>
  <c r="D54" i="1"/>
  <c r="D53" i="1"/>
  <c r="D51" i="1"/>
  <c r="D50" i="1"/>
  <c r="D28" i="1"/>
  <c r="D24" i="1"/>
  <c r="D22" i="1"/>
  <c r="D62" i="9" l="1"/>
  <c r="E29" i="13"/>
  <c r="E25" i="13"/>
  <c r="E30" i="13"/>
  <c r="D11" i="2"/>
  <c r="E93" i="7"/>
  <c r="E90" i="7"/>
  <c r="E87" i="7"/>
  <c r="F27" i="13" s="1"/>
  <c r="E81" i="7"/>
  <c r="F26" i="13" s="1"/>
  <c r="E75" i="7"/>
  <c r="E69" i="7"/>
  <c r="E59" i="7"/>
  <c r="E52" i="7"/>
  <c r="E48" i="7"/>
  <c r="E45" i="7"/>
  <c r="E42" i="7"/>
  <c r="F23" i="2" s="1"/>
  <c r="F25" i="2" s="1"/>
  <c r="E39" i="7"/>
  <c r="E36" i="7"/>
  <c r="E33" i="7"/>
  <c r="E24" i="7"/>
  <c r="E20" i="7"/>
  <c r="E10" i="7"/>
  <c r="K25" i="2" l="1"/>
  <c r="E44" i="7"/>
  <c r="E96" i="7"/>
  <c r="E51" i="7"/>
  <c r="E9" i="7"/>
  <c r="C8" i="2"/>
  <c r="E18" i="7"/>
  <c r="C11" i="2"/>
  <c r="E92" i="7"/>
  <c r="E64" i="7"/>
  <c r="E35" i="7" l="1"/>
  <c r="E49" i="7"/>
  <c r="E80" i="7"/>
  <c r="E22" i="13" l="1"/>
  <c r="E50" i="30" l="1"/>
  <c r="E27" i="10"/>
  <c r="E25" i="10"/>
  <c r="D24" i="10"/>
  <c r="E23" i="10"/>
  <c r="E22" i="10"/>
  <c r="E18" i="10"/>
  <c r="E19" i="10"/>
  <c r="E20" i="10"/>
  <c r="E17" i="10"/>
  <c r="D21" i="10"/>
  <c r="C21" i="10"/>
  <c r="E15" i="10"/>
  <c r="E11" i="10"/>
  <c r="E12" i="10"/>
  <c r="E13" i="10"/>
  <c r="E14" i="10"/>
  <c r="E10" i="10"/>
  <c r="D9" i="10"/>
  <c r="D16" i="10" s="1"/>
  <c r="C24" i="10"/>
  <c r="C9" i="10"/>
  <c r="C16" i="10" s="1"/>
  <c r="E21" i="10" l="1"/>
  <c r="D41" i="11"/>
  <c r="C8" i="18" l="1"/>
  <c r="C14" i="18" s="1"/>
  <c r="G31" i="13" l="1"/>
  <c r="H31" i="13"/>
  <c r="I31" i="13"/>
  <c r="D10" i="13"/>
  <c r="C10" i="13"/>
  <c r="D21" i="1" l="1"/>
  <c r="D11" i="1"/>
  <c r="F81" i="7"/>
  <c r="E26" i="13" s="1"/>
  <c r="D52" i="1"/>
  <c r="F10" i="7"/>
  <c r="D10" i="1"/>
  <c r="E26" i="10"/>
  <c r="E24" i="10"/>
  <c r="E9" i="10"/>
  <c r="E16" i="10" s="1"/>
  <c r="D8" i="2" l="1"/>
  <c r="F9" i="7"/>
  <c r="D9" i="13"/>
  <c r="C9" i="13"/>
  <c r="E78" i="1" l="1"/>
  <c r="D78" i="1"/>
  <c r="E30" i="8" l="1"/>
  <c r="E18" i="8"/>
  <c r="E11" i="1"/>
  <c r="E12" i="1"/>
  <c r="E13" i="1"/>
  <c r="D13" i="1"/>
  <c r="D12" i="1"/>
  <c r="F48" i="7"/>
  <c r="E9" i="8"/>
  <c r="C12" i="13" s="1"/>
  <c r="F9" i="8"/>
  <c r="F19" i="1" s="1"/>
  <c r="E81" i="1"/>
  <c r="D81" i="1"/>
  <c r="E70" i="1"/>
  <c r="E71" i="1"/>
  <c r="E72" i="1"/>
  <c r="D71" i="1"/>
  <c r="D72" i="1"/>
  <c r="D70" i="1"/>
  <c r="E56" i="1"/>
  <c r="E58" i="1"/>
  <c r="D58" i="1"/>
  <c r="D56" i="1"/>
  <c r="E39" i="1"/>
  <c r="D39" i="1"/>
  <c r="E36" i="1"/>
  <c r="E37" i="1"/>
  <c r="D37" i="1"/>
  <c r="D36" i="1"/>
  <c r="E30" i="1"/>
  <c r="D30" i="1"/>
  <c r="E20" i="1"/>
  <c r="E21" i="1"/>
  <c r="E23" i="1"/>
  <c r="E25" i="1"/>
  <c r="E26" i="1"/>
  <c r="E27" i="1"/>
  <c r="D26" i="1"/>
  <c r="D27" i="1"/>
  <c r="D25" i="1"/>
  <c r="D23" i="1"/>
  <c r="D20" i="1"/>
  <c r="D82" i="1" l="1"/>
  <c r="F31" i="1"/>
  <c r="F41" i="1"/>
  <c r="F14" i="8"/>
  <c r="E12" i="13" s="1"/>
  <c r="D69" i="1"/>
  <c r="E82" i="1"/>
  <c r="E69" i="1"/>
  <c r="E14" i="8"/>
  <c r="D57" i="1"/>
  <c r="E49" i="1"/>
  <c r="E57" i="1"/>
  <c r="D49" i="1"/>
  <c r="E19" i="13" l="1"/>
  <c r="F16" i="2"/>
  <c r="F18" i="2" s="1"/>
  <c r="F29" i="2" s="1"/>
  <c r="E13" i="2"/>
  <c r="E16" i="2" s="1"/>
  <c r="E18" i="2" s="1"/>
  <c r="E29" i="2" s="1"/>
  <c r="F46" i="1"/>
  <c r="F19" i="8"/>
  <c r="E19" i="8"/>
  <c r="C13" i="2"/>
  <c r="D19" i="1"/>
  <c r="E68" i="1"/>
  <c r="D68" i="1"/>
  <c r="F39" i="7" l="1"/>
  <c r="C17" i="13" l="1"/>
  <c r="D26" i="2" l="1"/>
  <c r="C26" i="2"/>
  <c r="D19" i="2"/>
  <c r="C19" i="2"/>
  <c r="E33" i="1"/>
  <c r="D33" i="1"/>
  <c r="F36" i="7"/>
  <c r="C14" i="13"/>
  <c r="D14" i="13" l="1"/>
  <c r="C13" i="13"/>
  <c r="C15" i="13"/>
  <c r="D76" i="1"/>
  <c r="D75" i="1"/>
  <c r="C16" i="13" l="1"/>
  <c r="D77" i="1"/>
  <c r="H19" i="2"/>
  <c r="C26" i="13" s="1"/>
  <c r="D74" i="1"/>
  <c r="E97" i="7" l="1"/>
  <c r="C11" i="13"/>
  <c r="C19" i="13" s="1"/>
  <c r="I26" i="2" l="1"/>
  <c r="D29" i="13" s="1"/>
  <c r="H26" i="2"/>
  <c r="C29" i="13" s="1"/>
  <c r="F42" i="7" l="1"/>
  <c r="F90" i="7"/>
  <c r="E76" i="1" s="1"/>
  <c r="F44" i="7" l="1"/>
  <c r="D16" i="13"/>
  <c r="I19" i="13"/>
  <c r="H19" i="13"/>
  <c r="D45" i="1" l="1"/>
  <c r="I19" i="2" l="1"/>
  <c r="D26" i="13" s="1"/>
  <c r="E74" i="1"/>
  <c r="G19" i="13"/>
  <c r="O13" i="14" l="1"/>
  <c r="I28" i="2" l="1"/>
  <c r="H28" i="2"/>
  <c r="D28" i="2" l="1"/>
  <c r="C28" i="2" l="1"/>
  <c r="F45" i="7" l="1"/>
  <c r="C62" i="9" l="1"/>
  <c r="F93" i="7" l="1"/>
  <c r="E39" i="8"/>
  <c r="D67" i="1" l="1"/>
  <c r="F96" i="7"/>
  <c r="D17" i="13"/>
  <c r="D22" i="13" l="1"/>
  <c r="D24" i="13"/>
  <c r="D30" i="13"/>
  <c r="E44" i="1"/>
  <c r="D25" i="13" l="1"/>
  <c r="E45" i="1"/>
  <c r="E22" i="8"/>
  <c r="E34" i="8"/>
  <c r="D38" i="1"/>
  <c r="H20" i="2"/>
  <c r="C27" i="13" s="1"/>
  <c r="F52" i="7"/>
  <c r="F59" i="7"/>
  <c r="F69" i="7"/>
  <c r="F87" i="7"/>
  <c r="I21" i="2"/>
  <c r="D28" i="13" s="1"/>
  <c r="F21" i="8"/>
  <c r="F34" i="8"/>
  <c r="F24" i="7"/>
  <c r="D12" i="13" s="1"/>
  <c r="F33" i="7"/>
  <c r="C22" i="13"/>
  <c r="C24" i="13"/>
  <c r="C30" i="13"/>
  <c r="E38" i="1"/>
  <c r="D16" i="1"/>
  <c r="D18" i="1"/>
  <c r="D14" i="1"/>
  <c r="D34" i="1"/>
  <c r="O21" i="14"/>
  <c r="F75" i="7"/>
  <c r="D20" i="2"/>
  <c r="E16" i="1"/>
  <c r="E18" i="1"/>
  <c r="E10" i="1"/>
  <c r="E14" i="1"/>
  <c r="E34" i="1"/>
  <c r="O2" i="30"/>
  <c r="C20" i="2"/>
  <c r="O12" i="14"/>
  <c r="O9" i="14"/>
  <c r="K2" i="2"/>
  <c r="I2" i="7"/>
  <c r="H2" i="8"/>
  <c r="G2" i="18"/>
  <c r="H2" i="10"/>
  <c r="G2" i="11"/>
  <c r="O18" i="14"/>
  <c r="O19" i="14"/>
  <c r="O20" i="14"/>
  <c r="O22" i="14"/>
  <c r="O17" i="14"/>
  <c r="O10" i="14"/>
  <c r="O11" i="14"/>
  <c r="O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O17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O14" i="25"/>
  <c r="O11" i="25"/>
  <c r="O10" i="25"/>
  <c r="O2" i="14"/>
  <c r="I2" i="13"/>
  <c r="D15" i="14"/>
  <c r="E15" i="14"/>
  <c r="F15" i="14"/>
  <c r="F23" i="14"/>
  <c r="G15" i="14"/>
  <c r="H15" i="14"/>
  <c r="I15" i="14"/>
  <c r="J15" i="14"/>
  <c r="K15" i="14"/>
  <c r="L15" i="14"/>
  <c r="M15" i="14"/>
  <c r="N15" i="14"/>
  <c r="N23" i="14"/>
  <c r="C23" i="14"/>
  <c r="D23" i="14"/>
  <c r="E23" i="14"/>
  <c r="M23" i="14"/>
  <c r="L23" i="14"/>
  <c r="K23" i="14"/>
  <c r="G23" i="14"/>
  <c r="H23" i="14"/>
  <c r="I23" i="14"/>
  <c r="J23" i="14"/>
  <c r="D9" i="1" l="1"/>
  <c r="F48" i="1"/>
  <c r="J8" i="2"/>
  <c r="J10" i="2"/>
  <c r="F62" i="1"/>
  <c r="F23" i="13"/>
  <c r="E27" i="13"/>
  <c r="E19" i="1"/>
  <c r="D13" i="2"/>
  <c r="E21" i="8"/>
  <c r="E45" i="8" s="1"/>
  <c r="E67" i="1"/>
  <c r="D62" i="1"/>
  <c r="H10" i="2"/>
  <c r="C23" i="13" s="1"/>
  <c r="C25" i="13"/>
  <c r="D13" i="13"/>
  <c r="E77" i="1"/>
  <c r="E9" i="1"/>
  <c r="F42" i="8"/>
  <c r="F92" i="7"/>
  <c r="F64" i="7"/>
  <c r="I20" i="2"/>
  <c r="D27" i="13" s="1"/>
  <c r="E75" i="1"/>
  <c r="E32" i="1"/>
  <c r="D32" i="1"/>
  <c r="M23" i="25"/>
  <c r="J23" i="25"/>
  <c r="I23" i="25"/>
  <c r="F23" i="25"/>
  <c r="E23" i="25"/>
  <c r="D29" i="1"/>
  <c r="N24" i="14"/>
  <c r="J24" i="14"/>
  <c r="E24" i="14"/>
  <c r="I24" i="14"/>
  <c r="F24" i="14"/>
  <c r="K24" i="14"/>
  <c r="H24" i="14"/>
  <c r="G24" i="14"/>
  <c r="M24" i="14"/>
  <c r="G23" i="25"/>
  <c r="K23" i="25"/>
  <c r="F45" i="8"/>
  <c r="O23" i="14"/>
  <c r="L24" i="14"/>
  <c r="D24" i="14"/>
  <c r="D23" i="25"/>
  <c r="H23" i="25"/>
  <c r="L23" i="25"/>
  <c r="N23" i="25"/>
  <c r="O22" i="25"/>
  <c r="C23" i="25"/>
  <c r="O15" i="25"/>
  <c r="D35" i="1"/>
  <c r="C21" i="2"/>
  <c r="D21" i="2"/>
  <c r="D15" i="13"/>
  <c r="C22" i="2"/>
  <c r="H21" i="2"/>
  <c r="E29" i="1"/>
  <c r="D22" i="2"/>
  <c r="E35" i="1"/>
  <c r="F51" i="7"/>
  <c r="E17" i="1"/>
  <c r="D17" i="1"/>
  <c r="F18" i="7"/>
  <c r="J18" i="2" l="1"/>
  <c r="J29" i="2" s="1"/>
  <c r="F73" i="1"/>
  <c r="E42" i="8"/>
  <c r="E48" i="1"/>
  <c r="I8" i="2"/>
  <c r="D21" i="13" s="1"/>
  <c r="I10" i="2"/>
  <c r="D23" i="13" s="1"/>
  <c r="E23" i="13"/>
  <c r="E62" i="1"/>
  <c r="H8" i="2"/>
  <c r="D48" i="1"/>
  <c r="D73" i="1" s="1"/>
  <c r="D79" i="1" s="1"/>
  <c r="D83" i="1" s="1"/>
  <c r="E15" i="1"/>
  <c r="D11" i="13"/>
  <c r="D19" i="13" s="1"/>
  <c r="H25" i="2"/>
  <c r="C28" i="13"/>
  <c r="F80" i="7"/>
  <c r="F35" i="7"/>
  <c r="D16" i="2"/>
  <c r="I25" i="2"/>
  <c r="C16" i="2"/>
  <c r="D40" i="1"/>
  <c r="E40" i="1"/>
  <c r="D23" i="2"/>
  <c r="D25" i="2" s="1"/>
  <c r="C23" i="2"/>
  <c r="O23" i="25"/>
  <c r="O14" i="14"/>
  <c r="O15" i="14" s="1"/>
  <c r="C15" i="14"/>
  <c r="C24" i="14" s="1"/>
  <c r="O24" i="14" s="1"/>
  <c r="F97" i="7"/>
  <c r="F49" i="7"/>
  <c r="D15" i="1"/>
  <c r="K18" i="2" l="1"/>
  <c r="K29" i="2" s="1"/>
  <c r="F21" i="13"/>
  <c r="F31" i="13" s="1"/>
  <c r="D41" i="1"/>
  <c r="D46" i="1" s="1"/>
  <c r="F79" i="1"/>
  <c r="E73" i="1"/>
  <c r="E79" i="1" s="1"/>
  <c r="E31" i="1"/>
  <c r="E41" i="1"/>
  <c r="D31" i="13"/>
  <c r="H18" i="2"/>
  <c r="H29" i="2" s="1"/>
  <c r="C21" i="13"/>
  <c r="C31" i="13" s="1"/>
  <c r="I18" i="2"/>
  <c r="I29" i="2" s="1"/>
  <c r="D31" i="1"/>
  <c r="C25" i="2"/>
  <c r="F83" i="1" l="1"/>
  <c r="E21" i="13"/>
  <c r="E31" i="13" s="1"/>
  <c r="C17" i="2"/>
  <c r="C18" i="2" s="1"/>
  <c r="C29" i="2" s="1"/>
  <c r="D18" i="2"/>
  <c r="D29" i="2" s="1"/>
  <c r="E83" i="1"/>
  <c r="E46" i="1" l="1"/>
  <c r="E8" i="18"/>
  <c r="E14" i="18" s="1"/>
  <c r="D9" i="18"/>
  <c r="D8" i="18" l="1"/>
  <c r="D14" i="18" l="1"/>
</calcChain>
</file>

<file path=xl/sharedStrings.xml><?xml version="1.0" encoding="utf-8"?>
<sst xmlns="http://schemas.openxmlformats.org/spreadsheetml/2006/main" count="1056" uniqueCount="554">
  <si>
    <t>Sor-   sz</t>
  </si>
  <si>
    <t>Megnevezés</t>
  </si>
  <si>
    <t>BEVÉTELEK</t>
  </si>
  <si>
    <t>Működési bevételek</t>
  </si>
  <si>
    <t>1.</t>
  </si>
  <si>
    <t>2.</t>
  </si>
  <si>
    <t>Közhatalmi bevételek</t>
  </si>
  <si>
    <t>2.1</t>
  </si>
  <si>
    <t>2.2</t>
  </si>
  <si>
    <t>Költségvetési hiány belső finanszírozása</t>
  </si>
  <si>
    <t>KIADÁSOK</t>
  </si>
  <si>
    <t>Működési kiadások</t>
  </si>
  <si>
    <t>Felhalmozási kiadások</t>
  </si>
  <si>
    <t>Tartalékok</t>
  </si>
  <si>
    <t>Általános tartalék</t>
  </si>
  <si>
    <t>Finanszírozási kiadások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</si>
  <si>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</si>
  <si>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</si>
  <si>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</si>
  <si>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</si>
  <si>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</si>
  <si>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</si>
  <si>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</si>
  <si>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</si>
  <si>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</si>
  <si>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</si>
  <si>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</si>
  <si>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</si>
  <si>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8.</t>
  </si>
  <si>
    <t>Felújítás</t>
  </si>
  <si>
    <t>Beruházás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</si>
  <si>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</si>
  <si>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</si>
  <si>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</si>
  <si>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</si>
  <si>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</si>
  <si>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</si>
  <si>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</si>
  <si>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</si>
  <si>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</si>
  <si>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</si>
  <si>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</si>
  <si>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</si>
  <si>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</si>
  <si>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</si>
  <si>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</si>
  <si>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</si>
  <si>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</si>
  <si>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</si>
  <si>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</si>
  <si>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</si>
  <si>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</si>
  <si>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</si>
  <si>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</si>
  <si>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</si>
  <si>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</si>
  <si>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</si>
  <si>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</si>
  <si>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</si>
  <si>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</si>
  <si>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Feladat megnevezése</t>
  </si>
  <si>
    <t>Egyéb felhalmozási célú kiadások</t>
  </si>
  <si>
    <t>Felhalmozási célú pénzeszköz átadás</t>
  </si>
  <si>
    <t>Felhalmozási kiadások összesen</t>
  </si>
  <si>
    <t>Mozdulj Balaton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</si>
  <si>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</si>
  <si>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</si>
  <si>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</si>
  <si>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</si>
  <si>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</si>
  <si>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DRV ZRt (lakossági víz- és csat. szolg. tám.)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</si>
  <si>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</si>
  <si>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</si>
  <si>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</si>
  <si>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</si>
  <si>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</si>
  <si>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</si>
  <si>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</si>
  <si>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</si>
  <si>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</si>
  <si>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</si>
  <si>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</si>
  <si>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</si>
  <si>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</si>
  <si>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</si>
  <si>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</si>
  <si>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</si>
  <si>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</si>
  <si>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</si>
  <si>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Kiadások</t>
  </si>
  <si>
    <t>Felh. Hitel törlesztés</t>
  </si>
  <si>
    <t>Felújítási kiadások</t>
  </si>
  <si>
    <t>Fejlesztési kiadások</t>
  </si>
  <si>
    <t>Tartalék felhasználása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</si>
  <si>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</si>
  <si>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</si>
  <si>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</si>
  <si>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</si>
  <si>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</si>
  <si>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</si>
  <si>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</si>
  <si>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</si>
  <si>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I</t>
  </si>
  <si>
    <t>L</t>
  </si>
  <si>
    <t>Önkormányzati hivatal működésének támogatása</t>
  </si>
  <si>
    <t>közvilágítás fenntartásának támogatása</t>
  </si>
  <si>
    <t>közutak fenntartásának támogatása</t>
  </si>
  <si>
    <t>Egyéb kötelező önkormányzati feldadatok támogatása</t>
  </si>
  <si>
    <t>4.1</t>
  </si>
  <si>
    <t>5.1</t>
  </si>
  <si>
    <t>5.2</t>
  </si>
  <si>
    <t>Lakott külterülettel kapcsolatos feladatok támogatása</t>
  </si>
  <si>
    <t>Rovat száma</t>
  </si>
  <si>
    <t>K1</t>
  </si>
  <si>
    <t>Foglalkoztatottak személyi juttatásai</t>
  </si>
  <si>
    <t>K11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</si>
  <si>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</si>
  <si>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</si>
  <si>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</si>
  <si>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</si>
  <si>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</si>
  <si>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</si>
  <si>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</si>
  <si>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</si>
  <si>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</si>
  <si>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</si>
  <si>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</si>
  <si>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</si>
  <si>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</si>
  <si>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</si>
  <si>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</si>
  <si>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</si>
  <si>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</si>
  <si>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</si>
  <si>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</si>
  <si>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</si>
  <si>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K351</t>
  </si>
  <si>
    <t>1.2.1 Választott tisztségviselők juttatásai</t>
  </si>
  <si>
    <t>1.2.2 Munkavégzésre irányuló egyéb jogviszony</t>
  </si>
  <si>
    <t>1.2.3 Egyéb külső személyi juttatások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</si>
  <si>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</si>
  <si>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</si>
  <si>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</si>
  <si>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</si>
  <si>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</si>
  <si>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</si>
  <si>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</si>
  <si>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</si>
  <si>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</si>
  <si>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</si>
  <si>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</si>
  <si>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</si>
  <si>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</si>
  <si>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</si>
  <si>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</si>
  <si>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</si>
  <si>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</si>
  <si>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</si>
  <si>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</si>
  <si>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</si>
  <si>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</si>
  <si>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</si>
  <si>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</si>
  <si>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</si>
  <si>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</si>
  <si>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</si>
  <si>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</si>
  <si>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</si>
  <si>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</si>
  <si>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</si>
  <si>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</si>
  <si>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</si>
  <si>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</si>
  <si>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</si>
  <si>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</si>
  <si>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</si>
  <si>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</si>
  <si>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</si>
  <si>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</si>
  <si>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</si>
  <si>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</si>
  <si>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</si>
  <si>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</si>
  <si>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</si>
  <si>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</si>
  <si>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</si>
  <si>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</si>
  <si>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</si>
  <si>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</si>
  <si>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</si>
  <si>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B351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</si>
  <si>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</si>
  <si>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</si>
  <si>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</si>
  <si>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</si>
  <si>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</si>
  <si>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</si>
  <si>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</si>
  <si>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</si>
  <si>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</si>
  <si>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</si>
  <si>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</si>
  <si>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Kiszámlázott általános forgalmi adó</t>
  </si>
  <si>
    <t>Kamatbevételek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</si>
  <si>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</si>
  <si>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</si>
  <si>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</si>
  <si>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</si>
  <si>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</si>
  <si>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</si>
  <si>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</si>
  <si>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</si>
  <si>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</si>
  <si>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</si>
  <si>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</si>
  <si>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</si>
  <si>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Önkormányzatok működési támogatása</t>
  </si>
  <si>
    <t>Központi irányítószervi támogatás</t>
  </si>
  <si>
    <t>B816</t>
  </si>
  <si>
    <t>B813</t>
  </si>
  <si>
    <t>Beruházási kiadások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</si>
  <si>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</si>
  <si>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</si>
  <si>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</si>
  <si>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</si>
  <si>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</si>
  <si>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</si>
  <si>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</si>
  <si>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</si>
  <si>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</si>
  <si>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</si>
  <si>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</si>
  <si>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</si>
  <si>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</si>
  <si>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</si>
  <si>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</si>
  <si>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</si>
  <si>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</si>
  <si>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</si>
  <si>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</si>
  <si>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074011 Foglalkozás-egészségügyi alapellátás</t>
  </si>
  <si>
    <t>072311 Fogorvosi alapellátás</t>
  </si>
  <si>
    <t>072450 Fizikoterápiás szolgáltatás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</si>
  <si>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</si>
  <si>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</si>
  <si>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</si>
  <si>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</si>
  <si>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</si>
  <si>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</si>
  <si>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</si>
  <si>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</si>
  <si>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</si>
  <si>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</si>
  <si>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</si>
  <si>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</si>
  <si>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</si>
  <si>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</si>
  <si>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</si>
  <si>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</si>
  <si>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</si>
  <si>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</si>
  <si>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Elvonások és befizetések kiadásai</t>
  </si>
  <si>
    <t>Veszprém Megyei Rendőr-főkapitányság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</si>
  <si>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</si>
  <si>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</si>
  <si>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</si>
  <si>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</si>
  <si>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</si>
  <si>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</si>
  <si>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K513</t>
  </si>
  <si>
    <t>2. melléklet</t>
  </si>
  <si>
    <t>4. melléklet</t>
  </si>
  <si>
    <t>5. melléklet</t>
  </si>
  <si>
    <t>7. melléklet</t>
  </si>
  <si>
    <t>10. melléklet</t>
  </si>
  <si>
    <t>11. melléklet</t>
  </si>
  <si>
    <t>12. melléklet</t>
  </si>
  <si>
    <t>9.1</t>
  </si>
  <si>
    <t>ÁH-n belüli megelőlegezések visszafizetése</t>
  </si>
  <si>
    <t>9.2</t>
  </si>
  <si>
    <t>K914</t>
  </si>
  <si>
    <t>K91</t>
  </si>
  <si>
    <t>K353</t>
  </si>
  <si>
    <t>Finanszírozási bevételek</t>
  </si>
  <si>
    <t>Összes finanszírozási bevétel</t>
  </si>
  <si>
    <t>Összes finanszírozási kiadás</t>
  </si>
  <si>
    <t>B411</t>
  </si>
  <si>
    <t>066020 Város és községgazdálkodás</t>
  </si>
  <si>
    <t>900020 Önkormányzatok funkcióra nem sorolható bevételei</t>
  </si>
  <si>
    <t>Civil szervezetek tagdíjai</t>
  </si>
  <si>
    <t>Felhalmozási célú önkormányzati támogatások</t>
  </si>
  <si>
    <t>Általános forgalmi adó visszatérítése</t>
  </si>
  <si>
    <t>B407</t>
  </si>
  <si>
    <t>Országos Mentőszolgálat Alapítvány</t>
  </si>
  <si>
    <t>BÜTE</t>
  </si>
  <si>
    <t>Kővágóörsi Önkéntes Tűzoltó Egyesület</t>
  </si>
  <si>
    <t>041140 Területfejlesztés igazgatása</t>
  </si>
  <si>
    <t>047320 Turizmusfejlesztési támogatások és tevékenységek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</si>
  <si>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</si>
  <si>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</si>
  <si>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</si>
  <si>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</si>
  <si>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</si>
  <si>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</si>
  <si>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</si>
  <si>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</si>
  <si>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 xml:space="preserve">Ellátottak pénzbeli juttatásai </t>
  </si>
  <si>
    <t>082094 Közművelődés - kulturális alapú gazdaságfejlesztés</t>
  </si>
  <si>
    <t>Egyéb felhalmozási célú támogatások ÁH-n belülre</t>
  </si>
  <si>
    <t>K84</t>
  </si>
  <si>
    <t>K1106</t>
  </si>
  <si>
    <t>086010 Határon túli magyarok egyéb támogatásai</t>
  </si>
  <si>
    <t>Balatonakali Polgárőr Egyesület</t>
  </si>
  <si>
    <t>Damilos fűkasza</t>
  </si>
  <si>
    <t>Ellátási díjak</t>
  </si>
  <si>
    <t>B405</t>
  </si>
  <si>
    <t>062020 Településfejlesztési projektek és támogatásuk</t>
  </si>
  <si>
    <t>042120 Mezőgazdasági támogatások</t>
  </si>
  <si>
    <t>082093 Közművelődés - egész életre terjedő tanulás, amatőr művészetek</t>
  </si>
  <si>
    <t>PH kiviteli tervek</t>
  </si>
  <si>
    <t>Általános útalap</t>
  </si>
  <si>
    <t>Szennyvízakna rekonstrukció 10 db</t>
  </si>
  <si>
    <t>Kisállat karám</t>
  </si>
  <si>
    <t>Mandulás terület gondozása</t>
  </si>
  <si>
    <t>MAG-TÁR-HÁZA lépcső fedés</t>
  </si>
  <si>
    <t>2024. évi eredeti előirányzat</t>
  </si>
  <si>
    <t>K1103</t>
  </si>
  <si>
    <t>Egyéb tárgyi eszközök értékesítése</t>
  </si>
  <si>
    <t>Kazáncsere és fűtéskorszerűsítés - Művelődési Ház</t>
  </si>
  <si>
    <t>Petőfi utca járda felújítás</t>
  </si>
  <si>
    <t>71-es út melleti járda, zöldterület rendezés</t>
  </si>
  <si>
    <t>Informatikai eszközök beszerzése</t>
  </si>
  <si>
    <t>Filagória térkövezéssel 1 db</t>
  </si>
  <si>
    <t>Közvilágítás fejlesztés</t>
  </si>
  <si>
    <t>Ivókutak vízelvezetése, térburkolása</t>
  </si>
  <si>
    <t>Rugós játék</t>
  </si>
  <si>
    <t>Veszprém-Balaton 2023</t>
  </si>
  <si>
    <t>Óvoda öntözőkút</t>
  </si>
  <si>
    <t>2022. évi előirányzat</t>
  </si>
  <si>
    <t xml:space="preserve">Finanszírozási bevételek </t>
  </si>
  <si>
    <t>1. melléklet</t>
  </si>
  <si>
    <t>Önkormányzatok általános működésének és ágazati feladatainak támogatása</t>
  </si>
  <si>
    <t>Működési célú költségvetési támogatások és kiegészítő támogatások</t>
  </si>
  <si>
    <t>Felhalmozási célú</t>
  </si>
  <si>
    <t>2.3</t>
  </si>
  <si>
    <t>3.6</t>
  </si>
  <si>
    <t>3.7</t>
  </si>
  <si>
    <t>3.8</t>
  </si>
  <si>
    <t>3.9</t>
  </si>
  <si>
    <t xml:space="preserve">B </t>
  </si>
  <si>
    <t>KÖLTSÉGVETÉSI BEVÉTELEK</t>
  </si>
  <si>
    <t>Hitel, kölcsön felvétele, értékpapírok bevételei</t>
  </si>
  <si>
    <t>1.1.1</t>
  </si>
  <si>
    <t>1.1.2</t>
  </si>
  <si>
    <t>1.1.3</t>
  </si>
  <si>
    <t>1.1.4</t>
  </si>
  <si>
    <t>1.1.5</t>
  </si>
  <si>
    <t>1.1.6</t>
  </si>
  <si>
    <t>1.2.1</t>
  </si>
  <si>
    <t>1.2.2</t>
  </si>
  <si>
    <t>1.2.3</t>
  </si>
  <si>
    <t>Törvény szerinti illetmények, munkabérek</t>
  </si>
  <si>
    <t>Céljuttatás, projektprémium</t>
  </si>
  <si>
    <t>Béren kívüli juttatások</t>
  </si>
  <si>
    <t>Közlekedési költségtérítés</t>
  </si>
  <si>
    <t>Foglalkoztatottak egyéb személyi juttatásai</t>
  </si>
  <si>
    <t>Jubileumi jutalom</t>
  </si>
  <si>
    <t>KÖLTSÉGVETÉSI KIADÁSOK</t>
  </si>
  <si>
    <t>BEVÉTELEK MINDÖSSZESEN</t>
  </si>
  <si>
    <t>KIADÁSOK MINDÖSSZESEN</t>
  </si>
  <si>
    <t>Belföldi értékpapírok kiadásai</t>
  </si>
  <si>
    <t>Elszámolásból származó bevételek</t>
  </si>
  <si>
    <t>3.5.1</t>
  </si>
  <si>
    <t>3.5.2</t>
  </si>
  <si>
    <t>3.5.3</t>
  </si>
  <si>
    <t>3.5.4</t>
  </si>
  <si>
    <t>Működési célú előzetesen felszámított ÁFA</t>
  </si>
  <si>
    <t>Fizetendő általános forgalmi adó</t>
  </si>
  <si>
    <t>Kamatkiadások</t>
  </si>
  <si>
    <t>Egyéb dologi kiadások</t>
  </si>
  <si>
    <t>Értékesítési és forgalmi adók</t>
  </si>
  <si>
    <t>Egyéb áruhasználati és szolgáltatási adók</t>
  </si>
  <si>
    <t>Munkavégzésre irányuló egyéb jogviszonyban nem saját foglalkoztatottnak fizetett juttatások</t>
  </si>
  <si>
    <t>Egyéb külső személyi juttatások</t>
  </si>
  <si>
    <t>2.2.1</t>
  </si>
  <si>
    <t>2.2.2</t>
  </si>
  <si>
    <t>Helyi önkormányzatok működésének általános támogatása</t>
  </si>
  <si>
    <t>Települési önkormányzatok egyes köznevelési feladatainak támogatása</t>
  </si>
  <si>
    <t>Települési önkormányzatok szociális, gyermekjóléti és gyermekétkeztetési feladatainak támogatása</t>
  </si>
  <si>
    <t>Települési önkormányzatok kulturális feladatainak támogatása</t>
  </si>
  <si>
    <t>B111</t>
  </si>
  <si>
    <t>B112</t>
  </si>
  <si>
    <t>B113</t>
  </si>
  <si>
    <t>B114</t>
  </si>
  <si>
    <t>B115</t>
  </si>
  <si>
    <t>B116</t>
  </si>
  <si>
    <t>N</t>
  </si>
  <si>
    <t>M</t>
  </si>
  <si>
    <t>3. melléklet</t>
  </si>
  <si>
    <t>Működési célú</t>
  </si>
  <si>
    <t>Tartalékok összesen</t>
  </si>
  <si>
    <t>Működési kiadások (tartalékok nélkül)</t>
  </si>
  <si>
    <t>Bevétel 2022. évi előirányzat</t>
  </si>
  <si>
    <t xml:space="preserve">C </t>
  </si>
  <si>
    <t xml:space="preserve">A </t>
  </si>
  <si>
    <t>2</t>
  </si>
  <si>
    <t>4</t>
  </si>
  <si>
    <t>6</t>
  </si>
  <si>
    <t>8</t>
  </si>
  <si>
    <t>10</t>
  </si>
  <si>
    <t>12</t>
  </si>
  <si>
    <t>14</t>
  </si>
  <si>
    <t>16</t>
  </si>
  <si>
    <t>17</t>
  </si>
  <si>
    <t>18</t>
  </si>
  <si>
    <t>19</t>
  </si>
  <si>
    <t>20</t>
  </si>
  <si>
    <t>21</t>
  </si>
  <si>
    <t>Településüzemeltetéshez kapcsolódó feladatellátás támogatása (=4+…+7)</t>
  </si>
  <si>
    <t>Óvodaműködtetési támogatás</t>
  </si>
  <si>
    <t>Óvodapedagógusok átlagbér alapú támogatása  (2,1 fő)</t>
  </si>
  <si>
    <t>Óvodapedagógusok minősítéséből adódó többletkiadások támogatása</t>
  </si>
  <si>
    <t>Óvodapedagógusok nevelő munkáját segítők bértámogatása</t>
  </si>
  <si>
    <t xml:space="preserve">Települési önkormányzatok szociális, gyermekjóléti és gyermekétkeztetési feladatok támogatása </t>
  </si>
  <si>
    <t>Települési önkormányzatok szociális és gyermekjóléti feladatainak támogatása</t>
  </si>
  <si>
    <t>Települési önkormányzatok gyermekétkeztetési feladatainak támogatása</t>
  </si>
  <si>
    <t>Települési önkormányzatok könyvtári és közművelődési feladatainak támogatása</t>
  </si>
  <si>
    <t>Helyi önkormányzatok. általános működésének és ágazati feladatainak támogatása összesen:</t>
  </si>
  <si>
    <t>Államháztartáson belülre</t>
  </si>
  <si>
    <t>Államháztartáson kívülre</t>
  </si>
  <si>
    <t>Vállalkozások támogatása</t>
  </si>
  <si>
    <t>Balatonakali Önkormányzat összesített konszolidált működési és felhalmozási egyensúlyát bemutató mérleg (forintban)</t>
  </si>
  <si>
    <t>Balatonakali Község Önkormányzata 2022. évi tervezett bevételei és kiadásai (forintban)</t>
  </si>
  <si>
    <t>6. melléklet</t>
  </si>
  <si>
    <t>8. melléklet</t>
  </si>
  <si>
    <t>9. melléklet</t>
  </si>
  <si>
    <t>Balatonakali Napköziotthonos Óvoda 2022. évi tervezett bevételei és kiadásai (forintban)</t>
  </si>
  <si>
    <t>Készenlét, ügyelet, helyettesítési díj</t>
  </si>
  <si>
    <t>K1104</t>
  </si>
  <si>
    <t>1.1.7</t>
  </si>
  <si>
    <t>Készenléti, ügyeleti, helyettesítési díj</t>
  </si>
  <si>
    <t>Immateriális javak beszerzése</t>
  </si>
  <si>
    <t>K61</t>
  </si>
  <si>
    <t>6.5</t>
  </si>
  <si>
    <t>Balatonakali Önkormányzat 2022. évi összesített konszolidált tervezett bevételei és kiadásai (forintban)</t>
  </si>
  <si>
    <t>Balatonakali Önkormányzat gördülő tervezés (forintban)</t>
  </si>
  <si>
    <t>2022. évi eredeti előirányzat</t>
  </si>
  <si>
    <t xml:space="preserve">2023. évi eredeti előirányzat </t>
  </si>
  <si>
    <t>2025. évi eredeti előirányzat</t>
  </si>
  <si>
    <t>Bevételek összesen</t>
  </si>
  <si>
    <t>Munkaadókat terhelő járulékok és szociális hozzájárulási adó</t>
  </si>
  <si>
    <t>Kiadások összesen</t>
  </si>
  <si>
    <t>082092 Közművelődés – hagyományos közösségi kulturális értékek gondozása</t>
  </si>
  <si>
    <t>Balatonakali Önkormányzat 2022. évi összesített konszolidált költségvetése kormányzati funkciónként (forintban)</t>
  </si>
  <si>
    <t>Céltartalék</t>
  </si>
  <si>
    <t>Balatonakali Önkormányzat 2022. évi felhalmozási kiadásai feladatonként/célonként (forintban)</t>
  </si>
  <si>
    <t>Balatonakali Mandulavirág Strand zöldfelület megújítása</t>
  </si>
  <si>
    <t xml:space="preserve">Urnafal </t>
  </si>
  <si>
    <t>Mikrofon, mobil hangfal Veszprém-Balaton 2023</t>
  </si>
  <si>
    <t>Informatikai eszközök beszerzése (notebook, nyomtató, szkenner) TOP-1.2.1-16-VE1-2021-00044</t>
  </si>
  <si>
    <t>Csónakok kötelező felszereléssel TOP-1.2.1-16-VE1-2021-00044</t>
  </si>
  <si>
    <t>Mentőmellények TOP-1.2.1-16-VE1-2021-00044</t>
  </si>
  <si>
    <t>Pad, szemetes, szelektív gyűjtő TOP-1.2.1-16-VE1-2021-00044</t>
  </si>
  <si>
    <t>Biztonsági kamerarendszer TOP-1.2.1-16-VE1-2021-00044</t>
  </si>
  <si>
    <t>Információs tábla (Halösvény) TOP-1.2.1-16-VE1-2021-00044</t>
  </si>
  <si>
    <t>Sólyakocsi TOP-1.2.1-16-VE1-2021-00044</t>
  </si>
  <si>
    <t>Horgászcsónak kikötő stég és környezetének fejlesztése (közösségi épület, zöldterület rendezés, sétány, parkoló, víziturisztikai beszállópont, stégek cseréje) TOP-1.2.1-16-VE1-2021-00044</t>
  </si>
  <si>
    <t>Balatonakali Hajóállomás vízellátása, szennyvíz elvezetése tervezés</t>
  </si>
  <si>
    <t>Balatonakali Hajóállomás szennyvízelvezetés kiépítése</t>
  </si>
  <si>
    <t>Renault Master kisteherautó  MFP-KOEB/2021</t>
  </si>
  <si>
    <t>Sószóró</t>
  </si>
  <si>
    <t>Betonkeverő</t>
  </si>
  <si>
    <t>Vízkivételi mű partfal</t>
  </si>
  <si>
    <t>Napágy</t>
  </si>
  <si>
    <t>SUP tároló</t>
  </si>
  <si>
    <t>Mentőmellény tároló</t>
  </si>
  <si>
    <t>Mobil sátor</t>
  </si>
  <si>
    <t>Működési és felhalmozási célú támogatások (forintban)</t>
  </si>
  <si>
    <t>Balatonfüredi Önkormányzati Tűzoltóság</t>
  </si>
  <si>
    <t>Balatonfüredi Többcélú Társulás - belső ellenőrzés</t>
  </si>
  <si>
    <t>Balatonfüredi Többcélú Társulás - jelzőrendszeres házi segítségnyújtás</t>
  </si>
  <si>
    <t>Balatonfüredi Többcélú Társulás - házi segítségnyújtás</t>
  </si>
  <si>
    <t>Balatonfüredi Többcélú Társulás -gyermekjóléti szolgálat</t>
  </si>
  <si>
    <t>Balatonfüredi Városi Szakorvosi Rendelőintézet - orvosi ügyelet</t>
  </si>
  <si>
    <t>Tihanyi Közös Önkormányzati Hivatal</t>
  </si>
  <si>
    <t>Balatonakali Napköziotthonos Óvoda</t>
  </si>
  <si>
    <t>Balatonfüredi Többcélú Társulás - tagdíj</t>
  </si>
  <si>
    <t>Bursa Hungarica ösztöndíj</t>
  </si>
  <si>
    <t>Balatonakaliért Támogatási Közalapítvány</t>
  </si>
  <si>
    <t>Zánka és Térsége Oktatási Intézményi Társulás - bölcsődei ellátás</t>
  </si>
  <si>
    <t>Támogatás visszafizetése</t>
  </si>
  <si>
    <t>Balatonakali Önkormányzat 2022. évi tartaléka (forintban)</t>
  </si>
  <si>
    <t>Állam-igazgatási feladat</t>
  </si>
  <si>
    <t>Balatonakali Önkormányzat általános működésének és ágazati feladatainak 2022. évi támogatása (forintban)</t>
  </si>
  <si>
    <t>Kiegészítő támogatás</t>
  </si>
  <si>
    <t>zöldterület-gazdálkodással kapcsolatos feladatok támogatása</t>
  </si>
  <si>
    <t>Polgármester illetménye és költségtérítése 2022. évi emelésének ellentételezése</t>
  </si>
  <si>
    <t>22</t>
  </si>
  <si>
    <t>23</t>
  </si>
  <si>
    <t>Költségvetési törvény alapján</t>
  </si>
  <si>
    <t>Egyenleg (havi záró pénzállomány)</t>
  </si>
  <si>
    <t>Balatonakali Önkormányzat 2022. évi előirányzat felhasználási (likviditási) ütemterve (ezer Ft-ban)</t>
  </si>
  <si>
    <t>Balatonakali Óvoda 2022. évi előirányzat-felhasználási ütemterve (ezer Ft-ban)</t>
  </si>
  <si>
    <t>„Bitt Fém értékmegőrző szekrény Cuccmegőrző” 2 db - Strandfejlesztés 2021</t>
  </si>
  <si>
    <t>Domború, tapintható, árnyékolással ellátott strandmodell készítése 2 db - Strandfejlesztés 2021</t>
  </si>
  <si>
    <t>Indukciós hallássegítő rendszer kiépítése - Strandfejlesztés 2021</t>
  </si>
  <si>
    <t>Akadálymentes rugós játék - Strandfejlesztés 2021</t>
  </si>
  <si>
    <t>Modena típusú vízibicikli - Strandfejlesztés 2021</t>
  </si>
  <si>
    <t>Mobil úszóstég - Strandfejlesztés 2021</t>
  </si>
  <si>
    <t>Mentőmellény - Strandfejlesztés 2021</t>
  </si>
  <si>
    <t>Napágy - Strandfejlesztés 2021</t>
  </si>
  <si>
    <t>Taktilis vezetősáv - Strandfejlesztés 2021</t>
  </si>
  <si>
    <t>Kommunikációs szolgáltatások</t>
  </si>
  <si>
    <t>köztemető fenntartásával kapcsolatos feladatok támogatása</t>
  </si>
  <si>
    <t>mód./eredet előirányzat (%)</t>
  </si>
  <si>
    <t>Wifi4 EU kiépítése</t>
  </si>
  <si>
    <t>Kiadás    2022. évi előirányzat</t>
  </si>
  <si>
    <t>041233 Hosszabb időtartamú közfoglalkoztatás</t>
  </si>
  <si>
    <t>Lakossági víz- és csatornaszolgáltatás támogatása</t>
  </si>
  <si>
    <t>24</t>
  </si>
  <si>
    <t>Petőfi utca út és járdaburkolat felújítása</t>
  </si>
  <si>
    <t>2022. évi mód.előir. (2022.VIII.31.)</t>
  </si>
  <si>
    <r>
      <t xml:space="preserve">2022. évi mód.előir. </t>
    </r>
    <r>
      <rPr>
        <sz val="8"/>
        <rFont val="Times New Roman"/>
        <family val="1"/>
        <charset val="238"/>
      </rPr>
      <t>(2022.VIII.31.)</t>
    </r>
  </si>
  <si>
    <r>
      <t xml:space="preserve">2022. évi mód.előir. </t>
    </r>
    <r>
      <rPr>
        <sz val="7"/>
        <rFont val="Times New Roman"/>
        <family val="1"/>
        <charset val="238"/>
      </rPr>
      <t>(2022.VIII.31.)</t>
    </r>
  </si>
  <si>
    <r>
      <t xml:space="preserve">Kiadás    2022. évi mód. előir. </t>
    </r>
    <r>
      <rPr>
        <sz val="7"/>
        <rFont val="Times New Roman"/>
        <family val="1"/>
        <charset val="238"/>
      </rPr>
      <t>(2022.VIII.31.)</t>
    </r>
  </si>
  <si>
    <r>
      <t>Bevétel 2022. évi mód. előir.</t>
    </r>
    <r>
      <rPr>
        <sz val="7"/>
        <rFont val="Times New Roman"/>
        <family val="1"/>
        <charset val="238"/>
      </rPr>
      <t xml:space="preserve"> (2022.VIII.31.)</t>
    </r>
  </si>
  <si>
    <r>
      <t>2022. évi mód. előir.</t>
    </r>
    <r>
      <rPr>
        <sz val="7"/>
        <rFont val="Times New Roman"/>
        <family val="1"/>
        <charset val="238"/>
      </rPr>
      <t xml:space="preserve"> (2022.VIII.31.)</t>
    </r>
  </si>
  <si>
    <t>Elektromos kisteherautó - CENNTRO Logistar 200</t>
  </si>
  <si>
    <t>018020 Központi költségvetési befizetések</t>
  </si>
  <si>
    <t>Iparűzési adó kiegészítő támogatása</t>
  </si>
  <si>
    <t>Szociális célú tüzelőanyag</t>
  </si>
  <si>
    <r>
      <t xml:space="preserve">2022. évi mód.előir. </t>
    </r>
    <r>
      <rPr>
        <sz val="8"/>
        <rFont val="Times New Roman"/>
        <family val="1"/>
        <charset val="238"/>
      </rPr>
      <t>(2022.XI.28.)</t>
    </r>
  </si>
  <si>
    <r>
      <t xml:space="preserve">2022. évi mód.előir. </t>
    </r>
    <r>
      <rPr>
        <sz val="8"/>
        <rFont val="Times New Roman"/>
        <family val="1"/>
        <charset val="238"/>
      </rPr>
      <t>(2023.IV.)</t>
    </r>
  </si>
  <si>
    <t>K1110</t>
  </si>
  <si>
    <t>Egyéb költségtérítés</t>
  </si>
  <si>
    <r>
      <t xml:space="preserve">2023. évi mód.előir. </t>
    </r>
    <r>
      <rPr>
        <sz val="7"/>
        <rFont val="Times New Roman"/>
        <family val="1"/>
        <charset val="238"/>
      </rPr>
      <t>(2023.IV.)</t>
    </r>
  </si>
  <si>
    <t>1.4</t>
  </si>
  <si>
    <t>az  …./2023. (IV.) önkormányzati rendelethez</t>
  </si>
  <si>
    <r>
      <t>2023. évi mód.előir.</t>
    </r>
    <r>
      <rPr>
        <sz val="7"/>
        <rFont val="Times New Roman"/>
        <family val="1"/>
        <charset val="238"/>
      </rPr>
      <t xml:space="preserve"> (2023.IV.)</t>
    </r>
  </si>
  <si>
    <t>2022. évi mód. előir.  2023.IV.)</t>
  </si>
  <si>
    <r>
      <t xml:space="preserve">2022. évi mód. előir.  </t>
    </r>
    <r>
      <rPr>
        <sz val="8"/>
        <rFont val="Times New Roman"/>
        <family val="1"/>
        <charset val="238"/>
      </rPr>
      <t>(2022.VIII.31.)</t>
    </r>
  </si>
  <si>
    <t>2022. évi mód. előir. (2022.XI.28.)</t>
  </si>
  <si>
    <t>Microsoft Office - könyvtár</t>
  </si>
  <si>
    <t>2022. évi mód.előir. (2023.IV.)</t>
  </si>
  <si>
    <r>
      <t xml:space="preserve">Bevétel 2022. évi mód. előir. </t>
    </r>
    <r>
      <rPr>
        <sz val="7"/>
        <rFont val="Times New Roman"/>
        <family val="1"/>
        <charset val="238"/>
      </rPr>
      <t>(2022.XI.28.)</t>
    </r>
  </si>
  <si>
    <r>
      <t xml:space="preserve">Kiadás    2022. évi mód. előir. </t>
    </r>
    <r>
      <rPr>
        <sz val="7"/>
        <rFont val="Times New Roman"/>
        <family val="1"/>
        <charset val="238"/>
      </rPr>
      <t>(2022.XI.28.)</t>
    </r>
  </si>
  <si>
    <r>
      <t xml:space="preserve">Bevétel 2022. évi mód. előir. </t>
    </r>
    <r>
      <rPr>
        <sz val="7"/>
        <rFont val="Times New Roman"/>
        <family val="1"/>
        <charset val="238"/>
      </rPr>
      <t>(2023.IV.)</t>
    </r>
  </si>
  <si>
    <r>
      <t xml:space="preserve">Kiadás    2022. évi mód. előir. </t>
    </r>
    <r>
      <rPr>
        <sz val="7"/>
        <rFont val="Times New Roman"/>
        <family val="1"/>
        <charset val="238"/>
      </rPr>
      <t>(2023.IV..)</t>
    </r>
  </si>
  <si>
    <r>
      <t>2022. évi mód.előir.</t>
    </r>
    <r>
      <rPr>
        <sz val="7"/>
        <rFont val="Times New Roman"/>
        <family val="1"/>
        <charset val="238"/>
      </rPr>
      <t xml:space="preserve"> (2023.IV.)</t>
    </r>
  </si>
  <si>
    <t>25</t>
  </si>
  <si>
    <t>26</t>
  </si>
  <si>
    <t>27</t>
  </si>
  <si>
    <r>
      <t xml:space="preserve">2022. évi mód.előir. </t>
    </r>
    <r>
      <rPr>
        <sz val="7"/>
        <rFont val="Times New Roman"/>
        <family val="1"/>
        <charset val="238"/>
      </rPr>
      <t>(2023.IV.)</t>
    </r>
  </si>
  <si>
    <t>Balatonakali Gyermekekért Alapítvány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</si>
</sst>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4" fillId="0" borderId="0"/>
    <xf numFmtId="0" fontId="2" fillId="0" borderId="0"/>
    <xf numFmtId="0" fontId="1" fillId="0" borderId="0"/>
  </cellStyleXfs>
  <cellXfs count="19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3" fontId="6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3" fillId="0" borderId="0" xfId="1" applyFont="1" applyAlignment="1">
      <alignment horizontal="right"/>
    </xf>
    <xf numFmtId="0" fontId="2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3" fillId="0" borderId="2" xfId="1" applyFont="1" applyBorder="1" applyAlignment="1">
      <alignment vertical="center"/>
    </xf>
    <xf numFmtId="3" fontId="3" fillId="0" borderId="2" xfId="1" applyNumberFormat="1" applyFont="1" applyBorder="1" applyAlignment="1">
      <alignment horizontal="right" vertical="center"/>
    </xf>
    <xf numFmtId="0" fontId="8" fillId="3" borderId="2" xfId="1" applyFont="1" applyFill="1" applyBorder="1" applyAlignment="1">
      <alignment vertical="center"/>
    </xf>
    <xf numFmtId="3" fontId="3" fillId="3" borderId="2" xfId="1" applyNumberFormat="1" applyFont="1" applyFill="1" applyBorder="1" applyAlignment="1">
      <alignment horizontal="right" vertical="center"/>
    </xf>
    <xf numFmtId="3" fontId="3" fillId="0" borderId="2" xfId="1" applyNumberFormat="1" applyFont="1" applyBorder="1" applyAlignment="1">
      <alignment horizontal="center" vertical="center"/>
    </xf>
    <xf numFmtId="0" fontId="16" fillId="0" borderId="0" xfId="0" applyFont="1"/>
    <xf numFmtId="0" fontId="14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4" fillId="0" borderId="0" xfId="0" applyFont="1"/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3" fontId="3" fillId="0" borderId="2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5" fillId="0" borderId="0" xfId="0" applyFont="1"/>
    <xf numFmtId="0" fontId="17" fillId="0" borderId="0" xfId="0" applyFont="1"/>
    <xf numFmtId="3" fontId="5" fillId="0" borderId="0" xfId="0" applyNumberFormat="1" applyFont="1"/>
    <xf numFmtId="0" fontId="3" fillId="0" borderId="2" xfId="0" applyFont="1" applyBorder="1" applyAlignment="1">
      <alignment wrapText="1"/>
    </xf>
    <xf numFmtId="0" fontId="3" fillId="0" borderId="2" xfId="2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9" fontId="6" fillId="0" borderId="2" xfId="0" applyNumberFormat="1" applyFont="1" applyBorder="1" applyAlignment="1">
      <alignment horizontal="right" vertical="center"/>
    </xf>
    <xf numFmtId="9" fontId="3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9" fontId="7" fillId="0" borderId="2" xfId="0" applyNumberFormat="1" applyFont="1" applyBorder="1" applyAlignment="1">
      <alignment horizontal="right" vertical="center"/>
    </xf>
    <xf numFmtId="9" fontId="8" fillId="0" borderId="2" xfId="0" applyNumberFormat="1" applyFont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right" vertical="center"/>
    </xf>
    <xf numFmtId="9" fontId="8" fillId="2" borderId="2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3" fontId="3" fillId="0" borderId="8" xfId="0" applyNumberFormat="1" applyFont="1" applyBorder="1" applyAlignment="1">
      <alignment horizontal="right" vertical="center" wrapText="1"/>
    </xf>
    <xf numFmtId="9" fontId="3" fillId="0" borderId="8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9" fontId="6" fillId="0" borderId="2" xfId="0" applyNumberFormat="1" applyFont="1" applyBorder="1" applyAlignment="1">
      <alignment horizontal="right"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9" fontId="8" fillId="3" borderId="2" xfId="0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/>
    </xf>
    <xf numFmtId="3" fontId="9" fillId="0" borderId="2" xfId="1" applyNumberFormat="1" applyFont="1" applyBorder="1" applyAlignment="1">
      <alignment horizontal="center" vertical="center"/>
    </xf>
    <xf numFmtId="9" fontId="9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left" vertical="center"/>
    </xf>
    <xf numFmtId="3" fontId="10" fillId="4" borderId="2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5" borderId="2" xfId="0" applyFont="1" applyFill="1" applyBorder="1" applyAlignment="1">
      <alignment vertical="center" wrapText="1"/>
    </xf>
    <xf numFmtId="3" fontId="8" fillId="5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justify" vertical="center"/>
    </xf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9" fontId="8" fillId="0" borderId="9" xfId="0" applyNumberFormat="1" applyFont="1" applyBorder="1" applyAlignment="1">
      <alignment horizontal="right" vertical="center"/>
    </xf>
    <xf numFmtId="9" fontId="7" fillId="0" borderId="9" xfId="0" applyNumberFormat="1" applyFont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vertical="center"/>
    </xf>
    <xf numFmtId="3" fontId="10" fillId="0" borderId="2" xfId="1" applyNumberFormat="1" applyFont="1" applyBorder="1" applyAlignment="1">
      <alignment horizontal="center" vertical="center"/>
    </xf>
    <xf numFmtId="9" fontId="10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vertical="center"/>
    </xf>
    <xf numFmtId="3" fontId="13" fillId="0" borderId="2" xfId="1" applyNumberFormat="1" applyFont="1" applyBorder="1" applyAlignment="1">
      <alignment horizontal="center" vertical="center"/>
    </xf>
    <xf numFmtId="9" fontId="13" fillId="0" borderId="2" xfId="1" applyNumberFormat="1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right" vertical="center"/>
    </xf>
    <xf numFmtId="9" fontId="3" fillId="0" borderId="9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9" fontId="13" fillId="0" borderId="9" xfId="1" applyNumberFormat="1" applyFont="1" applyBorder="1" applyAlignment="1">
      <alignment horizontal="center" vertical="center"/>
    </xf>
    <xf numFmtId="9" fontId="9" fillId="0" borderId="9" xfId="1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right" vertical="center" wrapText="1"/>
    </xf>
    <xf numFmtId="9" fontId="8" fillId="5" borderId="2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 wrapText="1"/>
    </xf>
    <xf numFmtId="49" fontId="8" fillId="5" borderId="2" xfId="0" applyNumberFormat="1" applyFont="1" applyFill="1" applyBorder="1" applyAlignment="1">
      <alignment horizontal="center" vertical="center"/>
    </xf>
    <xf numFmtId="0" fontId="2" fillId="0" borderId="2" xfId="1" applyBorder="1" applyAlignment="1">
      <alignment vertical="center"/>
    </xf>
    <xf numFmtId="3" fontId="8" fillId="3" borderId="2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9" fontId="8" fillId="5" borderId="2" xfId="0" applyNumberFormat="1" applyFont="1" applyFill="1" applyBorder="1" applyAlignment="1">
      <alignment horizontal="right" vertical="center"/>
    </xf>
    <xf numFmtId="9" fontId="3" fillId="2" borderId="9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</cellXfs>
  <cellStyles count="5">
    <cellStyle name="Normál" xfId="0" builtinId="0"/>
    <cellStyle name="Normál 2" xfId="1"/>
    <cellStyle name="Normál 2 2" xfId="2"/>
    <cellStyle name="Normál 2_Mellékletek az egységes költségvetési rendelethez" xfId="3"/>
    <cellStyle name="Normá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zoomScale="105" zoomScaleNormal="105" workbookViewId="0"/>
  </sheetViews>
  <sheetFormatPr defaultRowHeight="13.2" x14ac:dyDescent="0.25"/>
  <cols>
    <col min="1" max="2" width="5.6640625" style="1" customWidth="1"/>
    <col min="3" max="3" width="36.88671875" style="1" customWidth="1"/>
    <col min="4" max="7" width="10.5546875" style="1" customWidth="1"/>
    <col min="8" max="8" width="8.88671875" style="1" customWidth="1"/>
    <col min="10" max="10" width="11.109375" bestFit="1" customWidth="1"/>
  </cols>
  <sheetData>
    <row r="1" spans="1:9" s="1" customFormat="1" ht="15" customHeight="1" x14ac:dyDescent="0.25">
      <c r="C1" s="2"/>
      <c r="D1" s="2"/>
      <c r="E1" s="2"/>
      <c r="F1" s="2"/>
      <c r="G1" s="2"/>
      <c r="H1" s="2" t="s">
        <v>340</v>
      </c>
    </row>
    <row r="2" spans="1:9" s="1" customFormat="1" ht="15" customHeight="1" x14ac:dyDescent="0.25">
      <c r="H2" s="2" t="s">
        <v>537</v>
      </c>
    </row>
    <row r="3" spans="1:9" s="1" customFormat="1" ht="15" customHeight="1" x14ac:dyDescent="0.25">
      <c r="A3" s="3"/>
      <c r="B3" s="3"/>
    </row>
    <row r="4" spans="1:9" s="1" customFormat="1" ht="15" customHeight="1" x14ac:dyDescent="0.25">
      <c r="A4" s="173" t="s">
        <v>444</v>
      </c>
      <c r="B4" s="173"/>
      <c r="C4" s="173"/>
      <c r="D4" s="173"/>
      <c r="E4" s="173"/>
      <c r="F4" s="173"/>
      <c r="G4" s="173"/>
      <c r="H4" s="173"/>
    </row>
    <row r="5" spans="1:9" s="1" customFormat="1" ht="7.5" customHeight="1" x14ac:dyDescent="0.25">
      <c r="A5" s="3"/>
      <c r="B5" s="3"/>
      <c r="C5" s="3"/>
      <c r="D5" s="3"/>
      <c r="E5" s="3"/>
      <c r="F5" s="3"/>
      <c r="G5" s="3"/>
      <c r="H5" s="49"/>
    </row>
    <row r="6" spans="1:9" ht="15" customHeight="1" x14ac:dyDescent="0.25">
      <c r="A6" s="67"/>
      <c r="B6" s="68" t="s">
        <v>33</v>
      </c>
      <c r="C6" s="67" t="s">
        <v>34</v>
      </c>
      <c r="D6" s="67" t="s">
        <v>35</v>
      </c>
      <c r="E6" s="67" t="s">
        <v>36</v>
      </c>
      <c r="F6" s="163" t="s">
        <v>37</v>
      </c>
      <c r="G6" s="163" t="s">
        <v>37</v>
      </c>
      <c r="H6" s="163" t="s">
        <v>38</v>
      </c>
    </row>
    <row r="7" spans="1:9" ht="34.200000000000003" x14ac:dyDescent="0.25">
      <c r="A7" s="68">
        <v>1</v>
      </c>
      <c r="B7" s="67" t="s">
        <v>31</v>
      </c>
      <c r="C7" s="68" t="s">
        <v>1</v>
      </c>
      <c r="D7" s="67" t="s">
        <v>338</v>
      </c>
      <c r="E7" s="67" t="s">
        <v>522</v>
      </c>
      <c r="F7" s="67" t="s">
        <v>531</v>
      </c>
      <c r="G7" s="67" t="s">
        <v>532</v>
      </c>
      <c r="H7" s="69" t="s">
        <v>514</v>
      </c>
      <c r="I7" s="5"/>
    </row>
    <row r="8" spans="1:9" ht="15" customHeight="1" x14ac:dyDescent="0.25">
      <c r="A8" s="68">
        <v>2</v>
      </c>
      <c r="B8" s="170" t="s">
        <v>2</v>
      </c>
      <c r="C8" s="171"/>
      <c r="D8" s="171"/>
      <c r="E8" s="171"/>
      <c r="F8" s="171"/>
      <c r="G8" s="171"/>
      <c r="H8" s="172"/>
      <c r="I8" s="5"/>
    </row>
    <row r="9" spans="1:9" ht="24" x14ac:dyDescent="0.25">
      <c r="A9" s="68">
        <v>3</v>
      </c>
      <c r="B9" s="89" t="s">
        <v>4</v>
      </c>
      <c r="C9" s="73" t="s">
        <v>302</v>
      </c>
      <c r="D9" s="66">
        <f>D10+D14</f>
        <v>79101933</v>
      </c>
      <c r="E9" s="66">
        <f t="shared" ref="E9:F9" si="0">E10+E14</f>
        <v>87604753</v>
      </c>
      <c r="F9" s="66">
        <f t="shared" si="0"/>
        <v>87497816</v>
      </c>
      <c r="G9" s="66">
        <f t="shared" ref="G9" si="1">G10+G14</f>
        <v>97739202</v>
      </c>
      <c r="H9" s="71">
        <f>G9/D9</f>
        <v>1.2356107909524789</v>
      </c>
      <c r="I9" s="5"/>
    </row>
    <row r="10" spans="1:9" ht="15" customHeight="1" x14ac:dyDescent="0.25">
      <c r="A10" s="68">
        <v>4</v>
      </c>
      <c r="B10" s="83" t="s">
        <v>50</v>
      </c>
      <c r="C10" s="65" t="s">
        <v>177</v>
      </c>
      <c r="D10" s="23">
        <f>'3. melléklet'!E10</f>
        <v>54945543</v>
      </c>
      <c r="E10" s="23">
        <f>'3. melléklet'!F10</f>
        <v>64822343</v>
      </c>
      <c r="F10" s="23">
        <f>'3. melléklet'!G10</f>
        <v>66976946</v>
      </c>
      <c r="G10" s="23">
        <f>'3. melléklet'!H10</f>
        <v>76676974</v>
      </c>
      <c r="H10" s="72">
        <f t="shared" ref="H10:H12" si="2">G10/D10</f>
        <v>1.3955085310559221</v>
      </c>
      <c r="I10" s="5"/>
    </row>
    <row r="11" spans="1:9" ht="24" x14ac:dyDescent="0.25">
      <c r="A11" s="68">
        <v>5</v>
      </c>
      <c r="B11" s="92" t="s">
        <v>352</v>
      </c>
      <c r="C11" s="81" t="s">
        <v>341</v>
      </c>
      <c r="D11" s="24">
        <f>'3. melléklet'!E11+'3. melléklet'!E12+'3. melléklet'!E13+'3. melléklet'!E14</f>
        <v>51029890</v>
      </c>
      <c r="E11" s="24">
        <f>'3. melléklet'!F11+'3. melléklet'!F12+'3. melléklet'!F13+'3. melléklet'!F14</f>
        <v>51029890</v>
      </c>
      <c r="F11" s="24">
        <f>'3. melléklet'!G11+'3. melléklet'!G12+'3. melléklet'!G13+'3. melléklet'!G14</f>
        <v>49033760</v>
      </c>
      <c r="G11" s="24">
        <f>'3. melléklet'!H11+'3. melléklet'!H12+'3. melléklet'!H13+'3. melléklet'!H14</f>
        <v>48753996</v>
      </c>
      <c r="H11" s="74">
        <f t="shared" si="2"/>
        <v>0.95540076610002489</v>
      </c>
      <c r="I11" s="5"/>
    </row>
    <row r="12" spans="1:9" ht="24" x14ac:dyDescent="0.25">
      <c r="A12" s="68">
        <v>6</v>
      </c>
      <c r="B12" s="92" t="s">
        <v>353</v>
      </c>
      <c r="C12" s="81" t="s">
        <v>342</v>
      </c>
      <c r="D12" s="24">
        <f>'3. melléklet'!E15</f>
        <v>3915653</v>
      </c>
      <c r="E12" s="24">
        <f>'3. melléklet'!F15</f>
        <v>13792453</v>
      </c>
      <c r="F12" s="24">
        <f>'3. melléklet'!G15</f>
        <v>17943186</v>
      </c>
      <c r="G12" s="24">
        <f>'3. melléklet'!H15</f>
        <v>21402403</v>
      </c>
      <c r="H12" s="74">
        <f t="shared" si="2"/>
        <v>5.4658579296990819</v>
      </c>
      <c r="I12" s="5"/>
    </row>
    <row r="13" spans="1:9" ht="15" customHeight="1" x14ac:dyDescent="0.25">
      <c r="A13" s="68">
        <v>7</v>
      </c>
      <c r="B13" s="92" t="s">
        <v>354</v>
      </c>
      <c r="C13" s="81" t="s">
        <v>371</v>
      </c>
      <c r="D13" s="24">
        <f>'3. melléklet'!E16</f>
        <v>0</v>
      </c>
      <c r="E13" s="24">
        <f>'3. melléklet'!F16</f>
        <v>0</v>
      </c>
      <c r="F13" s="24">
        <f>'3. melléklet'!G16</f>
        <v>0</v>
      </c>
      <c r="G13" s="24">
        <f>'3. melléklet'!H16</f>
        <v>6520575</v>
      </c>
      <c r="H13" s="138"/>
      <c r="I13" s="5"/>
    </row>
    <row r="14" spans="1:9" ht="24" x14ac:dyDescent="0.25">
      <c r="A14" s="68">
        <v>8</v>
      </c>
      <c r="B14" s="84" t="s">
        <v>51</v>
      </c>
      <c r="C14" s="65" t="s">
        <v>304</v>
      </c>
      <c r="D14" s="23">
        <f>'3. melléklet'!E17</f>
        <v>24156390</v>
      </c>
      <c r="E14" s="23">
        <f>'3. melléklet'!F17</f>
        <v>22782410</v>
      </c>
      <c r="F14" s="23">
        <f>'3. melléklet'!G17</f>
        <v>20520870</v>
      </c>
      <c r="G14" s="23">
        <f>'3. melléklet'!H17</f>
        <v>21062228</v>
      </c>
      <c r="H14" s="72">
        <f t="shared" ref="H14:H26" si="3">G14/D14</f>
        <v>0.8719112417045759</v>
      </c>
      <c r="I14" s="5"/>
    </row>
    <row r="15" spans="1:9" ht="15" customHeight="1" x14ac:dyDescent="0.25">
      <c r="A15" s="68">
        <v>9</v>
      </c>
      <c r="B15" s="89" t="s">
        <v>5</v>
      </c>
      <c r="C15" s="73" t="s">
        <v>6</v>
      </c>
      <c r="D15" s="66">
        <f>SUM(D16:D18)</f>
        <v>96000000</v>
      </c>
      <c r="E15" s="66">
        <f>SUM(E16:E18)</f>
        <v>96000000</v>
      </c>
      <c r="F15" s="66">
        <f>SUM(F16:F18)</f>
        <v>113000000</v>
      </c>
      <c r="G15" s="66">
        <f>SUM(G16:G18)</f>
        <v>113000000</v>
      </c>
      <c r="H15" s="71">
        <f t="shared" si="3"/>
        <v>1.1770833333333333</v>
      </c>
      <c r="I15" s="5"/>
    </row>
    <row r="16" spans="1:9" ht="15" customHeight="1" x14ac:dyDescent="0.25">
      <c r="A16" s="68">
        <v>10</v>
      </c>
      <c r="B16" s="83" t="s">
        <v>7</v>
      </c>
      <c r="C16" s="65" t="s">
        <v>185</v>
      </c>
      <c r="D16" s="23">
        <f>'3. melléklet'!E19</f>
        <v>61000000</v>
      </c>
      <c r="E16" s="23">
        <f>'3. melléklet'!F19</f>
        <v>61000000</v>
      </c>
      <c r="F16" s="23">
        <f>'3. melléklet'!G19</f>
        <v>61000000</v>
      </c>
      <c r="G16" s="23">
        <f>'3. melléklet'!H19</f>
        <v>61000000</v>
      </c>
      <c r="H16" s="72">
        <f t="shared" si="3"/>
        <v>1</v>
      </c>
      <c r="I16" s="5"/>
    </row>
    <row r="17" spans="1:9" ht="15" customHeight="1" x14ac:dyDescent="0.25">
      <c r="A17" s="68">
        <v>11</v>
      </c>
      <c r="B17" s="84" t="s">
        <v>8</v>
      </c>
      <c r="C17" s="65" t="s">
        <v>186</v>
      </c>
      <c r="D17" s="23">
        <f>'3. melléklet'!E20</f>
        <v>34500000</v>
      </c>
      <c r="E17" s="23">
        <f>'3. melléklet'!F20</f>
        <v>34500000</v>
      </c>
      <c r="F17" s="23">
        <f>'3. melléklet'!G20</f>
        <v>50500000</v>
      </c>
      <c r="G17" s="23">
        <f>'3. melléklet'!H20</f>
        <v>50500000</v>
      </c>
      <c r="H17" s="72">
        <f t="shared" si="3"/>
        <v>1.463768115942029</v>
      </c>
      <c r="I17" s="5"/>
    </row>
    <row r="18" spans="1:9" ht="15" customHeight="1" x14ac:dyDescent="0.25">
      <c r="A18" s="68">
        <v>12</v>
      </c>
      <c r="B18" s="83" t="s">
        <v>344</v>
      </c>
      <c r="C18" s="65" t="s">
        <v>192</v>
      </c>
      <c r="D18" s="23">
        <f>'3. melléklet'!E23</f>
        <v>500000</v>
      </c>
      <c r="E18" s="23">
        <f>'3. melléklet'!F23</f>
        <v>500000</v>
      </c>
      <c r="F18" s="23">
        <f>'3. melléklet'!G23</f>
        <v>1500000</v>
      </c>
      <c r="G18" s="23">
        <f>'3. melléklet'!H23</f>
        <v>1500000</v>
      </c>
      <c r="H18" s="72">
        <f t="shared" si="3"/>
        <v>3</v>
      </c>
      <c r="I18" s="5"/>
    </row>
    <row r="19" spans="1:9" ht="15" customHeight="1" x14ac:dyDescent="0.25">
      <c r="A19" s="68">
        <v>13</v>
      </c>
      <c r="B19" s="89" t="s">
        <v>17</v>
      </c>
      <c r="C19" s="73" t="s">
        <v>3</v>
      </c>
      <c r="D19" s="66">
        <f>'3. melléklet'!E24+'4. melléklet'!E14</f>
        <v>96236544</v>
      </c>
      <c r="E19" s="66">
        <f>'3. melléklet'!F24+'4. melléklet'!E9</f>
        <v>96236544</v>
      </c>
      <c r="F19" s="66">
        <f>'3. melléklet'!G24+'4. melléklet'!F9</f>
        <v>116625839</v>
      </c>
      <c r="G19" s="66">
        <f>'3. melléklet'!H24+'4. melléklet'!G9</f>
        <v>116642305</v>
      </c>
      <c r="H19" s="71">
        <f t="shared" si="3"/>
        <v>1.2120375498937286</v>
      </c>
      <c r="I19" s="5"/>
    </row>
    <row r="20" spans="1:9" ht="15" customHeight="1" x14ac:dyDescent="0.25">
      <c r="A20" s="68">
        <v>14</v>
      </c>
      <c r="B20" s="84" t="s">
        <v>54</v>
      </c>
      <c r="C20" s="6" t="s">
        <v>194</v>
      </c>
      <c r="D20" s="23">
        <f>'3. melléklet'!E25</f>
        <v>97500</v>
      </c>
      <c r="E20" s="23">
        <f>'3. melléklet'!F25</f>
        <v>97500</v>
      </c>
      <c r="F20" s="23">
        <f>'3. melléklet'!G25</f>
        <v>97500</v>
      </c>
      <c r="G20" s="23">
        <f>'3. melléklet'!H25</f>
        <v>97500</v>
      </c>
      <c r="H20" s="72">
        <f t="shared" si="3"/>
        <v>1</v>
      </c>
      <c r="I20" s="5"/>
    </row>
    <row r="21" spans="1:9" ht="15" customHeight="1" x14ac:dyDescent="0.25">
      <c r="A21" s="68">
        <v>15</v>
      </c>
      <c r="B21" s="84" t="s">
        <v>56</v>
      </c>
      <c r="C21" s="6" t="s">
        <v>197</v>
      </c>
      <c r="D21" s="23">
        <f>'3. melléklet'!E26</f>
        <v>53650000</v>
      </c>
      <c r="E21" s="23">
        <f>'3. melléklet'!F26</f>
        <v>53650000</v>
      </c>
      <c r="F21" s="23">
        <f>'3. melléklet'!G26</f>
        <v>60928000</v>
      </c>
      <c r="G21" s="23">
        <f>'3. melléklet'!H26</f>
        <v>60928000</v>
      </c>
      <c r="H21" s="72">
        <f t="shared" si="3"/>
        <v>1.1356570363466916</v>
      </c>
      <c r="I21" s="5"/>
    </row>
    <row r="22" spans="1:9" ht="15" customHeight="1" x14ac:dyDescent="0.25">
      <c r="A22" s="68">
        <v>16</v>
      </c>
      <c r="B22" s="84" t="s">
        <v>125</v>
      </c>
      <c r="C22" s="6" t="s">
        <v>200</v>
      </c>
      <c r="D22" s="23">
        <f>'3. melléklet'!E27+'4. melléklet'!E10</f>
        <v>10150000</v>
      </c>
      <c r="E22" s="23">
        <f>'3. melléklet'!F27+'4. melléklet'!E10</f>
        <v>10150000</v>
      </c>
      <c r="F22" s="23">
        <f>'3. melléklet'!G27+'4. melléklet'!F10</f>
        <v>9550000</v>
      </c>
      <c r="G22" s="23">
        <f>'3. melléklet'!H27+'4. melléklet'!G10</f>
        <v>9512998</v>
      </c>
      <c r="H22" s="72">
        <f t="shared" si="3"/>
        <v>0.93724118226600983</v>
      </c>
      <c r="I22" s="5"/>
    </row>
    <row r="23" spans="1:9" ht="15" customHeight="1" x14ac:dyDescent="0.25">
      <c r="A23" s="68">
        <v>17</v>
      </c>
      <c r="B23" s="84" t="s">
        <v>127</v>
      </c>
      <c r="C23" s="6" t="s">
        <v>201</v>
      </c>
      <c r="D23" s="23">
        <f>'3. melléklet'!E28</f>
        <v>8005000</v>
      </c>
      <c r="E23" s="23">
        <f>'3. melléklet'!F28</f>
        <v>8005000</v>
      </c>
      <c r="F23" s="23">
        <f>'3. melléklet'!G28</f>
        <v>8859000</v>
      </c>
      <c r="G23" s="23">
        <f>'3. melléklet'!H28</f>
        <v>8859000</v>
      </c>
      <c r="H23" s="72">
        <f t="shared" si="3"/>
        <v>1.106683322923173</v>
      </c>
      <c r="I23" s="5"/>
    </row>
    <row r="24" spans="1:9" ht="15" customHeight="1" x14ac:dyDescent="0.25">
      <c r="A24" s="68">
        <v>18</v>
      </c>
      <c r="B24" s="84" t="s">
        <v>133</v>
      </c>
      <c r="C24" s="6" t="s">
        <v>314</v>
      </c>
      <c r="D24" s="23">
        <f>'4. melléklet'!E11</f>
        <v>60000</v>
      </c>
      <c r="E24" s="23">
        <f>'4. melléklet'!E11</f>
        <v>60000</v>
      </c>
      <c r="F24" s="23">
        <f>'4. melléklet'!F11</f>
        <v>60000</v>
      </c>
      <c r="G24" s="23">
        <f>'4. melléklet'!G11</f>
        <v>114000</v>
      </c>
      <c r="H24" s="72">
        <f t="shared" si="3"/>
        <v>1.9</v>
      </c>
      <c r="I24" s="5"/>
    </row>
    <row r="25" spans="1:9" ht="15" customHeight="1" x14ac:dyDescent="0.25">
      <c r="A25" s="68">
        <v>19</v>
      </c>
      <c r="B25" s="84" t="s">
        <v>345</v>
      </c>
      <c r="C25" s="6" t="s">
        <v>202</v>
      </c>
      <c r="D25" s="23">
        <f>'3. melléklet'!E29</f>
        <v>19081000</v>
      </c>
      <c r="E25" s="23">
        <f>'3. melléklet'!F29</f>
        <v>19081000</v>
      </c>
      <c r="F25" s="23">
        <f>'3. melléklet'!G29</f>
        <v>31937500</v>
      </c>
      <c r="G25" s="23">
        <f>'3. melléklet'!H29</f>
        <v>31937500</v>
      </c>
      <c r="H25" s="72">
        <f t="shared" si="3"/>
        <v>1.6737854410146218</v>
      </c>
      <c r="I25" s="5"/>
    </row>
    <row r="26" spans="1:9" ht="15" customHeight="1" x14ac:dyDescent="0.25">
      <c r="A26" s="68">
        <v>20</v>
      </c>
      <c r="B26" s="84" t="s">
        <v>346</v>
      </c>
      <c r="C26" s="55" t="s">
        <v>291</v>
      </c>
      <c r="D26" s="23">
        <f>'3. melléklet'!E30</f>
        <v>5193000</v>
      </c>
      <c r="E26" s="23">
        <f>'3. melléklet'!F30</f>
        <v>5193000</v>
      </c>
      <c r="F26" s="23">
        <f>'3. melléklet'!G30</f>
        <v>5193000</v>
      </c>
      <c r="G26" s="23">
        <f>'3. melléklet'!H30</f>
        <v>5193000</v>
      </c>
      <c r="H26" s="72">
        <f t="shared" si="3"/>
        <v>1</v>
      </c>
      <c r="I26" s="5"/>
    </row>
    <row r="27" spans="1:9" ht="15" customHeight="1" x14ac:dyDescent="0.25">
      <c r="A27" s="68">
        <v>21</v>
      </c>
      <c r="B27" s="84" t="s">
        <v>347</v>
      </c>
      <c r="C27" s="6" t="s">
        <v>203</v>
      </c>
      <c r="D27" s="23">
        <f>'3. melléklet'!E31</f>
        <v>0</v>
      </c>
      <c r="E27" s="23">
        <f>'3. melléklet'!F31</f>
        <v>0</v>
      </c>
      <c r="F27" s="23">
        <f>'3. melléklet'!G31</f>
        <v>0</v>
      </c>
      <c r="G27" s="23">
        <f>'3. melléklet'!H31</f>
        <v>0</v>
      </c>
      <c r="H27" s="138"/>
      <c r="I27" s="5"/>
    </row>
    <row r="28" spans="1:9" ht="15" customHeight="1" x14ac:dyDescent="0.25">
      <c r="A28" s="68">
        <v>22</v>
      </c>
      <c r="B28" s="84" t="s">
        <v>348</v>
      </c>
      <c r="C28" s="6" t="s">
        <v>204</v>
      </c>
      <c r="D28" s="23">
        <f>'3. melléklet'!E32+'4. melléklet'!E13</f>
        <v>44</v>
      </c>
      <c r="E28" s="23">
        <f>'3. melléklet'!F32+'4. melléklet'!E13</f>
        <v>44</v>
      </c>
      <c r="F28" s="23">
        <f>'3. melléklet'!G32+'4. melléklet'!F13</f>
        <v>839</v>
      </c>
      <c r="G28" s="23">
        <f>'3. melléklet'!H32+'4. melléklet'!G13</f>
        <v>237</v>
      </c>
      <c r="H28" s="72">
        <f t="shared" ref="H28:H32" si="4">G28/D28</f>
        <v>5.3863636363636367</v>
      </c>
      <c r="I28" s="5"/>
    </row>
    <row r="29" spans="1:9" ht="15" customHeight="1" x14ac:dyDescent="0.25">
      <c r="A29" s="68">
        <v>23</v>
      </c>
      <c r="B29" s="89" t="s">
        <v>18</v>
      </c>
      <c r="C29" s="73" t="s">
        <v>208</v>
      </c>
      <c r="D29" s="66">
        <f>'3. melléklet'!E33</f>
        <v>1166025</v>
      </c>
      <c r="E29" s="66">
        <f>'3. melléklet'!F33</f>
        <v>2859505</v>
      </c>
      <c r="F29" s="66">
        <f>'3. melléklet'!G33</f>
        <v>2859505</v>
      </c>
      <c r="G29" s="66">
        <f>'3. melléklet'!H33</f>
        <v>2520809</v>
      </c>
      <c r="H29" s="74">
        <f t="shared" si="4"/>
        <v>2.1618824639265881</v>
      </c>
      <c r="I29" s="5"/>
    </row>
    <row r="30" spans="1:9" ht="15" customHeight="1" x14ac:dyDescent="0.25">
      <c r="A30" s="68">
        <v>24</v>
      </c>
      <c r="B30" s="84" t="s">
        <v>108</v>
      </c>
      <c r="C30" s="65" t="s">
        <v>210</v>
      </c>
      <c r="D30" s="23">
        <f>'3. melléklet'!E34</f>
        <v>1166025</v>
      </c>
      <c r="E30" s="23">
        <f>'3. melléklet'!F34</f>
        <v>2859505</v>
      </c>
      <c r="F30" s="23">
        <f>'3. melléklet'!G34</f>
        <v>2859505</v>
      </c>
      <c r="G30" s="23">
        <f>'3. melléklet'!H34</f>
        <v>2520809</v>
      </c>
      <c r="H30" s="74">
        <f t="shared" si="4"/>
        <v>2.1618824639265881</v>
      </c>
      <c r="I30" s="5"/>
    </row>
    <row r="31" spans="1:9" ht="15.75" customHeight="1" x14ac:dyDescent="0.25">
      <c r="A31" s="68">
        <v>25</v>
      </c>
      <c r="B31" s="86" t="s">
        <v>33</v>
      </c>
      <c r="C31" s="82" t="s">
        <v>3</v>
      </c>
      <c r="D31" s="25">
        <f>D9+D15+D19+D29</f>
        <v>272504502</v>
      </c>
      <c r="E31" s="25">
        <f t="shared" ref="E31:F31" si="5">E9+E15+E19+E29</f>
        <v>282700802</v>
      </c>
      <c r="F31" s="25">
        <f t="shared" si="5"/>
        <v>319983160</v>
      </c>
      <c r="G31" s="25">
        <f t="shared" ref="G31" si="6">G9+G15+G19+G29</f>
        <v>329902316</v>
      </c>
      <c r="H31" s="71">
        <f t="shared" si="4"/>
        <v>1.2106306999654632</v>
      </c>
      <c r="I31" s="5"/>
    </row>
    <row r="32" spans="1:9" ht="24" x14ac:dyDescent="0.25">
      <c r="A32" s="68">
        <v>26</v>
      </c>
      <c r="B32" s="90" t="s">
        <v>19</v>
      </c>
      <c r="C32" s="73" t="s">
        <v>303</v>
      </c>
      <c r="D32" s="66">
        <f>SUM(D33:D34)</f>
        <v>149833600</v>
      </c>
      <c r="E32" s="66">
        <f t="shared" ref="E32:F32" si="7">SUM(E33:E34)</f>
        <v>170500805</v>
      </c>
      <c r="F32" s="66">
        <f t="shared" si="7"/>
        <v>173002385</v>
      </c>
      <c r="G32" s="66">
        <f t="shared" ref="G32" si="8">SUM(G33:G34)</f>
        <v>181390655</v>
      </c>
      <c r="H32" s="71">
        <f t="shared" si="4"/>
        <v>1.2106140078059928</v>
      </c>
      <c r="I32" s="5"/>
    </row>
    <row r="33" spans="1:10" ht="15" customHeight="1" x14ac:dyDescent="0.25">
      <c r="A33" s="68">
        <v>27</v>
      </c>
      <c r="B33" s="84" t="s">
        <v>109</v>
      </c>
      <c r="C33" s="65" t="s">
        <v>290</v>
      </c>
      <c r="D33" s="23">
        <f>'3. melléklet'!E37</f>
        <v>0</v>
      </c>
      <c r="E33" s="23">
        <f>'3. melléklet'!F37</f>
        <v>14667205</v>
      </c>
      <c r="F33" s="23">
        <f>'3. melléklet'!G37</f>
        <v>14667205</v>
      </c>
      <c r="G33" s="23">
        <f>'3. melléklet'!H37</f>
        <v>14667205</v>
      </c>
      <c r="H33" s="138"/>
      <c r="I33" s="5"/>
    </row>
    <row r="34" spans="1:10" ht="24" x14ac:dyDescent="0.25">
      <c r="A34" s="68">
        <v>28</v>
      </c>
      <c r="B34" s="83" t="s">
        <v>110</v>
      </c>
      <c r="C34" s="65" t="s">
        <v>305</v>
      </c>
      <c r="D34" s="23">
        <f>'3. melléklet'!E38</f>
        <v>149833600</v>
      </c>
      <c r="E34" s="23">
        <f>'3. melléklet'!F38</f>
        <v>155833600</v>
      </c>
      <c r="F34" s="23">
        <f>'3. melléklet'!G38</f>
        <v>158335180</v>
      </c>
      <c r="G34" s="23">
        <f>'3. melléklet'!H38</f>
        <v>166723450</v>
      </c>
      <c r="H34" s="72">
        <f>G34/D34</f>
        <v>1.1127240485445187</v>
      </c>
      <c r="I34" s="5"/>
    </row>
    <row r="35" spans="1:10" ht="15" customHeight="1" x14ac:dyDescent="0.25">
      <c r="A35" s="68">
        <v>29</v>
      </c>
      <c r="B35" s="90" t="s">
        <v>20</v>
      </c>
      <c r="C35" s="73" t="s">
        <v>257</v>
      </c>
      <c r="D35" s="66">
        <f>'3. melléklet'!E39</f>
        <v>0</v>
      </c>
      <c r="E35" s="66">
        <f>'3. melléklet'!F39</f>
        <v>82373200</v>
      </c>
      <c r="F35" s="66">
        <f>'3. melléklet'!G39</f>
        <v>169673157</v>
      </c>
      <c r="G35" s="66">
        <f>'3. melléklet'!H39</f>
        <v>169673157</v>
      </c>
      <c r="H35" s="138"/>
      <c r="I35" s="5"/>
    </row>
    <row r="36" spans="1:10" ht="15" customHeight="1" x14ac:dyDescent="0.25">
      <c r="A36" s="68">
        <v>30</v>
      </c>
      <c r="B36" s="84" t="s">
        <v>152</v>
      </c>
      <c r="C36" s="48" t="s">
        <v>259</v>
      </c>
      <c r="D36" s="23">
        <f>'3. melléklet'!E40</f>
        <v>0</v>
      </c>
      <c r="E36" s="23">
        <f>'3. melléklet'!F40</f>
        <v>82373200</v>
      </c>
      <c r="F36" s="23">
        <f>'3. melléklet'!G40</f>
        <v>169673157</v>
      </c>
      <c r="G36" s="23">
        <f>'3. melléklet'!H40</f>
        <v>169673157</v>
      </c>
      <c r="H36" s="138"/>
      <c r="I36" s="5"/>
    </row>
    <row r="37" spans="1:10" ht="13.5" customHeight="1" x14ac:dyDescent="0.25">
      <c r="A37" s="68">
        <v>31</v>
      </c>
      <c r="B37" s="83" t="s">
        <v>153</v>
      </c>
      <c r="C37" s="12" t="s">
        <v>327</v>
      </c>
      <c r="D37" s="23">
        <f>'3. melléklet'!E41</f>
        <v>0</v>
      </c>
      <c r="E37" s="23">
        <f>'3. melléklet'!F41</f>
        <v>0</v>
      </c>
      <c r="F37" s="23">
        <f>'3. melléklet'!G41</f>
        <v>0</v>
      </c>
      <c r="G37" s="23">
        <f>'3. melléklet'!H41</f>
        <v>0</v>
      </c>
      <c r="H37" s="138"/>
      <c r="I37" s="5"/>
    </row>
    <row r="38" spans="1:10" ht="15" customHeight="1" x14ac:dyDescent="0.25">
      <c r="A38" s="68">
        <v>32</v>
      </c>
      <c r="B38" s="91" t="s">
        <v>21</v>
      </c>
      <c r="C38" s="73" t="s">
        <v>212</v>
      </c>
      <c r="D38" s="66">
        <f>'3. melléklet'!E42</f>
        <v>131700</v>
      </c>
      <c r="E38" s="66">
        <f>'3. melléklet'!F42</f>
        <v>5840100</v>
      </c>
      <c r="F38" s="66">
        <f>'3. melléklet'!G42</f>
        <v>5840100</v>
      </c>
      <c r="G38" s="66">
        <f>'3. melléklet'!H42</f>
        <v>5840100</v>
      </c>
      <c r="H38" s="71">
        <f t="shared" ref="H38:H41" si="9">G38/D38</f>
        <v>44.343963553530749</v>
      </c>
      <c r="I38" s="5"/>
    </row>
    <row r="39" spans="1:10" ht="15" customHeight="1" x14ac:dyDescent="0.25">
      <c r="A39" s="68">
        <v>33</v>
      </c>
      <c r="B39" s="83" t="s">
        <v>166</v>
      </c>
      <c r="C39" s="13" t="s">
        <v>213</v>
      </c>
      <c r="D39" s="23">
        <f>'3. melléklet'!E43</f>
        <v>131700</v>
      </c>
      <c r="E39" s="23">
        <f>'3. melléklet'!F43</f>
        <v>5840100</v>
      </c>
      <c r="F39" s="23">
        <f>'3. melléklet'!G43</f>
        <v>5840100</v>
      </c>
      <c r="G39" s="23">
        <f>'3. melléklet'!H43</f>
        <v>5840100</v>
      </c>
      <c r="H39" s="72">
        <f t="shared" si="9"/>
        <v>44.343963553530749</v>
      </c>
      <c r="I39" s="5"/>
    </row>
    <row r="40" spans="1:10" ht="15.75" customHeight="1" x14ac:dyDescent="0.25">
      <c r="A40" s="68">
        <v>34</v>
      </c>
      <c r="B40" s="86" t="s">
        <v>349</v>
      </c>
      <c r="C40" s="82" t="s">
        <v>257</v>
      </c>
      <c r="D40" s="25">
        <f>D32+D35+D38</f>
        <v>149965300</v>
      </c>
      <c r="E40" s="25">
        <f t="shared" ref="E40:F40" si="10">E32+E35+E38</f>
        <v>258714105</v>
      </c>
      <c r="F40" s="25">
        <f t="shared" si="10"/>
        <v>348515642</v>
      </c>
      <c r="G40" s="25">
        <f t="shared" ref="G40" si="11">G32+G35+G38</f>
        <v>356903912</v>
      </c>
      <c r="H40" s="71">
        <f t="shared" si="9"/>
        <v>2.3799099658387641</v>
      </c>
      <c r="I40" s="5"/>
    </row>
    <row r="41" spans="1:10" ht="15" customHeight="1" x14ac:dyDescent="0.25">
      <c r="A41" s="68">
        <v>35</v>
      </c>
      <c r="B41" s="174" t="s">
        <v>350</v>
      </c>
      <c r="C41" s="175"/>
      <c r="D41" s="25">
        <f>D19+D15+D9+D35+D32+D29+D38</f>
        <v>422469802</v>
      </c>
      <c r="E41" s="25">
        <f>E19+E15+E9+E35+E32+E29+E38</f>
        <v>541414907</v>
      </c>
      <c r="F41" s="25">
        <f>F19+F15+F9+F35+F32+F29+F38</f>
        <v>668498802</v>
      </c>
      <c r="G41" s="25">
        <f>G19+G15+G9+G35+G32+G29+G38</f>
        <v>686806228</v>
      </c>
      <c r="H41" s="75">
        <f t="shared" si="9"/>
        <v>1.6256930666963978</v>
      </c>
      <c r="I41" s="5"/>
    </row>
    <row r="42" spans="1:10" ht="15" customHeight="1" x14ac:dyDescent="0.25">
      <c r="A42" s="68">
        <v>36</v>
      </c>
      <c r="B42" s="84" t="s">
        <v>28</v>
      </c>
      <c r="C42" s="65" t="s">
        <v>351</v>
      </c>
      <c r="D42" s="23">
        <v>0</v>
      </c>
      <c r="E42" s="23">
        <v>0</v>
      </c>
      <c r="F42" s="23">
        <v>0</v>
      </c>
      <c r="G42" s="23">
        <v>0</v>
      </c>
      <c r="H42" s="138"/>
      <c r="I42" s="5"/>
    </row>
    <row r="43" spans="1:10" ht="15" customHeight="1" x14ac:dyDescent="0.25">
      <c r="A43" s="68">
        <v>37</v>
      </c>
      <c r="B43" s="83" t="s">
        <v>43</v>
      </c>
      <c r="C43" s="65" t="s">
        <v>265</v>
      </c>
      <c r="D43" s="23">
        <f>'3. melléklet'!E46+'4. melléklet'!E16</f>
        <v>250626135</v>
      </c>
      <c r="E43" s="23">
        <f>'3. melléklet'!F46+'4. melléklet'!E16</f>
        <v>250626135</v>
      </c>
      <c r="F43" s="23">
        <f>'3. melléklet'!G46+'4. melléklet'!F16</f>
        <v>250626135</v>
      </c>
      <c r="G43" s="23">
        <f>'3. melléklet'!H46+'4. melléklet'!G16</f>
        <v>250626135</v>
      </c>
      <c r="H43" s="72">
        <f>G43/D43</f>
        <v>1</v>
      </c>
      <c r="I43" s="5"/>
    </row>
    <row r="44" spans="1:10" ht="15" customHeight="1" x14ac:dyDescent="0.25">
      <c r="A44" s="68">
        <v>38</v>
      </c>
      <c r="B44" s="84" t="s">
        <v>44</v>
      </c>
      <c r="C44" s="65" t="s">
        <v>268</v>
      </c>
      <c r="D44" s="23">
        <v>0</v>
      </c>
      <c r="E44" s="23">
        <f>'3. melléklet'!F47</f>
        <v>0</v>
      </c>
      <c r="F44" s="23">
        <f>'3. melléklet'!G47</f>
        <v>0</v>
      </c>
      <c r="G44" s="23">
        <f>'3. melléklet'!H47</f>
        <v>3625646</v>
      </c>
      <c r="H44" s="138"/>
      <c r="I44" s="5"/>
    </row>
    <row r="45" spans="1:10" ht="15" customHeight="1" x14ac:dyDescent="0.25">
      <c r="A45" s="68">
        <v>39</v>
      </c>
      <c r="B45" s="91" t="s">
        <v>35</v>
      </c>
      <c r="C45" s="82" t="s">
        <v>339</v>
      </c>
      <c r="D45" s="25">
        <f>SUM(D43:D44)</f>
        <v>250626135</v>
      </c>
      <c r="E45" s="25">
        <f>SUM(E43:E44)</f>
        <v>250626135</v>
      </c>
      <c r="F45" s="25">
        <f>SUM(F43:F44)</f>
        <v>250626135</v>
      </c>
      <c r="G45" s="25">
        <f>SUM(G43:G44)</f>
        <v>254251781</v>
      </c>
      <c r="H45" s="75">
        <f t="shared" ref="H45:H46" si="12">G45/D45</f>
        <v>1.0144663524416557</v>
      </c>
      <c r="I45" s="5"/>
    </row>
    <row r="46" spans="1:10" ht="15" customHeight="1" x14ac:dyDescent="0.25">
      <c r="A46" s="133">
        <v>40</v>
      </c>
      <c r="B46" s="176" t="s">
        <v>368</v>
      </c>
      <c r="C46" s="177"/>
      <c r="D46" s="76">
        <f>D45+D41</f>
        <v>673095937</v>
      </c>
      <c r="E46" s="76">
        <f>E45+E41</f>
        <v>792041042</v>
      </c>
      <c r="F46" s="76">
        <f>F45+F41</f>
        <v>919124937</v>
      </c>
      <c r="G46" s="76">
        <f>G45+G41</f>
        <v>941058009</v>
      </c>
      <c r="H46" s="77">
        <f t="shared" si="12"/>
        <v>1.3981038322624728</v>
      </c>
      <c r="I46" s="5"/>
    </row>
    <row r="47" spans="1:10" ht="15" customHeight="1" x14ac:dyDescent="0.25">
      <c r="A47" s="68">
        <v>41</v>
      </c>
      <c r="B47" s="85"/>
      <c r="C47" s="170" t="s">
        <v>10</v>
      </c>
      <c r="D47" s="171"/>
      <c r="E47" s="171"/>
      <c r="F47" s="171"/>
      <c r="G47" s="171"/>
      <c r="H47" s="172"/>
      <c r="I47" s="5"/>
    </row>
    <row r="48" spans="1:10" ht="15" customHeight="1" x14ac:dyDescent="0.25">
      <c r="A48" s="68">
        <v>42</v>
      </c>
      <c r="B48" s="89" t="s">
        <v>4</v>
      </c>
      <c r="C48" s="70" t="s">
        <v>49</v>
      </c>
      <c r="D48" s="22">
        <f>'3. melléklet'!E51+'4. melléklet'!E21</f>
        <v>77060266</v>
      </c>
      <c r="E48" s="22">
        <f>'3. melléklet'!F51+'4. melléklet'!E21</f>
        <v>77360266</v>
      </c>
      <c r="F48" s="22">
        <f>'3. melléklet'!G51+'4. melléklet'!F21</f>
        <v>85626407</v>
      </c>
      <c r="G48" s="22">
        <f>'3. melléklet'!H51+'4. melléklet'!G21</f>
        <v>83757032</v>
      </c>
      <c r="H48" s="71">
        <f t="shared" ref="H48:H50" si="13">G48/D48</f>
        <v>1.0869029702025685</v>
      </c>
      <c r="I48" s="5"/>
      <c r="J48" s="26"/>
    </row>
    <row r="49" spans="1:10" ht="15" customHeight="1" x14ac:dyDescent="0.25">
      <c r="A49" s="68">
        <v>43</v>
      </c>
      <c r="B49" s="84" t="s">
        <v>50</v>
      </c>
      <c r="C49" s="6" t="s">
        <v>114</v>
      </c>
      <c r="D49" s="52">
        <f>SUM(D50:D56)</f>
        <v>62363090</v>
      </c>
      <c r="E49" s="52">
        <f t="shared" ref="E49:F49" si="14">SUM(E50:E56)</f>
        <v>62663090</v>
      </c>
      <c r="F49" s="52">
        <f t="shared" si="14"/>
        <v>70280227</v>
      </c>
      <c r="G49" s="52">
        <f t="shared" ref="G49" si="15">SUM(G50:G56)</f>
        <v>67875903</v>
      </c>
      <c r="H49" s="72">
        <f t="shared" si="13"/>
        <v>1.0883986505479444</v>
      </c>
      <c r="I49" s="5"/>
      <c r="J49" s="26"/>
    </row>
    <row r="50" spans="1:10" ht="15" customHeight="1" x14ac:dyDescent="0.25">
      <c r="A50" s="68">
        <v>44</v>
      </c>
      <c r="B50" s="92" t="s">
        <v>352</v>
      </c>
      <c r="C50" s="7" t="s">
        <v>361</v>
      </c>
      <c r="D50" s="58">
        <f>'3. melléklet'!E53+'4. melléklet'!E23</f>
        <v>56332691</v>
      </c>
      <c r="E50" s="58">
        <f>'3. melléklet'!F53+'4. melléklet'!E23</f>
        <v>56359286</v>
      </c>
      <c r="F50" s="58">
        <f>'3. melléklet'!G53+'4. melléklet'!F23</f>
        <v>59032280</v>
      </c>
      <c r="G50" s="58">
        <f>'3. melléklet'!H53+'4. melléklet'!G23</f>
        <v>57166185</v>
      </c>
      <c r="H50" s="74">
        <f t="shared" si="13"/>
        <v>1.0147959201878001</v>
      </c>
      <c r="I50" s="5"/>
      <c r="J50" s="26"/>
    </row>
    <row r="51" spans="1:10" ht="15" customHeight="1" x14ac:dyDescent="0.25">
      <c r="A51" s="68">
        <v>45</v>
      </c>
      <c r="B51" s="92" t="s">
        <v>353</v>
      </c>
      <c r="C51" s="7" t="s">
        <v>362</v>
      </c>
      <c r="D51" s="58">
        <f>'3. melléklet'!E54+'4. melléklet'!E24</f>
        <v>0</v>
      </c>
      <c r="E51" s="58">
        <f>'3. melléklet'!F54+'4. melléklet'!E24</f>
        <v>0</v>
      </c>
      <c r="F51" s="58">
        <f>'3. melléklet'!G54+'4. melléklet'!F24</f>
        <v>4069000</v>
      </c>
      <c r="G51" s="58">
        <f>'3. melléklet'!H54+'4. melléklet'!G24</f>
        <v>3530300</v>
      </c>
      <c r="H51" s="138"/>
      <c r="I51" s="5"/>
      <c r="J51" s="26"/>
    </row>
    <row r="52" spans="1:10" ht="15" customHeight="1" x14ac:dyDescent="0.25">
      <c r="A52" s="68">
        <v>46</v>
      </c>
      <c r="B52" s="92" t="s">
        <v>354</v>
      </c>
      <c r="C52" s="7" t="s">
        <v>440</v>
      </c>
      <c r="D52" s="58">
        <f>'3. melléklet'!E55</f>
        <v>0</v>
      </c>
      <c r="E52" s="58">
        <f>'3. melléklet'!F55</f>
        <v>0</v>
      </c>
      <c r="F52" s="58">
        <f>'3. melléklet'!G55</f>
        <v>0</v>
      </c>
      <c r="G52" s="58">
        <f>'3. melléklet'!H55</f>
        <v>0</v>
      </c>
      <c r="H52" s="138"/>
      <c r="I52" s="5"/>
      <c r="J52" s="26"/>
    </row>
    <row r="53" spans="1:10" ht="15" customHeight="1" x14ac:dyDescent="0.25">
      <c r="A53" s="68">
        <v>47</v>
      </c>
      <c r="B53" s="92" t="s">
        <v>355</v>
      </c>
      <c r="C53" s="7" t="s">
        <v>366</v>
      </c>
      <c r="D53" s="58">
        <f>'4. melléklet'!E25</f>
        <v>1872675</v>
      </c>
      <c r="E53" s="58">
        <f>'4. melléklet'!E25</f>
        <v>1872675</v>
      </c>
      <c r="F53" s="58">
        <f>'4. melléklet'!F25</f>
        <v>1872675</v>
      </c>
      <c r="G53" s="58">
        <f>'4. melléklet'!G25</f>
        <v>1872675</v>
      </c>
      <c r="H53" s="74">
        <f t="shared" ref="H53:H75" si="16">G53/D53</f>
        <v>1</v>
      </c>
      <c r="I53" s="5"/>
      <c r="J53" s="26"/>
    </row>
    <row r="54" spans="1:10" ht="15" customHeight="1" x14ac:dyDescent="0.25">
      <c r="A54" s="68">
        <v>48</v>
      </c>
      <c r="B54" s="92" t="s">
        <v>356</v>
      </c>
      <c r="C54" s="7" t="s">
        <v>363</v>
      </c>
      <c r="D54" s="58">
        <f>'3. melléklet'!E56+'4. melléklet'!E26</f>
        <v>2868557</v>
      </c>
      <c r="E54" s="58">
        <f>'3. melléklet'!F56+'4. melléklet'!E26</f>
        <v>2868557</v>
      </c>
      <c r="F54" s="58">
        <f>'3. melléklet'!G56+'4. melléklet'!F26</f>
        <v>3110970</v>
      </c>
      <c r="G54" s="58">
        <f>'3. melléklet'!H56+'4. melléklet'!G26</f>
        <v>3110970</v>
      </c>
      <c r="H54" s="74">
        <f t="shared" si="16"/>
        <v>1.0845069489642354</v>
      </c>
      <c r="I54" s="5"/>
      <c r="J54" s="26"/>
    </row>
    <row r="55" spans="1:10" ht="15" customHeight="1" x14ac:dyDescent="0.25">
      <c r="A55" s="68">
        <v>49</v>
      </c>
      <c r="B55" s="92" t="s">
        <v>357</v>
      </c>
      <c r="C55" s="7" t="s">
        <v>364</v>
      </c>
      <c r="D55" s="58">
        <f>'3. melléklet'!E57+'4. melléklet'!E27</f>
        <v>601540</v>
      </c>
      <c r="E55" s="58">
        <f>'3. melléklet'!F57+'4. melléklet'!E27</f>
        <v>601540</v>
      </c>
      <c r="F55" s="58">
        <f>'3. melléklet'!G57+'4. melléklet'!F27</f>
        <v>601540</v>
      </c>
      <c r="G55" s="58">
        <f>'3. melléklet'!H57+'4. melléklet'!G27</f>
        <v>494884</v>
      </c>
      <c r="H55" s="74">
        <f t="shared" si="16"/>
        <v>0.82269508262127211</v>
      </c>
      <c r="I55" s="5"/>
      <c r="J55" s="26"/>
    </row>
    <row r="56" spans="1:10" ht="15" customHeight="1" x14ac:dyDescent="0.25">
      <c r="A56" s="68">
        <v>50</v>
      </c>
      <c r="B56" s="92" t="s">
        <v>439</v>
      </c>
      <c r="C56" s="7" t="s">
        <v>365</v>
      </c>
      <c r="D56" s="58">
        <f>'3. melléklet'!E58</f>
        <v>687627</v>
      </c>
      <c r="E56" s="58">
        <f>'3. melléklet'!F58</f>
        <v>961032</v>
      </c>
      <c r="F56" s="58">
        <f>'3. melléklet'!G58+'4. melléklet'!F29</f>
        <v>1593762</v>
      </c>
      <c r="G56" s="58">
        <f>'3. melléklet'!H58+'4. melléklet'!G29</f>
        <v>1700889</v>
      </c>
      <c r="H56" s="74">
        <f t="shared" si="16"/>
        <v>2.4735634290102047</v>
      </c>
      <c r="I56" s="5"/>
      <c r="J56" s="26"/>
    </row>
    <row r="57" spans="1:10" ht="15" customHeight="1" x14ac:dyDescent="0.25">
      <c r="A57" s="68">
        <v>51</v>
      </c>
      <c r="B57" s="84" t="s">
        <v>51</v>
      </c>
      <c r="C57" s="6" t="s">
        <v>53</v>
      </c>
      <c r="D57" s="52">
        <f>SUM(D58:D60)</f>
        <v>14697176</v>
      </c>
      <c r="E57" s="52">
        <f t="shared" ref="E57:F57" si="17">SUM(E58:E60)</f>
        <v>14697176</v>
      </c>
      <c r="F57" s="52">
        <f t="shared" si="17"/>
        <v>15346180</v>
      </c>
      <c r="G57" s="52">
        <f t="shared" ref="G57" si="18">SUM(G58:G60)</f>
        <v>15700676</v>
      </c>
      <c r="H57" s="72">
        <f t="shared" si="16"/>
        <v>1.0682784230113322</v>
      </c>
      <c r="I57" s="5"/>
      <c r="J57" s="26"/>
    </row>
    <row r="58" spans="1:10" ht="15" customHeight="1" x14ac:dyDescent="0.25">
      <c r="A58" s="68">
        <v>52</v>
      </c>
      <c r="B58" s="92" t="s">
        <v>358</v>
      </c>
      <c r="C58" s="7" t="s">
        <v>137</v>
      </c>
      <c r="D58" s="58">
        <f>'3. melléklet'!E60</f>
        <v>11853772</v>
      </c>
      <c r="E58" s="58">
        <f>'3. melléklet'!F60</f>
        <v>11853772</v>
      </c>
      <c r="F58" s="58">
        <f>'3. melléklet'!G60</f>
        <v>12601272</v>
      </c>
      <c r="G58" s="58">
        <f>'3. melléklet'!H60</f>
        <v>12601271</v>
      </c>
      <c r="H58" s="74">
        <f t="shared" si="16"/>
        <v>1.0630600116148683</v>
      </c>
      <c r="I58" s="5"/>
      <c r="J58" s="26"/>
    </row>
    <row r="59" spans="1:10" ht="15" customHeight="1" x14ac:dyDescent="0.25">
      <c r="A59" s="68">
        <v>53</v>
      </c>
      <c r="B59" s="92" t="s">
        <v>359</v>
      </c>
      <c r="C59" s="7" t="s">
        <v>138</v>
      </c>
      <c r="D59" s="58">
        <f>'3. melléklet'!E61+'4. melléklet'!E31</f>
        <v>2042404</v>
      </c>
      <c r="E59" s="58">
        <f>'3. melléklet'!F61+'4. melléklet'!E31</f>
        <v>2042404</v>
      </c>
      <c r="F59" s="58">
        <f>'3. melléklet'!G61+'4. melléklet'!F31</f>
        <v>1943908</v>
      </c>
      <c r="G59" s="58">
        <f>'3. melléklet'!H61+'4. melléklet'!G31</f>
        <v>2094328</v>
      </c>
      <c r="H59" s="74">
        <f t="shared" si="16"/>
        <v>1.0254229819369722</v>
      </c>
      <c r="I59" s="5"/>
      <c r="J59" s="26"/>
    </row>
    <row r="60" spans="1:10" ht="15" customHeight="1" x14ac:dyDescent="0.25">
      <c r="A60" s="68">
        <v>54</v>
      </c>
      <c r="B60" s="92" t="s">
        <v>360</v>
      </c>
      <c r="C60" s="7" t="s">
        <v>139</v>
      </c>
      <c r="D60" s="58">
        <f>'3. melléklet'!E62+'4. melléklet'!E32</f>
        <v>801000</v>
      </c>
      <c r="E60" s="58">
        <f>'3. melléklet'!F62+'4. melléklet'!E32</f>
        <v>801000</v>
      </c>
      <c r="F60" s="58">
        <f>'3. melléklet'!G62+'4. melléklet'!F32</f>
        <v>801000</v>
      </c>
      <c r="G60" s="58">
        <f>'3. melléklet'!H62+'4. melléklet'!G32</f>
        <v>1005077</v>
      </c>
      <c r="H60" s="74">
        <f t="shared" si="16"/>
        <v>1.2547777777777778</v>
      </c>
      <c r="I60" s="5"/>
      <c r="J60" s="26"/>
    </row>
    <row r="61" spans="1:10" ht="15" customHeight="1" x14ac:dyDescent="0.25">
      <c r="A61" s="68">
        <v>55</v>
      </c>
      <c r="B61" s="89" t="s">
        <v>5</v>
      </c>
      <c r="C61" s="70" t="s">
        <v>96</v>
      </c>
      <c r="D61" s="22">
        <f>'3. melléklet'!E63+'4. melléklet'!E33</f>
        <v>10321712</v>
      </c>
      <c r="E61" s="22">
        <f>'3. melléklet'!F63+'4. melléklet'!E33</f>
        <v>10341212</v>
      </c>
      <c r="F61" s="22">
        <f>'3. melléklet'!G63+'4. melléklet'!F33</f>
        <v>10840538</v>
      </c>
      <c r="G61" s="22">
        <f>'3. melléklet'!H63+'4. melléklet'!G33</f>
        <v>10920419</v>
      </c>
      <c r="H61" s="71">
        <f t="shared" si="16"/>
        <v>1.0580046217139172</v>
      </c>
      <c r="I61" s="5"/>
      <c r="J61" s="26"/>
    </row>
    <row r="62" spans="1:10" ht="15" customHeight="1" x14ac:dyDescent="0.25">
      <c r="A62" s="68">
        <v>56</v>
      </c>
      <c r="B62" s="89" t="s">
        <v>17</v>
      </c>
      <c r="C62" s="70" t="s">
        <v>55</v>
      </c>
      <c r="D62" s="22">
        <f>'3. melléklet'!E64+'4. melléklet'!E34</f>
        <v>143094615</v>
      </c>
      <c r="E62" s="22">
        <f>'3. melléklet'!F64+'4. melléklet'!E34</f>
        <v>147164615</v>
      </c>
      <c r="F62" s="22">
        <f>'3. melléklet'!G64+'4. melléklet'!F34</f>
        <v>168069690</v>
      </c>
      <c r="G62" s="22">
        <f>'3. melléklet'!H64+'4. melléklet'!G34</f>
        <v>182490276</v>
      </c>
      <c r="H62" s="71">
        <f t="shared" si="16"/>
        <v>1.275311974528182</v>
      </c>
      <c r="I62" s="5"/>
      <c r="J62" s="26"/>
    </row>
    <row r="63" spans="1:10" ht="15" customHeight="1" x14ac:dyDescent="0.25">
      <c r="A63" s="68">
        <v>57</v>
      </c>
      <c r="B63" s="84" t="s">
        <v>54</v>
      </c>
      <c r="C63" s="6" t="s">
        <v>124</v>
      </c>
      <c r="D63" s="52">
        <f>'3. melléklet'!E65+'4. melléklet'!E35</f>
        <v>13919500</v>
      </c>
      <c r="E63" s="52">
        <f>'3. melléklet'!F65+'4. melléklet'!E35</f>
        <v>13919500</v>
      </c>
      <c r="F63" s="52">
        <f>'3. melléklet'!G65+'4. melléklet'!F35</f>
        <v>13953500</v>
      </c>
      <c r="G63" s="52">
        <f>'3. melléklet'!H65+'4. melléklet'!G35</f>
        <v>14910052</v>
      </c>
      <c r="H63" s="72">
        <f t="shared" si="16"/>
        <v>1.0711629009662704</v>
      </c>
      <c r="I63" s="5"/>
      <c r="J63" s="26"/>
    </row>
    <row r="64" spans="1:10" ht="15" customHeight="1" x14ac:dyDescent="0.25">
      <c r="A64" s="68">
        <v>58</v>
      </c>
      <c r="B64" s="84" t="s">
        <v>56</v>
      </c>
      <c r="C64" s="6" t="s">
        <v>512</v>
      </c>
      <c r="D64" s="52">
        <f>'3. melléklet'!E66+'4. melléklet'!E36</f>
        <v>4639000</v>
      </c>
      <c r="E64" s="52">
        <f>'3. melléklet'!F66+'4. melléklet'!E36</f>
        <v>4639000</v>
      </c>
      <c r="F64" s="52">
        <f>'3. melléklet'!G66+'4. melléklet'!F36</f>
        <v>4639000</v>
      </c>
      <c r="G64" s="52">
        <f>'3. melléklet'!H66+'4. melléklet'!G36</f>
        <v>4639000</v>
      </c>
      <c r="H64" s="72">
        <f t="shared" si="16"/>
        <v>1</v>
      </c>
      <c r="I64" s="5"/>
      <c r="J64" s="26"/>
    </row>
    <row r="65" spans="1:10" ht="15" customHeight="1" x14ac:dyDescent="0.25">
      <c r="A65" s="68">
        <v>59</v>
      </c>
      <c r="B65" s="84" t="s">
        <v>125</v>
      </c>
      <c r="C65" s="6" t="s">
        <v>126</v>
      </c>
      <c r="D65" s="52">
        <f>'3. melléklet'!E67+'4. melléklet'!E37</f>
        <v>98735630</v>
      </c>
      <c r="E65" s="52">
        <f>'3. melléklet'!F67+'4. melléklet'!E37</f>
        <v>98835630</v>
      </c>
      <c r="F65" s="52">
        <f>'3. melléklet'!G67+'4. melléklet'!F37</f>
        <v>110586630</v>
      </c>
      <c r="G65" s="52">
        <f>'3. melléklet'!H67+'4. melléklet'!G37</f>
        <v>109923893</v>
      </c>
      <c r="H65" s="72">
        <f t="shared" si="16"/>
        <v>1.1133153553585469</v>
      </c>
      <c r="I65" s="5"/>
      <c r="J65" s="26"/>
    </row>
    <row r="66" spans="1:10" ht="15" customHeight="1" x14ac:dyDescent="0.25">
      <c r="A66" s="68">
        <v>60</v>
      </c>
      <c r="B66" s="84" t="s">
        <v>127</v>
      </c>
      <c r="C66" s="6" t="s">
        <v>128</v>
      </c>
      <c r="D66" s="52">
        <f>'3. melléklet'!E68+'4. melléklet'!E38</f>
        <v>300000</v>
      </c>
      <c r="E66" s="52">
        <f>'3. melléklet'!F68+'4. melléklet'!E38</f>
        <v>300000</v>
      </c>
      <c r="F66" s="52">
        <f>'3. melléklet'!G68+'4. melléklet'!F38</f>
        <v>410000</v>
      </c>
      <c r="G66" s="52">
        <f>'3. melléklet'!H68+'4. melléklet'!G38</f>
        <v>410000</v>
      </c>
      <c r="H66" s="72">
        <f t="shared" si="16"/>
        <v>1.3666666666666667</v>
      </c>
      <c r="I66" s="5"/>
      <c r="J66" s="26"/>
    </row>
    <row r="67" spans="1:10" ht="15" customHeight="1" x14ac:dyDescent="0.25">
      <c r="A67" s="68">
        <v>61</v>
      </c>
      <c r="B67" s="84" t="s">
        <v>133</v>
      </c>
      <c r="C67" s="6" t="s">
        <v>134</v>
      </c>
      <c r="D67" s="52">
        <f>'3. melléklet'!E69+'4. melléklet'!E39</f>
        <v>25500485</v>
      </c>
      <c r="E67" s="52">
        <f>'3. melléklet'!F69+'4. melléklet'!E39</f>
        <v>29470485</v>
      </c>
      <c r="F67" s="52">
        <f>'3. melléklet'!G69+'4. melléklet'!F39</f>
        <v>38480560</v>
      </c>
      <c r="G67" s="52">
        <f>'3. melléklet'!H69+'4. melléklet'!G39</f>
        <v>52607331</v>
      </c>
      <c r="H67" s="72">
        <f t="shared" si="16"/>
        <v>2.062993350910777</v>
      </c>
      <c r="I67" s="5"/>
      <c r="J67" s="26"/>
    </row>
    <row r="68" spans="1:10" ht="15" customHeight="1" x14ac:dyDescent="0.25">
      <c r="A68" s="68">
        <v>62</v>
      </c>
      <c r="B68" s="89" t="s">
        <v>18</v>
      </c>
      <c r="C68" s="70" t="s">
        <v>306</v>
      </c>
      <c r="D68" s="22">
        <f>'3. melléklet'!E74</f>
        <v>3000000</v>
      </c>
      <c r="E68" s="22">
        <f>'3. melléklet'!F74</f>
        <v>3000000</v>
      </c>
      <c r="F68" s="22">
        <f>'3. melléklet'!G74</f>
        <v>3000000</v>
      </c>
      <c r="G68" s="22">
        <f>'3. melléklet'!H74</f>
        <v>3000000</v>
      </c>
      <c r="H68" s="71">
        <f t="shared" si="16"/>
        <v>1</v>
      </c>
      <c r="I68" s="5"/>
      <c r="J68" s="26"/>
    </row>
    <row r="69" spans="1:10" ht="15" customHeight="1" x14ac:dyDescent="0.25">
      <c r="A69" s="68">
        <v>63</v>
      </c>
      <c r="B69" s="89" t="s">
        <v>19</v>
      </c>
      <c r="C69" s="70" t="s">
        <v>144</v>
      </c>
      <c r="D69" s="22">
        <f>SUM(D70:D72)</f>
        <v>34992555</v>
      </c>
      <c r="E69" s="22">
        <f t="shared" ref="E69:F69" si="19">SUM(E70:E72)</f>
        <v>44869355</v>
      </c>
      <c r="F69" s="22">
        <f t="shared" si="19"/>
        <v>46334355</v>
      </c>
      <c r="G69" s="22">
        <f t="shared" ref="G69" si="20">SUM(G70:G72)</f>
        <v>50394615</v>
      </c>
      <c r="H69" s="71">
        <f t="shared" si="16"/>
        <v>1.4401524838640676</v>
      </c>
      <c r="I69" s="5"/>
      <c r="J69" s="26"/>
    </row>
    <row r="70" spans="1:10" ht="15" customHeight="1" x14ac:dyDescent="0.25">
      <c r="A70" s="68">
        <v>64</v>
      </c>
      <c r="B70" s="84" t="s">
        <v>109</v>
      </c>
      <c r="C70" s="47" t="s">
        <v>261</v>
      </c>
      <c r="D70" s="52">
        <f>'3. melléklet'!E76</f>
        <v>2787780</v>
      </c>
      <c r="E70" s="52">
        <f>'3. melléklet'!F76</f>
        <v>2787780</v>
      </c>
      <c r="F70" s="52">
        <f>'3. melléklet'!G76</f>
        <v>2252780</v>
      </c>
      <c r="G70" s="52">
        <f>'3. melléklet'!H76</f>
        <v>2251250</v>
      </c>
      <c r="H70" s="72">
        <f t="shared" si="16"/>
        <v>0.80754220203889837</v>
      </c>
      <c r="I70" s="5"/>
      <c r="J70" s="26"/>
    </row>
    <row r="71" spans="1:10" ht="24" x14ac:dyDescent="0.25">
      <c r="A71" s="68">
        <v>65</v>
      </c>
      <c r="B71" s="84" t="s">
        <v>110</v>
      </c>
      <c r="C71" s="65" t="s">
        <v>299</v>
      </c>
      <c r="D71" s="52">
        <f>'3. melléklet'!E77</f>
        <v>26304775</v>
      </c>
      <c r="E71" s="52">
        <f>'3. melléklet'!F77</f>
        <v>26304775</v>
      </c>
      <c r="F71" s="52">
        <f>'3. melléklet'!G77</f>
        <v>28304775</v>
      </c>
      <c r="G71" s="52">
        <f>'3. melléklet'!H77</f>
        <v>27825565</v>
      </c>
      <c r="H71" s="72">
        <f t="shared" si="16"/>
        <v>1.0578142181410028</v>
      </c>
      <c r="I71" s="5"/>
      <c r="J71" s="26"/>
    </row>
    <row r="72" spans="1:10" ht="24" x14ac:dyDescent="0.25">
      <c r="A72" s="68">
        <v>66</v>
      </c>
      <c r="B72" s="84" t="s">
        <v>150</v>
      </c>
      <c r="C72" s="65" t="s">
        <v>300</v>
      </c>
      <c r="D72" s="52">
        <f>'3. melléklet'!E78</f>
        <v>5900000</v>
      </c>
      <c r="E72" s="52">
        <f>'3. melléklet'!F78</f>
        <v>15776800</v>
      </c>
      <c r="F72" s="52">
        <f>'3. melléklet'!G78</f>
        <v>15776800</v>
      </c>
      <c r="G72" s="52">
        <f>'3. melléklet'!H78</f>
        <v>20317800</v>
      </c>
      <c r="H72" s="72">
        <f t="shared" si="16"/>
        <v>3.4436949152542371</v>
      </c>
      <c r="I72" s="5"/>
      <c r="J72" s="26"/>
    </row>
    <row r="73" spans="1:10" ht="15" customHeight="1" x14ac:dyDescent="0.25">
      <c r="A73" s="68">
        <v>67</v>
      </c>
      <c r="B73" s="88" t="s">
        <v>33</v>
      </c>
      <c r="C73" s="46" t="s">
        <v>401</v>
      </c>
      <c r="D73" s="59">
        <f>D48+D61+D62+D68+D69</f>
        <v>268469148</v>
      </c>
      <c r="E73" s="59">
        <f>E48+E61+E62+E68+E69</f>
        <v>282735448</v>
      </c>
      <c r="F73" s="59">
        <f>F48+F61+F62+F68+F69</f>
        <v>313870990</v>
      </c>
      <c r="G73" s="59">
        <f>G48+G61+G62+G68+G69</f>
        <v>330562342</v>
      </c>
      <c r="H73" s="75">
        <f t="shared" si="16"/>
        <v>1.2312861439110314</v>
      </c>
      <c r="I73" s="5"/>
      <c r="J73" s="26"/>
    </row>
    <row r="74" spans="1:10" ht="15" customHeight="1" x14ac:dyDescent="0.25">
      <c r="A74" s="68">
        <v>68</v>
      </c>
      <c r="B74" s="83" t="s">
        <v>20</v>
      </c>
      <c r="C74" s="47" t="s">
        <v>97</v>
      </c>
      <c r="D74" s="23">
        <f>'3. melléklet'!E81</f>
        <v>208549108</v>
      </c>
      <c r="E74" s="23">
        <f>'3. melléklet'!F81</f>
        <v>214257508</v>
      </c>
      <c r="F74" s="23">
        <f>'3. melléklet'!G81</f>
        <v>228922307</v>
      </c>
      <c r="G74" s="23">
        <f>'3. melléklet'!H81</f>
        <v>228922307</v>
      </c>
      <c r="H74" s="72">
        <f t="shared" si="16"/>
        <v>1.0976901756875412</v>
      </c>
      <c r="I74" s="5"/>
    </row>
    <row r="75" spans="1:10" ht="15" customHeight="1" x14ac:dyDescent="0.25">
      <c r="A75" s="68">
        <v>69</v>
      </c>
      <c r="B75" s="83" t="s">
        <v>21</v>
      </c>
      <c r="C75" s="47" t="s">
        <v>164</v>
      </c>
      <c r="D75" s="23">
        <f>'3. melléklet'!E87</f>
        <v>72635300</v>
      </c>
      <c r="E75" s="23">
        <f>'3. melléklet'!F87</f>
        <v>72635300</v>
      </c>
      <c r="F75" s="23">
        <f>'3. melléklet'!G87</f>
        <v>96280900</v>
      </c>
      <c r="G75" s="23">
        <f>'3. melléklet'!H87</f>
        <v>96280900</v>
      </c>
      <c r="H75" s="72">
        <f t="shared" si="16"/>
        <v>1.3255386843587071</v>
      </c>
      <c r="I75" s="5"/>
    </row>
    <row r="76" spans="1:10" ht="15" customHeight="1" x14ac:dyDescent="0.25">
      <c r="A76" s="68">
        <v>70</v>
      </c>
      <c r="B76" s="83" t="s">
        <v>28</v>
      </c>
      <c r="C76" s="47" t="s">
        <v>61</v>
      </c>
      <c r="D76" s="23">
        <f>'3. melléklet'!E90</f>
        <v>0</v>
      </c>
      <c r="E76" s="23">
        <f>'3. melléklet'!F90</f>
        <v>0</v>
      </c>
      <c r="F76" s="23">
        <f>'3. melléklet'!G90</f>
        <v>0</v>
      </c>
      <c r="G76" s="23">
        <f>'3. melléklet'!H90</f>
        <v>0</v>
      </c>
      <c r="H76" s="138"/>
      <c r="I76" s="5"/>
    </row>
    <row r="77" spans="1:10" ht="15" customHeight="1" x14ac:dyDescent="0.25">
      <c r="A77" s="68">
        <v>71</v>
      </c>
      <c r="B77" s="91" t="s">
        <v>34</v>
      </c>
      <c r="C77" s="46" t="s">
        <v>12</v>
      </c>
      <c r="D77" s="25">
        <f>'3. melléklet'!E81+'3. melléklet'!E87+'3. melléklet'!E90</f>
        <v>281184408</v>
      </c>
      <c r="E77" s="25">
        <f>'3. melléklet'!F81+'3. melléklet'!F87+'3. melléklet'!F90</f>
        <v>286892808</v>
      </c>
      <c r="F77" s="25">
        <f>'3. melléklet'!G81+'3. melléklet'!G87+'3. melléklet'!G90</f>
        <v>325203207</v>
      </c>
      <c r="G77" s="25">
        <f>'3. melléklet'!H81+'3. melléklet'!H87+'3. melléklet'!H90</f>
        <v>325203207</v>
      </c>
      <c r="H77" s="75">
        <f t="shared" ref="H77:H79" si="21">G77/D77</f>
        <v>1.1565477947838416</v>
      </c>
      <c r="I77" s="5"/>
    </row>
    <row r="78" spans="1:10" ht="15" customHeight="1" x14ac:dyDescent="0.25">
      <c r="A78" s="68">
        <v>72</v>
      </c>
      <c r="B78" s="91" t="s">
        <v>35</v>
      </c>
      <c r="C78" s="46" t="s">
        <v>13</v>
      </c>
      <c r="D78" s="59">
        <f>'3. melléklet'!E79</f>
        <v>121539672</v>
      </c>
      <c r="E78" s="59">
        <f>'3. melléklet'!F79</f>
        <v>220510077</v>
      </c>
      <c r="F78" s="59">
        <f>'3. melléklet'!G79</f>
        <v>278148031</v>
      </c>
      <c r="G78" s="59">
        <f>'3. melléklet'!H79</f>
        <v>281971778</v>
      </c>
      <c r="H78" s="75">
        <f t="shared" si="21"/>
        <v>2.3199978522239224</v>
      </c>
      <c r="I78" s="5"/>
    </row>
    <row r="79" spans="1:10" ht="15" customHeight="1" x14ac:dyDescent="0.25">
      <c r="A79" s="68">
        <v>73</v>
      </c>
      <c r="B79" s="166" t="s">
        <v>367</v>
      </c>
      <c r="C79" s="167"/>
      <c r="D79" s="59">
        <f>D73+D77+D78</f>
        <v>671193228</v>
      </c>
      <c r="E79" s="59">
        <f>E73+E77+E78</f>
        <v>790138333</v>
      </c>
      <c r="F79" s="59">
        <f>F73+F77+F78</f>
        <v>917222228</v>
      </c>
      <c r="G79" s="59">
        <f>G73+G77+G78</f>
        <v>937737327</v>
      </c>
      <c r="H79" s="75">
        <f t="shared" si="21"/>
        <v>1.3971197680200671</v>
      </c>
      <c r="I79" s="5"/>
    </row>
    <row r="80" spans="1:10" ht="15" customHeight="1" x14ac:dyDescent="0.25">
      <c r="A80" s="68">
        <v>74</v>
      </c>
      <c r="B80" s="68" t="s">
        <v>43</v>
      </c>
      <c r="C80" s="96" t="s">
        <v>370</v>
      </c>
      <c r="D80" s="52">
        <v>0</v>
      </c>
      <c r="E80" s="52">
        <v>0</v>
      </c>
      <c r="F80" s="52">
        <v>0</v>
      </c>
      <c r="G80" s="52">
        <v>0</v>
      </c>
      <c r="H80" s="138"/>
      <c r="I80" s="5"/>
    </row>
    <row r="81" spans="1:9" ht="15" customHeight="1" x14ac:dyDescent="0.25">
      <c r="A81" s="68">
        <v>75</v>
      </c>
      <c r="B81" s="68" t="s">
        <v>44</v>
      </c>
      <c r="C81" s="47" t="s">
        <v>278</v>
      </c>
      <c r="D81" s="52">
        <f>'3. melléklet'!E94</f>
        <v>1902709</v>
      </c>
      <c r="E81" s="52">
        <f>'3. melléklet'!F94</f>
        <v>1902709</v>
      </c>
      <c r="F81" s="52">
        <f>'3. melléklet'!G94</f>
        <v>1902709</v>
      </c>
      <c r="G81" s="52">
        <f>'3. melléklet'!H94</f>
        <v>3320682</v>
      </c>
      <c r="H81" s="72">
        <f t="shared" ref="H81:H83" si="22">G81/D81</f>
        <v>1.7452390249901588</v>
      </c>
      <c r="I81" s="5"/>
    </row>
    <row r="82" spans="1:9" ht="15" customHeight="1" x14ac:dyDescent="0.25">
      <c r="A82" s="68">
        <v>76</v>
      </c>
      <c r="B82" s="91" t="s">
        <v>36</v>
      </c>
      <c r="C82" s="95" t="s">
        <v>15</v>
      </c>
      <c r="D82" s="59">
        <f>SUM(D80:D81)</f>
        <v>1902709</v>
      </c>
      <c r="E82" s="59">
        <f>SUM(E80:E81)</f>
        <v>1902709</v>
      </c>
      <c r="F82" s="59">
        <f>SUM(F80:F81)</f>
        <v>1902709</v>
      </c>
      <c r="G82" s="59">
        <f>SUM(G80:G81)</f>
        <v>3320682</v>
      </c>
      <c r="H82" s="75">
        <f t="shared" si="22"/>
        <v>1.7452390249901588</v>
      </c>
      <c r="I82" s="5"/>
    </row>
    <row r="83" spans="1:9" s="9" customFormat="1" ht="15" customHeight="1" x14ac:dyDescent="0.25">
      <c r="A83" s="68">
        <v>77</v>
      </c>
      <c r="B83" s="168" t="s">
        <v>369</v>
      </c>
      <c r="C83" s="169"/>
      <c r="D83" s="78">
        <f>D79+D82</f>
        <v>673095937</v>
      </c>
      <c r="E83" s="78">
        <f>E79+E82</f>
        <v>792041042</v>
      </c>
      <c r="F83" s="78">
        <f>F79+F82</f>
        <v>919124937</v>
      </c>
      <c r="G83" s="78">
        <f>G79+G82</f>
        <v>941058009</v>
      </c>
      <c r="H83" s="77">
        <f t="shared" si="22"/>
        <v>1.3981038322624728</v>
      </c>
      <c r="I83" s="8"/>
    </row>
  </sheetData>
  <sheetProtection selectLockedCells="1" selectUnlockedCells="1"/>
  <mergeCells count="7">
    <mergeCell ref="B79:C79"/>
    <mergeCell ref="B83:C83"/>
    <mergeCell ref="C47:H47"/>
    <mergeCell ref="A4:H4"/>
    <mergeCell ref="B8:H8"/>
    <mergeCell ref="B41:C41"/>
    <mergeCell ref="B46:C46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scale="98" firstPageNumber="0" orientation="portrait" r:id="rId1"/>
  <headerFooter alignWithMargins="0"/>
  <rowBreaks count="1" manualBreakCount="1">
    <brk id="46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Normal="100" workbookViewId="0"/>
  </sheetViews>
  <sheetFormatPr defaultRowHeight="13.2" x14ac:dyDescent="0.25"/>
  <cols>
    <col min="1" max="1" width="5.6640625" style="1" customWidth="1"/>
    <col min="2" max="2" width="31" style="1" customWidth="1"/>
    <col min="3" max="6" width="10.5546875" style="1" customWidth="1"/>
    <col min="7" max="7" width="8.88671875" style="1" customWidth="1"/>
    <col min="8" max="8" width="10.5546875" customWidth="1"/>
    <col min="9" max="9" width="8.6640625" customWidth="1"/>
    <col min="11" max="12" width="10.109375" bestFit="1" customWidth="1"/>
  </cols>
  <sheetData>
    <row r="1" spans="1:10" s="9" customFormat="1" ht="15" customHeight="1" x14ac:dyDescent="0.25">
      <c r="B1" s="1"/>
      <c r="C1" s="1"/>
      <c r="D1" s="1"/>
      <c r="E1" s="1"/>
      <c r="F1" s="1"/>
      <c r="G1" s="2" t="s">
        <v>274</v>
      </c>
    </row>
    <row r="2" spans="1:10" s="9" customFormat="1" ht="15" customHeight="1" x14ac:dyDescent="0.25">
      <c r="A2" s="1"/>
      <c r="B2" s="1"/>
      <c r="C2" s="1"/>
      <c r="D2" s="1"/>
      <c r="E2" s="1"/>
      <c r="F2" s="1"/>
      <c r="G2" s="2" t="str">
        <f>'1. melléklet'!H2</f>
        <v>az  …./2023. (IV.) önkormányzati rendelethez</v>
      </c>
    </row>
    <row r="3" spans="1:10" s="9" customFormat="1" ht="15" customHeight="1" x14ac:dyDescent="0.25">
      <c r="A3" s="12"/>
      <c r="B3" s="12"/>
      <c r="C3" s="12"/>
      <c r="D3" s="12"/>
      <c r="E3" s="12"/>
      <c r="F3" s="12"/>
      <c r="G3" s="12"/>
    </row>
    <row r="4" spans="1:10" s="9" customFormat="1" ht="15" customHeight="1" x14ac:dyDescent="0.25">
      <c r="A4" s="173" t="s">
        <v>477</v>
      </c>
      <c r="B4" s="173"/>
      <c r="C4" s="173"/>
      <c r="D4" s="173"/>
      <c r="E4" s="173"/>
      <c r="F4" s="173"/>
      <c r="G4" s="173"/>
      <c r="H4" s="12"/>
      <c r="I4" s="12"/>
    </row>
    <row r="5" spans="1:10" ht="15" customHeight="1" x14ac:dyDescent="0.25"/>
    <row r="6" spans="1:10" x14ac:dyDescent="0.25">
      <c r="A6" s="68"/>
      <c r="B6" s="68" t="s">
        <v>33</v>
      </c>
      <c r="C6" s="68" t="s">
        <v>34</v>
      </c>
      <c r="D6" s="68" t="s">
        <v>35</v>
      </c>
      <c r="E6" s="68" t="s">
        <v>36</v>
      </c>
      <c r="F6" s="68" t="s">
        <v>37</v>
      </c>
      <c r="G6" s="68" t="s">
        <v>38</v>
      </c>
      <c r="H6" s="18"/>
    </row>
    <row r="7" spans="1:10" ht="34.200000000000003" x14ac:dyDescent="0.25">
      <c r="A7" s="121">
        <v>1</v>
      </c>
      <c r="B7" s="121" t="s">
        <v>60</v>
      </c>
      <c r="C7" s="67" t="s">
        <v>338</v>
      </c>
      <c r="D7" s="67" t="s">
        <v>523</v>
      </c>
      <c r="E7" s="67" t="s">
        <v>531</v>
      </c>
      <c r="F7" s="67" t="s">
        <v>552</v>
      </c>
      <c r="G7" s="69" t="s">
        <v>514</v>
      </c>
      <c r="H7" s="18"/>
    </row>
    <row r="8" spans="1:10" ht="15" customHeight="1" x14ac:dyDescent="0.25">
      <c r="A8" s="68">
        <v>2</v>
      </c>
      <c r="B8" s="189" t="s">
        <v>428</v>
      </c>
      <c r="C8" s="190"/>
      <c r="D8" s="190"/>
      <c r="E8" s="190"/>
      <c r="F8" s="190"/>
      <c r="G8" s="191"/>
      <c r="H8" s="18"/>
    </row>
    <row r="9" spans="1:10" ht="15" customHeight="1" x14ac:dyDescent="0.25">
      <c r="A9" s="68">
        <v>3</v>
      </c>
      <c r="B9" s="132" t="s">
        <v>484</v>
      </c>
      <c r="C9" s="23">
        <v>21474775</v>
      </c>
      <c r="D9" s="23">
        <v>21474775</v>
      </c>
      <c r="E9" s="23">
        <v>23474775</v>
      </c>
      <c r="F9" s="23">
        <v>22975565</v>
      </c>
      <c r="G9" s="72">
        <f>F9/C9</f>
        <v>1.0698861804139974</v>
      </c>
      <c r="H9" s="9"/>
    </row>
    <row r="10" spans="1:10" ht="15" customHeight="1" x14ac:dyDescent="0.25">
      <c r="A10" s="68">
        <v>4</v>
      </c>
      <c r="B10" s="132" t="s">
        <v>485</v>
      </c>
      <c r="C10" s="23">
        <v>24115063</v>
      </c>
      <c r="D10" s="23">
        <v>24115063</v>
      </c>
      <c r="E10" s="23">
        <v>25667063</v>
      </c>
      <c r="F10" s="23">
        <v>25543043</v>
      </c>
      <c r="G10" s="72">
        <f t="shared" ref="G10:G22" si="0">F10/C10</f>
        <v>1.0592152713845284</v>
      </c>
      <c r="H10" s="9"/>
    </row>
    <row r="11" spans="1:10" ht="15" customHeight="1" x14ac:dyDescent="0.25">
      <c r="A11" s="68">
        <v>5</v>
      </c>
      <c r="B11" s="132" t="s">
        <v>262</v>
      </c>
      <c r="C11" s="23">
        <v>80000</v>
      </c>
      <c r="D11" s="23">
        <v>80000</v>
      </c>
      <c r="E11" s="23">
        <v>80000</v>
      </c>
      <c r="F11" s="23">
        <v>80000</v>
      </c>
      <c r="G11" s="72">
        <f>F11/C11</f>
        <v>1</v>
      </c>
      <c r="H11" s="9"/>
    </row>
    <row r="12" spans="1:10" ht="24" x14ac:dyDescent="0.25">
      <c r="A12" s="68">
        <v>6</v>
      </c>
      <c r="B12" s="65" t="s">
        <v>483</v>
      </c>
      <c r="C12" s="23">
        <v>1800000</v>
      </c>
      <c r="D12" s="23">
        <v>1800000</v>
      </c>
      <c r="E12" s="23">
        <v>1800000</v>
      </c>
      <c r="F12" s="23">
        <v>1810000</v>
      </c>
      <c r="G12" s="72">
        <f t="shared" si="0"/>
        <v>1.0055555555555555</v>
      </c>
      <c r="H12" s="9"/>
    </row>
    <row r="13" spans="1:10" ht="15" customHeight="1" x14ac:dyDescent="0.25">
      <c r="A13" s="68">
        <v>7</v>
      </c>
      <c r="B13" s="65" t="s">
        <v>478</v>
      </c>
      <c r="C13" s="23">
        <v>780000</v>
      </c>
      <c r="D13" s="23">
        <v>780000</v>
      </c>
      <c r="E13" s="23">
        <v>780000</v>
      </c>
      <c r="F13" s="23">
        <v>790000</v>
      </c>
      <c r="G13" s="72">
        <f t="shared" si="0"/>
        <v>1.0128205128205128</v>
      </c>
      <c r="H13" s="9"/>
    </row>
    <row r="14" spans="1:10" ht="24" x14ac:dyDescent="0.25">
      <c r="A14" s="68">
        <v>8</v>
      </c>
      <c r="B14" s="65" t="s">
        <v>479</v>
      </c>
      <c r="C14" s="23">
        <v>200000</v>
      </c>
      <c r="D14" s="23">
        <v>200000</v>
      </c>
      <c r="E14" s="23">
        <v>200000</v>
      </c>
      <c r="F14" s="23">
        <v>200000</v>
      </c>
      <c r="G14" s="72">
        <f t="shared" si="0"/>
        <v>1</v>
      </c>
      <c r="H14" s="9"/>
    </row>
    <row r="15" spans="1:10" ht="24" x14ac:dyDescent="0.25">
      <c r="A15" s="68">
        <v>9</v>
      </c>
      <c r="B15" s="65" t="s">
        <v>482</v>
      </c>
      <c r="C15" s="23">
        <v>250000</v>
      </c>
      <c r="D15" s="23">
        <v>250000</v>
      </c>
      <c r="E15" s="23">
        <v>250000</v>
      </c>
      <c r="F15" s="23">
        <v>250000</v>
      </c>
      <c r="G15" s="72">
        <f t="shared" si="0"/>
        <v>1</v>
      </c>
      <c r="H15" s="9"/>
      <c r="J15" s="26"/>
    </row>
    <row r="16" spans="1:10" ht="24" x14ac:dyDescent="0.25">
      <c r="A16" s="68">
        <v>10</v>
      </c>
      <c r="B16" s="65" t="s">
        <v>481</v>
      </c>
      <c r="C16" s="23">
        <v>200000</v>
      </c>
      <c r="D16" s="23">
        <v>200000</v>
      </c>
      <c r="E16" s="23">
        <v>200000</v>
      </c>
      <c r="F16" s="23">
        <v>200000</v>
      </c>
      <c r="G16" s="72">
        <f t="shared" si="0"/>
        <v>1</v>
      </c>
      <c r="H16" s="9"/>
    </row>
    <row r="17" spans="1:10" ht="24" x14ac:dyDescent="0.25">
      <c r="A17" s="68">
        <v>11</v>
      </c>
      <c r="B17" s="65" t="s">
        <v>480</v>
      </c>
      <c r="C17" s="23">
        <v>100000</v>
      </c>
      <c r="D17" s="23">
        <v>100000</v>
      </c>
      <c r="E17" s="23">
        <v>100000</v>
      </c>
      <c r="F17" s="23">
        <v>100000</v>
      </c>
      <c r="G17" s="72">
        <f t="shared" si="0"/>
        <v>1</v>
      </c>
      <c r="H17" s="9"/>
      <c r="I17" s="26"/>
    </row>
    <row r="18" spans="1:10" ht="15" customHeight="1" x14ac:dyDescent="0.25">
      <c r="A18" s="68">
        <v>12</v>
      </c>
      <c r="B18" s="65" t="s">
        <v>486</v>
      </c>
      <c r="C18" s="23">
        <v>100000</v>
      </c>
      <c r="D18" s="23">
        <v>100000</v>
      </c>
      <c r="E18" s="23">
        <v>100000</v>
      </c>
      <c r="F18" s="23">
        <v>100000</v>
      </c>
      <c r="G18" s="72">
        <f t="shared" si="0"/>
        <v>1</v>
      </c>
      <c r="H18" s="9"/>
      <c r="I18" s="26"/>
    </row>
    <row r="19" spans="1:10" ht="24" x14ac:dyDescent="0.25">
      <c r="A19" s="68">
        <v>13</v>
      </c>
      <c r="B19" s="55" t="s">
        <v>489</v>
      </c>
      <c r="C19" s="23">
        <v>120000</v>
      </c>
      <c r="D19" s="23">
        <v>120000</v>
      </c>
      <c r="E19" s="23">
        <v>120000</v>
      </c>
      <c r="F19" s="23">
        <v>120000</v>
      </c>
      <c r="G19" s="72">
        <f t="shared" si="0"/>
        <v>1</v>
      </c>
      <c r="H19" s="9"/>
      <c r="I19" s="26"/>
      <c r="J19" s="26"/>
    </row>
    <row r="20" spans="1:10" ht="15" customHeight="1" x14ac:dyDescent="0.25">
      <c r="A20" s="68">
        <v>14</v>
      </c>
      <c r="B20" s="132" t="s">
        <v>487</v>
      </c>
      <c r="C20" s="23">
        <v>250000</v>
      </c>
      <c r="D20" s="23">
        <v>250000</v>
      </c>
      <c r="E20" s="23">
        <v>250000</v>
      </c>
      <c r="F20" s="23">
        <v>250000</v>
      </c>
      <c r="G20" s="72">
        <f t="shared" si="0"/>
        <v>1</v>
      </c>
      <c r="H20" s="9"/>
    </row>
    <row r="21" spans="1:10" ht="15" customHeight="1" x14ac:dyDescent="0.25">
      <c r="A21" s="68">
        <v>15</v>
      </c>
      <c r="B21" s="132" t="s">
        <v>490</v>
      </c>
      <c r="C21" s="23">
        <v>950000</v>
      </c>
      <c r="D21" s="23">
        <v>950000</v>
      </c>
      <c r="E21" s="23">
        <v>950000</v>
      </c>
      <c r="F21" s="23">
        <v>950000</v>
      </c>
      <c r="G21" s="72">
        <f t="shared" si="0"/>
        <v>1</v>
      </c>
      <c r="H21" s="9"/>
    </row>
    <row r="22" spans="1:10" ht="15" customHeight="1" x14ac:dyDescent="0.25">
      <c r="A22" s="133">
        <v>16</v>
      </c>
      <c r="B22" s="134" t="s">
        <v>95</v>
      </c>
      <c r="C22" s="135">
        <f>SUM(C9:C21)</f>
        <v>50419838</v>
      </c>
      <c r="D22" s="135">
        <f>SUM(D9:D21)</f>
        <v>50419838</v>
      </c>
      <c r="E22" s="135">
        <f>SUM(E9:E21)</f>
        <v>53971838</v>
      </c>
      <c r="F22" s="135">
        <f>SUM(F9:F21)</f>
        <v>53368608</v>
      </c>
      <c r="G22" s="150">
        <f t="shared" si="0"/>
        <v>1.0584843211911947</v>
      </c>
      <c r="H22" s="9"/>
    </row>
    <row r="23" spans="1:10" ht="15" customHeight="1" x14ac:dyDescent="0.25">
      <c r="A23" s="68">
        <v>17</v>
      </c>
      <c r="B23" s="189" t="s">
        <v>429</v>
      </c>
      <c r="C23" s="190"/>
      <c r="D23" s="190"/>
      <c r="E23" s="190"/>
      <c r="F23" s="190"/>
      <c r="G23" s="191"/>
      <c r="H23" s="9"/>
      <c r="I23" s="26"/>
    </row>
    <row r="24" spans="1:10" ht="15" customHeight="1" x14ac:dyDescent="0.25">
      <c r="A24" s="68">
        <v>18</v>
      </c>
      <c r="B24" s="132" t="s">
        <v>64</v>
      </c>
      <c r="C24" s="23">
        <v>100000</v>
      </c>
      <c r="D24" s="23">
        <v>100000</v>
      </c>
      <c r="E24" s="23">
        <v>100000</v>
      </c>
      <c r="F24" s="23">
        <v>130000</v>
      </c>
      <c r="G24" s="72">
        <f t="shared" ref="G24:G38" si="1">F24/C24</f>
        <v>1.3</v>
      </c>
      <c r="H24" s="9"/>
    </row>
    <row r="25" spans="1:10" ht="15" customHeight="1" x14ac:dyDescent="0.25">
      <c r="A25" s="68">
        <v>19</v>
      </c>
      <c r="B25" s="132" t="s">
        <v>488</v>
      </c>
      <c r="C25" s="23">
        <v>2000000</v>
      </c>
      <c r="D25" s="23">
        <v>2000000</v>
      </c>
      <c r="E25" s="23">
        <v>2000000</v>
      </c>
      <c r="F25" s="23">
        <v>2000000</v>
      </c>
      <c r="G25" s="72">
        <f t="shared" si="1"/>
        <v>1</v>
      </c>
      <c r="H25" s="9"/>
    </row>
    <row r="26" spans="1:10" ht="15" customHeight="1" x14ac:dyDescent="0.25">
      <c r="A26" s="68">
        <v>20</v>
      </c>
      <c r="B26" s="132" t="s">
        <v>65</v>
      </c>
      <c r="C26" s="23">
        <v>290000</v>
      </c>
      <c r="D26" s="23">
        <v>290000</v>
      </c>
      <c r="E26" s="23">
        <v>290000</v>
      </c>
      <c r="F26" s="23">
        <v>499000</v>
      </c>
      <c r="G26" s="72">
        <f t="shared" si="1"/>
        <v>1.7206896551724138</v>
      </c>
      <c r="H26" s="9"/>
    </row>
    <row r="27" spans="1:10" ht="15" customHeight="1" x14ac:dyDescent="0.25">
      <c r="A27" s="68">
        <v>21</v>
      </c>
      <c r="B27" s="132" t="s">
        <v>66</v>
      </c>
      <c r="C27" s="23">
        <v>2200000</v>
      </c>
      <c r="D27" s="23">
        <v>2200000</v>
      </c>
      <c r="E27" s="23">
        <v>2200000</v>
      </c>
      <c r="F27" s="23">
        <v>2200000</v>
      </c>
      <c r="G27" s="72">
        <f t="shared" si="1"/>
        <v>1</v>
      </c>
      <c r="H27" s="9"/>
    </row>
    <row r="28" spans="1:10" ht="15" customHeight="1" x14ac:dyDescent="0.25">
      <c r="A28" s="68">
        <v>22</v>
      </c>
      <c r="B28" s="132" t="s">
        <v>312</v>
      </c>
      <c r="C28" s="23">
        <v>300000</v>
      </c>
      <c r="D28" s="23">
        <v>300000</v>
      </c>
      <c r="E28" s="23">
        <v>300000</v>
      </c>
      <c r="F28" s="23">
        <v>300000</v>
      </c>
      <c r="G28" s="72">
        <f t="shared" si="1"/>
        <v>1</v>
      </c>
      <c r="H28" s="9"/>
    </row>
    <row r="29" spans="1:10" ht="15" customHeight="1" x14ac:dyDescent="0.25">
      <c r="A29" s="68">
        <v>23</v>
      </c>
      <c r="B29" s="132" t="s">
        <v>67</v>
      </c>
      <c r="C29" s="23">
        <v>200000</v>
      </c>
      <c r="D29" s="23">
        <v>200000</v>
      </c>
      <c r="E29" s="23">
        <v>200000</v>
      </c>
      <c r="F29" s="23">
        <v>50000</v>
      </c>
      <c r="G29" s="72">
        <f t="shared" si="1"/>
        <v>0.25</v>
      </c>
      <c r="H29" s="9"/>
    </row>
    <row r="30" spans="1:10" ht="15" customHeight="1" x14ac:dyDescent="0.25">
      <c r="A30" s="68">
        <v>24</v>
      </c>
      <c r="B30" s="132" t="s">
        <v>68</v>
      </c>
      <c r="C30" s="23">
        <v>100000</v>
      </c>
      <c r="D30" s="23">
        <v>100000</v>
      </c>
      <c r="E30" s="23">
        <v>100000</v>
      </c>
      <c r="F30" s="23">
        <v>0</v>
      </c>
      <c r="G30" s="72">
        <f t="shared" si="1"/>
        <v>0</v>
      </c>
      <c r="H30" s="9"/>
    </row>
    <row r="31" spans="1:10" ht="15" customHeight="1" x14ac:dyDescent="0.25">
      <c r="A31" s="68">
        <v>25</v>
      </c>
      <c r="B31" s="132" t="s">
        <v>69</v>
      </c>
      <c r="C31" s="23">
        <v>100000</v>
      </c>
      <c r="D31" s="23">
        <v>100000</v>
      </c>
      <c r="E31" s="23">
        <v>100000</v>
      </c>
      <c r="F31" s="23">
        <v>0</v>
      </c>
      <c r="G31" s="72">
        <f t="shared" si="1"/>
        <v>0</v>
      </c>
      <c r="H31" s="9"/>
    </row>
    <row r="32" spans="1:10" ht="15" customHeight="1" x14ac:dyDescent="0.25">
      <c r="A32" s="68">
        <v>26</v>
      </c>
      <c r="B32" s="132" t="s">
        <v>293</v>
      </c>
      <c r="C32" s="23">
        <v>100000</v>
      </c>
      <c r="D32" s="23">
        <v>100000</v>
      </c>
      <c r="E32" s="23">
        <v>100000</v>
      </c>
      <c r="F32" s="23">
        <v>0</v>
      </c>
      <c r="G32" s="72">
        <f t="shared" si="1"/>
        <v>0</v>
      </c>
      <c r="H32" s="9"/>
    </row>
    <row r="33" spans="1:9" ht="15" customHeight="1" x14ac:dyDescent="0.25">
      <c r="A33" s="68">
        <v>27</v>
      </c>
      <c r="B33" s="132" t="s">
        <v>294</v>
      </c>
      <c r="C33" s="23">
        <v>100000</v>
      </c>
      <c r="D33" s="23">
        <v>100000</v>
      </c>
      <c r="E33" s="23">
        <v>100000</v>
      </c>
      <c r="F33" s="23">
        <v>100000</v>
      </c>
      <c r="G33" s="72">
        <f t="shared" si="1"/>
        <v>1</v>
      </c>
      <c r="H33" s="9"/>
    </row>
    <row r="34" spans="1:9" ht="15" customHeight="1" x14ac:dyDescent="0.25">
      <c r="A34" s="68">
        <v>28</v>
      </c>
      <c r="B34" s="132" t="s">
        <v>295</v>
      </c>
      <c r="C34" s="23">
        <v>25000</v>
      </c>
      <c r="D34" s="23">
        <v>25000</v>
      </c>
      <c r="E34" s="23">
        <v>25000</v>
      </c>
      <c r="F34" s="23">
        <v>0</v>
      </c>
      <c r="G34" s="72">
        <f t="shared" si="1"/>
        <v>0</v>
      </c>
      <c r="H34" s="9"/>
    </row>
    <row r="35" spans="1:9" ht="15" customHeight="1" x14ac:dyDescent="0.25">
      <c r="A35" s="68">
        <v>29</v>
      </c>
      <c r="B35" s="132" t="s">
        <v>336</v>
      </c>
      <c r="C35" s="23">
        <v>260000</v>
      </c>
      <c r="D35" s="23">
        <v>260000</v>
      </c>
      <c r="E35" s="23">
        <v>260000</v>
      </c>
      <c r="F35" s="23">
        <v>264000</v>
      </c>
      <c r="G35" s="72">
        <f t="shared" si="1"/>
        <v>1.0153846153846153</v>
      </c>
      <c r="H35" s="9"/>
    </row>
    <row r="36" spans="1:9" ht="15" customHeight="1" x14ac:dyDescent="0.25">
      <c r="A36" s="68">
        <v>30</v>
      </c>
      <c r="B36" s="132" t="s">
        <v>289</v>
      </c>
      <c r="C36" s="23">
        <v>125000</v>
      </c>
      <c r="D36" s="23">
        <v>125000</v>
      </c>
      <c r="E36" s="23">
        <v>125000</v>
      </c>
      <c r="F36" s="23">
        <v>106000</v>
      </c>
      <c r="G36" s="72">
        <f t="shared" si="1"/>
        <v>0.84799999999999998</v>
      </c>
      <c r="H36" s="9"/>
    </row>
    <row r="37" spans="1:9" ht="15" customHeight="1" x14ac:dyDescent="0.25">
      <c r="A37" s="68">
        <v>31</v>
      </c>
      <c r="B37" s="132" t="s">
        <v>553</v>
      </c>
      <c r="C37" s="23">
        <v>0</v>
      </c>
      <c r="D37" s="23">
        <v>0</v>
      </c>
      <c r="E37" s="23">
        <v>0</v>
      </c>
      <c r="F37" s="23">
        <v>4792000</v>
      </c>
      <c r="G37" s="151"/>
      <c r="H37" s="9"/>
    </row>
    <row r="38" spans="1:9" ht="15" customHeight="1" x14ac:dyDescent="0.25">
      <c r="A38" s="133">
        <v>31</v>
      </c>
      <c r="B38" s="134" t="s">
        <v>95</v>
      </c>
      <c r="C38" s="135">
        <f>SUM(C24:C37)</f>
        <v>5900000</v>
      </c>
      <c r="D38" s="135">
        <f t="shared" ref="D38:F38" si="2">SUM(D24:D37)</f>
        <v>5900000</v>
      </c>
      <c r="E38" s="135">
        <f t="shared" si="2"/>
        <v>5900000</v>
      </c>
      <c r="F38" s="135">
        <f t="shared" si="2"/>
        <v>10441000</v>
      </c>
      <c r="G38" s="150">
        <f t="shared" si="1"/>
        <v>1.7696610169491525</v>
      </c>
      <c r="H38" s="9"/>
    </row>
    <row r="39" spans="1:9" ht="15" customHeight="1" x14ac:dyDescent="0.25">
      <c r="A39" s="68">
        <v>32</v>
      </c>
      <c r="B39" s="189" t="s">
        <v>430</v>
      </c>
      <c r="C39" s="190"/>
      <c r="D39" s="190"/>
      <c r="E39" s="190"/>
      <c r="F39" s="190"/>
      <c r="G39" s="191"/>
      <c r="H39" s="9"/>
    </row>
    <row r="40" spans="1:9" x14ac:dyDescent="0.25">
      <c r="A40" s="68">
        <v>33</v>
      </c>
      <c r="B40" s="132" t="s">
        <v>70</v>
      </c>
      <c r="C40" s="23">
        <v>0</v>
      </c>
      <c r="D40" s="23">
        <v>9876800</v>
      </c>
      <c r="E40" s="23">
        <v>9876800</v>
      </c>
      <c r="F40" s="23">
        <v>9876800</v>
      </c>
      <c r="G40" s="151"/>
      <c r="H40" s="9"/>
      <c r="I40" s="26"/>
    </row>
    <row r="41" spans="1:9" ht="15" customHeight="1" x14ac:dyDescent="0.25">
      <c r="A41" s="133">
        <v>34</v>
      </c>
      <c r="B41" s="134" t="s">
        <v>95</v>
      </c>
      <c r="C41" s="135">
        <f t="shared" ref="C41" si="3">SUM(C40)</f>
        <v>0</v>
      </c>
      <c r="D41" s="135">
        <f t="shared" ref="D41:E41" si="4">SUM(D40)</f>
        <v>9876800</v>
      </c>
      <c r="E41" s="135">
        <f t="shared" si="4"/>
        <v>9876800</v>
      </c>
      <c r="F41" s="135">
        <f t="shared" ref="F41" si="5">SUM(F40)</f>
        <v>9876800</v>
      </c>
      <c r="G41" s="165"/>
      <c r="H41" s="9"/>
    </row>
    <row r="43" spans="1:9" ht="14.85" customHeight="1" x14ac:dyDescent="0.25">
      <c r="A43"/>
      <c r="B43"/>
      <c r="C43"/>
      <c r="D43"/>
      <c r="E43"/>
      <c r="F43"/>
      <c r="G43"/>
    </row>
    <row r="44" spans="1:9" ht="14.85" customHeight="1" x14ac:dyDescent="0.25">
      <c r="A44"/>
      <c r="B44"/>
      <c r="C44"/>
      <c r="D44"/>
      <c r="E44"/>
      <c r="F44"/>
      <c r="G44"/>
    </row>
    <row r="45" spans="1:9" ht="14.85" customHeight="1" x14ac:dyDescent="0.25">
      <c r="A45"/>
      <c r="B45"/>
      <c r="C45"/>
      <c r="D45"/>
      <c r="E45"/>
      <c r="F45"/>
      <c r="G45"/>
    </row>
    <row r="46" spans="1:9" ht="14.85" customHeight="1" x14ac:dyDescent="0.25">
      <c r="A46"/>
      <c r="B46"/>
      <c r="C46"/>
      <c r="D46"/>
      <c r="E46"/>
      <c r="F46"/>
      <c r="G46"/>
    </row>
  </sheetData>
  <sheetProtection selectLockedCells="1" selectUnlockedCells="1"/>
  <mergeCells count="4">
    <mergeCell ref="B23:G23"/>
    <mergeCell ref="B39:G39"/>
    <mergeCell ref="B8:G8"/>
    <mergeCell ref="A4:G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zoomScaleNormal="100" workbookViewId="0"/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O1" s="2" t="s">
        <v>275</v>
      </c>
    </row>
    <row r="2" spans="1:22" ht="15" customHeight="1" x14ac:dyDescent="0.25">
      <c r="O2" s="2" t="str">
        <f>'1. melléklet'!H2</f>
        <v>az  …./2023. (IV.) önkormányzati rendelethez</v>
      </c>
      <c r="Q2" s="1"/>
      <c r="R2" s="1"/>
      <c r="S2" s="1"/>
      <c r="T2" s="1"/>
      <c r="U2" s="1"/>
      <c r="V2" s="1"/>
    </row>
    <row r="3" spans="1:22" ht="15" customHeight="1" x14ac:dyDescent="0.25">
      <c r="A3" s="3"/>
    </row>
    <row r="4" spans="1:22" ht="15" customHeight="1" x14ac:dyDescent="0.25">
      <c r="A4" s="192" t="s">
        <v>501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1:22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</row>
    <row r="6" spans="1:22" ht="15" customHeight="1" x14ac:dyDescent="0.25">
      <c r="A6" s="161"/>
      <c r="B6" s="117" t="s">
        <v>33</v>
      </c>
      <c r="C6" s="116" t="s">
        <v>34</v>
      </c>
      <c r="D6" s="116" t="s">
        <v>35</v>
      </c>
      <c r="E6" s="116" t="s">
        <v>36</v>
      </c>
      <c r="F6" s="116" t="s">
        <v>37</v>
      </c>
      <c r="G6" s="116" t="s">
        <v>38</v>
      </c>
      <c r="H6" s="116" t="s">
        <v>39</v>
      </c>
      <c r="I6" s="116" t="s">
        <v>40</v>
      </c>
      <c r="J6" s="116" t="s">
        <v>102</v>
      </c>
      <c r="K6" s="116" t="s">
        <v>41</v>
      </c>
      <c r="L6" s="116" t="s">
        <v>42</v>
      </c>
      <c r="M6" s="116" t="s">
        <v>103</v>
      </c>
      <c r="N6" s="116" t="s">
        <v>397</v>
      </c>
      <c r="O6" s="116" t="s">
        <v>396</v>
      </c>
      <c r="P6" s="5"/>
    </row>
    <row r="7" spans="1:22" s="9" customFormat="1" ht="15" customHeight="1" x14ac:dyDescent="0.25">
      <c r="A7" s="68">
        <v>1</v>
      </c>
      <c r="B7" s="68" t="s">
        <v>1</v>
      </c>
      <c r="C7" s="68" t="s">
        <v>71</v>
      </c>
      <c r="D7" s="68" t="s">
        <v>72</v>
      </c>
      <c r="E7" s="68" t="s">
        <v>73</v>
      </c>
      <c r="F7" s="68" t="s">
        <v>74</v>
      </c>
      <c r="G7" s="68" t="s">
        <v>75</v>
      </c>
      <c r="H7" s="68" t="s">
        <v>76</v>
      </c>
      <c r="I7" s="68" t="s">
        <v>77</v>
      </c>
      <c r="J7" s="68" t="s">
        <v>78</v>
      </c>
      <c r="K7" s="68" t="s">
        <v>79</v>
      </c>
      <c r="L7" s="68" t="s">
        <v>80</v>
      </c>
      <c r="M7" s="68" t="s">
        <v>81</v>
      </c>
      <c r="N7" s="68" t="s">
        <v>82</v>
      </c>
      <c r="O7" s="68" t="s">
        <v>95</v>
      </c>
      <c r="P7" s="8"/>
    </row>
    <row r="8" spans="1:22" s="9" customFormat="1" ht="15" customHeight="1" x14ac:dyDescent="0.25">
      <c r="A8" s="68">
        <v>2</v>
      </c>
      <c r="B8" s="193" t="s">
        <v>83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8"/>
    </row>
    <row r="9" spans="1:22" s="9" customFormat="1" ht="15" customHeight="1" x14ac:dyDescent="0.25">
      <c r="A9" s="68">
        <v>3</v>
      </c>
      <c r="B9" s="47" t="s">
        <v>84</v>
      </c>
      <c r="C9" s="23">
        <v>2500</v>
      </c>
      <c r="D9" s="23">
        <v>4000</v>
      </c>
      <c r="E9" s="23">
        <v>21500</v>
      </c>
      <c r="F9" s="23">
        <v>19000</v>
      </c>
      <c r="G9" s="23">
        <v>17000</v>
      </c>
      <c r="H9" s="23">
        <v>20000</v>
      </c>
      <c r="I9" s="23">
        <v>26500</v>
      </c>
      <c r="J9" s="23">
        <v>26500</v>
      </c>
      <c r="K9" s="23">
        <v>52389</v>
      </c>
      <c r="L9" s="23">
        <v>18000</v>
      </c>
      <c r="M9" s="23">
        <v>11520</v>
      </c>
      <c r="N9" s="23">
        <v>9457</v>
      </c>
      <c r="O9" s="23">
        <f t="shared" ref="O9:O14" si="0">SUM(C9:N9)</f>
        <v>228366</v>
      </c>
      <c r="P9" s="8"/>
      <c r="Q9" s="20"/>
      <c r="R9" s="20"/>
      <c r="S9" s="20"/>
      <c r="T9" s="20"/>
      <c r="U9" s="20"/>
    </row>
    <row r="10" spans="1:22" s="9" customFormat="1" ht="15" customHeight="1" x14ac:dyDescent="0.25">
      <c r="A10" s="68">
        <v>4</v>
      </c>
      <c r="B10" s="47" t="s">
        <v>85</v>
      </c>
      <c r="C10" s="23">
        <v>11</v>
      </c>
      <c r="D10" s="23">
        <v>1177</v>
      </c>
      <c r="E10" s="23">
        <v>11</v>
      </c>
      <c r="F10" s="23">
        <v>11</v>
      </c>
      <c r="G10" s="23">
        <v>11</v>
      </c>
      <c r="H10" s="23">
        <v>7074</v>
      </c>
      <c r="I10" s="23">
        <v>11</v>
      </c>
      <c r="J10" s="23">
        <v>11</v>
      </c>
      <c r="K10" s="23">
        <v>11</v>
      </c>
      <c r="L10" s="23">
        <v>11</v>
      </c>
      <c r="M10" s="23">
        <v>11</v>
      </c>
      <c r="N10" s="23">
        <v>11</v>
      </c>
      <c r="O10" s="23">
        <f t="shared" si="0"/>
        <v>8361</v>
      </c>
      <c r="P10" s="8"/>
      <c r="Q10" s="20"/>
      <c r="R10" s="20"/>
      <c r="S10" s="20"/>
      <c r="T10" s="20"/>
      <c r="U10" s="20"/>
    </row>
    <row r="11" spans="1:22" s="9" customFormat="1" ht="15" customHeight="1" x14ac:dyDescent="0.25">
      <c r="A11" s="68">
        <v>5</v>
      </c>
      <c r="B11" s="47" t="s">
        <v>86</v>
      </c>
      <c r="C11" s="23">
        <v>4579</v>
      </c>
      <c r="D11" s="23">
        <v>5284</v>
      </c>
      <c r="E11" s="23">
        <v>139360</v>
      </c>
      <c r="F11" s="23">
        <v>34579</v>
      </c>
      <c r="G11" s="23">
        <v>6272</v>
      </c>
      <c r="H11" s="23">
        <v>37149</v>
      </c>
      <c r="I11" s="23">
        <v>4579</v>
      </c>
      <c r="J11" s="23">
        <v>4579</v>
      </c>
      <c r="K11" s="23">
        <v>8382</v>
      </c>
      <c r="L11" s="23">
        <v>4579</v>
      </c>
      <c r="M11" s="23">
        <v>6579</v>
      </c>
      <c r="N11" s="23">
        <v>23209</v>
      </c>
      <c r="O11" s="23">
        <f t="shared" si="0"/>
        <v>279130</v>
      </c>
      <c r="P11" s="8"/>
      <c r="Q11" s="20"/>
      <c r="R11" s="20"/>
      <c r="S11" s="20"/>
      <c r="T11" s="20"/>
      <c r="U11" s="20"/>
    </row>
    <row r="12" spans="1:22" s="9" customFormat="1" ht="15" customHeight="1" x14ac:dyDescent="0.25">
      <c r="A12" s="68">
        <v>6</v>
      </c>
      <c r="B12" s="47" t="s">
        <v>87</v>
      </c>
      <c r="C12" s="23"/>
      <c r="D12" s="23"/>
      <c r="E12" s="23"/>
      <c r="F12" s="23"/>
      <c r="G12" s="23"/>
      <c r="H12" s="23">
        <v>82373</v>
      </c>
      <c r="I12" s="23"/>
      <c r="J12" s="23"/>
      <c r="K12" s="23">
        <v>87300</v>
      </c>
      <c r="L12" s="23"/>
      <c r="M12" s="23"/>
      <c r="N12" s="23"/>
      <c r="O12" s="23">
        <f t="shared" si="0"/>
        <v>169673</v>
      </c>
      <c r="P12" s="8"/>
      <c r="Q12" s="20"/>
      <c r="R12" s="20"/>
      <c r="S12" s="20"/>
      <c r="T12" s="20"/>
      <c r="U12" s="20"/>
    </row>
    <row r="13" spans="1:22" s="9" customFormat="1" ht="15" customHeight="1" x14ac:dyDescent="0.25">
      <c r="A13" s="68">
        <v>7</v>
      </c>
      <c r="B13" s="47" t="s">
        <v>283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>
        <v>3625</v>
      </c>
      <c r="O13" s="23">
        <f t="shared" si="0"/>
        <v>3625</v>
      </c>
      <c r="P13" s="8"/>
      <c r="Q13" s="20"/>
      <c r="R13" s="20"/>
      <c r="S13" s="20"/>
      <c r="T13" s="20"/>
      <c r="U13" s="20"/>
    </row>
    <row r="14" spans="1:22" s="9" customFormat="1" ht="15" customHeight="1" x14ac:dyDescent="0.25">
      <c r="A14" s="68">
        <v>8</v>
      </c>
      <c r="B14" s="47" t="s">
        <v>88</v>
      </c>
      <c r="C14" s="23">
        <v>250424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>
        <f t="shared" si="0"/>
        <v>250424</v>
      </c>
      <c r="P14" s="8"/>
      <c r="Q14" s="20"/>
      <c r="R14" s="20"/>
      <c r="S14" s="20"/>
      <c r="T14" s="20"/>
      <c r="U14" s="20"/>
    </row>
    <row r="15" spans="1:22" s="9" customFormat="1" ht="15" customHeight="1" x14ac:dyDescent="0.25">
      <c r="A15" s="68">
        <v>9</v>
      </c>
      <c r="B15" s="79" t="s">
        <v>449</v>
      </c>
      <c r="C15" s="76">
        <f t="shared" ref="C15:N15" si="1">SUM(C9:C14)</f>
        <v>257514</v>
      </c>
      <c r="D15" s="76">
        <f t="shared" si="1"/>
        <v>10461</v>
      </c>
      <c r="E15" s="76">
        <f t="shared" si="1"/>
        <v>160871</v>
      </c>
      <c r="F15" s="76">
        <f t="shared" si="1"/>
        <v>53590</v>
      </c>
      <c r="G15" s="76">
        <f t="shared" si="1"/>
        <v>23283</v>
      </c>
      <c r="H15" s="76">
        <f t="shared" si="1"/>
        <v>146596</v>
      </c>
      <c r="I15" s="76">
        <f t="shared" si="1"/>
        <v>31090</v>
      </c>
      <c r="J15" s="76">
        <f t="shared" si="1"/>
        <v>31090</v>
      </c>
      <c r="K15" s="76">
        <f t="shared" si="1"/>
        <v>148082</v>
      </c>
      <c r="L15" s="76">
        <f t="shared" si="1"/>
        <v>22590</v>
      </c>
      <c r="M15" s="76">
        <f t="shared" si="1"/>
        <v>18110</v>
      </c>
      <c r="N15" s="76">
        <f t="shared" si="1"/>
        <v>36302</v>
      </c>
      <c r="O15" s="162">
        <f>SUM(O9:O14)</f>
        <v>939579</v>
      </c>
      <c r="P15" s="8"/>
      <c r="Q15" s="20"/>
      <c r="R15" s="20"/>
      <c r="S15" s="20"/>
      <c r="T15" s="20"/>
      <c r="U15" s="20"/>
    </row>
    <row r="16" spans="1:22" s="9" customFormat="1" ht="15" customHeight="1" x14ac:dyDescent="0.25">
      <c r="A16" s="68">
        <v>10</v>
      </c>
      <c r="B16" s="193" t="s">
        <v>89</v>
      </c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8"/>
      <c r="Q16" s="20"/>
      <c r="R16" s="20"/>
      <c r="S16" s="20"/>
      <c r="T16" s="20"/>
      <c r="U16" s="20"/>
    </row>
    <row r="17" spans="1:21" s="9" customFormat="1" ht="15" customHeight="1" x14ac:dyDescent="0.25">
      <c r="A17" s="68">
        <v>11</v>
      </c>
      <c r="B17" s="47" t="s">
        <v>11</v>
      </c>
      <c r="C17" s="52">
        <v>14000</v>
      </c>
      <c r="D17" s="52">
        <v>14600</v>
      </c>
      <c r="E17" s="52">
        <v>15600</v>
      </c>
      <c r="F17" s="52">
        <v>15600</v>
      </c>
      <c r="G17" s="52">
        <v>17000</v>
      </c>
      <c r="H17" s="52">
        <v>23989</v>
      </c>
      <c r="I17" s="52">
        <v>23600</v>
      </c>
      <c r="J17" s="52">
        <v>24600</v>
      </c>
      <c r="K17" s="52">
        <v>49983</v>
      </c>
      <c r="L17" s="52">
        <v>15000</v>
      </c>
      <c r="M17" s="52">
        <v>14346</v>
      </c>
      <c r="N17" s="52">
        <v>27079</v>
      </c>
      <c r="O17" s="23">
        <f>SUM(C17:N17)</f>
        <v>255397</v>
      </c>
      <c r="P17" s="8"/>
      <c r="Q17" s="20"/>
      <c r="R17" s="20"/>
      <c r="S17" s="20"/>
      <c r="T17" s="20"/>
      <c r="U17" s="20"/>
    </row>
    <row r="18" spans="1:21" s="9" customFormat="1" ht="15" customHeight="1" x14ac:dyDescent="0.25">
      <c r="A18" s="68">
        <v>12</v>
      </c>
      <c r="B18" s="47" t="s">
        <v>94</v>
      </c>
      <c r="C18" s="23">
        <v>1766</v>
      </c>
      <c r="D18" s="23">
        <v>1766</v>
      </c>
      <c r="E18" s="23">
        <v>3066</v>
      </c>
      <c r="F18" s="23">
        <v>3128</v>
      </c>
      <c r="G18" s="23">
        <v>3266</v>
      </c>
      <c r="H18" s="23">
        <v>2216</v>
      </c>
      <c r="I18" s="23">
        <v>12093</v>
      </c>
      <c r="J18" s="23">
        <v>2285</v>
      </c>
      <c r="K18" s="23">
        <v>7316</v>
      </c>
      <c r="L18" s="23">
        <v>2706</v>
      </c>
      <c r="M18" s="23">
        <v>1766</v>
      </c>
      <c r="N18" s="23">
        <v>6769</v>
      </c>
      <c r="O18" s="23">
        <f t="shared" ref="O18:O24" si="2">SUM(C18:N18)</f>
        <v>48143</v>
      </c>
      <c r="P18" s="8"/>
      <c r="Q18" s="20"/>
      <c r="R18" s="20"/>
      <c r="S18" s="20"/>
      <c r="T18" s="20"/>
      <c r="U18" s="20"/>
    </row>
    <row r="19" spans="1:21" s="9" customFormat="1" ht="15" customHeight="1" x14ac:dyDescent="0.25">
      <c r="A19" s="68">
        <v>13</v>
      </c>
      <c r="B19" s="47" t="s">
        <v>91</v>
      </c>
      <c r="C19" s="23"/>
      <c r="D19" s="23">
        <v>19155</v>
      </c>
      <c r="E19" s="23">
        <v>19156</v>
      </c>
      <c r="F19" s="23"/>
      <c r="G19" s="23">
        <v>21069</v>
      </c>
      <c r="H19" s="23"/>
      <c r="I19" s="23"/>
      <c r="J19" s="23">
        <v>2540</v>
      </c>
      <c r="K19" s="23">
        <v>28646</v>
      </c>
      <c r="L19" s="23">
        <v>1905</v>
      </c>
      <c r="M19" s="23">
        <v>3810</v>
      </c>
      <c r="N19" s="23"/>
      <c r="O19" s="23">
        <f t="shared" si="2"/>
        <v>96281</v>
      </c>
      <c r="P19" s="8"/>
      <c r="Q19" s="20"/>
      <c r="R19" s="20"/>
      <c r="S19" s="20"/>
      <c r="T19" s="20"/>
      <c r="U19" s="20"/>
    </row>
    <row r="20" spans="1:21" s="9" customFormat="1" ht="15" customHeight="1" x14ac:dyDescent="0.25">
      <c r="A20" s="68">
        <v>14</v>
      </c>
      <c r="B20" s="47" t="s">
        <v>220</v>
      </c>
      <c r="C20" s="23">
        <v>825</v>
      </c>
      <c r="D20" s="23"/>
      <c r="E20" s="23">
        <v>17307</v>
      </c>
      <c r="F20" s="23">
        <v>39028</v>
      </c>
      <c r="G20" s="23">
        <v>38855</v>
      </c>
      <c r="H20" s="23">
        <v>9209</v>
      </c>
      <c r="I20" s="23">
        <v>3810</v>
      </c>
      <c r="J20" s="23"/>
      <c r="K20" s="23">
        <v>43935</v>
      </c>
      <c r="L20" s="23">
        <v>9790</v>
      </c>
      <c r="M20" s="23">
        <v>7621</v>
      </c>
      <c r="N20" s="23">
        <v>58542</v>
      </c>
      <c r="O20" s="23">
        <f t="shared" si="2"/>
        <v>228922</v>
      </c>
      <c r="P20" s="8"/>
      <c r="Q20" s="20"/>
      <c r="R20" s="20"/>
      <c r="S20" s="20"/>
      <c r="T20" s="20"/>
      <c r="U20" s="20"/>
    </row>
    <row r="21" spans="1:21" s="9" customFormat="1" ht="15" customHeight="1" x14ac:dyDescent="0.25">
      <c r="A21" s="68">
        <v>15</v>
      </c>
      <c r="B21" s="47" t="s">
        <v>15</v>
      </c>
      <c r="C21" s="23">
        <v>3911</v>
      </c>
      <c r="D21" s="38">
        <v>2010</v>
      </c>
      <c r="E21" s="38">
        <v>2009</v>
      </c>
      <c r="F21" s="38">
        <v>2010</v>
      </c>
      <c r="G21" s="38">
        <v>2009</v>
      </c>
      <c r="H21" s="38">
        <v>2010</v>
      </c>
      <c r="I21" s="38">
        <v>2009</v>
      </c>
      <c r="J21" s="38">
        <v>2010</v>
      </c>
      <c r="K21" s="38">
        <v>3562</v>
      </c>
      <c r="L21" s="38">
        <v>2010</v>
      </c>
      <c r="M21" s="38">
        <v>2010</v>
      </c>
      <c r="N21" s="38">
        <v>3304</v>
      </c>
      <c r="O21" s="23">
        <f>SUM(C21:N21)</f>
        <v>28864</v>
      </c>
      <c r="P21" s="8"/>
      <c r="Q21" s="20"/>
      <c r="R21" s="20"/>
      <c r="S21" s="20"/>
      <c r="T21" s="20"/>
      <c r="U21" s="20"/>
    </row>
    <row r="22" spans="1:21" s="9" customFormat="1" ht="15" customHeight="1" x14ac:dyDescent="0.25">
      <c r="A22" s="68">
        <v>16</v>
      </c>
      <c r="B22" s="47" t="s">
        <v>93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>
        <f t="shared" si="2"/>
        <v>0</v>
      </c>
      <c r="P22" s="8"/>
      <c r="Q22" s="20"/>
      <c r="R22" s="20"/>
      <c r="S22" s="20"/>
      <c r="T22" s="20"/>
      <c r="U22" s="20"/>
    </row>
    <row r="23" spans="1:21" s="9" customFormat="1" ht="15" customHeight="1" x14ac:dyDescent="0.25">
      <c r="A23" s="68">
        <v>17</v>
      </c>
      <c r="B23" s="79" t="s">
        <v>451</v>
      </c>
      <c r="C23" s="76">
        <f t="shared" ref="C23:N23" si="3">SUM(C17:C22)</f>
        <v>20502</v>
      </c>
      <c r="D23" s="76">
        <f t="shared" si="3"/>
        <v>37531</v>
      </c>
      <c r="E23" s="76">
        <f t="shared" si="3"/>
        <v>57138</v>
      </c>
      <c r="F23" s="76">
        <f t="shared" si="3"/>
        <v>59766</v>
      </c>
      <c r="G23" s="76">
        <f t="shared" si="3"/>
        <v>82199</v>
      </c>
      <c r="H23" s="76">
        <f t="shared" si="3"/>
        <v>37424</v>
      </c>
      <c r="I23" s="76">
        <f t="shared" si="3"/>
        <v>41512</v>
      </c>
      <c r="J23" s="76">
        <f t="shared" si="3"/>
        <v>31435</v>
      </c>
      <c r="K23" s="76">
        <f t="shared" si="3"/>
        <v>133442</v>
      </c>
      <c r="L23" s="76">
        <f t="shared" si="3"/>
        <v>31411</v>
      </c>
      <c r="M23" s="76">
        <f t="shared" si="3"/>
        <v>29553</v>
      </c>
      <c r="N23" s="76">
        <f t="shared" si="3"/>
        <v>95694</v>
      </c>
      <c r="O23" s="162">
        <f t="shared" si="2"/>
        <v>657607</v>
      </c>
      <c r="P23" s="8"/>
      <c r="Q23" s="20"/>
      <c r="R23" s="20"/>
      <c r="S23" s="20"/>
      <c r="T23" s="20"/>
      <c r="U23" s="20"/>
    </row>
    <row r="24" spans="1:21" s="9" customFormat="1" ht="15" customHeight="1" x14ac:dyDescent="0.25">
      <c r="A24" s="68">
        <v>18</v>
      </c>
      <c r="B24" s="47" t="s">
        <v>500</v>
      </c>
      <c r="C24" s="23">
        <f t="shared" ref="C24:N24" si="4">C15-C23</f>
        <v>237012</v>
      </c>
      <c r="D24" s="23">
        <f t="shared" si="4"/>
        <v>-27070</v>
      </c>
      <c r="E24" s="23">
        <f t="shared" si="4"/>
        <v>103733</v>
      </c>
      <c r="F24" s="23">
        <f t="shared" si="4"/>
        <v>-6176</v>
      </c>
      <c r="G24" s="23">
        <f t="shared" si="4"/>
        <v>-58916</v>
      </c>
      <c r="H24" s="23">
        <f t="shared" si="4"/>
        <v>109172</v>
      </c>
      <c r="I24" s="23">
        <f t="shared" si="4"/>
        <v>-10422</v>
      </c>
      <c r="J24" s="23">
        <f t="shared" si="4"/>
        <v>-345</v>
      </c>
      <c r="K24" s="23">
        <f t="shared" si="4"/>
        <v>14640</v>
      </c>
      <c r="L24" s="23">
        <f t="shared" si="4"/>
        <v>-8821</v>
      </c>
      <c r="M24" s="23">
        <f t="shared" si="4"/>
        <v>-11443</v>
      </c>
      <c r="N24" s="23">
        <f t="shared" si="4"/>
        <v>-59392</v>
      </c>
      <c r="O24" s="23">
        <f t="shared" si="2"/>
        <v>281972</v>
      </c>
      <c r="P24" s="8"/>
      <c r="Q24" s="20"/>
      <c r="R24" s="20"/>
      <c r="S24" s="20"/>
      <c r="T24" s="20"/>
      <c r="U24" s="20"/>
    </row>
    <row r="26" spans="1:21" x14ac:dyDescent="0.25">
      <c r="N26" s="21"/>
    </row>
    <row r="27" spans="1:21" x14ac:dyDescent="0.25"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21" x14ac:dyDescent="0.25">
      <c r="D28" s="21"/>
      <c r="F28" s="21"/>
      <c r="I28" s="21"/>
      <c r="L28" s="21"/>
    </row>
    <row r="30" spans="1:21" x14ac:dyDescent="0.25"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</sheetData>
  <sheetProtection selectLockedCells="1" selectUnlockedCells="1"/>
  <mergeCells count="3">
    <mergeCell ref="A4:O4"/>
    <mergeCell ref="B8:O8"/>
    <mergeCell ref="B16:O16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Normal="100" workbookViewId="0"/>
  </sheetViews>
  <sheetFormatPr defaultColWidth="9.109375" defaultRowHeight="13.2" x14ac:dyDescent="0.25"/>
  <cols>
    <col min="1" max="1" width="5.33203125" style="29" customWidth="1"/>
    <col min="2" max="2" width="24.6640625" style="29" customWidth="1"/>
    <col min="3" max="15" width="7.6640625" style="29" customWidth="1"/>
    <col min="16" max="16384" width="9.109375" style="28"/>
  </cols>
  <sheetData>
    <row r="1" spans="1:15" s="31" customFormat="1" ht="15" customHeight="1" x14ac:dyDescent="0.25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7" t="s">
        <v>276</v>
      </c>
    </row>
    <row r="2" spans="1:15" s="31" customFormat="1" ht="1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7" t="str">
        <f>'1. melléklet'!H2</f>
        <v>az  …./2023. (IV.) önkormányzati rendelethez</v>
      </c>
    </row>
    <row r="3" spans="1:15" s="31" customFormat="1" ht="15" customHeight="1" x14ac:dyDescent="0.25">
      <c r="A3" s="30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s="31" customFormat="1" ht="15" customHeight="1" x14ac:dyDescent="0.25">
      <c r="A4" s="30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s="31" customFormat="1" ht="15" customHeight="1" x14ac:dyDescent="0.25">
      <c r="A5" s="194" t="s">
        <v>502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</row>
    <row r="6" spans="1:15" s="31" customFormat="1" ht="15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s="31" customFormat="1" ht="15" customHeight="1" x14ac:dyDescent="0.25">
      <c r="A7" s="161"/>
      <c r="B7" s="117" t="s">
        <v>33</v>
      </c>
      <c r="C7" s="116" t="s">
        <v>34</v>
      </c>
      <c r="D7" s="116" t="s">
        <v>35</v>
      </c>
      <c r="E7" s="116" t="s">
        <v>36</v>
      </c>
      <c r="F7" s="116" t="s">
        <v>37</v>
      </c>
      <c r="G7" s="116" t="s">
        <v>38</v>
      </c>
      <c r="H7" s="116" t="s">
        <v>39</v>
      </c>
      <c r="I7" s="116" t="s">
        <v>40</v>
      </c>
      <c r="J7" s="116" t="s">
        <v>102</v>
      </c>
      <c r="K7" s="116" t="s">
        <v>41</v>
      </c>
      <c r="L7" s="116" t="s">
        <v>42</v>
      </c>
      <c r="M7" s="116" t="s">
        <v>103</v>
      </c>
      <c r="N7" s="116" t="s">
        <v>397</v>
      </c>
      <c r="O7" s="116" t="s">
        <v>396</v>
      </c>
    </row>
    <row r="8" spans="1:15" s="31" customFormat="1" ht="15" customHeight="1" x14ac:dyDescent="0.25">
      <c r="A8" s="116">
        <v>1</v>
      </c>
      <c r="B8" s="116" t="s">
        <v>1</v>
      </c>
      <c r="C8" s="116" t="s">
        <v>71</v>
      </c>
      <c r="D8" s="116" t="s">
        <v>72</v>
      </c>
      <c r="E8" s="116" t="s">
        <v>73</v>
      </c>
      <c r="F8" s="116" t="s">
        <v>74</v>
      </c>
      <c r="G8" s="116" t="s">
        <v>75</v>
      </c>
      <c r="H8" s="116" t="s">
        <v>76</v>
      </c>
      <c r="I8" s="116" t="s">
        <v>77</v>
      </c>
      <c r="J8" s="116" t="s">
        <v>78</v>
      </c>
      <c r="K8" s="116" t="s">
        <v>79</v>
      </c>
      <c r="L8" s="116" t="s">
        <v>80</v>
      </c>
      <c r="M8" s="116" t="s">
        <v>81</v>
      </c>
      <c r="N8" s="116" t="s">
        <v>82</v>
      </c>
      <c r="O8" s="116" t="s">
        <v>95</v>
      </c>
    </row>
    <row r="9" spans="1:15" s="31" customFormat="1" ht="15" customHeight="1" x14ac:dyDescent="0.25">
      <c r="A9" s="116">
        <v>2</v>
      </c>
      <c r="B9" s="195" t="s">
        <v>83</v>
      </c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</row>
    <row r="10" spans="1:15" s="31" customFormat="1" ht="15" customHeight="1" x14ac:dyDescent="0.25">
      <c r="A10" s="116">
        <v>3</v>
      </c>
      <c r="B10" s="37" t="s">
        <v>84</v>
      </c>
      <c r="C10" s="38">
        <v>105</v>
      </c>
      <c r="D10" s="38">
        <v>105</v>
      </c>
      <c r="E10" s="38">
        <v>105</v>
      </c>
      <c r="F10" s="38">
        <v>105</v>
      </c>
      <c r="G10" s="38">
        <v>105</v>
      </c>
      <c r="H10" s="38">
        <v>105</v>
      </c>
      <c r="I10" s="38">
        <v>105</v>
      </c>
      <c r="J10" s="38">
        <v>105</v>
      </c>
      <c r="K10" s="38">
        <v>105</v>
      </c>
      <c r="L10" s="38">
        <v>105</v>
      </c>
      <c r="M10" s="38">
        <v>105</v>
      </c>
      <c r="N10" s="38">
        <v>122</v>
      </c>
      <c r="O10" s="38">
        <f>SUM(C10:N10)</f>
        <v>1277</v>
      </c>
    </row>
    <row r="11" spans="1:15" s="31" customFormat="1" ht="15" customHeight="1" x14ac:dyDescent="0.25">
      <c r="A11" s="116">
        <v>4</v>
      </c>
      <c r="B11" s="37" t="s">
        <v>85</v>
      </c>
      <c r="C11" s="38">
        <v>2009</v>
      </c>
      <c r="D11" s="38">
        <v>2010</v>
      </c>
      <c r="E11" s="38">
        <v>2009</v>
      </c>
      <c r="F11" s="38">
        <v>2010</v>
      </c>
      <c r="G11" s="38">
        <v>2009</v>
      </c>
      <c r="H11" s="38">
        <v>2010</v>
      </c>
      <c r="I11" s="38">
        <v>2009</v>
      </c>
      <c r="J11" s="38">
        <v>2010</v>
      </c>
      <c r="K11" s="38">
        <v>3561</v>
      </c>
      <c r="L11" s="38">
        <v>2010</v>
      </c>
      <c r="M11" s="38">
        <v>2010</v>
      </c>
      <c r="N11" s="38">
        <v>1886</v>
      </c>
      <c r="O11" s="38">
        <f>SUM(C11:N11)</f>
        <v>25543</v>
      </c>
    </row>
    <row r="12" spans="1:15" s="31" customFormat="1" ht="15" customHeight="1" x14ac:dyDescent="0.25">
      <c r="A12" s="116">
        <v>5</v>
      </c>
      <c r="B12" s="37" t="s">
        <v>86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5" s="31" customFormat="1" ht="15" customHeight="1" x14ac:dyDescent="0.25">
      <c r="A13" s="116">
        <v>6</v>
      </c>
      <c r="B13" s="37" t="s">
        <v>87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15" s="31" customFormat="1" ht="15" customHeight="1" x14ac:dyDescent="0.25">
      <c r="A14" s="116">
        <v>7</v>
      </c>
      <c r="B14" s="37" t="s">
        <v>88</v>
      </c>
      <c r="C14" s="38">
        <v>202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>
        <f>SUM(C14:N14)</f>
        <v>202</v>
      </c>
    </row>
    <row r="15" spans="1:15" s="31" customFormat="1" ht="15" customHeight="1" x14ac:dyDescent="0.25">
      <c r="A15" s="116">
        <v>8</v>
      </c>
      <c r="B15" s="39" t="s">
        <v>449</v>
      </c>
      <c r="C15" s="40">
        <f>SUM(C10:C14)</f>
        <v>2316</v>
      </c>
      <c r="D15" s="40">
        <f t="shared" ref="D15:O15" si="0">SUM(D10:D14)</f>
        <v>2115</v>
      </c>
      <c r="E15" s="40">
        <f t="shared" si="0"/>
        <v>2114</v>
      </c>
      <c r="F15" s="40">
        <f t="shared" si="0"/>
        <v>2115</v>
      </c>
      <c r="G15" s="40">
        <f t="shared" si="0"/>
        <v>2114</v>
      </c>
      <c r="H15" s="40">
        <f t="shared" si="0"/>
        <v>2115</v>
      </c>
      <c r="I15" s="40">
        <f t="shared" si="0"/>
        <v>2114</v>
      </c>
      <c r="J15" s="40">
        <f t="shared" si="0"/>
        <v>2115</v>
      </c>
      <c r="K15" s="40">
        <f t="shared" si="0"/>
        <v>3666</v>
      </c>
      <c r="L15" s="40">
        <f t="shared" si="0"/>
        <v>2115</v>
      </c>
      <c r="M15" s="40">
        <f t="shared" si="0"/>
        <v>2115</v>
      </c>
      <c r="N15" s="40">
        <f t="shared" si="0"/>
        <v>2008</v>
      </c>
      <c r="O15" s="40">
        <f t="shared" si="0"/>
        <v>27022</v>
      </c>
    </row>
    <row r="16" spans="1:15" s="31" customFormat="1" ht="15" customHeight="1" x14ac:dyDescent="0.25">
      <c r="A16" s="116">
        <v>9</v>
      </c>
      <c r="B16" s="195" t="s">
        <v>89</v>
      </c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</row>
    <row r="17" spans="1:15" s="31" customFormat="1" ht="15" customHeight="1" x14ac:dyDescent="0.25">
      <c r="A17" s="116">
        <v>10</v>
      </c>
      <c r="B17" s="37" t="s">
        <v>11</v>
      </c>
      <c r="C17" s="38">
        <v>2131</v>
      </c>
      <c r="D17" s="38">
        <v>2131</v>
      </c>
      <c r="E17" s="38">
        <v>2132</v>
      </c>
      <c r="F17" s="38">
        <v>2131</v>
      </c>
      <c r="G17" s="38">
        <v>2131</v>
      </c>
      <c r="H17" s="38">
        <v>2132</v>
      </c>
      <c r="I17" s="38">
        <v>2131</v>
      </c>
      <c r="J17" s="38">
        <v>2131</v>
      </c>
      <c r="K17" s="38">
        <v>3684</v>
      </c>
      <c r="L17" s="38">
        <v>2131</v>
      </c>
      <c r="M17" s="38">
        <v>2132</v>
      </c>
      <c r="N17" s="38">
        <v>2025</v>
      </c>
      <c r="O17" s="38">
        <f>SUM(C17:N17)</f>
        <v>27022</v>
      </c>
    </row>
    <row r="18" spans="1:15" s="31" customFormat="1" ht="15" customHeight="1" x14ac:dyDescent="0.25">
      <c r="A18" s="116">
        <v>11</v>
      </c>
      <c r="B18" s="37" t="s">
        <v>90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s="31" customFormat="1" ht="15" customHeight="1" x14ac:dyDescent="0.25">
      <c r="A19" s="116">
        <v>12</v>
      </c>
      <c r="B19" s="37" t="s">
        <v>91</v>
      </c>
      <c r="C19" s="38"/>
      <c r="D19" s="38"/>
      <c r="E19" s="38"/>
      <c r="F19" s="38"/>
      <c r="G19" s="38"/>
      <c r="H19" s="41"/>
      <c r="I19" s="38"/>
      <c r="J19" s="38"/>
      <c r="K19" s="38"/>
      <c r="L19" s="38"/>
      <c r="M19" s="38"/>
      <c r="N19" s="38"/>
      <c r="O19" s="38"/>
    </row>
    <row r="20" spans="1:15" s="31" customFormat="1" ht="15" customHeight="1" x14ac:dyDescent="0.25">
      <c r="A20" s="116">
        <v>13</v>
      </c>
      <c r="B20" s="37" t="s">
        <v>92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</row>
    <row r="21" spans="1:15" s="31" customFormat="1" ht="15" customHeight="1" x14ac:dyDescent="0.25">
      <c r="A21" s="116">
        <v>14</v>
      </c>
      <c r="B21" s="37" t="s">
        <v>93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pans="1:15" s="31" customFormat="1" ht="15" customHeight="1" x14ac:dyDescent="0.25">
      <c r="A22" s="116">
        <v>15</v>
      </c>
      <c r="B22" s="39" t="s">
        <v>451</v>
      </c>
      <c r="C22" s="40">
        <f>SUM(C17:C21)</f>
        <v>2131</v>
      </c>
      <c r="D22" s="40">
        <f t="shared" ref="D22:N22" si="1">SUM(D17:D21)</f>
        <v>2131</v>
      </c>
      <c r="E22" s="40">
        <f t="shared" si="1"/>
        <v>2132</v>
      </c>
      <c r="F22" s="40">
        <f t="shared" si="1"/>
        <v>2131</v>
      </c>
      <c r="G22" s="40">
        <f t="shared" si="1"/>
        <v>2131</v>
      </c>
      <c r="H22" s="40">
        <f t="shared" si="1"/>
        <v>2132</v>
      </c>
      <c r="I22" s="40">
        <f t="shared" si="1"/>
        <v>2131</v>
      </c>
      <c r="J22" s="40">
        <f t="shared" si="1"/>
        <v>2131</v>
      </c>
      <c r="K22" s="40">
        <f t="shared" si="1"/>
        <v>3684</v>
      </c>
      <c r="L22" s="40">
        <f t="shared" si="1"/>
        <v>2131</v>
      </c>
      <c r="M22" s="40">
        <f t="shared" si="1"/>
        <v>2132</v>
      </c>
      <c r="N22" s="40">
        <f t="shared" si="1"/>
        <v>2025</v>
      </c>
      <c r="O22" s="40">
        <f>SUM(C22:N22)</f>
        <v>27022</v>
      </c>
    </row>
    <row r="23" spans="1:15" s="31" customFormat="1" ht="15" customHeight="1" x14ac:dyDescent="0.25">
      <c r="A23" s="116">
        <v>16</v>
      </c>
      <c r="B23" s="37" t="s">
        <v>500</v>
      </c>
      <c r="C23" s="38">
        <f>C15-C22</f>
        <v>185</v>
      </c>
      <c r="D23" s="38">
        <f t="shared" ref="D23:N23" si="2">D15-D22</f>
        <v>-16</v>
      </c>
      <c r="E23" s="38">
        <f t="shared" si="2"/>
        <v>-18</v>
      </c>
      <c r="F23" s="38">
        <f t="shared" si="2"/>
        <v>-16</v>
      </c>
      <c r="G23" s="38">
        <f t="shared" si="2"/>
        <v>-17</v>
      </c>
      <c r="H23" s="38">
        <f t="shared" si="2"/>
        <v>-17</v>
      </c>
      <c r="I23" s="38">
        <f t="shared" si="2"/>
        <v>-17</v>
      </c>
      <c r="J23" s="38">
        <f t="shared" si="2"/>
        <v>-16</v>
      </c>
      <c r="K23" s="38">
        <f t="shared" si="2"/>
        <v>-18</v>
      </c>
      <c r="L23" s="38">
        <f t="shared" si="2"/>
        <v>-16</v>
      </c>
      <c r="M23" s="38">
        <f t="shared" si="2"/>
        <v>-17</v>
      </c>
      <c r="N23" s="38">
        <f t="shared" si="2"/>
        <v>-17</v>
      </c>
      <c r="O23" s="38">
        <f>SUM(C23:N23)</f>
        <v>0</v>
      </c>
    </row>
  </sheetData>
  <mergeCells count="3">
    <mergeCell ref="A5:O5"/>
    <mergeCell ref="B9:O9"/>
    <mergeCell ref="B16:O16"/>
  </mergeCells>
  <phoneticPr fontId="15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30.33203125" style="1" bestFit="1" customWidth="1"/>
    <col min="3" max="6" width="10.44140625" style="1" customWidth="1"/>
    <col min="7" max="7" width="30.33203125" style="1" customWidth="1"/>
    <col min="8" max="9" width="10.44140625" style="1" customWidth="1"/>
    <col min="10" max="10" width="10.44140625" customWidth="1"/>
    <col min="11" max="11" width="10.44140625" style="49" customWidth="1"/>
    <col min="12" max="249" width="9.109375" customWidth="1"/>
  </cols>
  <sheetData>
    <row r="1" spans="1:12" s="9" customFormat="1" ht="15" customHeight="1" x14ac:dyDescent="0.25">
      <c r="B1" s="12"/>
      <c r="C1" s="12"/>
      <c r="D1" s="12"/>
      <c r="E1" s="12"/>
      <c r="F1" s="12"/>
      <c r="G1" s="12"/>
      <c r="K1" s="2" t="s">
        <v>270</v>
      </c>
    </row>
    <row r="2" spans="1:12" s="9" customFormat="1" ht="15" customHeight="1" x14ac:dyDescent="0.25">
      <c r="A2" s="1"/>
      <c r="B2" s="1"/>
      <c r="C2" s="1"/>
      <c r="D2" s="1"/>
      <c r="E2" s="1"/>
      <c r="F2" s="1"/>
      <c r="G2" s="1"/>
      <c r="K2" s="2" t="str">
        <f>'1. melléklet'!H2</f>
        <v>az  …./2023. (IV.) önkormányzati rendelethez</v>
      </c>
    </row>
    <row r="3" spans="1:12" s="9" customFormat="1" ht="6" customHeight="1" x14ac:dyDescent="0.25">
      <c r="A3" s="11"/>
      <c r="B3" s="12"/>
      <c r="C3" s="12"/>
      <c r="D3" s="12"/>
      <c r="E3" s="12"/>
      <c r="F3" s="12"/>
      <c r="G3" s="12"/>
      <c r="H3" s="12"/>
      <c r="I3" s="12"/>
    </row>
    <row r="4" spans="1:12" s="9" customFormat="1" ht="15" customHeight="1" x14ac:dyDescent="0.25">
      <c r="A4" s="173" t="s">
        <v>431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2"/>
    </row>
    <row r="5" spans="1:12" s="9" customFormat="1" ht="6" customHeight="1" x14ac:dyDescent="0.25">
      <c r="A5" s="11"/>
      <c r="B5" s="12"/>
      <c r="C5" s="12"/>
      <c r="D5" s="12"/>
      <c r="E5" s="12"/>
      <c r="F5" s="12"/>
      <c r="G5" s="11"/>
      <c r="H5" s="12"/>
      <c r="I5" s="12"/>
      <c r="K5" s="152"/>
    </row>
    <row r="6" spans="1:12" s="9" customFormat="1" x14ac:dyDescent="0.25">
      <c r="A6" s="68"/>
      <c r="B6" s="68" t="s">
        <v>33</v>
      </c>
      <c r="C6" s="67" t="s">
        <v>34</v>
      </c>
      <c r="D6" s="67" t="s">
        <v>35</v>
      </c>
      <c r="E6" s="67" t="s">
        <v>36</v>
      </c>
      <c r="F6" s="67" t="s">
        <v>37</v>
      </c>
      <c r="G6" s="67" t="s">
        <v>38</v>
      </c>
      <c r="H6" s="67" t="s">
        <v>39</v>
      </c>
      <c r="I6" s="67" t="s">
        <v>40</v>
      </c>
      <c r="J6" s="67" t="s">
        <v>102</v>
      </c>
      <c r="K6" s="67" t="s">
        <v>41</v>
      </c>
    </row>
    <row r="7" spans="1:12" s="9" customFormat="1" ht="45.75" customHeight="1" x14ac:dyDescent="0.25">
      <c r="A7" s="67">
        <v>1</v>
      </c>
      <c r="B7" s="68" t="s">
        <v>1</v>
      </c>
      <c r="C7" s="67" t="s">
        <v>338</v>
      </c>
      <c r="D7" s="67" t="s">
        <v>523</v>
      </c>
      <c r="E7" s="67" t="s">
        <v>531</v>
      </c>
      <c r="F7" s="67" t="s">
        <v>538</v>
      </c>
      <c r="G7" s="68" t="s">
        <v>1</v>
      </c>
      <c r="H7" s="67" t="s">
        <v>338</v>
      </c>
      <c r="I7" s="67" t="s">
        <v>523</v>
      </c>
      <c r="J7" s="67" t="s">
        <v>531</v>
      </c>
      <c r="K7" s="67" t="s">
        <v>538</v>
      </c>
    </row>
    <row r="8" spans="1:12" s="9" customFormat="1" ht="15" customHeight="1" x14ac:dyDescent="0.25">
      <c r="A8" s="68">
        <v>2</v>
      </c>
      <c r="B8" s="65" t="s">
        <v>177</v>
      </c>
      <c r="C8" s="23">
        <f>'3. melléklet'!E10</f>
        <v>54945543</v>
      </c>
      <c r="D8" s="23">
        <f>'3. melléklet'!F10</f>
        <v>64822343</v>
      </c>
      <c r="E8" s="23">
        <f>'3. melléklet'!G10</f>
        <v>66976946</v>
      </c>
      <c r="F8" s="23">
        <f>'3. melléklet'!H10</f>
        <v>76676974</v>
      </c>
      <c r="G8" s="47" t="s">
        <v>49</v>
      </c>
      <c r="H8" s="23">
        <f>'3. melléklet'!E51+'4. melléklet'!E21</f>
        <v>77060266</v>
      </c>
      <c r="I8" s="23">
        <f>'3. melléklet'!F51+'4. melléklet'!E21</f>
        <v>77360266</v>
      </c>
      <c r="J8" s="23">
        <f>'3. melléklet'!G51+'4. melléklet'!F21</f>
        <v>85626407</v>
      </c>
      <c r="K8" s="23">
        <f>'3. melléklet'!H51+'4. melléklet'!G21</f>
        <v>83757032</v>
      </c>
    </row>
    <row r="9" spans="1:12" s="9" customFormat="1" ht="24" x14ac:dyDescent="0.25">
      <c r="A9" s="67">
        <v>3</v>
      </c>
      <c r="B9" s="65" t="s">
        <v>304</v>
      </c>
      <c r="C9" s="23">
        <f>'3. melléklet'!E17</f>
        <v>24156390</v>
      </c>
      <c r="D9" s="23">
        <f>'3. melléklet'!F17</f>
        <v>22782410</v>
      </c>
      <c r="E9" s="23">
        <f>'3. melléklet'!G17</f>
        <v>20520870</v>
      </c>
      <c r="F9" s="23">
        <f>'3. melléklet'!H17</f>
        <v>21062228</v>
      </c>
      <c r="G9" s="47" t="s">
        <v>16</v>
      </c>
      <c r="H9" s="23">
        <f>'3. melléklet'!E63+'4. melléklet'!E33</f>
        <v>10321712</v>
      </c>
      <c r="I9" s="23">
        <f>'3. melléklet'!F63+'4. melléklet'!E33</f>
        <v>10341212</v>
      </c>
      <c r="J9" s="23">
        <f>'3. melléklet'!G63+'4. melléklet'!F33</f>
        <v>10840538</v>
      </c>
      <c r="K9" s="23">
        <f>'3. melléklet'!H63+'4. melléklet'!G33</f>
        <v>10920419</v>
      </c>
    </row>
    <row r="10" spans="1:12" s="9" customFormat="1" ht="15" customHeight="1" x14ac:dyDescent="0.25">
      <c r="A10" s="68">
        <v>4</v>
      </c>
      <c r="B10" s="47" t="s">
        <v>185</v>
      </c>
      <c r="C10" s="23">
        <f>'3. melléklet'!E19</f>
        <v>61000000</v>
      </c>
      <c r="D10" s="23">
        <f>'3. melléklet'!F19</f>
        <v>61000000</v>
      </c>
      <c r="E10" s="23">
        <f>'3. melléklet'!G19</f>
        <v>61000000</v>
      </c>
      <c r="F10" s="23">
        <f>'3. melléklet'!H19</f>
        <v>61000000</v>
      </c>
      <c r="G10" s="47" t="s">
        <v>55</v>
      </c>
      <c r="H10" s="23">
        <f>'3. melléklet'!E64+'4. melléklet'!E34</f>
        <v>143094615</v>
      </c>
      <c r="I10" s="23">
        <f>'3. melléklet'!F64+'4. melléklet'!E34</f>
        <v>147164615</v>
      </c>
      <c r="J10" s="23">
        <f>'3. melléklet'!G64+'4. melléklet'!F34</f>
        <v>168069690</v>
      </c>
      <c r="K10" s="23">
        <f>'3. melléklet'!H64+'4. melléklet'!G34</f>
        <v>182490276</v>
      </c>
    </row>
    <row r="11" spans="1:12" s="9" customFormat="1" ht="15" customHeight="1" x14ac:dyDescent="0.25">
      <c r="A11" s="67">
        <v>5</v>
      </c>
      <c r="B11" s="47" t="s">
        <v>186</v>
      </c>
      <c r="C11" s="23">
        <f>'3. melléklet'!E20</f>
        <v>34500000</v>
      </c>
      <c r="D11" s="23">
        <f>'3. melléklet'!F20</f>
        <v>34500000</v>
      </c>
      <c r="E11" s="23">
        <f>'3. melléklet'!G20</f>
        <v>50500000</v>
      </c>
      <c r="F11" s="23">
        <f>'3. melléklet'!H20</f>
        <v>50500000</v>
      </c>
      <c r="G11" s="47" t="s">
        <v>142</v>
      </c>
      <c r="H11" s="23">
        <f>'3. melléklet'!E74</f>
        <v>3000000</v>
      </c>
      <c r="I11" s="23">
        <f>'3. melléklet'!F74</f>
        <v>3000000</v>
      </c>
      <c r="J11" s="23">
        <f>'3. melléklet'!G74</f>
        <v>3000000</v>
      </c>
      <c r="K11" s="23">
        <f>'3. melléklet'!H74</f>
        <v>3000000</v>
      </c>
    </row>
    <row r="12" spans="1:12" s="9" customFormat="1" ht="15" customHeight="1" x14ac:dyDescent="0.25">
      <c r="A12" s="68">
        <v>6</v>
      </c>
      <c r="B12" s="47" t="s">
        <v>192</v>
      </c>
      <c r="C12" s="23">
        <f>'3. melléklet'!E23</f>
        <v>500000</v>
      </c>
      <c r="D12" s="23">
        <f>'3. melléklet'!F23</f>
        <v>500000</v>
      </c>
      <c r="E12" s="23">
        <f>'3. melléklet'!G23</f>
        <v>1500000</v>
      </c>
      <c r="F12" s="23">
        <f>'3. melléklet'!H23</f>
        <v>1500000</v>
      </c>
      <c r="G12" s="47" t="s">
        <v>261</v>
      </c>
      <c r="H12" s="23">
        <f>'3. melléklet'!E76</f>
        <v>2787780</v>
      </c>
      <c r="I12" s="23">
        <f>'3. melléklet'!F76</f>
        <v>2787780</v>
      </c>
      <c r="J12" s="23">
        <f>'3. melléklet'!G76</f>
        <v>2252780</v>
      </c>
      <c r="K12" s="23">
        <f>'3. melléklet'!H76</f>
        <v>2251250</v>
      </c>
    </row>
    <row r="13" spans="1:12" s="9" customFormat="1" ht="24" x14ac:dyDescent="0.25">
      <c r="A13" s="67">
        <v>7</v>
      </c>
      <c r="B13" s="47" t="s">
        <v>3</v>
      </c>
      <c r="C13" s="23">
        <f>'3. melléklet'!E24+'4. melléklet'!E14</f>
        <v>96236544</v>
      </c>
      <c r="D13" s="23">
        <f>'3. melléklet'!F24+'4. melléklet'!E14</f>
        <v>96236544</v>
      </c>
      <c r="E13" s="23">
        <f>'3. melléklet'!G24+'4. melléklet'!F14</f>
        <v>116625839</v>
      </c>
      <c r="F13" s="23">
        <f>'3. melléklet'!H24+'4. melléklet'!G9</f>
        <v>116642305</v>
      </c>
      <c r="G13" s="65" t="s">
        <v>299</v>
      </c>
      <c r="H13" s="23">
        <f>'3. melléklet'!E77</f>
        <v>26304775</v>
      </c>
      <c r="I13" s="23">
        <f>'3. melléklet'!F77</f>
        <v>26304775</v>
      </c>
      <c r="J13" s="23">
        <f>'3. melléklet'!G77</f>
        <v>28304775</v>
      </c>
      <c r="K13" s="23">
        <f>'3. melléklet'!H77</f>
        <v>27825565</v>
      </c>
    </row>
    <row r="14" spans="1:12" s="9" customFormat="1" ht="24" x14ac:dyDescent="0.25">
      <c r="A14" s="68">
        <v>8</v>
      </c>
      <c r="B14" s="65" t="s">
        <v>208</v>
      </c>
      <c r="C14" s="52">
        <f>'3. melléklet'!E34</f>
        <v>1166025</v>
      </c>
      <c r="D14" s="52">
        <f>'3. melléklet'!F34</f>
        <v>2859505</v>
      </c>
      <c r="E14" s="52">
        <f>'3. melléklet'!G34</f>
        <v>2859505</v>
      </c>
      <c r="F14" s="52">
        <f>'3. melléklet'!H34</f>
        <v>2520809</v>
      </c>
      <c r="G14" s="65" t="s">
        <v>300</v>
      </c>
      <c r="H14" s="23">
        <f>'3. melléklet'!E78</f>
        <v>5900000</v>
      </c>
      <c r="I14" s="23">
        <f>'3. melléklet'!F78</f>
        <v>15776800</v>
      </c>
      <c r="J14" s="23">
        <f>'3. melléklet'!G78</f>
        <v>15776800</v>
      </c>
      <c r="K14" s="23">
        <f>'3. melléklet'!H78</f>
        <v>20317800</v>
      </c>
    </row>
    <row r="15" spans="1:12" s="9" customFormat="1" ht="15" customHeight="1" x14ac:dyDescent="0.25">
      <c r="A15" s="67">
        <v>9</v>
      </c>
      <c r="B15" s="47"/>
      <c r="C15" s="52"/>
      <c r="D15" s="52"/>
      <c r="E15" s="52"/>
      <c r="F15" s="52"/>
      <c r="G15" s="47" t="s">
        <v>13</v>
      </c>
      <c r="H15" s="23">
        <f>'3. melléklet'!E79</f>
        <v>121539672</v>
      </c>
      <c r="I15" s="23">
        <f>'3. melléklet'!F79</f>
        <v>220510077</v>
      </c>
      <c r="J15" s="23">
        <f>'3. melléklet'!G79</f>
        <v>278148031</v>
      </c>
      <c r="K15" s="23">
        <f>'3. melléklet'!H79</f>
        <v>281971778</v>
      </c>
    </row>
    <row r="16" spans="1:12" s="9" customFormat="1" ht="15" customHeight="1" x14ac:dyDescent="0.25">
      <c r="A16" s="68">
        <v>10</v>
      </c>
      <c r="B16" s="47" t="s">
        <v>22</v>
      </c>
      <c r="C16" s="23">
        <f>SUM(C8:C15)</f>
        <v>272504502</v>
      </c>
      <c r="D16" s="23">
        <f>SUM(D8:D15)</f>
        <v>282700802</v>
      </c>
      <c r="E16" s="23">
        <f>SUM(E8:E15)</f>
        <v>319983160</v>
      </c>
      <c r="F16" s="23">
        <f>SUM(F8:F15)</f>
        <v>329902316</v>
      </c>
      <c r="G16" s="47"/>
      <c r="H16" s="23"/>
      <c r="I16" s="23"/>
      <c r="J16" s="23"/>
      <c r="K16" s="23"/>
    </row>
    <row r="17" spans="1:11" s="9" customFormat="1" ht="15" customHeight="1" x14ac:dyDescent="0.25">
      <c r="A17" s="67">
        <v>11</v>
      </c>
      <c r="B17" s="47" t="s">
        <v>9</v>
      </c>
      <c r="C17" s="23">
        <f>H18-C16</f>
        <v>117504318</v>
      </c>
      <c r="D17" s="23">
        <v>117504318</v>
      </c>
      <c r="E17" s="23">
        <v>117504318</v>
      </c>
      <c r="F17" s="23">
        <v>117504318</v>
      </c>
      <c r="G17" s="47"/>
      <c r="H17" s="47"/>
      <c r="I17" s="47"/>
      <c r="J17" s="47"/>
      <c r="K17" s="47"/>
    </row>
    <row r="18" spans="1:11" s="9" customFormat="1" ht="15" customHeight="1" x14ac:dyDescent="0.25">
      <c r="A18" s="68">
        <v>12</v>
      </c>
      <c r="B18" s="46" t="s">
        <v>24</v>
      </c>
      <c r="C18" s="25">
        <f>SUM(C16:C17)</f>
        <v>390008820</v>
      </c>
      <c r="D18" s="25">
        <f t="shared" ref="D18:E18" si="0">SUM(D16:D17)</f>
        <v>400205120</v>
      </c>
      <c r="E18" s="25">
        <f t="shared" si="0"/>
        <v>437487478</v>
      </c>
      <c r="F18" s="25">
        <f t="shared" ref="F18" si="1">SUM(F16:F17)</f>
        <v>447406634</v>
      </c>
      <c r="G18" s="46" t="s">
        <v>23</v>
      </c>
      <c r="H18" s="25">
        <f>SUM(H8:H17)</f>
        <v>390008820</v>
      </c>
      <c r="I18" s="25">
        <f>SUM(I8:I17)</f>
        <v>503245525</v>
      </c>
      <c r="J18" s="25">
        <f>SUM(J8:J17)</f>
        <v>592019021</v>
      </c>
      <c r="K18" s="25">
        <f>SUM(K8:K17)</f>
        <v>612534120</v>
      </c>
    </row>
    <row r="19" spans="1:11" s="9" customFormat="1" ht="24" x14ac:dyDescent="0.25">
      <c r="A19" s="67">
        <v>13</v>
      </c>
      <c r="B19" s="65" t="s">
        <v>290</v>
      </c>
      <c r="C19" s="23">
        <f>'3. melléklet'!E37</f>
        <v>0</v>
      </c>
      <c r="D19" s="23">
        <f>'3. melléklet'!F37</f>
        <v>14667205</v>
      </c>
      <c r="E19" s="23">
        <f>'3. melléklet'!G37</f>
        <v>14667205</v>
      </c>
      <c r="F19" s="23">
        <f>'3. melléklet'!H37</f>
        <v>14667205</v>
      </c>
      <c r="G19" s="47" t="s">
        <v>97</v>
      </c>
      <c r="H19" s="23">
        <f>'3. melléklet'!E81</f>
        <v>208549108</v>
      </c>
      <c r="I19" s="23">
        <f>'3. melléklet'!F81</f>
        <v>214257508</v>
      </c>
      <c r="J19" s="23">
        <f>'3. melléklet'!G81</f>
        <v>228922307</v>
      </c>
      <c r="K19" s="23">
        <f>'3. melléklet'!H81</f>
        <v>228922307</v>
      </c>
    </row>
    <row r="20" spans="1:11" s="9" customFormat="1" ht="24" x14ac:dyDescent="0.25">
      <c r="A20" s="68">
        <v>14</v>
      </c>
      <c r="B20" s="65" t="s">
        <v>301</v>
      </c>
      <c r="C20" s="23">
        <f>'3. melléklet'!E38</f>
        <v>149833600</v>
      </c>
      <c r="D20" s="23">
        <f>'3. melléklet'!F38</f>
        <v>155833600</v>
      </c>
      <c r="E20" s="23">
        <f>'3. melléklet'!G38</f>
        <v>158335180</v>
      </c>
      <c r="F20" s="23">
        <f>'3. melléklet'!H38</f>
        <v>166723450</v>
      </c>
      <c r="G20" s="47" t="s">
        <v>164</v>
      </c>
      <c r="H20" s="23">
        <f>'3. melléklet'!E87</f>
        <v>72635300</v>
      </c>
      <c r="I20" s="23">
        <f>'3. melléklet'!F87</f>
        <v>72635300</v>
      </c>
      <c r="J20" s="23">
        <f>'3. melléklet'!G87</f>
        <v>96280900</v>
      </c>
      <c r="K20" s="23">
        <f>'3. melléklet'!H87</f>
        <v>96280900</v>
      </c>
    </row>
    <row r="21" spans="1:11" s="9" customFormat="1" ht="15" customHeight="1" x14ac:dyDescent="0.25">
      <c r="A21" s="67">
        <v>15</v>
      </c>
      <c r="B21" s="47" t="s">
        <v>257</v>
      </c>
      <c r="C21" s="23">
        <f>'3. melléklet'!E39</f>
        <v>0</v>
      </c>
      <c r="D21" s="23">
        <f>'3. melléklet'!F39</f>
        <v>82373200</v>
      </c>
      <c r="E21" s="23">
        <f>'3. melléklet'!G39</f>
        <v>169673157</v>
      </c>
      <c r="F21" s="23">
        <f>'3. melléklet'!H39</f>
        <v>169673157</v>
      </c>
      <c r="G21" s="47" t="s">
        <v>61</v>
      </c>
      <c r="H21" s="23">
        <f>'3. melléklet'!E90</f>
        <v>0</v>
      </c>
      <c r="I21" s="23">
        <f>'3. melléklet'!F90</f>
        <v>0</v>
      </c>
      <c r="J21" s="23">
        <f>'3. melléklet'!G90</f>
        <v>0</v>
      </c>
      <c r="K21" s="23">
        <f>'3. melléklet'!H90</f>
        <v>0</v>
      </c>
    </row>
    <row r="22" spans="1:11" s="9" customFormat="1" ht="15" customHeight="1" x14ac:dyDescent="0.25">
      <c r="A22" s="68">
        <v>16</v>
      </c>
      <c r="B22" s="47" t="s">
        <v>212</v>
      </c>
      <c r="C22" s="23">
        <f>'3. melléklet'!E42</f>
        <v>131700</v>
      </c>
      <c r="D22" s="23">
        <f>'3. melléklet'!F42</f>
        <v>5840100</v>
      </c>
      <c r="E22" s="23">
        <f>'3. melléklet'!G42</f>
        <v>5840100</v>
      </c>
      <c r="F22" s="23">
        <f>'3. melléklet'!H42</f>
        <v>5840100</v>
      </c>
      <c r="G22" s="47"/>
      <c r="H22" s="23"/>
      <c r="I22" s="23"/>
      <c r="J22" s="23"/>
      <c r="K22" s="23"/>
    </row>
    <row r="23" spans="1:11" s="9" customFormat="1" ht="15" customHeight="1" x14ac:dyDescent="0.25">
      <c r="A23" s="67">
        <v>17</v>
      </c>
      <c r="B23" s="47" t="s">
        <v>25</v>
      </c>
      <c r="C23" s="23">
        <f>SUM(C19:C22)</f>
        <v>149965300</v>
      </c>
      <c r="D23" s="23">
        <f t="shared" ref="D23:E23" si="2">SUM(D19:D22)</f>
        <v>258714105</v>
      </c>
      <c r="E23" s="23">
        <f t="shared" si="2"/>
        <v>348515642</v>
      </c>
      <c r="F23" s="23">
        <f t="shared" ref="F23" si="3">SUM(F19:F22)</f>
        <v>356903912</v>
      </c>
      <c r="G23" s="47"/>
      <c r="H23" s="47"/>
      <c r="I23" s="47"/>
      <c r="J23" s="47"/>
      <c r="K23" s="47"/>
    </row>
    <row r="24" spans="1:11" s="9" customFormat="1" ht="15" customHeight="1" x14ac:dyDescent="0.25">
      <c r="A24" s="68">
        <v>18</v>
      </c>
      <c r="B24" s="47" t="s">
        <v>9</v>
      </c>
      <c r="C24" s="23">
        <v>131219108</v>
      </c>
      <c r="D24" s="23">
        <v>131219108</v>
      </c>
      <c r="E24" s="23">
        <v>131219108</v>
      </c>
      <c r="F24" s="23">
        <v>131219108</v>
      </c>
      <c r="G24" s="47"/>
      <c r="H24" s="47"/>
      <c r="I24" s="47"/>
      <c r="J24" s="47"/>
      <c r="K24" s="47"/>
    </row>
    <row r="25" spans="1:11" s="9" customFormat="1" ht="15" customHeight="1" x14ac:dyDescent="0.25">
      <c r="A25" s="67">
        <v>19</v>
      </c>
      <c r="B25" s="46" t="s">
        <v>26</v>
      </c>
      <c r="C25" s="25">
        <f>SUM(C23:C24)</f>
        <v>281184408</v>
      </c>
      <c r="D25" s="25">
        <f>SUM(D23:D24)</f>
        <v>389933213</v>
      </c>
      <c r="E25" s="25">
        <f>SUM(E23:E24)</f>
        <v>479734750</v>
      </c>
      <c r="F25" s="25">
        <f>SUM(F23:F24)</f>
        <v>488123020</v>
      </c>
      <c r="G25" s="46" t="s">
        <v>27</v>
      </c>
      <c r="H25" s="25">
        <f>SUM(H19:H23)</f>
        <v>281184408</v>
      </c>
      <c r="I25" s="25">
        <f>SUM(I19:I23)</f>
        <v>286892808</v>
      </c>
      <c r="J25" s="25">
        <f>SUM(J19:J23)</f>
        <v>325203207</v>
      </c>
      <c r="K25" s="25">
        <f>SUM(K19:K23)</f>
        <v>325203207</v>
      </c>
    </row>
    <row r="26" spans="1:11" s="9" customFormat="1" ht="15" customHeight="1" x14ac:dyDescent="0.25">
      <c r="A26" s="68">
        <v>20</v>
      </c>
      <c r="B26" s="47" t="s">
        <v>283</v>
      </c>
      <c r="C26" s="52">
        <f>'3. melléklet'!E47</f>
        <v>0</v>
      </c>
      <c r="D26" s="52">
        <f>'3. melléklet'!F47</f>
        <v>0</v>
      </c>
      <c r="E26" s="52">
        <f>'3. melléklet'!G47</f>
        <v>0</v>
      </c>
      <c r="F26" s="52">
        <f>'3. melléklet'!H47</f>
        <v>3625646</v>
      </c>
      <c r="G26" s="47" t="s">
        <v>15</v>
      </c>
      <c r="H26" s="52">
        <f>'3. melléklet'!E94</f>
        <v>1902709</v>
      </c>
      <c r="I26" s="52">
        <f>'3. melléklet'!F94</f>
        <v>1902709</v>
      </c>
      <c r="J26" s="52">
        <f>'3. melléklet'!G94</f>
        <v>1902709</v>
      </c>
      <c r="K26" s="52">
        <f>'3. melléklet'!H94</f>
        <v>3320682</v>
      </c>
    </row>
    <row r="27" spans="1:11" s="9" customFormat="1" ht="15" customHeight="1" x14ac:dyDescent="0.25">
      <c r="A27" s="67">
        <v>21</v>
      </c>
      <c r="B27" s="47" t="s">
        <v>9</v>
      </c>
      <c r="C27" s="52">
        <v>1902709</v>
      </c>
      <c r="D27" s="52">
        <v>1902709</v>
      </c>
      <c r="E27" s="52">
        <v>1902709</v>
      </c>
      <c r="F27" s="52">
        <v>1902709</v>
      </c>
      <c r="G27" s="47"/>
      <c r="H27" s="47"/>
      <c r="I27" s="23"/>
      <c r="J27" s="23"/>
      <c r="K27" s="23"/>
    </row>
    <row r="28" spans="1:11" s="9" customFormat="1" ht="15" customHeight="1" x14ac:dyDescent="0.25">
      <c r="A28" s="68">
        <v>22</v>
      </c>
      <c r="B28" s="46" t="s">
        <v>284</v>
      </c>
      <c r="C28" s="25">
        <f>SUM(C26:C27)</f>
        <v>1902709</v>
      </c>
      <c r="D28" s="25">
        <f t="shared" ref="D28:E28" si="4">SUM(D26:D27)</f>
        <v>1902709</v>
      </c>
      <c r="E28" s="25">
        <f t="shared" si="4"/>
        <v>1902709</v>
      </c>
      <c r="F28" s="25">
        <f t="shared" ref="F28" si="5">SUM(F26:F27)</f>
        <v>5528355</v>
      </c>
      <c r="G28" s="46" t="s">
        <v>285</v>
      </c>
      <c r="H28" s="25">
        <f>SUM(H26:H27)</f>
        <v>1902709</v>
      </c>
      <c r="I28" s="25">
        <f>SUM(I26:I27)</f>
        <v>1902709</v>
      </c>
      <c r="J28" s="25">
        <f>SUM(J26:J27)</f>
        <v>1902709</v>
      </c>
      <c r="K28" s="25">
        <f>SUM(K26:K27)</f>
        <v>3320682</v>
      </c>
    </row>
    <row r="29" spans="1:11" ht="15" customHeight="1" x14ac:dyDescent="0.25">
      <c r="A29" s="139">
        <v>23</v>
      </c>
      <c r="B29" s="79" t="s">
        <v>45</v>
      </c>
      <c r="C29" s="76">
        <f>C18+C25+C28</f>
        <v>673095937</v>
      </c>
      <c r="D29" s="76">
        <f>D18+D25+D28</f>
        <v>792041042</v>
      </c>
      <c r="E29" s="76">
        <f>E18+E25+E28</f>
        <v>919124937</v>
      </c>
      <c r="F29" s="76">
        <f>F18+F25+F28</f>
        <v>941058009</v>
      </c>
      <c r="G29" s="79" t="s">
        <v>45</v>
      </c>
      <c r="H29" s="78">
        <f>H18+H25+H28</f>
        <v>673095937</v>
      </c>
      <c r="I29" s="78">
        <f>I18+I25+I28</f>
        <v>792041042</v>
      </c>
      <c r="J29" s="78">
        <f>J18+J25+J28</f>
        <v>919124937</v>
      </c>
      <c r="K29" s="78">
        <f>K18+K25+K28</f>
        <v>941058009</v>
      </c>
    </row>
    <row r="30" spans="1:11" x14ac:dyDescent="0.25">
      <c r="G30"/>
      <c r="H30"/>
      <c r="I30"/>
    </row>
    <row r="31" spans="1:11" x14ac:dyDescent="0.25">
      <c r="G31"/>
      <c r="H31"/>
      <c r="I31"/>
    </row>
    <row r="32" spans="1:11" x14ac:dyDescent="0.25">
      <c r="G32"/>
      <c r="H32"/>
      <c r="I32"/>
    </row>
    <row r="33" spans="7:9" x14ac:dyDescent="0.25">
      <c r="G33"/>
      <c r="H33"/>
      <c r="I33"/>
    </row>
    <row r="34" spans="7:9" x14ac:dyDescent="0.25">
      <c r="G34"/>
      <c r="H34"/>
      <c r="I34"/>
    </row>
    <row r="35" spans="7:9" x14ac:dyDescent="0.25">
      <c r="G35"/>
      <c r="H35"/>
      <c r="I35"/>
    </row>
    <row r="36" spans="7:9" x14ac:dyDescent="0.25">
      <c r="G36"/>
      <c r="H36"/>
      <c r="I36"/>
    </row>
    <row r="37" spans="7:9" x14ac:dyDescent="0.25">
      <c r="G37"/>
      <c r="H37"/>
      <c r="I37"/>
    </row>
  </sheetData>
  <sheetProtection selectLockedCells="1" selectUnlockedCells="1"/>
  <mergeCells count="1">
    <mergeCell ref="A4:K4"/>
  </mergeCells>
  <phoneticPr fontId="15" type="noConversion"/>
  <pageMargins left="0.25" right="0.25" top="0.75" bottom="0.75" header="0.3" footer="0.3"/>
  <pageSetup paperSize="9" scale="96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zoomScaleNormal="100" workbookViewId="0"/>
  </sheetViews>
  <sheetFormatPr defaultRowHeight="15" customHeight="1" x14ac:dyDescent="0.25"/>
  <cols>
    <col min="1" max="1" width="5.33203125" style="1" customWidth="1"/>
    <col min="2" max="2" width="5.6640625" style="1" customWidth="1"/>
    <col min="3" max="3" width="36.33203125" style="1" customWidth="1"/>
    <col min="4" max="4" width="5.6640625" style="1" customWidth="1"/>
    <col min="5" max="8" width="10.77734375" style="1" customWidth="1"/>
    <col min="9" max="9" width="8.6640625" customWidth="1"/>
    <col min="10" max="10" width="9.5546875" style="60" bestFit="1" customWidth="1"/>
    <col min="11" max="11" width="11.109375" bestFit="1" customWidth="1"/>
  </cols>
  <sheetData>
    <row r="1" spans="1:11" ht="15" customHeight="1" x14ac:dyDescent="0.25">
      <c r="I1" s="2" t="s">
        <v>398</v>
      </c>
      <c r="J1"/>
      <c r="K1" s="60"/>
    </row>
    <row r="2" spans="1:11" ht="15" customHeight="1" x14ac:dyDescent="0.25">
      <c r="I2" s="2" t="str">
        <f>'1. melléklet'!H2</f>
        <v>az  …./2023. (IV.) önkormányzati rendelethez</v>
      </c>
      <c r="J2"/>
      <c r="K2" s="60"/>
    </row>
    <row r="3" spans="1:11" ht="6.75" customHeight="1" x14ac:dyDescent="0.25">
      <c r="I3" s="2"/>
    </row>
    <row r="4" spans="1:11" ht="15" customHeight="1" x14ac:dyDescent="0.25">
      <c r="A4" s="173" t="s">
        <v>432</v>
      </c>
      <c r="B4" s="173"/>
      <c r="C4" s="173"/>
      <c r="D4" s="173"/>
      <c r="E4" s="173"/>
      <c r="F4" s="173"/>
      <c r="G4" s="173"/>
      <c r="H4" s="173"/>
      <c r="I4" s="173"/>
      <c r="J4" s="12"/>
    </row>
    <row r="5" spans="1:11" ht="12.75" customHeight="1" x14ac:dyDescent="0.25">
      <c r="A5" s="11"/>
      <c r="B5" s="11"/>
      <c r="C5" s="14"/>
      <c r="D5" s="14"/>
      <c r="E5" s="10"/>
      <c r="F5" s="10"/>
      <c r="G5" s="10"/>
      <c r="H5" s="10"/>
      <c r="I5" s="4"/>
    </row>
    <row r="6" spans="1:11" ht="15" customHeight="1" x14ac:dyDescent="0.25">
      <c r="A6" s="67"/>
      <c r="B6" s="68" t="s">
        <v>33</v>
      </c>
      <c r="C6" s="68" t="s">
        <v>349</v>
      </c>
      <c r="D6" s="68" t="s">
        <v>35</v>
      </c>
      <c r="E6" s="68" t="s">
        <v>36</v>
      </c>
      <c r="F6" s="68" t="s">
        <v>37</v>
      </c>
      <c r="G6" s="68" t="s">
        <v>38</v>
      </c>
      <c r="H6" s="68" t="s">
        <v>39</v>
      </c>
      <c r="I6" s="163" t="s">
        <v>40</v>
      </c>
    </row>
    <row r="7" spans="1:11" ht="34.200000000000003" x14ac:dyDescent="0.25">
      <c r="A7" s="68">
        <v>1</v>
      </c>
      <c r="B7" s="67" t="s">
        <v>0</v>
      </c>
      <c r="C7" s="68" t="s">
        <v>1</v>
      </c>
      <c r="D7" s="67" t="s">
        <v>112</v>
      </c>
      <c r="E7" s="67" t="s">
        <v>338</v>
      </c>
      <c r="F7" s="67" t="s">
        <v>523</v>
      </c>
      <c r="G7" s="67" t="s">
        <v>531</v>
      </c>
      <c r="H7" s="67" t="s">
        <v>538</v>
      </c>
      <c r="I7" s="69" t="s">
        <v>514</v>
      </c>
    </row>
    <row r="8" spans="1:11" ht="15" customHeight="1" x14ac:dyDescent="0.25">
      <c r="A8" s="68">
        <v>2</v>
      </c>
      <c r="B8" s="179" t="s">
        <v>2</v>
      </c>
      <c r="C8" s="179"/>
      <c r="D8" s="179"/>
      <c r="E8" s="179"/>
      <c r="F8" s="179"/>
      <c r="G8" s="179"/>
      <c r="H8" s="179"/>
      <c r="I8" s="179"/>
      <c r="J8"/>
    </row>
    <row r="9" spans="1:11" ht="15" customHeight="1" x14ac:dyDescent="0.25">
      <c r="A9" s="68">
        <v>3</v>
      </c>
      <c r="B9" s="80" t="s">
        <v>174</v>
      </c>
      <c r="C9" s="70" t="s">
        <v>175</v>
      </c>
      <c r="D9" s="70" t="s">
        <v>176</v>
      </c>
      <c r="E9" s="66">
        <f t="shared" ref="E9" si="0">E10+E17</f>
        <v>79101933</v>
      </c>
      <c r="F9" s="66">
        <f t="shared" ref="F9:G9" si="1">F10+F17</f>
        <v>87604753</v>
      </c>
      <c r="G9" s="66">
        <f t="shared" si="1"/>
        <v>87497816</v>
      </c>
      <c r="H9" s="66">
        <f t="shared" ref="H9" si="2">H10+H17</f>
        <v>97739202</v>
      </c>
      <c r="I9" s="71">
        <f>H9/E9</f>
        <v>1.2356107909524789</v>
      </c>
      <c r="K9" s="26"/>
    </row>
    <row r="10" spans="1:11" ht="15" customHeight="1" x14ac:dyDescent="0.25">
      <c r="A10" s="68">
        <v>4</v>
      </c>
      <c r="B10" s="83" t="s">
        <v>50</v>
      </c>
      <c r="C10" s="47" t="s">
        <v>177</v>
      </c>
      <c r="D10" s="47" t="s">
        <v>178</v>
      </c>
      <c r="E10" s="23">
        <f t="shared" ref="E10" si="3">SUM(E11:E16)</f>
        <v>54945543</v>
      </c>
      <c r="F10" s="23">
        <f t="shared" ref="F10:G10" si="4">SUM(F11:F16)</f>
        <v>64822343</v>
      </c>
      <c r="G10" s="23">
        <f t="shared" si="4"/>
        <v>66976946</v>
      </c>
      <c r="H10" s="23">
        <f t="shared" ref="H10" si="5">SUM(H11:H16)</f>
        <v>76676974</v>
      </c>
      <c r="I10" s="72">
        <f t="shared" ref="I10:I15" si="6">H10/E10</f>
        <v>1.3955085310559221</v>
      </c>
      <c r="K10" s="26"/>
    </row>
    <row r="11" spans="1:11" ht="24" x14ac:dyDescent="0.25">
      <c r="A11" s="68">
        <v>5</v>
      </c>
      <c r="B11" s="92" t="s">
        <v>352</v>
      </c>
      <c r="C11" s="81" t="s">
        <v>386</v>
      </c>
      <c r="D11" s="101" t="s">
        <v>390</v>
      </c>
      <c r="E11" s="24">
        <v>25686930</v>
      </c>
      <c r="F11" s="24">
        <v>25686930</v>
      </c>
      <c r="G11" s="24">
        <v>25686930</v>
      </c>
      <c r="H11" s="24">
        <v>25686930</v>
      </c>
      <c r="I11" s="74">
        <f t="shared" si="6"/>
        <v>1</v>
      </c>
      <c r="K11" s="26"/>
    </row>
    <row r="12" spans="1:11" ht="24" x14ac:dyDescent="0.25">
      <c r="A12" s="68">
        <v>6</v>
      </c>
      <c r="B12" s="92" t="s">
        <v>353</v>
      </c>
      <c r="C12" s="81" t="s">
        <v>387</v>
      </c>
      <c r="D12" s="101" t="s">
        <v>391</v>
      </c>
      <c r="E12" s="24">
        <v>17867780</v>
      </c>
      <c r="F12" s="24">
        <v>17867780</v>
      </c>
      <c r="G12" s="24">
        <v>15969330</v>
      </c>
      <c r="H12" s="24">
        <v>15807910</v>
      </c>
      <c r="I12" s="74">
        <f t="shared" si="6"/>
        <v>0.88471595240147349</v>
      </c>
      <c r="K12" s="26"/>
    </row>
    <row r="13" spans="1:11" ht="24" customHeight="1" x14ac:dyDescent="0.25">
      <c r="A13" s="68">
        <v>7</v>
      </c>
      <c r="B13" s="92" t="s">
        <v>354</v>
      </c>
      <c r="C13" s="81" t="s">
        <v>388</v>
      </c>
      <c r="D13" s="101" t="s">
        <v>392</v>
      </c>
      <c r="E13" s="24">
        <v>5205180</v>
      </c>
      <c r="F13" s="24">
        <v>5205180</v>
      </c>
      <c r="G13" s="24">
        <v>5107500</v>
      </c>
      <c r="H13" s="24">
        <v>4989156</v>
      </c>
      <c r="I13" s="74">
        <f t="shared" si="6"/>
        <v>0.9584982651896764</v>
      </c>
      <c r="K13" s="26"/>
    </row>
    <row r="14" spans="1:11" ht="24" x14ac:dyDescent="0.25">
      <c r="A14" s="68">
        <v>8</v>
      </c>
      <c r="B14" s="92" t="s">
        <v>355</v>
      </c>
      <c r="C14" s="81" t="s">
        <v>389</v>
      </c>
      <c r="D14" s="101" t="s">
        <v>393</v>
      </c>
      <c r="E14" s="24">
        <v>2270000</v>
      </c>
      <c r="F14" s="24">
        <v>2270000</v>
      </c>
      <c r="G14" s="24">
        <v>2270000</v>
      </c>
      <c r="H14" s="24">
        <v>2270000</v>
      </c>
      <c r="I14" s="74">
        <f t="shared" si="6"/>
        <v>1</v>
      </c>
      <c r="K14" s="26"/>
    </row>
    <row r="15" spans="1:11" ht="24" x14ac:dyDescent="0.25">
      <c r="A15" s="68">
        <v>9</v>
      </c>
      <c r="B15" s="92" t="s">
        <v>356</v>
      </c>
      <c r="C15" s="81" t="s">
        <v>342</v>
      </c>
      <c r="D15" s="101" t="s">
        <v>394</v>
      </c>
      <c r="E15" s="24">
        <v>3915653</v>
      </c>
      <c r="F15" s="24">
        <v>13792453</v>
      </c>
      <c r="G15" s="24">
        <v>17943186</v>
      </c>
      <c r="H15" s="24">
        <v>21402403</v>
      </c>
      <c r="I15" s="74">
        <f t="shared" si="6"/>
        <v>5.4658579296990819</v>
      </c>
      <c r="K15" s="26"/>
    </row>
    <row r="16" spans="1:11" ht="15" customHeight="1" x14ac:dyDescent="0.25">
      <c r="A16" s="68">
        <v>10</v>
      </c>
      <c r="B16" s="92" t="s">
        <v>357</v>
      </c>
      <c r="C16" s="81" t="s">
        <v>371</v>
      </c>
      <c r="D16" s="100" t="s">
        <v>395</v>
      </c>
      <c r="E16" s="24">
        <v>0</v>
      </c>
      <c r="F16" s="24">
        <v>0</v>
      </c>
      <c r="G16" s="24">
        <v>0</v>
      </c>
      <c r="H16" s="24">
        <v>6520575</v>
      </c>
      <c r="I16" s="138"/>
      <c r="K16" s="26"/>
    </row>
    <row r="17" spans="1:11" s="45" customFormat="1" ht="15" customHeight="1" x14ac:dyDescent="0.25">
      <c r="A17" s="68">
        <v>11</v>
      </c>
      <c r="B17" s="83" t="s">
        <v>51</v>
      </c>
      <c r="C17" s="47" t="s">
        <v>180</v>
      </c>
      <c r="D17" s="47" t="s">
        <v>179</v>
      </c>
      <c r="E17" s="23">
        <v>24156390</v>
      </c>
      <c r="F17" s="23">
        <v>22782410</v>
      </c>
      <c r="G17" s="23">
        <v>20520870</v>
      </c>
      <c r="H17" s="23">
        <v>21062228</v>
      </c>
      <c r="I17" s="72">
        <f t="shared" ref="I17:I30" si="7">H17/E17</f>
        <v>0.8719112417045759</v>
      </c>
      <c r="J17" s="60"/>
    </row>
    <row r="18" spans="1:11" ht="15" customHeight="1" x14ac:dyDescent="0.25">
      <c r="A18" s="68">
        <v>12</v>
      </c>
      <c r="B18" s="80" t="s">
        <v>5</v>
      </c>
      <c r="C18" s="70" t="s">
        <v>6</v>
      </c>
      <c r="D18" s="70" t="s">
        <v>187</v>
      </c>
      <c r="E18" s="66">
        <f>E19+E20+E23</f>
        <v>96000000</v>
      </c>
      <c r="F18" s="66">
        <f>F19+F20+F23</f>
        <v>96000000</v>
      </c>
      <c r="G18" s="66">
        <f>G19+G20+G23</f>
        <v>113000000</v>
      </c>
      <c r="H18" s="66">
        <f>H19+H20+H23</f>
        <v>113000000</v>
      </c>
      <c r="I18" s="71">
        <f t="shared" si="7"/>
        <v>1.1770833333333333</v>
      </c>
      <c r="K18" s="26"/>
    </row>
    <row r="19" spans="1:11" ht="15" customHeight="1" x14ac:dyDescent="0.25">
      <c r="A19" s="68">
        <v>13</v>
      </c>
      <c r="B19" s="83" t="s">
        <v>7</v>
      </c>
      <c r="C19" s="47" t="s">
        <v>185</v>
      </c>
      <c r="D19" s="47" t="s">
        <v>188</v>
      </c>
      <c r="E19" s="23">
        <v>61000000</v>
      </c>
      <c r="F19" s="23">
        <v>61000000</v>
      </c>
      <c r="G19" s="23">
        <v>61000000</v>
      </c>
      <c r="H19" s="23">
        <v>61000000</v>
      </c>
      <c r="I19" s="72">
        <f t="shared" si="7"/>
        <v>1</v>
      </c>
    </row>
    <row r="20" spans="1:11" ht="15" customHeight="1" x14ac:dyDescent="0.25">
      <c r="A20" s="68">
        <v>14</v>
      </c>
      <c r="B20" s="83" t="s">
        <v>8</v>
      </c>
      <c r="C20" s="47" t="s">
        <v>186</v>
      </c>
      <c r="D20" s="47" t="s">
        <v>189</v>
      </c>
      <c r="E20" s="23">
        <f>SUM(E21:E22)</f>
        <v>34500000</v>
      </c>
      <c r="F20" s="23">
        <f>SUM(F21:F22)</f>
        <v>34500000</v>
      </c>
      <c r="G20" s="23">
        <f>SUM(G21:G22)</f>
        <v>50500000</v>
      </c>
      <c r="H20" s="23">
        <f>SUM(H21:H22)</f>
        <v>50500000</v>
      </c>
      <c r="I20" s="72">
        <f t="shared" si="7"/>
        <v>1.463768115942029</v>
      </c>
    </row>
    <row r="21" spans="1:11" ht="15" customHeight="1" x14ac:dyDescent="0.25">
      <c r="A21" s="68">
        <v>15</v>
      </c>
      <c r="B21" s="87" t="s">
        <v>384</v>
      </c>
      <c r="C21" s="44" t="s">
        <v>380</v>
      </c>
      <c r="D21" s="44" t="s">
        <v>190</v>
      </c>
      <c r="E21" s="24">
        <v>19500000</v>
      </c>
      <c r="F21" s="24">
        <v>19500000</v>
      </c>
      <c r="G21" s="24">
        <v>32000000</v>
      </c>
      <c r="H21" s="24">
        <v>32000000</v>
      </c>
      <c r="I21" s="74">
        <f t="shared" si="7"/>
        <v>1.641025641025641</v>
      </c>
    </row>
    <row r="22" spans="1:11" ht="15" customHeight="1" x14ac:dyDescent="0.25">
      <c r="A22" s="68">
        <v>16</v>
      </c>
      <c r="B22" s="87" t="s">
        <v>385</v>
      </c>
      <c r="C22" s="44" t="s">
        <v>381</v>
      </c>
      <c r="D22" s="44" t="s">
        <v>191</v>
      </c>
      <c r="E22" s="24">
        <v>15000000</v>
      </c>
      <c r="F22" s="24">
        <v>15000000</v>
      </c>
      <c r="G22" s="24">
        <v>18500000</v>
      </c>
      <c r="H22" s="24">
        <v>18500000</v>
      </c>
      <c r="I22" s="74">
        <f t="shared" si="7"/>
        <v>1.2333333333333334</v>
      </c>
    </row>
    <row r="23" spans="1:11" ht="15" customHeight="1" x14ac:dyDescent="0.25">
      <c r="A23" s="68">
        <v>17</v>
      </c>
      <c r="B23" s="83" t="s">
        <v>344</v>
      </c>
      <c r="C23" s="47" t="s">
        <v>192</v>
      </c>
      <c r="D23" s="47" t="s">
        <v>193</v>
      </c>
      <c r="E23" s="23">
        <v>500000</v>
      </c>
      <c r="F23" s="23">
        <v>500000</v>
      </c>
      <c r="G23" s="23">
        <v>1500000</v>
      </c>
      <c r="H23" s="23">
        <v>1500000</v>
      </c>
      <c r="I23" s="72">
        <f t="shared" si="7"/>
        <v>3</v>
      </c>
    </row>
    <row r="24" spans="1:11" ht="15" customHeight="1" x14ac:dyDescent="0.25">
      <c r="A24" s="68">
        <v>18</v>
      </c>
      <c r="B24" s="80" t="s">
        <v>17</v>
      </c>
      <c r="C24" s="70" t="s">
        <v>3</v>
      </c>
      <c r="D24" s="70" t="s">
        <v>195</v>
      </c>
      <c r="E24" s="66">
        <f>SUM(E25:E32)</f>
        <v>94976544</v>
      </c>
      <c r="F24" s="66">
        <f>SUM(F25:F32)</f>
        <v>94976544</v>
      </c>
      <c r="G24" s="66">
        <f>SUM(G25:G32)</f>
        <v>115365839</v>
      </c>
      <c r="H24" s="66">
        <f>SUM(H25:H32)</f>
        <v>115365233</v>
      </c>
      <c r="I24" s="71">
        <f t="shared" si="7"/>
        <v>1.2146707822933629</v>
      </c>
    </row>
    <row r="25" spans="1:11" ht="15" customHeight="1" x14ac:dyDescent="0.25">
      <c r="A25" s="68">
        <v>19</v>
      </c>
      <c r="B25" s="83" t="s">
        <v>54</v>
      </c>
      <c r="C25" s="47" t="s">
        <v>194</v>
      </c>
      <c r="D25" s="47" t="s">
        <v>196</v>
      </c>
      <c r="E25" s="52">
        <v>97500</v>
      </c>
      <c r="F25" s="52">
        <v>97500</v>
      </c>
      <c r="G25" s="52">
        <v>97500</v>
      </c>
      <c r="H25" s="52">
        <v>97500</v>
      </c>
      <c r="I25" s="72">
        <f t="shared" si="7"/>
        <v>1</v>
      </c>
    </row>
    <row r="26" spans="1:11" ht="15" customHeight="1" x14ac:dyDescent="0.25">
      <c r="A26" s="68">
        <v>20</v>
      </c>
      <c r="B26" s="83" t="s">
        <v>56</v>
      </c>
      <c r="C26" s="47" t="s">
        <v>197</v>
      </c>
      <c r="D26" s="47" t="s">
        <v>198</v>
      </c>
      <c r="E26" s="52">
        <v>53650000</v>
      </c>
      <c r="F26" s="52">
        <v>53650000</v>
      </c>
      <c r="G26" s="52">
        <v>60928000</v>
      </c>
      <c r="H26" s="52">
        <v>60928000</v>
      </c>
      <c r="I26" s="72">
        <f t="shared" si="7"/>
        <v>1.1356570363466916</v>
      </c>
    </row>
    <row r="27" spans="1:11" ht="15" customHeight="1" x14ac:dyDescent="0.25">
      <c r="A27" s="68">
        <v>21</v>
      </c>
      <c r="B27" s="83" t="s">
        <v>125</v>
      </c>
      <c r="C27" s="47" t="s">
        <v>200</v>
      </c>
      <c r="D27" s="47" t="s">
        <v>199</v>
      </c>
      <c r="E27" s="52">
        <v>8950000</v>
      </c>
      <c r="F27" s="52">
        <v>8950000</v>
      </c>
      <c r="G27" s="52">
        <v>8350000</v>
      </c>
      <c r="H27" s="52">
        <v>8350000</v>
      </c>
      <c r="I27" s="72">
        <f t="shared" si="7"/>
        <v>0.93296089385474856</v>
      </c>
    </row>
    <row r="28" spans="1:11" ht="15" customHeight="1" x14ac:dyDescent="0.25">
      <c r="A28" s="68">
        <v>22</v>
      </c>
      <c r="B28" s="83" t="s">
        <v>127</v>
      </c>
      <c r="C28" s="47" t="s">
        <v>201</v>
      </c>
      <c r="D28" s="47" t="s">
        <v>207</v>
      </c>
      <c r="E28" s="52">
        <v>8005000</v>
      </c>
      <c r="F28" s="52">
        <v>8005000</v>
      </c>
      <c r="G28" s="52">
        <v>8859000</v>
      </c>
      <c r="H28" s="52">
        <v>8859000</v>
      </c>
      <c r="I28" s="72">
        <f t="shared" si="7"/>
        <v>1.106683322923173</v>
      </c>
    </row>
    <row r="29" spans="1:11" ht="15" customHeight="1" x14ac:dyDescent="0.25">
      <c r="A29" s="68">
        <v>23</v>
      </c>
      <c r="B29" s="83" t="s">
        <v>133</v>
      </c>
      <c r="C29" s="47" t="s">
        <v>202</v>
      </c>
      <c r="D29" s="47" t="s">
        <v>206</v>
      </c>
      <c r="E29" s="52">
        <v>19081000</v>
      </c>
      <c r="F29" s="52">
        <v>19081000</v>
      </c>
      <c r="G29" s="52">
        <v>31937500</v>
      </c>
      <c r="H29" s="52">
        <v>31937500</v>
      </c>
      <c r="I29" s="72">
        <f t="shared" si="7"/>
        <v>1.6737854410146218</v>
      </c>
    </row>
    <row r="30" spans="1:11" ht="15" customHeight="1" x14ac:dyDescent="0.25">
      <c r="A30" s="68">
        <v>24</v>
      </c>
      <c r="B30" s="83" t="s">
        <v>345</v>
      </c>
      <c r="C30" s="55" t="s">
        <v>291</v>
      </c>
      <c r="D30" s="47" t="s">
        <v>292</v>
      </c>
      <c r="E30" s="23">
        <v>5193000</v>
      </c>
      <c r="F30" s="23">
        <v>5193000</v>
      </c>
      <c r="G30" s="23">
        <v>5193000</v>
      </c>
      <c r="H30" s="23">
        <v>5193000</v>
      </c>
      <c r="I30" s="72">
        <f t="shared" si="7"/>
        <v>1</v>
      </c>
    </row>
    <row r="31" spans="1:11" ht="15" customHeight="1" x14ac:dyDescent="0.25">
      <c r="A31" s="68">
        <v>25</v>
      </c>
      <c r="B31" s="83" t="s">
        <v>346</v>
      </c>
      <c r="C31" s="47" t="s">
        <v>203</v>
      </c>
      <c r="D31" s="47" t="s">
        <v>205</v>
      </c>
      <c r="E31" s="23">
        <v>0</v>
      </c>
      <c r="F31" s="23">
        <v>0</v>
      </c>
      <c r="G31" s="23">
        <v>0</v>
      </c>
      <c r="H31" s="23">
        <v>0</v>
      </c>
      <c r="I31" s="138"/>
    </row>
    <row r="32" spans="1:11" s="42" customFormat="1" ht="15" customHeight="1" x14ac:dyDescent="0.25">
      <c r="A32" s="68">
        <v>26</v>
      </c>
      <c r="B32" s="83" t="s">
        <v>347</v>
      </c>
      <c r="C32" s="47" t="s">
        <v>204</v>
      </c>
      <c r="D32" s="47" t="s">
        <v>286</v>
      </c>
      <c r="E32" s="23">
        <v>44</v>
      </c>
      <c r="F32" s="23">
        <v>44</v>
      </c>
      <c r="G32" s="23">
        <v>839</v>
      </c>
      <c r="H32" s="23">
        <v>233</v>
      </c>
      <c r="I32" s="72">
        <f t="shared" ref="I32:I36" si="8">H32/E32</f>
        <v>5.2954545454545459</v>
      </c>
      <c r="J32" s="61"/>
    </row>
    <row r="33" spans="1:11" ht="15" customHeight="1" x14ac:dyDescent="0.25">
      <c r="A33" s="68">
        <v>27</v>
      </c>
      <c r="B33" s="80" t="s">
        <v>18</v>
      </c>
      <c r="C33" s="73" t="s">
        <v>208</v>
      </c>
      <c r="D33" s="73" t="s">
        <v>209</v>
      </c>
      <c r="E33" s="66">
        <f>SUM(E34:E34)</f>
        <v>1166025</v>
      </c>
      <c r="F33" s="66">
        <f>SUM(F34:F34)</f>
        <v>2859505</v>
      </c>
      <c r="G33" s="66">
        <f>SUM(G34:G34)</f>
        <v>2859505</v>
      </c>
      <c r="H33" s="66">
        <f>SUM(H34:H34)</f>
        <v>2520809</v>
      </c>
      <c r="I33" s="72">
        <f t="shared" si="8"/>
        <v>2.1618824639265881</v>
      </c>
      <c r="K33" s="26"/>
    </row>
    <row r="34" spans="1:11" ht="15" customHeight="1" x14ac:dyDescent="0.25">
      <c r="A34" s="68">
        <v>28</v>
      </c>
      <c r="B34" s="83" t="s">
        <v>108</v>
      </c>
      <c r="C34" s="65" t="s">
        <v>210</v>
      </c>
      <c r="D34" s="65" t="s">
        <v>211</v>
      </c>
      <c r="E34" s="23">
        <v>1166025</v>
      </c>
      <c r="F34" s="23">
        <v>2859505</v>
      </c>
      <c r="G34" s="23">
        <v>2859505</v>
      </c>
      <c r="H34" s="23">
        <v>2520809</v>
      </c>
      <c r="I34" s="72">
        <f t="shared" si="8"/>
        <v>2.1618824639265881</v>
      </c>
    </row>
    <row r="35" spans="1:11" ht="15.75" customHeight="1" x14ac:dyDescent="0.25">
      <c r="A35" s="68">
        <v>29</v>
      </c>
      <c r="B35" s="86" t="s">
        <v>33</v>
      </c>
      <c r="C35" s="174" t="s">
        <v>3</v>
      </c>
      <c r="D35" s="175"/>
      <c r="E35" s="25">
        <f>E9+E18+E24+E33</f>
        <v>271244502</v>
      </c>
      <c r="F35" s="25">
        <f>F9+F18+F24+F33</f>
        <v>281440802</v>
      </c>
      <c r="G35" s="25">
        <f>G9+G18+G24+G33</f>
        <v>318723160</v>
      </c>
      <c r="H35" s="25">
        <f>H9+H18+H24+H33</f>
        <v>328625244</v>
      </c>
      <c r="I35" s="71">
        <f t="shared" si="8"/>
        <v>1.2115461938469079</v>
      </c>
      <c r="J35"/>
    </row>
    <row r="36" spans="1:11" ht="15" customHeight="1" x14ac:dyDescent="0.25">
      <c r="A36" s="68">
        <v>30</v>
      </c>
      <c r="B36" s="80" t="s">
        <v>19</v>
      </c>
      <c r="C36" s="70" t="s">
        <v>181</v>
      </c>
      <c r="D36" s="70" t="s">
        <v>182</v>
      </c>
      <c r="E36" s="66">
        <f t="shared" ref="E36" si="9">SUM(E37:E38)</f>
        <v>149833600</v>
      </c>
      <c r="F36" s="66">
        <f t="shared" ref="F36:G36" si="10">SUM(F37:F38)</f>
        <v>170500805</v>
      </c>
      <c r="G36" s="66">
        <f t="shared" si="10"/>
        <v>173002385</v>
      </c>
      <c r="H36" s="66">
        <f t="shared" ref="H36" si="11">SUM(H37:H38)</f>
        <v>181390655</v>
      </c>
      <c r="I36" s="71">
        <f t="shared" si="8"/>
        <v>1.2106140078059928</v>
      </c>
    </row>
    <row r="37" spans="1:11" ht="15" customHeight="1" x14ac:dyDescent="0.25">
      <c r="A37" s="68">
        <v>31</v>
      </c>
      <c r="B37" s="83" t="s">
        <v>109</v>
      </c>
      <c r="C37" s="47" t="s">
        <v>290</v>
      </c>
      <c r="D37" s="47" t="s">
        <v>184</v>
      </c>
      <c r="E37" s="23">
        <v>0</v>
      </c>
      <c r="F37" s="23">
        <v>14667205</v>
      </c>
      <c r="G37" s="23">
        <v>14667205</v>
      </c>
      <c r="H37" s="23">
        <v>14667205</v>
      </c>
      <c r="I37" s="138"/>
    </row>
    <row r="38" spans="1:11" ht="15" customHeight="1" x14ac:dyDescent="0.25">
      <c r="A38" s="68">
        <v>32</v>
      </c>
      <c r="B38" s="83" t="s">
        <v>110</v>
      </c>
      <c r="C38" s="47" t="s">
        <v>183</v>
      </c>
      <c r="D38" s="47" t="s">
        <v>184</v>
      </c>
      <c r="E38" s="23">
        <v>149833600</v>
      </c>
      <c r="F38" s="23">
        <v>155833600</v>
      </c>
      <c r="G38" s="23">
        <v>158335180</v>
      </c>
      <c r="H38" s="23">
        <v>166723450</v>
      </c>
      <c r="I38" s="71">
        <f>H38/E38</f>
        <v>1.1127240485445187</v>
      </c>
    </row>
    <row r="39" spans="1:11" ht="15" customHeight="1" x14ac:dyDescent="0.25">
      <c r="A39" s="68">
        <v>33</v>
      </c>
      <c r="B39" s="80" t="s">
        <v>20</v>
      </c>
      <c r="C39" s="70" t="s">
        <v>257</v>
      </c>
      <c r="D39" s="70" t="s">
        <v>258</v>
      </c>
      <c r="E39" s="66">
        <f t="shared" ref="E39" si="12">SUM(E40:E41)</f>
        <v>0</v>
      </c>
      <c r="F39" s="66">
        <f t="shared" ref="F39:G39" si="13">SUM(F40:F41)</f>
        <v>82373200</v>
      </c>
      <c r="G39" s="66">
        <f t="shared" si="13"/>
        <v>169673157</v>
      </c>
      <c r="H39" s="66">
        <f t="shared" ref="H39" si="14">SUM(H40:H41)</f>
        <v>169673157</v>
      </c>
      <c r="I39" s="138"/>
    </row>
    <row r="40" spans="1:11" ht="15" customHeight="1" x14ac:dyDescent="0.25">
      <c r="A40" s="68">
        <v>34</v>
      </c>
      <c r="B40" s="83" t="s">
        <v>152</v>
      </c>
      <c r="C40" s="47" t="s">
        <v>259</v>
      </c>
      <c r="D40" s="47" t="s">
        <v>260</v>
      </c>
      <c r="E40" s="23">
        <v>0</v>
      </c>
      <c r="F40" s="23">
        <v>82373200</v>
      </c>
      <c r="G40" s="23">
        <v>169673157</v>
      </c>
      <c r="H40" s="23">
        <v>169673157</v>
      </c>
      <c r="I40" s="138"/>
      <c r="K40" s="26"/>
    </row>
    <row r="41" spans="1:11" ht="15" customHeight="1" x14ac:dyDescent="0.25">
      <c r="A41" s="68">
        <v>35</v>
      </c>
      <c r="B41" s="83" t="s">
        <v>153</v>
      </c>
      <c r="C41" s="47" t="s">
        <v>327</v>
      </c>
      <c r="D41" s="47" t="s">
        <v>260</v>
      </c>
      <c r="E41" s="23">
        <v>0</v>
      </c>
      <c r="F41" s="23">
        <v>0</v>
      </c>
      <c r="G41" s="23">
        <v>0</v>
      </c>
      <c r="H41" s="23">
        <v>0</v>
      </c>
      <c r="I41" s="138"/>
      <c r="K41" s="26"/>
    </row>
    <row r="42" spans="1:11" ht="15" customHeight="1" x14ac:dyDescent="0.25">
      <c r="A42" s="68">
        <v>36</v>
      </c>
      <c r="B42" s="80" t="s">
        <v>21</v>
      </c>
      <c r="C42" s="73" t="s">
        <v>212</v>
      </c>
      <c r="D42" s="73" t="s">
        <v>214</v>
      </c>
      <c r="E42" s="66">
        <f>SUM(E43:E43)</f>
        <v>131700</v>
      </c>
      <c r="F42" s="66">
        <f>SUM(F43:F43)</f>
        <v>5840100</v>
      </c>
      <c r="G42" s="66">
        <f>SUM(G43:G43)</f>
        <v>5840100</v>
      </c>
      <c r="H42" s="66">
        <f>SUM(H43:H43)</f>
        <v>5840100</v>
      </c>
      <c r="I42" s="72">
        <f t="shared" ref="I42:I46" si="15">H42/E42</f>
        <v>44.343963553530749</v>
      </c>
    </row>
    <row r="43" spans="1:11" ht="15" customHeight="1" x14ac:dyDescent="0.25">
      <c r="A43" s="68">
        <v>37</v>
      </c>
      <c r="B43" s="83" t="s">
        <v>166</v>
      </c>
      <c r="C43" s="65" t="s">
        <v>213</v>
      </c>
      <c r="D43" s="65" t="s">
        <v>215</v>
      </c>
      <c r="E43" s="23">
        <v>131700</v>
      </c>
      <c r="F43" s="54">
        <v>5840100</v>
      </c>
      <c r="G43" s="54">
        <v>5840100</v>
      </c>
      <c r="H43" s="54">
        <v>5840100</v>
      </c>
      <c r="I43" s="72">
        <f t="shared" si="15"/>
        <v>44.343963553530749</v>
      </c>
      <c r="J43" s="62"/>
      <c r="K43" s="62"/>
    </row>
    <row r="44" spans="1:11" ht="15.75" customHeight="1" x14ac:dyDescent="0.25">
      <c r="A44" s="68">
        <v>38</v>
      </c>
      <c r="B44" s="86" t="s">
        <v>349</v>
      </c>
      <c r="C44" s="174" t="s">
        <v>257</v>
      </c>
      <c r="D44" s="175"/>
      <c r="E44" s="25">
        <f>E36+E39+E42</f>
        <v>149965300</v>
      </c>
      <c r="F44" s="25">
        <f>F36+F39+F42</f>
        <v>258714105</v>
      </c>
      <c r="G44" s="25">
        <f>G36+G39+G42</f>
        <v>348515642</v>
      </c>
      <c r="H44" s="25">
        <f>H36+H39+H42</f>
        <v>356903912</v>
      </c>
      <c r="I44" s="72">
        <f t="shared" si="15"/>
        <v>2.3799099658387641</v>
      </c>
      <c r="J44"/>
    </row>
    <row r="45" spans="1:11" ht="15" customHeight="1" x14ac:dyDescent="0.25">
      <c r="A45" s="68">
        <v>39</v>
      </c>
      <c r="B45" s="80" t="s">
        <v>28</v>
      </c>
      <c r="C45" s="73" t="s">
        <v>263</v>
      </c>
      <c r="D45" s="73" t="s">
        <v>264</v>
      </c>
      <c r="E45" s="66">
        <f>SUM(E46:E47)</f>
        <v>250424198</v>
      </c>
      <c r="F45" s="66">
        <f>SUM(F46:F47)</f>
        <v>250424198</v>
      </c>
      <c r="G45" s="66">
        <f>SUM(G46:G47)</f>
        <v>250424198</v>
      </c>
      <c r="H45" s="66">
        <f>SUM(H46:H47)</f>
        <v>254049844</v>
      </c>
      <c r="I45" s="72">
        <f t="shared" si="15"/>
        <v>1.0144780178151953</v>
      </c>
    </row>
    <row r="46" spans="1:11" ht="15" customHeight="1" x14ac:dyDescent="0.25">
      <c r="A46" s="68">
        <v>40</v>
      </c>
      <c r="B46" s="83" t="s">
        <v>173</v>
      </c>
      <c r="C46" s="65" t="s">
        <v>265</v>
      </c>
      <c r="D46" s="65" t="s">
        <v>219</v>
      </c>
      <c r="E46" s="23">
        <v>250424198</v>
      </c>
      <c r="F46" s="23">
        <v>250424198</v>
      </c>
      <c r="G46" s="23">
        <v>250424198</v>
      </c>
      <c r="H46" s="23">
        <v>250424198</v>
      </c>
      <c r="I46" s="72">
        <f t="shared" si="15"/>
        <v>1</v>
      </c>
    </row>
    <row r="47" spans="1:11" ht="15" customHeight="1" x14ac:dyDescent="0.25">
      <c r="A47" s="68">
        <v>41</v>
      </c>
      <c r="B47" s="83" t="s">
        <v>256</v>
      </c>
      <c r="C47" s="65" t="s">
        <v>266</v>
      </c>
      <c r="D47" s="65" t="s">
        <v>267</v>
      </c>
      <c r="E47" s="23">
        <v>0</v>
      </c>
      <c r="F47" s="23">
        <v>0</v>
      </c>
      <c r="G47" s="23">
        <v>0</v>
      </c>
      <c r="H47" s="23">
        <v>3625646</v>
      </c>
      <c r="I47" s="138"/>
    </row>
    <row r="48" spans="1:11" ht="15" customHeight="1" x14ac:dyDescent="0.25">
      <c r="A48" s="68">
        <v>42</v>
      </c>
      <c r="B48" s="91" t="s">
        <v>35</v>
      </c>
      <c r="C48" s="174" t="s">
        <v>339</v>
      </c>
      <c r="D48" s="175"/>
      <c r="E48" s="25">
        <f>SUM(E46:E47)</f>
        <v>250424198</v>
      </c>
      <c r="F48" s="25">
        <f>SUM(F46:F47)</f>
        <v>250424198</v>
      </c>
      <c r="G48" s="25">
        <f>SUM(G46:G47)</f>
        <v>250424198</v>
      </c>
      <c r="H48" s="25">
        <f>SUM(H46:H47)</f>
        <v>254049844</v>
      </c>
      <c r="I48" s="72">
        <f t="shared" ref="I48:I49" si="16">H48/E48</f>
        <v>1.0144780178151953</v>
      </c>
      <c r="J48"/>
    </row>
    <row r="49" spans="1:10" ht="15" customHeight="1" x14ac:dyDescent="0.25">
      <c r="A49" s="68">
        <v>43</v>
      </c>
      <c r="B49" s="178" t="s">
        <v>59</v>
      </c>
      <c r="C49" s="178"/>
      <c r="D49" s="94"/>
      <c r="E49" s="76">
        <f>E9+E36+E18+E24+E33+E42+E45+E39</f>
        <v>671634000</v>
      </c>
      <c r="F49" s="76">
        <f>F9+F36+F18+F24+F33+F42+F45+F39</f>
        <v>790579105</v>
      </c>
      <c r="G49" s="76">
        <f>G9+G36+G18+G24+G33+G42+G45+G39</f>
        <v>917663000</v>
      </c>
      <c r="H49" s="76">
        <f>H9+H36+H18+H24+H33+H42+H45+H39</f>
        <v>939579000</v>
      </c>
      <c r="I49" s="164">
        <f t="shared" si="16"/>
        <v>1.3989449610948821</v>
      </c>
    </row>
    <row r="50" spans="1:10" ht="15" customHeight="1" x14ac:dyDescent="0.25">
      <c r="A50" s="68">
        <v>44</v>
      </c>
      <c r="B50" s="179" t="s">
        <v>10</v>
      </c>
      <c r="C50" s="179"/>
      <c r="D50" s="179"/>
      <c r="E50" s="179"/>
      <c r="F50" s="179"/>
      <c r="G50" s="179"/>
      <c r="H50" s="179"/>
      <c r="I50" s="179"/>
      <c r="J50"/>
    </row>
    <row r="51" spans="1:10" ht="15" customHeight="1" x14ac:dyDescent="0.25">
      <c r="A51" s="68">
        <v>45</v>
      </c>
      <c r="B51" s="80" t="s">
        <v>4</v>
      </c>
      <c r="C51" s="70" t="s">
        <v>49</v>
      </c>
      <c r="D51" s="70" t="s">
        <v>113</v>
      </c>
      <c r="E51" s="66">
        <f>E52+E59</f>
        <v>59159884</v>
      </c>
      <c r="F51" s="66">
        <f>F52+F59</f>
        <v>59459884</v>
      </c>
      <c r="G51" s="66">
        <f>G52+G59</f>
        <v>66360656</v>
      </c>
      <c r="H51" s="66">
        <f>H52+H59</f>
        <v>64551055</v>
      </c>
      <c r="I51" s="71">
        <f t="shared" ref="I51:I53" si="17">H51/E51</f>
        <v>1.0911288297995987</v>
      </c>
    </row>
    <row r="52" spans="1:10" ht="15" customHeight="1" x14ac:dyDescent="0.25">
      <c r="A52" s="68">
        <v>46</v>
      </c>
      <c r="B52" s="83" t="s">
        <v>50</v>
      </c>
      <c r="C52" s="47" t="s">
        <v>114</v>
      </c>
      <c r="D52" s="47" t="s">
        <v>115</v>
      </c>
      <c r="E52" s="23">
        <f>SUM(E53:E58)</f>
        <v>45069108</v>
      </c>
      <c r="F52" s="23">
        <f>SUM(F53:F58)</f>
        <v>45369108</v>
      </c>
      <c r="G52" s="23">
        <f>SUM(G53:G58)</f>
        <v>51140876</v>
      </c>
      <c r="H52" s="23">
        <f>SUM(H53:H58)</f>
        <v>48874139</v>
      </c>
      <c r="I52" s="72">
        <f t="shared" si="17"/>
        <v>1.0844265877194641</v>
      </c>
    </row>
    <row r="53" spans="1:10" ht="15" customHeight="1" x14ac:dyDescent="0.25">
      <c r="A53" s="68">
        <v>47</v>
      </c>
      <c r="B53" s="92" t="s">
        <v>352</v>
      </c>
      <c r="C53" s="7" t="s">
        <v>361</v>
      </c>
      <c r="D53" s="44" t="s">
        <v>116</v>
      </c>
      <c r="E53" s="58">
        <v>41814900</v>
      </c>
      <c r="F53" s="53">
        <v>41841495</v>
      </c>
      <c r="G53" s="53">
        <v>43560795</v>
      </c>
      <c r="H53" s="53">
        <v>41806745</v>
      </c>
      <c r="I53" s="74">
        <f t="shared" si="17"/>
        <v>0.99980497382511979</v>
      </c>
    </row>
    <row r="54" spans="1:10" ht="15" customHeight="1" x14ac:dyDescent="0.25">
      <c r="A54" s="68">
        <v>48</v>
      </c>
      <c r="B54" s="92" t="s">
        <v>353</v>
      </c>
      <c r="C54" s="7" t="s">
        <v>362</v>
      </c>
      <c r="D54" s="44" t="s">
        <v>326</v>
      </c>
      <c r="E54" s="24">
        <v>0</v>
      </c>
      <c r="F54" s="53">
        <v>0</v>
      </c>
      <c r="G54" s="53">
        <v>3589000</v>
      </c>
      <c r="H54" s="53">
        <v>3053800</v>
      </c>
      <c r="I54" s="138"/>
    </row>
    <row r="55" spans="1:10" ht="15" customHeight="1" x14ac:dyDescent="0.25">
      <c r="A55" s="68">
        <v>49</v>
      </c>
      <c r="B55" s="92" t="s">
        <v>354</v>
      </c>
      <c r="C55" s="7" t="s">
        <v>437</v>
      </c>
      <c r="D55" s="44" t="s">
        <v>438</v>
      </c>
      <c r="E55" s="24">
        <v>0</v>
      </c>
      <c r="F55" s="53">
        <v>0</v>
      </c>
      <c r="G55" s="53">
        <v>0</v>
      </c>
      <c r="H55" s="53">
        <v>0</v>
      </c>
      <c r="I55" s="138"/>
    </row>
    <row r="56" spans="1:10" ht="15" customHeight="1" x14ac:dyDescent="0.25">
      <c r="A56" s="68">
        <v>50</v>
      </c>
      <c r="B56" s="92" t="s">
        <v>355</v>
      </c>
      <c r="C56" s="7" t="s">
        <v>363</v>
      </c>
      <c r="D56" s="44" t="s">
        <v>117</v>
      </c>
      <c r="E56" s="58">
        <v>2325041</v>
      </c>
      <c r="F56" s="58">
        <v>2325041</v>
      </c>
      <c r="G56" s="58">
        <v>2507067</v>
      </c>
      <c r="H56" s="58">
        <v>2507067</v>
      </c>
      <c r="I56" s="74">
        <f t="shared" ref="I56:I81" si="18">H56/E56</f>
        <v>1.0782893721013953</v>
      </c>
    </row>
    <row r="57" spans="1:10" ht="15" customHeight="1" x14ac:dyDescent="0.25">
      <c r="A57" s="68">
        <v>51</v>
      </c>
      <c r="B57" s="92" t="s">
        <v>356</v>
      </c>
      <c r="C57" s="7" t="s">
        <v>364</v>
      </c>
      <c r="D57" s="44" t="s">
        <v>249</v>
      </c>
      <c r="E57" s="58">
        <v>241540</v>
      </c>
      <c r="F57" s="58">
        <v>241540</v>
      </c>
      <c r="G57" s="58">
        <v>241540</v>
      </c>
      <c r="H57" s="58">
        <v>206575</v>
      </c>
      <c r="I57" s="74">
        <f t="shared" si="18"/>
        <v>0.85524136788937655</v>
      </c>
    </row>
    <row r="58" spans="1:10" ht="15" customHeight="1" x14ac:dyDescent="0.25">
      <c r="A58" s="68">
        <v>52</v>
      </c>
      <c r="B58" s="92" t="s">
        <v>357</v>
      </c>
      <c r="C58" s="7" t="s">
        <v>365</v>
      </c>
      <c r="D58" s="44" t="s">
        <v>252</v>
      </c>
      <c r="E58" s="58">
        <v>687627</v>
      </c>
      <c r="F58" s="53">
        <v>961032</v>
      </c>
      <c r="G58" s="53">
        <v>1242474</v>
      </c>
      <c r="H58" s="53">
        <v>1299952</v>
      </c>
      <c r="I58" s="74">
        <f t="shared" si="18"/>
        <v>1.8904900476566511</v>
      </c>
    </row>
    <row r="59" spans="1:10" ht="15" customHeight="1" x14ac:dyDescent="0.25">
      <c r="A59" s="68">
        <v>53</v>
      </c>
      <c r="B59" s="83" t="s">
        <v>51</v>
      </c>
      <c r="C59" s="47" t="s">
        <v>53</v>
      </c>
      <c r="D59" s="47" t="s">
        <v>118</v>
      </c>
      <c r="E59" s="23">
        <f>SUM(E60:E62)</f>
        <v>14090776</v>
      </c>
      <c r="F59" s="23">
        <f>SUM(F60:F62)</f>
        <v>14090776</v>
      </c>
      <c r="G59" s="23">
        <f>SUM(G60:G62)</f>
        <v>15219780</v>
      </c>
      <c r="H59" s="23">
        <f>SUM(H60:H62)</f>
        <v>15676916</v>
      </c>
      <c r="I59" s="72">
        <f t="shared" si="18"/>
        <v>1.1125658373960383</v>
      </c>
    </row>
    <row r="60" spans="1:10" ht="15" customHeight="1" x14ac:dyDescent="0.25">
      <c r="A60" s="68">
        <v>54</v>
      </c>
      <c r="B60" s="92" t="s">
        <v>358</v>
      </c>
      <c r="C60" s="7" t="s">
        <v>137</v>
      </c>
      <c r="D60" s="44" t="s">
        <v>119</v>
      </c>
      <c r="E60" s="58">
        <v>11853772</v>
      </c>
      <c r="F60" s="58">
        <v>11853772</v>
      </c>
      <c r="G60" s="58">
        <v>12601272</v>
      </c>
      <c r="H60" s="58">
        <v>12601271</v>
      </c>
      <c r="I60" s="74">
        <f t="shared" si="18"/>
        <v>1.0630600116148683</v>
      </c>
    </row>
    <row r="61" spans="1:10" ht="15" customHeight="1" x14ac:dyDescent="0.25">
      <c r="A61" s="68">
        <v>55</v>
      </c>
      <c r="B61" s="92" t="s">
        <v>359</v>
      </c>
      <c r="C61" s="7" t="s">
        <v>138</v>
      </c>
      <c r="D61" s="44" t="s">
        <v>120</v>
      </c>
      <c r="E61" s="58">
        <v>1486004</v>
      </c>
      <c r="F61" s="58">
        <v>1486004</v>
      </c>
      <c r="G61" s="58">
        <v>1867508</v>
      </c>
      <c r="H61" s="58">
        <v>2094328</v>
      </c>
      <c r="I61" s="71">
        <f t="shared" si="18"/>
        <v>1.4093690191951032</v>
      </c>
    </row>
    <row r="62" spans="1:10" ht="15" customHeight="1" x14ac:dyDescent="0.25">
      <c r="A62" s="68">
        <v>56</v>
      </c>
      <c r="B62" s="92" t="s">
        <v>360</v>
      </c>
      <c r="C62" s="7" t="s">
        <v>139</v>
      </c>
      <c r="D62" s="44" t="s">
        <v>121</v>
      </c>
      <c r="E62" s="58">
        <v>751000</v>
      </c>
      <c r="F62" s="58">
        <v>751000</v>
      </c>
      <c r="G62" s="58">
        <v>751000</v>
      </c>
      <c r="H62" s="58">
        <v>981317</v>
      </c>
      <c r="I62" s="71">
        <f t="shared" si="18"/>
        <v>1.3066804260985352</v>
      </c>
    </row>
    <row r="63" spans="1:10" ht="15" customHeight="1" x14ac:dyDescent="0.25">
      <c r="A63" s="68">
        <v>57</v>
      </c>
      <c r="B63" s="80" t="s">
        <v>5</v>
      </c>
      <c r="C63" s="70" t="s">
        <v>96</v>
      </c>
      <c r="D63" s="70" t="s">
        <v>122</v>
      </c>
      <c r="E63" s="22">
        <v>7925499</v>
      </c>
      <c r="F63" s="99">
        <v>7944999</v>
      </c>
      <c r="G63" s="99">
        <v>8257769</v>
      </c>
      <c r="H63" s="99">
        <v>8342428</v>
      </c>
      <c r="I63" s="71">
        <f t="shared" si="18"/>
        <v>1.0526060251852911</v>
      </c>
    </row>
    <row r="64" spans="1:10" ht="15" customHeight="1" x14ac:dyDescent="0.25">
      <c r="A64" s="68">
        <v>58</v>
      </c>
      <c r="B64" s="80" t="s">
        <v>17</v>
      </c>
      <c r="C64" s="70" t="s">
        <v>55</v>
      </c>
      <c r="D64" s="70" t="s">
        <v>123</v>
      </c>
      <c r="E64" s="66">
        <f>SUM(E65:E69)</f>
        <v>137814210</v>
      </c>
      <c r="F64" s="66">
        <f>SUM(F65:F69)</f>
        <v>141884210</v>
      </c>
      <c r="G64" s="66">
        <f>SUM(G65:G69)</f>
        <v>162789210</v>
      </c>
      <c r="H64" s="66">
        <f>SUM(H65:H69)</f>
        <v>177252192</v>
      </c>
      <c r="I64" s="71">
        <f t="shared" si="18"/>
        <v>1.2861677471430559</v>
      </c>
    </row>
    <row r="65" spans="1:10" ht="15" customHeight="1" x14ac:dyDescent="0.25">
      <c r="A65" s="68">
        <v>59</v>
      </c>
      <c r="B65" s="83" t="s">
        <v>54</v>
      </c>
      <c r="C65" s="47" t="s">
        <v>124</v>
      </c>
      <c r="D65" s="47" t="s">
        <v>129</v>
      </c>
      <c r="E65" s="52">
        <v>13419500</v>
      </c>
      <c r="F65" s="52">
        <v>13419500</v>
      </c>
      <c r="G65" s="52">
        <v>13453500</v>
      </c>
      <c r="H65" s="52">
        <v>14453500</v>
      </c>
      <c r="I65" s="72">
        <f t="shared" si="18"/>
        <v>1.0770520511196393</v>
      </c>
    </row>
    <row r="66" spans="1:10" ht="15" customHeight="1" x14ac:dyDescent="0.25">
      <c r="A66" s="68">
        <v>60</v>
      </c>
      <c r="B66" s="83" t="s">
        <v>56</v>
      </c>
      <c r="C66" s="47" t="s">
        <v>512</v>
      </c>
      <c r="D66" s="47" t="s">
        <v>130</v>
      </c>
      <c r="E66" s="52">
        <v>4529000</v>
      </c>
      <c r="F66" s="52">
        <v>4529000</v>
      </c>
      <c r="G66" s="52">
        <v>4529000</v>
      </c>
      <c r="H66" s="52">
        <v>4529000</v>
      </c>
      <c r="I66" s="72">
        <f t="shared" si="18"/>
        <v>1</v>
      </c>
    </row>
    <row r="67" spans="1:10" ht="15" customHeight="1" x14ac:dyDescent="0.25">
      <c r="A67" s="68">
        <v>61</v>
      </c>
      <c r="B67" s="83" t="s">
        <v>125</v>
      </c>
      <c r="C67" s="47" t="s">
        <v>126</v>
      </c>
      <c r="D67" s="47" t="s">
        <v>131</v>
      </c>
      <c r="E67" s="52">
        <v>94803030</v>
      </c>
      <c r="F67" s="52">
        <v>94903030</v>
      </c>
      <c r="G67" s="52">
        <v>106654030</v>
      </c>
      <c r="H67" s="52">
        <v>105990012</v>
      </c>
      <c r="I67" s="72">
        <f t="shared" si="18"/>
        <v>1.1180023676458442</v>
      </c>
    </row>
    <row r="68" spans="1:10" ht="15" customHeight="1" x14ac:dyDescent="0.25">
      <c r="A68" s="68">
        <v>62</v>
      </c>
      <c r="B68" s="83" t="s">
        <v>127</v>
      </c>
      <c r="C68" s="47" t="s">
        <v>128</v>
      </c>
      <c r="D68" s="47" t="s">
        <v>132</v>
      </c>
      <c r="E68" s="52">
        <v>240000</v>
      </c>
      <c r="F68" s="54">
        <v>240000</v>
      </c>
      <c r="G68" s="54">
        <v>350000</v>
      </c>
      <c r="H68" s="54">
        <v>350000</v>
      </c>
      <c r="I68" s="72">
        <f t="shared" si="18"/>
        <v>1.4583333333333333</v>
      </c>
    </row>
    <row r="69" spans="1:10" ht="15" customHeight="1" x14ac:dyDescent="0.25">
      <c r="A69" s="68">
        <v>63</v>
      </c>
      <c r="B69" s="83" t="s">
        <v>133</v>
      </c>
      <c r="C69" s="47" t="s">
        <v>134</v>
      </c>
      <c r="D69" s="47" t="s">
        <v>135</v>
      </c>
      <c r="E69" s="23">
        <f>SUM(E70:E73)</f>
        <v>24822680</v>
      </c>
      <c r="F69" s="23">
        <f>SUM(F70:F73)</f>
        <v>28792680</v>
      </c>
      <c r="G69" s="23">
        <f>SUM(G70:G73)</f>
        <v>37802680</v>
      </c>
      <c r="H69" s="23">
        <f>SUM(H70:H73)</f>
        <v>51929680</v>
      </c>
      <c r="I69" s="72">
        <f t="shared" si="18"/>
        <v>2.0920255185983141</v>
      </c>
    </row>
    <row r="70" spans="1:10" ht="15" customHeight="1" x14ac:dyDescent="0.25">
      <c r="A70" s="68">
        <v>64</v>
      </c>
      <c r="B70" s="87" t="s">
        <v>372</v>
      </c>
      <c r="C70" s="44" t="s">
        <v>376</v>
      </c>
      <c r="D70" s="44" t="s">
        <v>136</v>
      </c>
      <c r="E70" s="58">
        <v>18937680</v>
      </c>
      <c r="F70" s="53">
        <v>18937680</v>
      </c>
      <c r="G70" s="53">
        <v>19832680</v>
      </c>
      <c r="H70" s="53">
        <v>21582680</v>
      </c>
      <c r="I70" s="74">
        <f t="shared" si="18"/>
        <v>1.1396686394531959</v>
      </c>
    </row>
    <row r="71" spans="1:10" ht="15" customHeight="1" x14ac:dyDescent="0.25">
      <c r="A71" s="68">
        <v>65</v>
      </c>
      <c r="B71" s="87" t="s">
        <v>373</v>
      </c>
      <c r="C71" s="97" t="s">
        <v>377</v>
      </c>
      <c r="D71" s="44" t="s">
        <v>140</v>
      </c>
      <c r="E71" s="58">
        <v>5000000</v>
      </c>
      <c r="F71" s="58">
        <v>8964000</v>
      </c>
      <c r="G71" s="58">
        <v>17079000</v>
      </c>
      <c r="H71" s="58">
        <v>17556000</v>
      </c>
      <c r="I71" s="74">
        <f t="shared" si="18"/>
        <v>3.5112000000000001</v>
      </c>
    </row>
    <row r="72" spans="1:10" ht="15" customHeight="1" x14ac:dyDescent="0.25">
      <c r="A72" s="68">
        <v>66</v>
      </c>
      <c r="B72" s="87" t="s">
        <v>374</v>
      </c>
      <c r="C72" s="97" t="s">
        <v>378</v>
      </c>
      <c r="D72" s="44" t="s">
        <v>282</v>
      </c>
      <c r="E72" s="58">
        <v>35000</v>
      </c>
      <c r="F72" s="58">
        <v>41000</v>
      </c>
      <c r="G72" s="58">
        <v>41000</v>
      </c>
      <c r="H72" s="58">
        <v>41000</v>
      </c>
      <c r="I72" s="74">
        <f t="shared" si="18"/>
        <v>1.1714285714285715</v>
      </c>
    </row>
    <row r="73" spans="1:10" ht="15" customHeight="1" x14ac:dyDescent="0.25">
      <c r="A73" s="68">
        <v>67</v>
      </c>
      <c r="B73" s="87" t="s">
        <v>375</v>
      </c>
      <c r="C73" s="97" t="s">
        <v>379</v>
      </c>
      <c r="D73" s="44" t="s">
        <v>141</v>
      </c>
      <c r="E73" s="58">
        <v>850000</v>
      </c>
      <c r="F73" s="58">
        <v>850000</v>
      </c>
      <c r="G73" s="58">
        <v>850000</v>
      </c>
      <c r="H73" s="58">
        <v>12750000</v>
      </c>
      <c r="I73" s="74">
        <f t="shared" si="18"/>
        <v>15</v>
      </c>
    </row>
    <row r="74" spans="1:10" ht="15" customHeight="1" x14ac:dyDescent="0.25">
      <c r="A74" s="68">
        <v>68</v>
      </c>
      <c r="B74" s="80" t="s">
        <v>18</v>
      </c>
      <c r="C74" s="70" t="s">
        <v>142</v>
      </c>
      <c r="D74" s="70" t="s">
        <v>143</v>
      </c>
      <c r="E74" s="66">
        <v>3000000</v>
      </c>
      <c r="F74" s="99">
        <v>3000000</v>
      </c>
      <c r="G74" s="99">
        <v>3000000</v>
      </c>
      <c r="H74" s="99">
        <v>3000000</v>
      </c>
      <c r="I74" s="71">
        <f t="shared" si="18"/>
        <v>1</v>
      </c>
    </row>
    <row r="75" spans="1:10" ht="15" customHeight="1" x14ac:dyDescent="0.25">
      <c r="A75" s="68">
        <v>69</v>
      </c>
      <c r="B75" s="80" t="s">
        <v>19</v>
      </c>
      <c r="C75" s="70" t="s">
        <v>144</v>
      </c>
      <c r="D75" s="70" t="s">
        <v>145</v>
      </c>
      <c r="E75" s="66">
        <f>SUM(E76:E79)</f>
        <v>156532227</v>
      </c>
      <c r="F75" s="66">
        <f>SUM(F76:F79)</f>
        <v>265379432</v>
      </c>
      <c r="G75" s="66">
        <f>SUM(G76:G79)</f>
        <v>324482386</v>
      </c>
      <c r="H75" s="66">
        <f>SUM(H76:H79)</f>
        <v>332366393</v>
      </c>
      <c r="I75" s="71">
        <f t="shared" si="18"/>
        <v>2.123309681143168</v>
      </c>
    </row>
    <row r="76" spans="1:10" ht="15" customHeight="1" x14ac:dyDescent="0.25">
      <c r="A76" s="68">
        <v>70</v>
      </c>
      <c r="B76" s="83" t="s">
        <v>109</v>
      </c>
      <c r="C76" s="47" t="s">
        <v>253</v>
      </c>
      <c r="D76" s="47" t="s">
        <v>254</v>
      </c>
      <c r="E76" s="52">
        <v>2787780</v>
      </c>
      <c r="F76" s="52">
        <v>2787780</v>
      </c>
      <c r="G76" s="52">
        <v>2252780</v>
      </c>
      <c r="H76" s="52">
        <v>2251250</v>
      </c>
      <c r="I76" s="75">
        <f t="shared" si="18"/>
        <v>0.80754220203889837</v>
      </c>
    </row>
    <row r="77" spans="1:10" ht="15" customHeight="1" x14ac:dyDescent="0.25">
      <c r="A77" s="68">
        <v>71</v>
      </c>
      <c r="B77" s="83" t="s">
        <v>110</v>
      </c>
      <c r="C77" s="47" t="s">
        <v>146</v>
      </c>
      <c r="D77" s="47" t="s">
        <v>148</v>
      </c>
      <c r="E77" s="52">
        <v>26304775</v>
      </c>
      <c r="F77" s="52">
        <v>26304775</v>
      </c>
      <c r="G77" s="52">
        <v>28304775</v>
      </c>
      <c r="H77" s="52">
        <v>27825565</v>
      </c>
      <c r="I77" s="72">
        <f t="shared" si="18"/>
        <v>1.0578142181410028</v>
      </c>
    </row>
    <row r="78" spans="1:10" ht="15" customHeight="1" x14ac:dyDescent="0.25">
      <c r="A78" s="68">
        <v>72</v>
      </c>
      <c r="B78" s="83" t="s">
        <v>150</v>
      </c>
      <c r="C78" s="47" t="s">
        <v>147</v>
      </c>
      <c r="D78" s="47" t="s">
        <v>149</v>
      </c>
      <c r="E78" s="52">
        <v>5900000</v>
      </c>
      <c r="F78" s="52">
        <v>15776800</v>
      </c>
      <c r="G78" s="52">
        <v>15776800</v>
      </c>
      <c r="H78" s="52">
        <v>20317800</v>
      </c>
      <c r="I78" s="72">
        <f t="shared" si="18"/>
        <v>3.4436949152542371</v>
      </c>
    </row>
    <row r="79" spans="1:10" ht="15" customHeight="1" x14ac:dyDescent="0.25">
      <c r="A79" s="68">
        <v>73</v>
      </c>
      <c r="B79" s="83" t="s">
        <v>255</v>
      </c>
      <c r="C79" s="47" t="s">
        <v>13</v>
      </c>
      <c r="D79" s="47" t="s">
        <v>269</v>
      </c>
      <c r="E79" s="52">
        <v>121539672</v>
      </c>
      <c r="F79" s="52">
        <v>220510077</v>
      </c>
      <c r="G79" s="52">
        <v>278148031</v>
      </c>
      <c r="H79" s="52">
        <v>281971778</v>
      </c>
      <c r="I79" s="72">
        <f t="shared" si="18"/>
        <v>2.3199978522239224</v>
      </c>
    </row>
    <row r="80" spans="1:10" ht="15" customHeight="1" x14ac:dyDescent="0.25">
      <c r="A80" s="68">
        <v>74</v>
      </c>
      <c r="B80" s="88" t="s">
        <v>33</v>
      </c>
      <c r="C80" s="166" t="s">
        <v>11</v>
      </c>
      <c r="D80" s="167"/>
      <c r="E80" s="59">
        <f t="shared" ref="E80" si="19">E51+E63+E64+E74+E75</f>
        <v>364431820</v>
      </c>
      <c r="F80" s="59">
        <f t="shared" ref="F80:G80" si="20">F51+F63+F64+F74+F75</f>
        <v>477668525</v>
      </c>
      <c r="G80" s="59">
        <f t="shared" si="20"/>
        <v>564890021</v>
      </c>
      <c r="H80" s="59">
        <f t="shared" ref="H80" si="21">H51+H63+H64+H74+H75</f>
        <v>585512068</v>
      </c>
      <c r="I80" s="75">
        <f t="shared" si="18"/>
        <v>1.6066436459911762</v>
      </c>
      <c r="J80"/>
    </row>
    <row r="81" spans="1:10" ht="15" customHeight="1" x14ac:dyDescent="0.25">
      <c r="A81" s="68">
        <v>75</v>
      </c>
      <c r="B81" s="80" t="s">
        <v>20</v>
      </c>
      <c r="C81" s="70" t="s">
        <v>97</v>
      </c>
      <c r="D81" s="70" t="s">
        <v>151</v>
      </c>
      <c r="E81" s="66">
        <f t="shared" ref="E81" si="22">SUM(E82:E86)</f>
        <v>208549108</v>
      </c>
      <c r="F81" s="66">
        <f t="shared" ref="F81:G81" si="23">SUM(F82:F86)</f>
        <v>214257508</v>
      </c>
      <c r="G81" s="66">
        <f t="shared" si="23"/>
        <v>228922307</v>
      </c>
      <c r="H81" s="66">
        <f t="shared" ref="H81" si="24">SUM(H82:H86)</f>
        <v>228922307</v>
      </c>
      <c r="I81" s="71">
        <f t="shared" si="18"/>
        <v>1.0976901756875412</v>
      </c>
    </row>
    <row r="82" spans="1:10" ht="15" customHeight="1" x14ac:dyDescent="0.25">
      <c r="A82" s="68">
        <v>76</v>
      </c>
      <c r="B82" s="83" t="s">
        <v>152</v>
      </c>
      <c r="C82" s="47" t="s">
        <v>441</v>
      </c>
      <c r="D82" s="47" t="s">
        <v>442</v>
      </c>
      <c r="E82" s="23">
        <v>0</v>
      </c>
      <c r="F82" s="23">
        <v>0</v>
      </c>
      <c r="G82" s="23">
        <v>0</v>
      </c>
      <c r="H82" s="23">
        <v>82500</v>
      </c>
      <c r="I82" s="138"/>
    </row>
    <row r="83" spans="1:10" s="42" customFormat="1" ht="15" customHeight="1" x14ac:dyDescent="0.25">
      <c r="A83" s="68">
        <v>77</v>
      </c>
      <c r="B83" s="83" t="s">
        <v>153</v>
      </c>
      <c r="C83" s="47" t="s">
        <v>154</v>
      </c>
      <c r="D83" s="47" t="s">
        <v>155</v>
      </c>
      <c r="E83" s="52">
        <v>136987229</v>
      </c>
      <c r="F83" s="52">
        <v>136987229</v>
      </c>
      <c r="G83" s="52">
        <v>136987229</v>
      </c>
      <c r="H83" s="52">
        <v>136987229</v>
      </c>
      <c r="I83" s="72">
        <f t="shared" ref="I83:I89" si="25">H83/E83</f>
        <v>1</v>
      </c>
      <c r="J83" s="61"/>
    </row>
    <row r="84" spans="1:10" ht="15" customHeight="1" x14ac:dyDescent="0.25">
      <c r="A84" s="68">
        <v>78</v>
      </c>
      <c r="B84" s="83" t="s">
        <v>156</v>
      </c>
      <c r="C84" s="47" t="s">
        <v>157</v>
      </c>
      <c r="D84" s="47" t="s">
        <v>158</v>
      </c>
      <c r="E84" s="52">
        <v>578732</v>
      </c>
      <c r="F84" s="52">
        <v>5073535</v>
      </c>
      <c r="G84" s="52">
        <v>5073535</v>
      </c>
      <c r="H84" s="52">
        <v>5073535</v>
      </c>
      <c r="I84" s="72">
        <f t="shared" si="25"/>
        <v>8.7666398263790501</v>
      </c>
    </row>
    <row r="85" spans="1:10" ht="15" customHeight="1" x14ac:dyDescent="0.25">
      <c r="A85" s="68">
        <v>79</v>
      </c>
      <c r="B85" s="83" t="s">
        <v>159</v>
      </c>
      <c r="C85" s="47" t="s">
        <v>160</v>
      </c>
      <c r="D85" s="47" t="s">
        <v>161</v>
      </c>
      <c r="E85" s="52">
        <v>27329743</v>
      </c>
      <c r="F85" s="52">
        <v>27329743</v>
      </c>
      <c r="G85" s="52">
        <v>38876829</v>
      </c>
      <c r="H85" s="52">
        <v>38794329</v>
      </c>
      <c r="I85" s="72">
        <f t="shared" si="25"/>
        <v>1.4194911748712749</v>
      </c>
    </row>
    <row r="86" spans="1:10" ht="15" customHeight="1" x14ac:dyDescent="0.25">
      <c r="A86" s="68">
        <v>80</v>
      </c>
      <c r="B86" s="83" t="s">
        <v>443</v>
      </c>
      <c r="C86" s="47" t="s">
        <v>162</v>
      </c>
      <c r="D86" s="47" t="s">
        <v>163</v>
      </c>
      <c r="E86" s="52">
        <v>43653404</v>
      </c>
      <c r="F86" s="52">
        <v>44867001</v>
      </c>
      <c r="G86" s="52">
        <v>47984714</v>
      </c>
      <c r="H86" s="52">
        <v>47984714</v>
      </c>
      <c r="I86" s="72">
        <f t="shared" si="25"/>
        <v>1.099220441090917</v>
      </c>
    </row>
    <row r="87" spans="1:10" ht="15" customHeight="1" x14ac:dyDescent="0.25">
      <c r="A87" s="68">
        <v>81</v>
      </c>
      <c r="B87" s="90" t="s">
        <v>21</v>
      </c>
      <c r="C87" s="70" t="s">
        <v>164</v>
      </c>
      <c r="D87" s="70" t="s">
        <v>165</v>
      </c>
      <c r="E87" s="66">
        <f>SUM(E88:E89)</f>
        <v>72635300</v>
      </c>
      <c r="F87" s="66">
        <f>SUM(F88:F89)</f>
        <v>72635300</v>
      </c>
      <c r="G87" s="66">
        <f>SUM(G88:G89)</f>
        <v>96280900</v>
      </c>
      <c r="H87" s="66">
        <f>SUM(H88:H89)</f>
        <v>96280900</v>
      </c>
      <c r="I87" s="71">
        <f t="shared" si="25"/>
        <v>1.3255386843587071</v>
      </c>
    </row>
    <row r="88" spans="1:10" ht="15" customHeight="1" x14ac:dyDescent="0.25">
      <c r="A88" s="68">
        <v>82</v>
      </c>
      <c r="B88" s="83" t="s">
        <v>166</v>
      </c>
      <c r="C88" s="47" t="s">
        <v>167</v>
      </c>
      <c r="D88" s="47" t="s">
        <v>168</v>
      </c>
      <c r="E88" s="52">
        <v>57193200</v>
      </c>
      <c r="F88" s="52">
        <v>57193200</v>
      </c>
      <c r="G88" s="52">
        <v>75811800</v>
      </c>
      <c r="H88" s="52">
        <v>75811800</v>
      </c>
      <c r="I88" s="72">
        <f t="shared" si="25"/>
        <v>1.3255387004049433</v>
      </c>
    </row>
    <row r="89" spans="1:10" ht="15" customHeight="1" x14ac:dyDescent="0.25">
      <c r="A89" s="68">
        <v>83</v>
      </c>
      <c r="B89" s="83" t="s">
        <v>169</v>
      </c>
      <c r="C89" s="47" t="s">
        <v>170</v>
      </c>
      <c r="D89" s="47" t="s">
        <v>171</v>
      </c>
      <c r="E89" s="52">
        <v>15442100</v>
      </c>
      <c r="F89" s="52">
        <v>15442100</v>
      </c>
      <c r="G89" s="52">
        <v>20469100</v>
      </c>
      <c r="H89" s="52">
        <v>20469100</v>
      </c>
      <c r="I89" s="72">
        <f t="shared" si="25"/>
        <v>1.3255386249279566</v>
      </c>
    </row>
    <row r="90" spans="1:10" ht="15" customHeight="1" x14ac:dyDescent="0.25">
      <c r="A90" s="68">
        <v>84</v>
      </c>
      <c r="B90" s="80" t="s">
        <v>28</v>
      </c>
      <c r="C90" s="70" t="s">
        <v>61</v>
      </c>
      <c r="D90" s="70" t="s">
        <v>172</v>
      </c>
      <c r="E90" s="66">
        <f>SUM(E91:E91)</f>
        <v>0</v>
      </c>
      <c r="F90" s="66">
        <f>SUM(F91:F91)</f>
        <v>0</v>
      </c>
      <c r="G90" s="66">
        <f>SUM(G91:G91)</f>
        <v>0</v>
      </c>
      <c r="H90" s="66">
        <f>SUM(H91:H91)</f>
        <v>0</v>
      </c>
      <c r="I90" s="138"/>
    </row>
    <row r="91" spans="1:10" ht="15" customHeight="1" x14ac:dyDescent="0.25">
      <c r="A91" s="68">
        <v>85</v>
      </c>
      <c r="B91" s="83" t="s">
        <v>173</v>
      </c>
      <c r="C91" s="47" t="s">
        <v>308</v>
      </c>
      <c r="D91" s="47" t="s">
        <v>309</v>
      </c>
      <c r="E91" s="23">
        <v>0</v>
      </c>
      <c r="F91" s="23">
        <v>0</v>
      </c>
      <c r="G91" s="23">
        <v>0</v>
      </c>
      <c r="H91" s="23">
        <v>0</v>
      </c>
      <c r="I91" s="138"/>
    </row>
    <row r="92" spans="1:10" ht="15" customHeight="1" x14ac:dyDescent="0.25">
      <c r="A92" s="68">
        <v>86</v>
      </c>
      <c r="B92" s="91" t="s">
        <v>34</v>
      </c>
      <c r="C92" s="166" t="s">
        <v>12</v>
      </c>
      <c r="D92" s="167"/>
      <c r="E92" s="25">
        <f t="shared" ref="E92" si="26">E81+E87+E90</f>
        <v>281184408</v>
      </c>
      <c r="F92" s="25">
        <f t="shared" ref="F92:G92" si="27">F81+F87+F90</f>
        <v>286892808</v>
      </c>
      <c r="G92" s="25">
        <f t="shared" si="27"/>
        <v>325203207</v>
      </c>
      <c r="H92" s="25">
        <f t="shared" ref="H92" si="28">H81+H87+H90</f>
        <v>325203207</v>
      </c>
      <c r="I92" s="75">
        <f t="shared" ref="I92:I97" si="29">H92/E92</f>
        <v>1.1565477947838416</v>
      </c>
      <c r="J92"/>
    </row>
    <row r="93" spans="1:10" ht="15" customHeight="1" x14ac:dyDescent="0.25">
      <c r="A93" s="68">
        <v>87</v>
      </c>
      <c r="B93" s="91" t="s">
        <v>43</v>
      </c>
      <c r="C93" s="46" t="s">
        <v>15</v>
      </c>
      <c r="D93" s="46" t="s">
        <v>281</v>
      </c>
      <c r="E93" s="25">
        <f>SUM(E94:E95)</f>
        <v>26017772</v>
      </c>
      <c r="F93" s="25">
        <f>SUM(F94:F95)</f>
        <v>26017772</v>
      </c>
      <c r="G93" s="25">
        <f>SUM(G94:G95)</f>
        <v>27569772</v>
      </c>
      <c r="H93" s="25">
        <f>SUM(H94:H95)</f>
        <v>28863725</v>
      </c>
      <c r="I93" s="75">
        <f t="shared" si="29"/>
        <v>1.1093849619406304</v>
      </c>
    </row>
    <row r="94" spans="1:10" ht="15" customHeight="1" x14ac:dyDescent="0.25">
      <c r="A94" s="68">
        <v>88</v>
      </c>
      <c r="B94" s="83" t="s">
        <v>277</v>
      </c>
      <c r="C94" s="47" t="s">
        <v>278</v>
      </c>
      <c r="D94" s="47" t="s">
        <v>280</v>
      </c>
      <c r="E94" s="23">
        <v>1902709</v>
      </c>
      <c r="F94" s="23">
        <v>1902709</v>
      </c>
      <c r="G94" s="23">
        <v>1902709</v>
      </c>
      <c r="H94" s="23">
        <v>3320682</v>
      </c>
      <c r="I94" s="72">
        <f t="shared" si="29"/>
        <v>1.7452390249901588</v>
      </c>
      <c r="J94" s="62"/>
    </row>
    <row r="95" spans="1:10" ht="15" customHeight="1" x14ac:dyDescent="0.25">
      <c r="A95" s="68">
        <v>89</v>
      </c>
      <c r="B95" s="83" t="s">
        <v>279</v>
      </c>
      <c r="C95" s="47" t="s">
        <v>250</v>
      </c>
      <c r="D95" s="47" t="s">
        <v>251</v>
      </c>
      <c r="E95" s="23">
        <v>24115063</v>
      </c>
      <c r="F95" s="23">
        <v>24115063</v>
      </c>
      <c r="G95" s="23">
        <v>25667063</v>
      </c>
      <c r="H95" s="23">
        <v>25543043</v>
      </c>
      <c r="I95" s="72">
        <f t="shared" si="29"/>
        <v>1.0592152713845284</v>
      </c>
    </row>
    <row r="96" spans="1:10" ht="15" customHeight="1" x14ac:dyDescent="0.25">
      <c r="A96" s="68">
        <v>90</v>
      </c>
      <c r="B96" s="91" t="s">
        <v>35</v>
      </c>
      <c r="C96" s="166" t="s">
        <v>15</v>
      </c>
      <c r="D96" s="167"/>
      <c r="E96" s="59">
        <f t="shared" ref="E96" si="30">E93</f>
        <v>26017772</v>
      </c>
      <c r="F96" s="59">
        <f t="shared" ref="F96:G96" si="31">F93</f>
        <v>26017772</v>
      </c>
      <c r="G96" s="59">
        <f t="shared" si="31"/>
        <v>27569772</v>
      </c>
      <c r="H96" s="59">
        <f t="shared" ref="H96" si="32">H93</f>
        <v>28863725</v>
      </c>
      <c r="I96" s="75">
        <f t="shared" si="29"/>
        <v>1.1093849619406304</v>
      </c>
      <c r="J96"/>
    </row>
    <row r="97" spans="1:9" ht="15" customHeight="1" x14ac:dyDescent="0.25">
      <c r="A97" s="68">
        <v>91</v>
      </c>
      <c r="B97" s="178" t="s">
        <v>57</v>
      </c>
      <c r="C97" s="178"/>
      <c r="D97" s="94"/>
      <c r="E97" s="76">
        <f>E51+E63+E64+E74+E75+E81+E87+E90+E93</f>
        <v>671634000</v>
      </c>
      <c r="F97" s="76">
        <f>F51+F63+F64+F74+F75+F81+F87+F90+F93</f>
        <v>790579105</v>
      </c>
      <c r="G97" s="76">
        <f>G51+G63+G64+G74+G75+G81+G87+G90+G93</f>
        <v>917663000</v>
      </c>
      <c r="H97" s="76">
        <f>H51+H63+H64+H74+H75+H81+H87+H90+H93</f>
        <v>939579000</v>
      </c>
      <c r="I97" s="77">
        <f t="shared" si="29"/>
        <v>1.3989449610948821</v>
      </c>
    </row>
  </sheetData>
  <sheetProtection selectLockedCells="1" selectUnlockedCells="1"/>
  <mergeCells count="11">
    <mergeCell ref="A4:I4"/>
    <mergeCell ref="B97:C97"/>
    <mergeCell ref="B8:I8"/>
    <mergeCell ref="C80:D80"/>
    <mergeCell ref="C92:D92"/>
    <mergeCell ref="C96:D96"/>
    <mergeCell ref="B50:I50"/>
    <mergeCell ref="C35:D35"/>
    <mergeCell ref="C44:D44"/>
    <mergeCell ref="C48:D48"/>
    <mergeCell ref="B49:C49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3" firstPageNumber="0" orientation="portrait" r:id="rId1"/>
  <headerFooter alignWithMargins="0"/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/>
  </sheetViews>
  <sheetFormatPr defaultRowHeight="13.2" x14ac:dyDescent="0.25"/>
  <cols>
    <col min="1" max="2" width="5.77734375" customWidth="1"/>
    <col min="3" max="3" width="35.6640625" customWidth="1"/>
    <col min="4" max="4" width="5.6640625" customWidth="1"/>
    <col min="5" max="7" width="10.77734375" customWidth="1"/>
    <col min="8" max="8" width="8.77734375" customWidth="1"/>
  </cols>
  <sheetData>
    <row r="1" spans="1:9" ht="15" customHeight="1" x14ac:dyDescent="0.25">
      <c r="A1" s="1"/>
      <c r="B1" s="1"/>
      <c r="C1" s="1"/>
      <c r="D1" s="1"/>
      <c r="E1" s="1"/>
      <c r="F1" s="1"/>
      <c r="G1" s="1"/>
      <c r="H1" s="2" t="s">
        <v>271</v>
      </c>
    </row>
    <row r="2" spans="1:9" ht="15" customHeight="1" x14ac:dyDescent="0.25">
      <c r="A2" s="1"/>
      <c r="B2" s="1"/>
      <c r="C2" s="1"/>
      <c r="D2" s="1"/>
      <c r="E2" s="1"/>
      <c r="F2" s="1"/>
      <c r="G2" s="1"/>
      <c r="H2" s="2" t="str">
        <f>'1. melléklet'!H2</f>
        <v>az  …./2023. (IV.) önkormányzati rendelethez</v>
      </c>
    </row>
    <row r="3" spans="1:9" s="9" customFormat="1" ht="15" customHeight="1" x14ac:dyDescent="0.25">
      <c r="A3" s="11"/>
      <c r="B3" s="11"/>
      <c r="C3" s="12"/>
      <c r="D3" s="12"/>
      <c r="E3" s="12"/>
      <c r="F3" s="12"/>
      <c r="G3" s="12"/>
    </row>
    <row r="4" spans="1:9" s="9" customFormat="1" ht="15" customHeight="1" x14ac:dyDescent="0.25">
      <c r="A4" s="173" t="s">
        <v>436</v>
      </c>
      <c r="B4" s="173"/>
      <c r="C4" s="173"/>
      <c r="D4" s="173"/>
      <c r="E4" s="173"/>
      <c r="F4" s="173"/>
      <c r="G4" s="173"/>
      <c r="H4" s="173"/>
      <c r="I4" s="12"/>
    </row>
    <row r="5" spans="1:9" ht="15" customHeight="1" x14ac:dyDescent="0.25">
      <c r="A5" s="15"/>
      <c r="B5" s="15"/>
      <c r="C5" s="15"/>
      <c r="D5" s="15"/>
      <c r="H5" s="4"/>
    </row>
    <row r="6" spans="1:9" ht="15" customHeight="1" x14ac:dyDescent="0.25">
      <c r="A6" s="67"/>
      <c r="B6" s="68" t="s">
        <v>33</v>
      </c>
      <c r="C6" s="68" t="s">
        <v>349</v>
      </c>
      <c r="D6" s="68" t="s">
        <v>35</v>
      </c>
      <c r="E6" s="68" t="s">
        <v>36</v>
      </c>
      <c r="F6" s="68" t="s">
        <v>37</v>
      </c>
      <c r="G6" s="68" t="s">
        <v>38</v>
      </c>
      <c r="H6" s="67" t="s">
        <v>39</v>
      </c>
      <c r="I6" s="60"/>
    </row>
    <row r="7" spans="1:9" ht="34.200000000000003" x14ac:dyDescent="0.25">
      <c r="A7" s="68">
        <v>1</v>
      </c>
      <c r="B7" s="67" t="s">
        <v>0</v>
      </c>
      <c r="C7" s="68" t="s">
        <v>1</v>
      </c>
      <c r="D7" s="67" t="s">
        <v>112</v>
      </c>
      <c r="E7" s="67" t="s">
        <v>338</v>
      </c>
      <c r="F7" s="67" t="s">
        <v>531</v>
      </c>
      <c r="G7" s="67" t="s">
        <v>535</v>
      </c>
      <c r="H7" s="69" t="s">
        <v>514</v>
      </c>
    </row>
    <row r="8" spans="1:9" ht="15" customHeight="1" x14ac:dyDescent="0.25">
      <c r="A8" s="68">
        <v>2</v>
      </c>
      <c r="B8" s="179" t="s">
        <v>2</v>
      </c>
      <c r="C8" s="179"/>
      <c r="D8" s="179"/>
      <c r="E8" s="179"/>
      <c r="F8" s="179"/>
      <c r="G8" s="179"/>
      <c r="H8" s="179"/>
    </row>
    <row r="9" spans="1:9" s="43" customFormat="1" ht="15" customHeight="1" x14ac:dyDescent="0.25">
      <c r="A9" s="68">
        <v>3</v>
      </c>
      <c r="B9" s="80" t="s">
        <v>4</v>
      </c>
      <c r="C9" s="70" t="s">
        <v>3</v>
      </c>
      <c r="D9" s="70" t="s">
        <v>195</v>
      </c>
      <c r="E9" s="66">
        <f>SUM(E10:E13)</f>
        <v>1260000</v>
      </c>
      <c r="F9" s="66">
        <f>SUM(F10:F13)</f>
        <v>1260000</v>
      </c>
      <c r="G9" s="66">
        <f>SUM(G10:G13)</f>
        <v>1277072</v>
      </c>
      <c r="H9" s="71">
        <f>G9/E9</f>
        <v>1.0135492063492064</v>
      </c>
    </row>
    <row r="10" spans="1:9" s="43" customFormat="1" ht="15" customHeight="1" x14ac:dyDescent="0.25">
      <c r="A10" s="68">
        <v>4</v>
      </c>
      <c r="B10" s="83" t="s">
        <v>50</v>
      </c>
      <c r="C10" s="47" t="s">
        <v>200</v>
      </c>
      <c r="D10" s="47" t="s">
        <v>199</v>
      </c>
      <c r="E10" s="23">
        <v>1200000</v>
      </c>
      <c r="F10" s="23">
        <v>1200000</v>
      </c>
      <c r="G10" s="23">
        <v>1162998</v>
      </c>
      <c r="H10" s="72">
        <f t="shared" ref="H10:H11" si="0">G10/E10</f>
        <v>0.96916500000000005</v>
      </c>
    </row>
    <row r="11" spans="1:9" s="43" customFormat="1" ht="15" customHeight="1" x14ac:dyDescent="0.25">
      <c r="A11" s="68">
        <v>5</v>
      </c>
      <c r="B11" s="83" t="s">
        <v>51</v>
      </c>
      <c r="C11" s="47" t="s">
        <v>314</v>
      </c>
      <c r="D11" s="47" t="s">
        <v>315</v>
      </c>
      <c r="E11" s="23">
        <v>60000</v>
      </c>
      <c r="F11" s="23">
        <v>60000</v>
      </c>
      <c r="G11" s="23">
        <v>114000</v>
      </c>
      <c r="H11" s="72">
        <f t="shared" si="0"/>
        <v>1.9</v>
      </c>
    </row>
    <row r="12" spans="1:9" s="9" customFormat="1" ht="15" customHeight="1" x14ac:dyDescent="0.25">
      <c r="A12" s="68">
        <v>6</v>
      </c>
      <c r="B12" s="83" t="s">
        <v>52</v>
      </c>
      <c r="C12" s="47" t="s">
        <v>203</v>
      </c>
      <c r="D12" s="47" t="s">
        <v>205</v>
      </c>
      <c r="E12" s="23">
        <v>0</v>
      </c>
      <c r="F12" s="23">
        <v>0</v>
      </c>
      <c r="G12" s="23">
        <v>70</v>
      </c>
      <c r="H12" s="137"/>
    </row>
    <row r="13" spans="1:9" ht="15.75" customHeight="1" x14ac:dyDescent="0.25">
      <c r="A13" s="68">
        <v>7</v>
      </c>
      <c r="B13" s="83" t="s">
        <v>536</v>
      </c>
      <c r="C13" s="47" t="s">
        <v>204</v>
      </c>
      <c r="D13" s="47" t="s">
        <v>286</v>
      </c>
      <c r="E13" s="23">
        <v>0</v>
      </c>
      <c r="F13" s="23">
        <v>0</v>
      </c>
      <c r="G13" s="23">
        <v>4</v>
      </c>
      <c r="H13" s="137"/>
    </row>
    <row r="14" spans="1:9" ht="15.75" customHeight="1" x14ac:dyDescent="0.25">
      <c r="A14" s="68">
        <v>8</v>
      </c>
      <c r="B14" s="86" t="s">
        <v>33</v>
      </c>
      <c r="C14" s="174" t="s">
        <v>3</v>
      </c>
      <c r="D14" s="175"/>
      <c r="E14" s="25">
        <f>E9</f>
        <v>1260000</v>
      </c>
      <c r="F14" s="25">
        <f>F9</f>
        <v>1260000</v>
      </c>
      <c r="G14" s="25">
        <f>G9</f>
        <v>1277072</v>
      </c>
      <c r="H14" s="71">
        <f>G14/E14</f>
        <v>1.0135492063492064</v>
      </c>
    </row>
    <row r="15" spans="1:9" ht="15" customHeight="1" x14ac:dyDescent="0.25">
      <c r="A15" s="68">
        <v>9</v>
      </c>
      <c r="B15" s="86" t="s">
        <v>349</v>
      </c>
      <c r="C15" s="174" t="s">
        <v>257</v>
      </c>
      <c r="D15" s="175"/>
      <c r="E15" s="25">
        <v>0</v>
      </c>
      <c r="F15" s="25">
        <v>0</v>
      </c>
      <c r="G15" s="25">
        <v>0</v>
      </c>
      <c r="H15" s="137"/>
    </row>
    <row r="16" spans="1:9" ht="15" customHeight="1" x14ac:dyDescent="0.25">
      <c r="A16" s="68">
        <v>10</v>
      </c>
      <c r="B16" s="80" t="s">
        <v>5</v>
      </c>
      <c r="C16" s="73" t="s">
        <v>58</v>
      </c>
      <c r="D16" s="73" t="s">
        <v>219</v>
      </c>
      <c r="E16" s="66">
        <v>201937</v>
      </c>
      <c r="F16" s="66">
        <v>201937</v>
      </c>
      <c r="G16" s="66">
        <v>201937</v>
      </c>
      <c r="H16" s="71">
        <f t="shared" ref="H16:H19" si="1">G16/E16</f>
        <v>1</v>
      </c>
    </row>
    <row r="17" spans="1:9" ht="15" customHeight="1" x14ac:dyDescent="0.25">
      <c r="A17" s="68">
        <v>11</v>
      </c>
      <c r="B17" s="80" t="s">
        <v>17</v>
      </c>
      <c r="C17" s="70" t="s">
        <v>217</v>
      </c>
      <c r="D17" s="70" t="s">
        <v>218</v>
      </c>
      <c r="E17" s="66">
        <v>24115063</v>
      </c>
      <c r="F17" s="66">
        <v>25667063</v>
      </c>
      <c r="G17" s="66">
        <v>25543043</v>
      </c>
      <c r="H17" s="71">
        <f t="shared" si="1"/>
        <v>1.0592152713845284</v>
      </c>
    </row>
    <row r="18" spans="1:9" ht="15" customHeight="1" x14ac:dyDescent="0.25">
      <c r="A18" s="68">
        <v>12</v>
      </c>
      <c r="B18" s="91" t="s">
        <v>35</v>
      </c>
      <c r="C18" s="174" t="s">
        <v>339</v>
      </c>
      <c r="D18" s="175"/>
      <c r="E18" s="25">
        <f>SUM(E16:E17)</f>
        <v>24317000</v>
      </c>
      <c r="F18" s="25">
        <f>SUM(F16:F17)</f>
        <v>25869000</v>
      </c>
      <c r="G18" s="25">
        <f>SUM(G16:G17)</f>
        <v>25744980</v>
      </c>
      <c r="H18" s="72">
        <f t="shared" si="1"/>
        <v>1.0587235267508328</v>
      </c>
    </row>
    <row r="19" spans="1:9" ht="15" customHeight="1" x14ac:dyDescent="0.25">
      <c r="A19" s="133">
        <v>13</v>
      </c>
      <c r="B19" s="180" t="s">
        <v>98</v>
      </c>
      <c r="C19" s="181"/>
      <c r="D19" s="182"/>
      <c r="E19" s="76">
        <f>E14+E15+E18</f>
        <v>25577000</v>
      </c>
      <c r="F19" s="76">
        <f t="shared" ref="F19:G19" si="2">F14+F15+F18</f>
        <v>27129000</v>
      </c>
      <c r="G19" s="76">
        <f t="shared" si="2"/>
        <v>27022052</v>
      </c>
      <c r="H19" s="77">
        <f t="shared" si="1"/>
        <v>1.0564981037651016</v>
      </c>
    </row>
    <row r="20" spans="1:9" s="9" customFormat="1" ht="15" customHeight="1" x14ac:dyDescent="0.25">
      <c r="A20" s="68">
        <v>14</v>
      </c>
      <c r="B20" s="170" t="s">
        <v>10</v>
      </c>
      <c r="C20" s="171"/>
      <c r="D20" s="171"/>
      <c r="E20" s="171"/>
      <c r="F20" s="171"/>
      <c r="G20" s="171"/>
      <c r="H20" s="172"/>
    </row>
    <row r="21" spans="1:9" s="9" customFormat="1" ht="15" customHeight="1" x14ac:dyDescent="0.25">
      <c r="A21" s="68">
        <v>15</v>
      </c>
      <c r="B21" s="93" t="s">
        <v>4</v>
      </c>
      <c r="C21" s="46" t="s">
        <v>49</v>
      </c>
      <c r="D21" s="46" t="s">
        <v>113</v>
      </c>
      <c r="E21" s="25">
        <f>E22+E30</f>
        <v>17900382</v>
      </c>
      <c r="F21" s="25">
        <f>F22+F30</f>
        <v>19265751</v>
      </c>
      <c r="G21" s="25">
        <f>G22+G30</f>
        <v>19205977</v>
      </c>
      <c r="H21" s="75">
        <f t="shared" ref="H21:H23" si="3">G21/E21</f>
        <v>1.0729367116299529</v>
      </c>
    </row>
    <row r="22" spans="1:9" s="9" customFormat="1" ht="15" customHeight="1" x14ac:dyDescent="0.25">
      <c r="A22" s="68">
        <v>16</v>
      </c>
      <c r="B22" s="83" t="s">
        <v>50</v>
      </c>
      <c r="C22" s="47" t="s">
        <v>114</v>
      </c>
      <c r="D22" s="47" t="s">
        <v>115</v>
      </c>
      <c r="E22" s="23">
        <f>SUM(E23:E27)</f>
        <v>17293982</v>
      </c>
      <c r="F22" s="23">
        <f>SUM(F23:F29)</f>
        <v>19139351</v>
      </c>
      <c r="G22" s="23">
        <f>SUM(G23:G29)</f>
        <v>19182217</v>
      </c>
      <c r="H22" s="72">
        <f t="shared" si="3"/>
        <v>1.1091845128553968</v>
      </c>
    </row>
    <row r="23" spans="1:9" s="9" customFormat="1" ht="15" customHeight="1" x14ac:dyDescent="0.25">
      <c r="A23" s="68">
        <v>17</v>
      </c>
      <c r="B23" s="92" t="s">
        <v>352</v>
      </c>
      <c r="C23" s="7" t="s">
        <v>361</v>
      </c>
      <c r="D23" s="44" t="s">
        <v>116</v>
      </c>
      <c r="E23" s="24">
        <v>14517791</v>
      </c>
      <c r="F23" s="24">
        <v>15471485</v>
      </c>
      <c r="G23" s="24">
        <v>15359440</v>
      </c>
      <c r="H23" s="74">
        <f t="shared" si="3"/>
        <v>1.0579736269794764</v>
      </c>
    </row>
    <row r="24" spans="1:9" s="9" customFormat="1" ht="15" customHeight="1" x14ac:dyDescent="0.25">
      <c r="A24" s="68">
        <v>18</v>
      </c>
      <c r="B24" s="92" t="s">
        <v>353</v>
      </c>
      <c r="C24" s="7" t="s">
        <v>362</v>
      </c>
      <c r="D24" s="44" t="s">
        <v>326</v>
      </c>
      <c r="E24" s="24">
        <v>0</v>
      </c>
      <c r="F24" s="24">
        <v>480000</v>
      </c>
      <c r="G24" s="24">
        <v>476500</v>
      </c>
      <c r="H24" s="137"/>
    </row>
    <row r="25" spans="1:9" s="9" customFormat="1" ht="15" customHeight="1" x14ac:dyDescent="0.25">
      <c r="A25" s="68">
        <v>19</v>
      </c>
      <c r="B25" s="92" t="s">
        <v>354</v>
      </c>
      <c r="C25" s="7" t="s">
        <v>366</v>
      </c>
      <c r="D25" s="44" t="s">
        <v>310</v>
      </c>
      <c r="E25" s="24">
        <v>1872675</v>
      </c>
      <c r="F25" s="24">
        <v>1872675</v>
      </c>
      <c r="G25" s="24">
        <v>1872675</v>
      </c>
      <c r="H25" s="74">
        <f t="shared" ref="H25:H27" si="4">G25/E25</f>
        <v>1</v>
      </c>
    </row>
    <row r="26" spans="1:9" s="9" customFormat="1" ht="15" customHeight="1" x14ac:dyDescent="0.25">
      <c r="A26" s="68">
        <v>20</v>
      </c>
      <c r="B26" s="92" t="s">
        <v>355</v>
      </c>
      <c r="C26" s="7" t="s">
        <v>363</v>
      </c>
      <c r="D26" s="44" t="s">
        <v>117</v>
      </c>
      <c r="E26" s="24">
        <v>543516</v>
      </c>
      <c r="F26" s="24">
        <v>603903</v>
      </c>
      <c r="G26" s="24">
        <v>603903</v>
      </c>
      <c r="H26" s="74">
        <f t="shared" si="4"/>
        <v>1.1111043649129004</v>
      </c>
    </row>
    <row r="27" spans="1:9" s="9" customFormat="1" ht="15" customHeight="1" x14ac:dyDescent="0.25">
      <c r="A27" s="68">
        <v>21</v>
      </c>
      <c r="B27" s="92" t="s">
        <v>356</v>
      </c>
      <c r="C27" s="7" t="s">
        <v>364</v>
      </c>
      <c r="D27" s="44" t="s">
        <v>249</v>
      </c>
      <c r="E27" s="24">
        <v>360000</v>
      </c>
      <c r="F27" s="24">
        <v>360000</v>
      </c>
      <c r="G27" s="24">
        <v>288309</v>
      </c>
      <c r="H27" s="74">
        <f t="shared" si="4"/>
        <v>0.80085833333333334</v>
      </c>
    </row>
    <row r="28" spans="1:9" s="9" customFormat="1" ht="15" customHeight="1" x14ac:dyDescent="0.25">
      <c r="A28" s="68">
        <v>22</v>
      </c>
      <c r="B28" s="92" t="s">
        <v>357</v>
      </c>
      <c r="C28" s="7" t="s">
        <v>534</v>
      </c>
      <c r="D28" s="44" t="s">
        <v>533</v>
      </c>
      <c r="E28" s="24">
        <v>0</v>
      </c>
      <c r="F28" s="24">
        <v>0</v>
      </c>
      <c r="G28" s="24">
        <v>180453</v>
      </c>
      <c r="H28" s="137"/>
    </row>
    <row r="29" spans="1:9" ht="15" customHeight="1" x14ac:dyDescent="0.25">
      <c r="A29" s="68">
        <v>23</v>
      </c>
      <c r="B29" s="92" t="s">
        <v>439</v>
      </c>
      <c r="C29" s="14" t="s">
        <v>365</v>
      </c>
      <c r="D29" s="44" t="s">
        <v>252</v>
      </c>
      <c r="E29" s="24">
        <v>0</v>
      </c>
      <c r="F29" s="24">
        <v>351288</v>
      </c>
      <c r="G29" s="24">
        <v>400937</v>
      </c>
      <c r="H29" s="137"/>
      <c r="I29" s="60"/>
    </row>
    <row r="30" spans="1:9" s="9" customFormat="1" x14ac:dyDescent="0.25">
      <c r="A30" s="68">
        <v>24</v>
      </c>
      <c r="B30" s="83" t="s">
        <v>51</v>
      </c>
      <c r="C30" s="47" t="s">
        <v>53</v>
      </c>
      <c r="D30" s="47" t="s">
        <v>118</v>
      </c>
      <c r="E30" s="23">
        <f>SUM(E31:E32)</f>
        <v>606400</v>
      </c>
      <c r="F30" s="23">
        <f>SUM(F31:F32)</f>
        <v>126400</v>
      </c>
      <c r="G30" s="23">
        <f>SUM(G31:G32)</f>
        <v>23760</v>
      </c>
      <c r="H30" s="72">
        <f t="shared" ref="H30:H42" si="5">G30/E30</f>
        <v>3.9182058047493404E-2</v>
      </c>
    </row>
    <row r="31" spans="1:9" s="9" customFormat="1" ht="24" x14ac:dyDescent="0.25">
      <c r="A31" s="68">
        <v>25</v>
      </c>
      <c r="B31" s="87" t="s">
        <v>358</v>
      </c>
      <c r="C31" s="98" t="s">
        <v>382</v>
      </c>
      <c r="D31" s="44" t="s">
        <v>120</v>
      </c>
      <c r="E31" s="24">
        <v>556400</v>
      </c>
      <c r="F31" s="24">
        <v>76400</v>
      </c>
      <c r="G31" s="24">
        <v>0</v>
      </c>
      <c r="H31" s="74">
        <f t="shared" si="5"/>
        <v>0</v>
      </c>
    </row>
    <row r="32" spans="1:9" s="9" customFormat="1" ht="15" customHeight="1" x14ac:dyDescent="0.25">
      <c r="A32" s="68">
        <v>26</v>
      </c>
      <c r="B32" s="87" t="s">
        <v>359</v>
      </c>
      <c r="C32" s="44" t="s">
        <v>383</v>
      </c>
      <c r="D32" s="44" t="s">
        <v>121</v>
      </c>
      <c r="E32" s="24">
        <v>50000</v>
      </c>
      <c r="F32" s="24">
        <v>50000</v>
      </c>
      <c r="G32" s="24">
        <v>23760</v>
      </c>
      <c r="H32" s="74">
        <f t="shared" si="5"/>
        <v>0.47520000000000001</v>
      </c>
    </row>
    <row r="33" spans="1:8" s="9" customFormat="1" ht="15" customHeight="1" x14ac:dyDescent="0.25">
      <c r="A33" s="68">
        <v>27</v>
      </c>
      <c r="B33" s="93" t="s">
        <v>5</v>
      </c>
      <c r="C33" s="46" t="s">
        <v>96</v>
      </c>
      <c r="D33" s="46" t="s">
        <v>122</v>
      </c>
      <c r="E33" s="25">
        <v>2396213</v>
      </c>
      <c r="F33" s="25">
        <v>2582769</v>
      </c>
      <c r="G33" s="25">
        <v>2577991</v>
      </c>
      <c r="H33" s="75">
        <f t="shared" si="5"/>
        <v>1.0758605349357506</v>
      </c>
    </row>
    <row r="34" spans="1:8" s="9" customFormat="1" ht="15" customHeight="1" x14ac:dyDescent="0.25">
      <c r="A34" s="68">
        <v>28</v>
      </c>
      <c r="B34" s="93" t="s">
        <v>17</v>
      </c>
      <c r="C34" s="46" t="s">
        <v>55</v>
      </c>
      <c r="D34" s="46" t="s">
        <v>123</v>
      </c>
      <c r="E34" s="25">
        <f>SUM(E35:E39)</f>
        <v>5280405</v>
      </c>
      <c r="F34" s="25">
        <f>SUM(F35:F39)</f>
        <v>5280480</v>
      </c>
      <c r="G34" s="25">
        <f>SUM(G35:G39)</f>
        <v>5238084</v>
      </c>
      <c r="H34" s="75">
        <f t="shared" si="5"/>
        <v>0.99198527385683488</v>
      </c>
    </row>
    <row r="35" spans="1:8" s="9" customFormat="1" ht="15" customHeight="1" x14ac:dyDescent="0.25">
      <c r="A35" s="68">
        <v>29</v>
      </c>
      <c r="B35" s="83" t="s">
        <v>54</v>
      </c>
      <c r="C35" s="47" t="s">
        <v>124</v>
      </c>
      <c r="D35" s="47" t="s">
        <v>129</v>
      </c>
      <c r="E35" s="23">
        <v>500000</v>
      </c>
      <c r="F35" s="23">
        <v>500000</v>
      </c>
      <c r="G35" s="23">
        <v>456552</v>
      </c>
      <c r="H35" s="72">
        <f t="shared" si="5"/>
        <v>0.91310400000000003</v>
      </c>
    </row>
    <row r="36" spans="1:8" s="9" customFormat="1" ht="15" customHeight="1" x14ac:dyDescent="0.25">
      <c r="A36" s="68">
        <v>30</v>
      </c>
      <c r="B36" s="83" t="s">
        <v>56</v>
      </c>
      <c r="C36" s="47" t="s">
        <v>512</v>
      </c>
      <c r="D36" s="47" t="s">
        <v>130</v>
      </c>
      <c r="E36" s="23">
        <v>110000</v>
      </c>
      <c r="F36" s="23">
        <v>110000</v>
      </c>
      <c r="G36" s="23">
        <v>110000</v>
      </c>
      <c r="H36" s="72">
        <f t="shared" si="5"/>
        <v>1</v>
      </c>
    </row>
    <row r="37" spans="1:8" s="12" customFormat="1" ht="15" customHeight="1" x14ac:dyDescent="0.25">
      <c r="A37" s="68">
        <v>31</v>
      </c>
      <c r="B37" s="83" t="s">
        <v>125</v>
      </c>
      <c r="C37" s="47" t="s">
        <v>126</v>
      </c>
      <c r="D37" s="47" t="s">
        <v>131</v>
      </c>
      <c r="E37" s="23">
        <v>3932600</v>
      </c>
      <c r="F37" s="23">
        <v>3932600</v>
      </c>
      <c r="G37" s="23">
        <v>3933881</v>
      </c>
      <c r="H37" s="72">
        <f t="shared" si="5"/>
        <v>1.0003257386970452</v>
      </c>
    </row>
    <row r="38" spans="1:8" s="9" customFormat="1" ht="15" customHeight="1" x14ac:dyDescent="0.25">
      <c r="A38" s="68">
        <v>32</v>
      </c>
      <c r="B38" s="83" t="s">
        <v>127</v>
      </c>
      <c r="C38" s="47" t="s">
        <v>128</v>
      </c>
      <c r="D38" s="47" t="s">
        <v>132</v>
      </c>
      <c r="E38" s="23">
        <v>60000</v>
      </c>
      <c r="F38" s="23">
        <v>60000</v>
      </c>
      <c r="G38" s="23">
        <v>60000</v>
      </c>
      <c r="H38" s="72">
        <f t="shared" si="5"/>
        <v>1</v>
      </c>
    </row>
    <row r="39" spans="1:8" s="9" customFormat="1" ht="15" customHeight="1" x14ac:dyDescent="0.25">
      <c r="A39" s="68">
        <v>33</v>
      </c>
      <c r="B39" s="83" t="s">
        <v>133</v>
      </c>
      <c r="C39" s="47" t="s">
        <v>134</v>
      </c>
      <c r="D39" s="47" t="s">
        <v>135</v>
      </c>
      <c r="E39" s="23">
        <f>SUM(E40:E41)</f>
        <v>677805</v>
      </c>
      <c r="F39" s="23">
        <f>SUM(F40:F41)</f>
        <v>677880</v>
      </c>
      <c r="G39" s="23">
        <f>SUM(G40:G41)</f>
        <v>677651</v>
      </c>
      <c r="H39" s="72">
        <f t="shared" si="5"/>
        <v>0.99977279601065205</v>
      </c>
    </row>
    <row r="40" spans="1:8" ht="15" customHeight="1" x14ac:dyDescent="0.25">
      <c r="A40" s="68">
        <v>34</v>
      </c>
      <c r="B40" s="87" t="s">
        <v>372</v>
      </c>
      <c r="C40" s="44" t="s">
        <v>376</v>
      </c>
      <c r="D40" s="44" t="s">
        <v>136</v>
      </c>
      <c r="E40" s="24">
        <v>677500</v>
      </c>
      <c r="F40" s="24">
        <v>677500</v>
      </c>
      <c r="G40" s="24">
        <v>677500</v>
      </c>
      <c r="H40" s="74">
        <f t="shared" si="5"/>
        <v>1</v>
      </c>
    </row>
    <row r="41" spans="1:8" ht="15" customHeight="1" x14ac:dyDescent="0.25">
      <c r="A41" s="68">
        <v>35</v>
      </c>
      <c r="B41" s="87" t="s">
        <v>373</v>
      </c>
      <c r="C41" s="44" t="s">
        <v>379</v>
      </c>
      <c r="D41" s="44" t="s">
        <v>141</v>
      </c>
      <c r="E41" s="24">
        <v>305</v>
      </c>
      <c r="F41" s="24">
        <v>380</v>
      </c>
      <c r="G41" s="24">
        <v>151</v>
      </c>
      <c r="H41" s="74">
        <f t="shared" si="5"/>
        <v>0.49508196721311476</v>
      </c>
    </row>
    <row r="42" spans="1:8" ht="15" customHeight="1" x14ac:dyDescent="0.25">
      <c r="A42" s="68">
        <v>36</v>
      </c>
      <c r="B42" s="88" t="s">
        <v>33</v>
      </c>
      <c r="C42" s="166" t="s">
        <v>11</v>
      </c>
      <c r="D42" s="167"/>
      <c r="E42" s="59">
        <f>E21+E33+E34</f>
        <v>25577000</v>
      </c>
      <c r="F42" s="59">
        <f>F21+F33+F34</f>
        <v>27129000</v>
      </c>
      <c r="G42" s="59">
        <f>G21+G33+G34</f>
        <v>27022052</v>
      </c>
      <c r="H42" s="75">
        <f t="shared" si="5"/>
        <v>1.0564981037651016</v>
      </c>
    </row>
    <row r="43" spans="1:8" ht="15" customHeight="1" x14ac:dyDescent="0.25">
      <c r="A43" s="68">
        <v>37</v>
      </c>
      <c r="B43" s="91" t="s">
        <v>34</v>
      </c>
      <c r="C43" s="166" t="s">
        <v>12</v>
      </c>
      <c r="D43" s="167"/>
      <c r="E43" s="25">
        <v>0</v>
      </c>
      <c r="F43" s="25">
        <v>0</v>
      </c>
      <c r="G43" s="25">
        <v>0</v>
      </c>
      <c r="H43" s="137"/>
    </row>
    <row r="44" spans="1:8" s="9" customFormat="1" ht="15" customHeight="1" x14ac:dyDescent="0.25">
      <c r="A44" s="68">
        <v>38</v>
      </c>
      <c r="B44" s="91" t="s">
        <v>35</v>
      </c>
      <c r="C44" s="166" t="s">
        <v>15</v>
      </c>
      <c r="D44" s="167"/>
      <c r="E44" s="59">
        <v>0</v>
      </c>
      <c r="F44" s="59">
        <v>0</v>
      </c>
      <c r="G44" s="59">
        <v>0</v>
      </c>
      <c r="H44" s="137"/>
    </row>
    <row r="45" spans="1:8" s="9" customFormat="1" ht="15" customHeight="1" x14ac:dyDescent="0.25">
      <c r="A45" s="133">
        <v>39</v>
      </c>
      <c r="B45" s="180" t="s">
        <v>57</v>
      </c>
      <c r="C45" s="181"/>
      <c r="D45" s="182"/>
      <c r="E45" s="76">
        <f>E21+E33+E34</f>
        <v>25577000</v>
      </c>
      <c r="F45" s="76">
        <f>F21+F33+F34</f>
        <v>27129000</v>
      </c>
      <c r="G45" s="76">
        <f>G21+G33+G34</f>
        <v>27022052</v>
      </c>
      <c r="H45" s="77">
        <f>G45/E45</f>
        <v>1.0564981037651016</v>
      </c>
    </row>
    <row r="46" spans="1:8" s="9" customFormat="1" ht="15" customHeight="1" x14ac:dyDescent="0.25">
      <c r="A46" s="1"/>
      <c r="B46" s="1"/>
      <c r="C46" s="1"/>
      <c r="D46" s="1"/>
      <c r="E46" s="16"/>
      <c r="F46" s="16"/>
      <c r="G46" s="16"/>
    </row>
    <row r="47" spans="1:8" x14ac:dyDescent="0.25">
      <c r="A47" s="1"/>
      <c r="B47" s="1"/>
      <c r="C47" s="1"/>
      <c r="D47" s="1"/>
      <c r="E47" s="16"/>
      <c r="F47" s="16"/>
      <c r="G47" s="16"/>
      <c r="H47" s="17"/>
    </row>
  </sheetData>
  <sheetProtection selectLockedCells="1" selectUnlockedCells="1"/>
  <mergeCells count="11">
    <mergeCell ref="A4:H4"/>
    <mergeCell ref="B8:H8"/>
    <mergeCell ref="B20:H20"/>
    <mergeCell ref="C18:D18"/>
    <mergeCell ref="C14:D14"/>
    <mergeCell ref="C15:D15"/>
    <mergeCell ref="B45:D45"/>
    <mergeCell ref="C42:D42"/>
    <mergeCell ref="C43:D43"/>
    <mergeCell ref="C44:D44"/>
    <mergeCell ref="B19:D19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zoomScaleNormal="100" workbookViewId="0"/>
  </sheetViews>
  <sheetFormatPr defaultRowHeight="13.2" x14ac:dyDescent="0.25"/>
  <cols>
    <col min="1" max="1" width="6.33203125" style="1" customWidth="1"/>
    <col min="2" max="2" width="47" style="1" customWidth="1"/>
    <col min="3" max="6" width="10.44140625" style="1" customWidth="1"/>
    <col min="7" max="7" width="10.6640625" customWidth="1"/>
  </cols>
  <sheetData>
    <row r="1" spans="1:7" ht="13.5" customHeight="1" x14ac:dyDescent="0.25">
      <c r="C1" s="2"/>
      <c r="D1" s="2"/>
      <c r="E1" s="2"/>
      <c r="F1" s="2" t="s">
        <v>272</v>
      </c>
    </row>
    <row r="2" spans="1:7" ht="13.5" customHeight="1" x14ac:dyDescent="0.25">
      <c r="C2" s="2"/>
      <c r="D2" s="2"/>
      <c r="E2" s="2"/>
      <c r="F2" s="2" t="str">
        <f>'1. melléklet'!H2</f>
        <v>az  …./2023. (IV.) önkormányzati rendelethez</v>
      </c>
    </row>
    <row r="3" spans="1:7" ht="9.75" customHeight="1" x14ac:dyDescent="0.25"/>
    <row r="4" spans="1:7" ht="13.5" customHeight="1" x14ac:dyDescent="0.25">
      <c r="A4" s="183" t="s">
        <v>455</v>
      </c>
      <c r="B4" s="183"/>
      <c r="C4" s="183"/>
      <c r="D4" s="183"/>
      <c r="E4" s="183"/>
      <c r="F4" s="183"/>
      <c r="G4" s="51"/>
    </row>
    <row r="5" spans="1:7" ht="9.75" customHeight="1" x14ac:dyDescent="0.25">
      <c r="A5" s="50"/>
      <c r="B5" s="50"/>
      <c r="C5" s="50"/>
      <c r="D5" s="50"/>
      <c r="E5" s="50"/>
      <c r="F5" s="51"/>
      <c r="G5" s="51"/>
    </row>
    <row r="6" spans="1:7" s="9" customFormat="1" ht="14.25" customHeight="1" x14ac:dyDescent="0.25">
      <c r="A6" s="121"/>
      <c r="B6" s="121" t="s">
        <v>33</v>
      </c>
      <c r="C6" s="122" t="s">
        <v>34</v>
      </c>
      <c r="D6" s="122" t="s">
        <v>35</v>
      </c>
      <c r="E6" s="122" t="s">
        <v>36</v>
      </c>
      <c r="F6" s="122" t="s">
        <v>37</v>
      </c>
    </row>
    <row r="7" spans="1:7" s="9" customFormat="1" ht="36" x14ac:dyDescent="0.25">
      <c r="A7" s="121">
        <v>1</v>
      </c>
      <c r="B7" s="121" t="s">
        <v>60</v>
      </c>
      <c r="C7" s="67" t="s">
        <v>338</v>
      </c>
      <c r="D7" s="67" t="s">
        <v>540</v>
      </c>
      <c r="E7" s="67" t="s">
        <v>541</v>
      </c>
      <c r="F7" s="67" t="s">
        <v>539</v>
      </c>
    </row>
    <row r="8" spans="1:7" s="9" customFormat="1" ht="14.25" customHeight="1" x14ac:dyDescent="0.25">
      <c r="A8" s="123">
        <v>2</v>
      </c>
      <c r="B8" s="124" t="s">
        <v>29</v>
      </c>
      <c r="C8" s="125">
        <f>SUM(C9:C16)</f>
        <v>72635300</v>
      </c>
      <c r="D8" s="125">
        <f t="shared" ref="D8:F8" si="0">SUM(D9:D16)</f>
        <v>72635300</v>
      </c>
      <c r="E8" s="125">
        <f t="shared" ref="E8" si="1">SUM(E9:E16)</f>
        <v>96280900</v>
      </c>
      <c r="F8" s="125">
        <f t="shared" si="0"/>
        <v>96280900</v>
      </c>
    </row>
    <row r="9" spans="1:7" s="9" customFormat="1" ht="13.5" customHeight="1" x14ac:dyDescent="0.25">
      <c r="A9" s="68">
        <v>3</v>
      </c>
      <c r="B9" s="47" t="s">
        <v>319</v>
      </c>
      <c r="C9" s="52">
        <v>2540000</v>
      </c>
      <c r="D9" s="52">
        <v>2540000</v>
      </c>
      <c r="E9" s="52">
        <v>2540000</v>
      </c>
      <c r="F9" s="52">
        <v>2540000</v>
      </c>
    </row>
    <row r="10" spans="1:7" s="9" customFormat="1" ht="13.5" customHeight="1" x14ac:dyDescent="0.25">
      <c r="A10" s="68">
        <v>4</v>
      </c>
      <c r="B10" s="47" t="s">
        <v>329</v>
      </c>
      <c r="C10" s="52">
        <v>11601700</v>
      </c>
      <c r="D10" s="52">
        <v>11601700</v>
      </c>
      <c r="E10" s="52">
        <v>11601700</v>
      </c>
      <c r="F10" s="52">
        <v>11601700</v>
      </c>
    </row>
    <row r="11" spans="1:7" s="9" customFormat="1" ht="13.5" customHeight="1" x14ac:dyDescent="0.25">
      <c r="A11" s="68">
        <v>5</v>
      </c>
      <c r="B11" s="47" t="s">
        <v>330</v>
      </c>
      <c r="C11" s="52">
        <v>26709300</v>
      </c>
      <c r="D11" s="52">
        <v>26709300</v>
      </c>
      <c r="E11" s="52">
        <v>26709300</v>
      </c>
      <c r="F11" s="52">
        <v>26709300</v>
      </c>
    </row>
    <row r="12" spans="1:7" s="9" customFormat="1" ht="13.5" customHeight="1" x14ac:dyDescent="0.25">
      <c r="A12" s="68">
        <v>6</v>
      </c>
      <c r="B12" s="47" t="s">
        <v>320</v>
      </c>
      <c r="C12" s="52">
        <v>5000000</v>
      </c>
      <c r="D12" s="52">
        <v>5000000</v>
      </c>
      <c r="E12" s="52">
        <v>5000000</v>
      </c>
      <c r="F12" s="52">
        <v>5000000</v>
      </c>
    </row>
    <row r="13" spans="1:7" s="9" customFormat="1" ht="13.5" customHeight="1" x14ac:dyDescent="0.25">
      <c r="A13" s="68">
        <v>7</v>
      </c>
      <c r="B13" s="63" t="s">
        <v>321</v>
      </c>
      <c r="C13" s="52">
        <v>3810000</v>
      </c>
      <c r="D13" s="52">
        <v>3810000</v>
      </c>
      <c r="E13" s="52">
        <v>3810000</v>
      </c>
      <c r="F13" s="52">
        <v>3810000</v>
      </c>
    </row>
    <row r="14" spans="1:7" s="9" customFormat="1" ht="13.5" customHeight="1" x14ac:dyDescent="0.25">
      <c r="A14" s="68">
        <v>8</v>
      </c>
      <c r="B14" s="47" t="s">
        <v>328</v>
      </c>
      <c r="C14" s="52">
        <v>1905000</v>
      </c>
      <c r="D14" s="52">
        <v>1905000</v>
      </c>
      <c r="E14" s="52">
        <v>1905000</v>
      </c>
      <c r="F14" s="52">
        <v>1905000</v>
      </c>
    </row>
    <row r="15" spans="1:7" s="9" customFormat="1" ht="13.5" customHeight="1" x14ac:dyDescent="0.25">
      <c r="A15" s="68">
        <v>9</v>
      </c>
      <c r="B15" s="47" t="s">
        <v>456</v>
      </c>
      <c r="C15" s="52">
        <v>21069300</v>
      </c>
      <c r="D15" s="52">
        <v>21069300</v>
      </c>
      <c r="E15" s="52">
        <v>21069300</v>
      </c>
      <c r="F15" s="52">
        <v>21069300</v>
      </c>
    </row>
    <row r="16" spans="1:7" s="9" customFormat="1" ht="13.5" customHeight="1" x14ac:dyDescent="0.25">
      <c r="A16" s="68">
        <v>10</v>
      </c>
      <c r="B16" s="47" t="s">
        <v>520</v>
      </c>
      <c r="C16" s="52">
        <v>0</v>
      </c>
      <c r="D16" s="52">
        <v>0</v>
      </c>
      <c r="E16" s="52">
        <v>23645600</v>
      </c>
      <c r="F16" s="52">
        <v>23645600</v>
      </c>
    </row>
    <row r="17" spans="1:6" s="9" customFormat="1" ht="14.25" customHeight="1" x14ac:dyDescent="0.25">
      <c r="A17" s="123">
        <v>11</v>
      </c>
      <c r="B17" s="124" t="s">
        <v>30</v>
      </c>
      <c r="C17" s="125">
        <f t="shared" ref="C17:D17" si="2">SUM(C18:C60)</f>
        <v>208549108</v>
      </c>
      <c r="D17" s="125">
        <f t="shared" si="2"/>
        <v>214257508</v>
      </c>
      <c r="E17" s="125">
        <f>SUM(E18:E60)</f>
        <v>228922307</v>
      </c>
      <c r="F17" s="125">
        <f>SUM(F18:F60)</f>
        <v>228922307</v>
      </c>
    </row>
    <row r="18" spans="1:6" s="9" customFormat="1" ht="13.5" customHeight="1" x14ac:dyDescent="0.25">
      <c r="A18" s="68">
        <v>12</v>
      </c>
      <c r="B18" s="47" t="s">
        <v>331</v>
      </c>
      <c r="C18" s="52">
        <v>127000</v>
      </c>
      <c r="D18" s="52">
        <v>127000</v>
      </c>
      <c r="E18" s="52">
        <v>127000</v>
      </c>
      <c r="F18" s="52">
        <v>127000</v>
      </c>
    </row>
    <row r="19" spans="1:6" s="9" customFormat="1" ht="13.5" customHeight="1" x14ac:dyDescent="0.25">
      <c r="A19" s="68">
        <v>13</v>
      </c>
      <c r="B19" s="47" t="s">
        <v>457</v>
      </c>
      <c r="C19" s="52">
        <v>3500000</v>
      </c>
      <c r="D19" s="52">
        <v>3500000</v>
      </c>
      <c r="E19" s="52">
        <v>3500000</v>
      </c>
      <c r="F19" s="52">
        <v>3500000</v>
      </c>
    </row>
    <row r="20" spans="1:6" s="9" customFormat="1" ht="13.5" customHeight="1" x14ac:dyDescent="0.25">
      <c r="A20" s="68">
        <v>14</v>
      </c>
      <c r="B20" s="47" t="s">
        <v>332</v>
      </c>
      <c r="C20" s="52">
        <v>3810000</v>
      </c>
      <c r="D20" s="52">
        <v>3810000</v>
      </c>
      <c r="E20" s="52">
        <v>3810000</v>
      </c>
      <c r="F20" s="52">
        <v>3810000</v>
      </c>
    </row>
    <row r="21" spans="1:6" s="9" customFormat="1" ht="13.5" customHeight="1" x14ac:dyDescent="0.25">
      <c r="A21" s="68">
        <v>15</v>
      </c>
      <c r="B21" s="47" t="s">
        <v>337</v>
      </c>
      <c r="C21" s="52">
        <v>400000</v>
      </c>
      <c r="D21" s="52">
        <v>400000</v>
      </c>
      <c r="E21" s="52">
        <v>400000</v>
      </c>
      <c r="F21" s="52">
        <v>400000</v>
      </c>
    </row>
    <row r="22" spans="1:6" s="9" customFormat="1" ht="13.5" customHeight="1" x14ac:dyDescent="0.25">
      <c r="A22" s="68">
        <v>16</v>
      </c>
      <c r="B22" s="47" t="s">
        <v>458</v>
      </c>
      <c r="C22" s="52">
        <v>520000</v>
      </c>
      <c r="D22" s="52">
        <v>520000</v>
      </c>
      <c r="E22" s="52">
        <v>520000</v>
      </c>
      <c r="F22" s="52">
        <v>520000</v>
      </c>
    </row>
    <row r="23" spans="1:6" s="9" customFormat="1" ht="24" x14ac:dyDescent="0.25">
      <c r="A23" s="68">
        <v>17</v>
      </c>
      <c r="B23" s="65" t="s">
        <v>459</v>
      </c>
      <c r="C23" s="52">
        <v>607990</v>
      </c>
      <c r="D23" s="52">
        <v>607990</v>
      </c>
      <c r="E23" s="52">
        <v>607990</v>
      </c>
      <c r="F23" s="52">
        <v>607990</v>
      </c>
    </row>
    <row r="24" spans="1:6" s="9" customFormat="1" ht="13.5" customHeight="1" x14ac:dyDescent="0.25">
      <c r="A24" s="68">
        <v>18</v>
      </c>
      <c r="B24" s="65" t="s">
        <v>460</v>
      </c>
      <c r="C24" s="52">
        <v>3839400</v>
      </c>
      <c r="D24" s="52">
        <v>3839400</v>
      </c>
      <c r="E24" s="52">
        <v>3839400</v>
      </c>
      <c r="F24" s="52">
        <v>3839400</v>
      </c>
    </row>
    <row r="25" spans="1:6" s="17" customFormat="1" ht="13.5" customHeight="1" x14ac:dyDescent="0.25">
      <c r="A25" s="68">
        <v>19</v>
      </c>
      <c r="B25" s="47" t="s">
        <v>461</v>
      </c>
      <c r="C25" s="52">
        <v>600000</v>
      </c>
      <c r="D25" s="52">
        <v>600000</v>
      </c>
      <c r="E25" s="52">
        <v>600000</v>
      </c>
      <c r="F25" s="52">
        <v>600000</v>
      </c>
    </row>
    <row r="26" spans="1:6" s="17" customFormat="1" ht="13.5" customHeight="1" x14ac:dyDescent="0.25">
      <c r="A26" s="68">
        <v>20</v>
      </c>
      <c r="B26" s="47" t="s">
        <v>462</v>
      </c>
      <c r="C26" s="52">
        <v>1980118</v>
      </c>
      <c r="D26" s="52">
        <v>1980118</v>
      </c>
      <c r="E26" s="52">
        <v>1980118</v>
      </c>
      <c r="F26" s="52">
        <v>1980118</v>
      </c>
    </row>
    <row r="27" spans="1:6" s="9" customFormat="1" ht="13.5" customHeight="1" x14ac:dyDescent="0.25">
      <c r="A27" s="68">
        <v>21</v>
      </c>
      <c r="B27" s="47" t="s">
        <v>463</v>
      </c>
      <c r="C27" s="52">
        <v>952500</v>
      </c>
      <c r="D27" s="52">
        <v>952500</v>
      </c>
      <c r="E27" s="52">
        <v>952500</v>
      </c>
      <c r="F27" s="52">
        <v>952500</v>
      </c>
    </row>
    <row r="28" spans="1:6" s="9" customFormat="1" ht="13.5" customHeight="1" x14ac:dyDescent="0.25">
      <c r="A28" s="68">
        <v>22</v>
      </c>
      <c r="B28" s="47" t="s">
        <v>464</v>
      </c>
      <c r="C28" s="52">
        <v>2078392</v>
      </c>
      <c r="D28" s="52">
        <v>2078392</v>
      </c>
      <c r="E28" s="52">
        <v>2078392</v>
      </c>
      <c r="F28" s="52">
        <v>2078392</v>
      </c>
    </row>
    <row r="29" spans="1:6" s="9" customFormat="1" ht="13.5" customHeight="1" x14ac:dyDescent="0.25">
      <c r="A29" s="68">
        <v>23</v>
      </c>
      <c r="B29" s="47" t="s">
        <v>465</v>
      </c>
      <c r="C29" s="52">
        <v>101600</v>
      </c>
      <c r="D29" s="52">
        <v>101600</v>
      </c>
      <c r="E29" s="52">
        <v>101600</v>
      </c>
      <c r="F29" s="52">
        <v>101600</v>
      </c>
    </row>
    <row r="30" spans="1:6" s="9" customFormat="1" ht="36" x14ac:dyDescent="0.25">
      <c r="A30" s="68">
        <v>24</v>
      </c>
      <c r="B30" s="65" t="s">
        <v>466</v>
      </c>
      <c r="C30" s="52">
        <v>107530600</v>
      </c>
      <c r="D30" s="52">
        <v>107530600</v>
      </c>
      <c r="E30" s="52">
        <v>107530600</v>
      </c>
      <c r="F30" s="52">
        <v>107530600</v>
      </c>
    </row>
    <row r="31" spans="1:6" s="9" customFormat="1" ht="24" x14ac:dyDescent="0.25">
      <c r="A31" s="68">
        <v>25</v>
      </c>
      <c r="B31" s="65" t="s">
        <v>503</v>
      </c>
      <c r="C31" s="52">
        <v>4699000</v>
      </c>
      <c r="D31" s="52">
        <v>4699000</v>
      </c>
      <c r="E31" s="52">
        <v>4699000</v>
      </c>
      <c r="F31" s="52">
        <v>4699000</v>
      </c>
    </row>
    <row r="32" spans="1:6" s="9" customFormat="1" ht="24" x14ac:dyDescent="0.25">
      <c r="A32" s="68">
        <v>26</v>
      </c>
      <c r="B32" s="65" t="s">
        <v>504</v>
      </c>
      <c r="C32" s="52">
        <v>6361110</v>
      </c>
      <c r="D32" s="52">
        <v>6361110</v>
      </c>
      <c r="E32" s="52">
        <v>6361110</v>
      </c>
      <c r="F32" s="52">
        <v>6361110</v>
      </c>
    </row>
    <row r="33" spans="1:6" s="9" customFormat="1" ht="13.5" customHeight="1" x14ac:dyDescent="0.25">
      <c r="A33" s="68">
        <v>27</v>
      </c>
      <c r="B33" s="65" t="s">
        <v>505</v>
      </c>
      <c r="C33" s="52">
        <v>164000</v>
      </c>
      <c r="D33" s="52">
        <v>164000</v>
      </c>
      <c r="E33" s="52">
        <v>164000</v>
      </c>
      <c r="F33" s="52">
        <v>164000</v>
      </c>
    </row>
    <row r="34" spans="1:6" s="9" customFormat="1" ht="13.5" customHeight="1" x14ac:dyDescent="0.25">
      <c r="A34" s="68">
        <v>28</v>
      </c>
      <c r="B34" s="65" t="s">
        <v>506</v>
      </c>
      <c r="C34" s="52">
        <v>326390</v>
      </c>
      <c r="D34" s="52">
        <v>326390</v>
      </c>
      <c r="E34" s="52">
        <v>326390</v>
      </c>
      <c r="F34" s="52">
        <v>326390</v>
      </c>
    </row>
    <row r="35" spans="1:6" s="9" customFormat="1" ht="13.5" customHeight="1" x14ac:dyDescent="0.25">
      <c r="A35" s="68">
        <v>29</v>
      </c>
      <c r="B35" s="65" t="s">
        <v>507</v>
      </c>
      <c r="C35" s="52">
        <v>1168400</v>
      </c>
      <c r="D35" s="52">
        <v>1168400</v>
      </c>
      <c r="E35" s="52">
        <v>1168400</v>
      </c>
      <c r="F35" s="52">
        <v>1168400</v>
      </c>
    </row>
    <row r="36" spans="1:6" s="9" customFormat="1" ht="13.5" customHeight="1" x14ac:dyDescent="0.25">
      <c r="A36" s="68">
        <v>30</v>
      </c>
      <c r="B36" s="65" t="s">
        <v>508</v>
      </c>
      <c r="C36" s="52">
        <v>1428750</v>
      </c>
      <c r="D36" s="52">
        <v>1428750</v>
      </c>
      <c r="E36" s="52">
        <v>1428750</v>
      </c>
      <c r="F36" s="52">
        <v>1428750</v>
      </c>
    </row>
    <row r="37" spans="1:6" s="9" customFormat="1" ht="13.5" customHeight="1" x14ac:dyDescent="0.25">
      <c r="A37" s="68">
        <v>31</v>
      </c>
      <c r="B37" s="65" t="s">
        <v>509</v>
      </c>
      <c r="C37" s="52">
        <v>637100</v>
      </c>
      <c r="D37" s="52">
        <v>637100</v>
      </c>
      <c r="E37" s="52">
        <v>637100</v>
      </c>
      <c r="F37" s="52">
        <v>637100</v>
      </c>
    </row>
    <row r="38" spans="1:6" s="9" customFormat="1" ht="13.5" customHeight="1" x14ac:dyDescent="0.25">
      <c r="A38" s="68">
        <v>32</v>
      </c>
      <c r="B38" s="65" t="s">
        <v>510</v>
      </c>
      <c r="C38" s="52">
        <v>1537720</v>
      </c>
      <c r="D38" s="52">
        <v>1537720</v>
      </c>
      <c r="E38" s="52">
        <v>1537720</v>
      </c>
      <c r="F38" s="52">
        <v>1537720</v>
      </c>
    </row>
    <row r="39" spans="1:6" s="9" customFormat="1" ht="13.5" customHeight="1" x14ac:dyDescent="0.25">
      <c r="A39" s="68">
        <v>33</v>
      </c>
      <c r="B39" s="65" t="s">
        <v>511</v>
      </c>
      <c r="C39" s="52">
        <v>305320</v>
      </c>
      <c r="D39" s="52">
        <v>305320</v>
      </c>
      <c r="E39" s="52">
        <v>305320</v>
      </c>
      <c r="F39" s="52">
        <v>305320</v>
      </c>
    </row>
    <row r="40" spans="1:6" s="9" customFormat="1" ht="13.5" customHeight="1" x14ac:dyDescent="0.25">
      <c r="A40" s="68">
        <v>34</v>
      </c>
      <c r="B40" s="63" t="s">
        <v>467</v>
      </c>
      <c r="C40" s="52">
        <v>824400</v>
      </c>
      <c r="D40" s="52">
        <v>824400</v>
      </c>
      <c r="E40" s="52">
        <v>824400</v>
      </c>
      <c r="F40" s="52">
        <v>824400</v>
      </c>
    </row>
    <row r="41" spans="1:6" s="9" customFormat="1" ht="13.5" customHeight="1" x14ac:dyDescent="0.25">
      <c r="A41" s="68">
        <v>35</v>
      </c>
      <c r="B41" s="65" t="s">
        <v>468</v>
      </c>
      <c r="C41" s="52">
        <v>27378000</v>
      </c>
      <c r="D41" s="52">
        <v>27378000</v>
      </c>
      <c r="E41" s="52">
        <v>27378000</v>
      </c>
      <c r="F41" s="52">
        <v>27378000</v>
      </c>
    </row>
    <row r="42" spans="1:6" s="9" customFormat="1" ht="13.5" customHeight="1" x14ac:dyDescent="0.25">
      <c r="A42" s="68">
        <v>36</v>
      </c>
      <c r="B42" s="65" t="s">
        <v>469</v>
      </c>
      <c r="C42" s="52">
        <v>11845148</v>
      </c>
      <c r="D42" s="52">
        <v>11845148</v>
      </c>
      <c r="E42" s="52">
        <v>11845148</v>
      </c>
      <c r="F42" s="52">
        <v>11845148</v>
      </c>
    </row>
    <row r="43" spans="1:6" s="9" customFormat="1" ht="13.5" customHeight="1" x14ac:dyDescent="0.25">
      <c r="A43" s="68">
        <v>37</v>
      </c>
      <c r="B43" s="47" t="s">
        <v>333</v>
      </c>
      <c r="C43" s="52">
        <v>13716000</v>
      </c>
      <c r="D43" s="52">
        <v>13716000</v>
      </c>
      <c r="E43" s="52">
        <v>13716000</v>
      </c>
      <c r="F43" s="52">
        <v>13716000</v>
      </c>
    </row>
    <row r="44" spans="1:6" s="9" customFormat="1" ht="13.5" customHeight="1" x14ac:dyDescent="0.25">
      <c r="A44" s="68">
        <v>38</v>
      </c>
      <c r="B44" s="47" t="s">
        <v>313</v>
      </c>
      <c r="C44" s="52">
        <v>300000</v>
      </c>
      <c r="D44" s="52">
        <v>300000</v>
      </c>
      <c r="E44" s="52">
        <v>300000</v>
      </c>
      <c r="F44" s="52">
        <v>300000</v>
      </c>
    </row>
    <row r="45" spans="1:6" s="9" customFormat="1" ht="13.5" customHeight="1" x14ac:dyDescent="0.25">
      <c r="A45" s="68">
        <v>39</v>
      </c>
      <c r="B45" s="47" t="s">
        <v>470</v>
      </c>
      <c r="C45" s="52">
        <v>260000</v>
      </c>
      <c r="D45" s="52">
        <v>260000</v>
      </c>
      <c r="E45" s="52">
        <v>260000</v>
      </c>
      <c r="F45" s="52">
        <v>260000</v>
      </c>
    </row>
    <row r="46" spans="1:6" s="9" customFormat="1" ht="13.5" customHeight="1" x14ac:dyDescent="0.25">
      <c r="A46" s="68">
        <v>40</v>
      </c>
      <c r="B46" s="47" t="s">
        <v>471</v>
      </c>
      <c r="C46" s="52">
        <v>150000</v>
      </c>
      <c r="D46" s="52">
        <v>150000</v>
      </c>
      <c r="E46" s="52">
        <v>150000</v>
      </c>
      <c r="F46" s="52">
        <v>150000</v>
      </c>
    </row>
    <row r="47" spans="1:6" s="9" customFormat="1" ht="13.5" customHeight="1" x14ac:dyDescent="0.25">
      <c r="A47" s="68">
        <v>41</v>
      </c>
      <c r="B47" s="47" t="s">
        <v>323</v>
      </c>
      <c r="C47" s="52">
        <v>240000</v>
      </c>
      <c r="D47" s="52">
        <v>240000</v>
      </c>
      <c r="E47" s="52">
        <v>240000</v>
      </c>
      <c r="F47" s="52">
        <v>240000</v>
      </c>
    </row>
    <row r="48" spans="1:6" s="9" customFormat="1" ht="13.5" customHeight="1" x14ac:dyDescent="0.25">
      <c r="A48" s="68">
        <v>42</v>
      </c>
      <c r="B48" s="47" t="s">
        <v>322</v>
      </c>
      <c r="C48" s="52">
        <v>150000</v>
      </c>
      <c r="D48" s="52">
        <v>150000</v>
      </c>
      <c r="E48" s="52">
        <v>150000</v>
      </c>
      <c r="F48" s="52">
        <v>150000</v>
      </c>
    </row>
    <row r="49" spans="1:6" s="9" customFormat="1" ht="13.5" customHeight="1" x14ac:dyDescent="0.25">
      <c r="A49" s="68">
        <v>43</v>
      </c>
      <c r="B49" s="65" t="s">
        <v>334</v>
      </c>
      <c r="C49" s="52">
        <v>320000</v>
      </c>
      <c r="D49" s="52">
        <v>320000</v>
      </c>
      <c r="E49" s="52">
        <v>320000</v>
      </c>
      <c r="F49" s="52">
        <v>320000</v>
      </c>
    </row>
    <row r="50" spans="1:6" s="9" customFormat="1" ht="13.5" customHeight="1" x14ac:dyDescent="0.25">
      <c r="A50" s="68">
        <v>44</v>
      </c>
      <c r="B50" s="47" t="s">
        <v>472</v>
      </c>
      <c r="C50" s="52">
        <v>400000</v>
      </c>
      <c r="D50" s="52">
        <v>400000</v>
      </c>
      <c r="E50" s="52">
        <v>400000</v>
      </c>
      <c r="F50" s="52">
        <v>400000</v>
      </c>
    </row>
    <row r="51" spans="1:6" s="9" customFormat="1" ht="13.5" customHeight="1" x14ac:dyDescent="0.25">
      <c r="A51" s="68">
        <v>45</v>
      </c>
      <c r="B51" s="65" t="s">
        <v>335</v>
      </c>
      <c r="C51" s="52">
        <v>217170</v>
      </c>
      <c r="D51" s="52">
        <v>217170</v>
      </c>
      <c r="E51" s="52">
        <v>217170</v>
      </c>
      <c r="F51" s="52">
        <v>217170</v>
      </c>
    </row>
    <row r="52" spans="1:6" s="9" customFormat="1" ht="13.5" customHeight="1" x14ac:dyDescent="0.25">
      <c r="A52" s="68">
        <v>46</v>
      </c>
      <c r="B52" s="47" t="s">
        <v>473</v>
      </c>
      <c r="C52" s="52">
        <v>360000</v>
      </c>
      <c r="D52" s="52">
        <v>360000</v>
      </c>
      <c r="E52" s="52">
        <v>360000</v>
      </c>
      <c r="F52" s="52">
        <v>360000</v>
      </c>
    </row>
    <row r="53" spans="1:6" s="9" customFormat="1" ht="13.5" customHeight="1" x14ac:dyDescent="0.25">
      <c r="A53" s="68">
        <v>47</v>
      </c>
      <c r="B53" s="47" t="s">
        <v>474</v>
      </c>
      <c r="C53" s="52">
        <v>1200000</v>
      </c>
      <c r="D53" s="52">
        <v>1200000</v>
      </c>
      <c r="E53" s="52">
        <v>1200000</v>
      </c>
      <c r="F53" s="52">
        <v>1200000</v>
      </c>
    </row>
    <row r="54" spans="1:6" s="9" customFormat="1" ht="13.5" customHeight="1" x14ac:dyDescent="0.25">
      <c r="A54" s="68">
        <v>48</v>
      </c>
      <c r="B54" s="47" t="s">
        <v>475</v>
      </c>
      <c r="C54" s="52">
        <v>480000</v>
      </c>
      <c r="D54" s="52">
        <v>480000</v>
      </c>
      <c r="E54" s="52">
        <v>480000</v>
      </c>
      <c r="F54" s="52">
        <v>480000</v>
      </c>
    </row>
    <row r="55" spans="1:6" s="9" customFormat="1" ht="13.5" customHeight="1" x14ac:dyDescent="0.25">
      <c r="A55" s="68">
        <v>49</v>
      </c>
      <c r="B55" s="47" t="s">
        <v>542</v>
      </c>
      <c r="C55" s="52">
        <v>0</v>
      </c>
      <c r="D55" s="52">
        <v>0</v>
      </c>
      <c r="E55" s="52">
        <v>0</v>
      </c>
      <c r="F55" s="52">
        <v>82500</v>
      </c>
    </row>
    <row r="56" spans="1:6" s="9" customFormat="1" ht="13.5" customHeight="1" x14ac:dyDescent="0.25">
      <c r="A56" s="68">
        <v>50</v>
      </c>
      <c r="B56" s="47" t="s">
        <v>298</v>
      </c>
      <c r="C56" s="52">
        <v>340000</v>
      </c>
      <c r="D56" s="52">
        <v>340000</v>
      </c>
      <c r="E56" s="52">
        <v>340000</v>
      </c>
      <c r="F56" s="52">
        <v>257500</v>
      </c>
    </row>
    <row r="57" spans="1:6" s="9" customFormat="1" ht="13.5" customHeight="1" x14ac:dyDescent="0.25">
      <c r="A57" s="68">
        <v>51</v>
      </c>
      <c r="B57" s="64" t="s">
        <v>476</v>
      </c>
      <c r="C57" s="52">
        <v>73000</v>
      </c>
      <c r="D57" s="52">
        <v>73000</v>
      </c>
      <c r="E57" s="52">
        <v>73000</v>
      </c>
      <c r="F57" s="52">
        <v>73000</v>
      </c>
    </row>
    <row r="58" spans="1:6" s="9" customFormat="1" ht="13.5" customHeight="1" x14ac:dyDescent="0.25">
      <c r="A58" s="68">
        <v>52</v>
      </c>
      <c r="B58" s="47" t="s">
        <v>324</v>
      </c>
      <c r="C58" s="52">
        <v>7620000</v>
      </c>
      <c r="D58" s="52">
        <v>7620000</v>
      </c>
      <c r="E58" s="52">
        <v>7620000</v>
      </c>
      <c r="F58" s="52">
        <v>7620000</v>
      </c>
    </row>
    <row r="59" spans="1:6" s="9" customFormat="1" ht="13.5" customHeight="1" x14ac:dyDescent="0.25">
      <c r="A59" s="68">
        <v>53</v>
      </c>
      <c r="B59" s="47" t="s">
        <v>515</v>
      </c>
      <c r="C59" s="52">
        <v>0</v>
      </c>
      <c r="D59" s="52">
        <v>5708400</v>
      </c>
      <c r="E59" s="52">
        <v>5708400</v>
      </c>
      <c r="F59" s="52">
        <v>5708400</v>
      </c>
    </row>
    <row r="60" spans="1:6" s="9" customFormat="1" ht="13.5" customHeight="1" x14ac:dyDescent="0.25">
      <c r="A60" s="68">
        <v>54</v>
      </c>
      <c r="B60" s="47" t="s">
        <v>527</v>
      </c>
      <c r="C60" s="52">
        <v>0</v>
      </c>
      <c r="D60" s="52">
        <v>0</v>
      </c>
      <c r="E60" s="52">
        <v>14664799</v>
      </c>
      <c r="F60" s="52">
        <v>14664799</v>
      </c>
    </row>
    <row r="61" spans="1:6" s="9" customFormat="1" ht="14.25" customHeight="1" x14ac:dyDescent="0.25">
      <c r="A61" s="148">
        <v>55</v>
      </c>
      <c r="B61" s="124" t="s">
        <v>62</v>
      </c>
      <c r="C61" s="125">
        <v>0</v>
      </c>
      <c r="D61" s="125">
        <v>0</v>
      </c>
      <c r="E61" s="125">
        <v>0</v>
      </c>
      <c r="F61" s="125">
        <v>0</v>
      </c>
    </row>
    <row r="62" spans="1:6" s="9" customFormat="1" ht="14.25" customHeight="1" x14ac:dyDescent="0.25">
      <c r="A62" s="149">
        <v>56</v>
      </c>
      <c r="B62" s="126" t="s">
        <v>63</v>
      </c>
      <c r="C62" s="127">
        <f>C8+C17+C61</f>
        <v>281184408</v>
      </c>
      <c r="D62" s="127">
        <f>D8+D17+D61</f>
        <v>286892808</v>
      </c>
      <c r="E62" s="127">
        <f>E8+E17+E61</f>
        <v>325203207</v>
      </c>
      <c r="F62" s="127">
        <f>F8+F17+F61</f>
        <v>325203207</v>
      </c>
    </row>
    <row r="63" spans="1:6" s="9" customFormat="1" ht="14.25" customHeight="1" x14ac:dyDescent="0.25">
      <c r="A63" s="1"/>
      <c r="B63" s="1"/>
      <c r="C63" s="1"/>
      <c r="D63" s="1"/>
      <c r="E63" s="1"/>
    </row>
  </sheetData>
  <sheetProtection selectLockedCells="1" selectUnlockedCells="1"/>
  <mergeCells count="1">
    <mergeCell ref="A4:F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workbookViewId="0"/>
  </sheetViews>
  <sheetFormatPr defaultColWidth="9.109375" defaultRowHeight="13.2" x14ac:dyDescent="0.25"/>
  <cols>
    <col min="1" max="1" width="5.6640625" style="29" customWidth="1"/>
    <col min="2" max="2" width="26.44140625" style="29" customWidth="1"/>
    <col min="3" max="6" width="11.44140625" style="29" customWidth="1"/>
    <col min="7" max="7" width="9.6640625" style="28" customWidth="1"/>
    <col min="8" max="16384" width="9.109375" style="28"/>
  </cols>
  <sheetData>
    <row r="1" spans="1:7" ht="15" customHeight="1" x14ac:dyDescent="0.25">
      <c r="G1" s="27" t="s">
        <v>433</v>
      </c>
    </row>
    <row r="2" spans="1:7" ht="15" customHeight="1" x14ac:dyDescent="0.25">
      <c r="G2" s="27" t="str">
        <f>'1. melléklet'!H2</f>
        <v>az  …./2023. (IV.) önkormányzati rendelethez</v>
      </c>
    </row>
    <row r="3" spans="1:7" ht="15" customHeight="1" x14ac:dyDescent="0.25">
      <c r="A3" s="33"/>
    </row>
    <row r="4" spans="1:7" ht="15" customHeight="1" x14ac:dyDescent="0.25">
      <c r="A4" s="184" t="s">
        <v>491</v>
      </c>
      <c r="B4" s="184"/>
      <c r="C4" s="184"/>
      <c r="D4" s="184"/>
      <c r="E4" s="184"/>
      <c r="F4" s="184"/>
      <c r="G4" s="184"/>
    </row>
    <row r="5" spans="1:7" ht="15" customHeight="1" x14ac:dyDescent="0.25">
      <c r="A5" s="34"/>
      <c r="B5" s="34"/>
      <c r="C5" s="34"/>
      <c r="D5" s="34"/>
      <c r="E5" s="34"/>
      <c r="F5" s="34"/>
      <c r="G5" s="35"/>
    </row>
    <row r="6" spans="1:7" ht="15" customHeight="1" x14ac:dyDescent="0.25">
      <c r="A6" s="116"/>
      <c r="B6" s="116" t="s">
        <v>404</v>
      </c>
      <c r="C6" s="67" t="s">
        <v>34</v>
      </c>
      <c r="D6" s="67" t="s">
        <v>35</v>
      </c>
      <c r="E6" s="67" t="s">
        <v>36</v>
      </c>
      <c r="F6" s="67" t="s">
        <v>37</v>
      </c>
      <c r="G6" s="163" t="s">
        <v>38</v>
      </c>
    </row>
    <row r="7" spans="1:7" ht="36" x14ac:dyDescent="0.25">
      <c r="A7" s="117">
        <v>1</v>
      </c>
      <c r="B7" s="117" t="s">
        <v>48</v>
      </c>
      <c r="C7" s="67" t="s">
        <v>338</v>
      </c>
      <c r="D7" s="67" t="s">
        <v>521</v>
      </c>
      <c r="E7" s="67" t="s">
        <v>531</v>
      </c>
      <c r="F7" s="67" t="s">
        <v>543</v>
      </c>
      <c r="G7" s="69" t="s">
        <v>514</v>
      </c>
    </row>
    <row r="8" spans="1:7" ht="18" customHeight="1" x14ac:dyDescent="0.25">
      <c r="A8" s="144">
        <v>2</v>
      </c>
      <c r="B8" s="145" t="s">
        <v>14</v>
      </c>
      <c r="C8" s="146">
        <f>SUM(C9:C10)</f>
        <v>121539672</v>
      </c>
      <c r="D8" s="146">
        <f t="shared" ref="D8:E8" si="0">SUM(D9:D10)</f>
        <v>220510077</v>
      </c>
      <c r="E8" s="146">
        <f t="shared" si="0"/>
        <v>278148031</v>
      </c>
      <c r="F8" s="146">
        <f t="shared" ref="F8" si="1">SUM(F9:F10)</f>
        <v>281971778</v>
      </c>
      <c r="G8" s="147">
        <f>F8/C8</f>
        <v>2.3199978522239224</v>
      </c>
    </row>
    <row r="9" spans="1:7" ht="18" customHeight="1" x14ac:dyDescent="0.25">
      <c r="A9" s="117">
        <v>3</v>
      </c>
      <c r="B9" s="118" t="s">
        <v>399</v>
      </c>
      <c r="C9" s="119">
        <v>4035354</v>
      </c>
      <c r="D9" s="119">
        <f>'2. melléklet'!I15-'6. melléklet'!D10</f>
        <v>103005759</v>
      </c>
      <c r="E9" s="119">
        <f>'2. melléklet'!J15-'6. melléklet'!E10</f>
        <v>160643713</v>
      </c>
      <c r="F9" s="119">
        <f>'2. melléklet'!K15-'6. melléklet'!F10</f>
        <v>164467460</v>
      </c>
      <c r="G9" s="120">
        <f>F9/C9</f>
        <v>40.756637459811458</v>
      </c>
    </row>
    <row r="10" spans="1:7" ht="18" customHeight="1" x14ac:dyDescent="0.25">
      <c r="A10" s="117">
        <v>4</v>
      </c>
      <c r="B10" s="118" t="s">
        <v>343</v>
      </c>
      <c r="C10" s="119">
        <f>'2. melléklet'!H15-'6. melléklet'!C9</f>
        <v>117504318</v>
      </c>
      <c r="D10" s="119">
        <v>117504318</v>
      </c>
      <c r="E10" s="119">
        <v>117504318</v>
      </c>
      <c r="F10" s="119">
        <v>117504318</v>
      </c>
      <c r="G10" s="120">
        <f t="shared" ref="G10" si="2">F10/C10</f>
        <v>1</v>
      </c>
    </row>
    <row r="11" spans="1:7" ht="18" customHeight="1" x14ac:dyDescent="0.25">
      <c r="A11" s="144">
        <v>5</v>
      </c>
      <c r="B11" s="145" t="s">
        <v>454</v>
      </c>
      <c r="C11" s="146">
        <v>0</v>
      </c>
      <c r="D11" s="146">
        <v>0</v>
      </c>
      <c r="E11" s="146">
        <v>0</v>
      </c>
      <c r="F11" s="146">
        <v>0</v>
      </c>
      <c r="G11" s="153"/>
    </row>
    <row r="12" spans="1:7" ht="18" customHeight="1" x14ac:dyDescent="0.25">
      <c r="A12" s="117">
        <v>6</v>
      </c>
      <c r="B12" s="118" t="s">
        <v>399</v>
      </c>
      <c r="C12" s="119">
        <v>0</v>
      </c>
      <c r="D12" s="119">
        <v>0</v>
      </c>
      <c r="E12" s="119">
        <v>0</v>
      </c>
      <c r="F12" s="119">
        <v>0</v>
      </c>
      <c r="G12" s="154"/>
    </row>
    <row r="13" spans="1:7" ht="18" customHeight="1" x14ac:dyDescent="0.25">
      <c r="A13" s="117">
        <v>7</v>
      </c>
      <c r="B13" s="118" t="s">
        <v>343</v>
      </c>
      <c r="C13" s="119">
        <v>0</v>
      </c>
      <c r="D13" s="119">
        <v>0</v>
      </c>
      <c r="E13" s="119">
        <v>0</v>
      </c>
      <c r="F13" s="119">
        <v>0</v>
      </c>
      <c r="G13" s="154"/>
    </row>
    <row r="14" spans="1:7" ht="18" customHeight="1" x14ac:dyDescent="0.25">
      <c r="A14" s="140">
        <v>8</v>
      </c>
      <c r="B14" s="141" t="s">
        <v>400</v>
      </c>
      <c r="C14" s="142">
        <f>C8+C11</f>
        <v>121539672</v>
      </c>
      <c r="D14" s="142">
        <f t="shared" ref="D14:E14" si="3">D8+D11</f>
        <v>220510077</v>
      </c>
      <c r="E14" s="142">
        <f t="shared" si="3"/>
        <v>278148031</v>
      </c>
      <c r="F14" s="142">
        <f t="shared" ref="F14" si="4">F8+F11</f>
        <v>281971778</v>
      </c>
      <c r="G14" s="143">
        <f>F14/C14</f>
        <v>2.3199978522239224</v>
      </c>
    </row>
  </sheetData>
  <mergeCells count="1">
    <mergeCell ref="A4:G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zoomScaleNormal="100" zoomScaleSheetLayoutView="75" workbookViewId="0"/>
  </sheetViews>
  <sheetFormatPr defaultRowHeight="13.2" x14ac:dyDescent="0.25"/>
  <cols>
    <col min="1" max="1" width="4.33203125" customWidth="1"/>
    <col min="2" max="2" width="34.44140625" customWidth="1"/>
    <col min="3" max="6" width="10" customWidth="1"/>
    <col min="7" max="7" width="8.6640625" customWidth="1"/>
    <col min="8" max="11" width="10" customWidth="1"/>
    <col min="12" max="12" width="8.6640625" customWidth="1"/>
    <col min="13" max="14" width="6.6640625" customWidth="1"/>
    <col min="15" max="15" width="7.33203125" customWidth="1"/>
  </cols>
  <sheetData>
    <row r="1" spans="1:15" s="12" customFormat="1" ht="12" x14ac:dyDescent="0.25">
      <c r="O1" s="10" t="s">
        <v>273</v>
      </c>
    </row>
    <row r="2" spans="1:15" s="12" customFormat="1" ht="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O2" s="2" t="str">
        <f>'1. melléklet'!H2</f>
        <v>az  …./2023. (IV.) önkormányzati rendelethez</v>
      </c>
    </row>
    <row r="3" spans="1:15" s="12" customFormat="1" ht="6.75" customHeight="1" x14ac:dyDescent="0.25">
      <c r="A3" s="11"/>
    </row>
    <row r="4" spans="1:15" s="12" customFormat="1" ht="12" x14ac:dyDescent="0.25">
      <c r="A4" s="173" t="s">
        <v>453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</row>
    <row r="5" spans="1:15" s="12" customFormat="1" ht="12" x14ac:dyDescent="0.2">
      <c r="N5" s="4"/>
      <c r="O5" s="4"/>
    </row>
    <row r="6" spans="1:15" s="12" customFormat="1" ht="12" x14ac:dyDescent="0.25">
      <c r="A6" s="69"/>
      <c r="B6" s="69" t="s">
        <v>33</v>
      </c>
      <c r="C6" s="69" t="s">
        <v>34</v>
      </c>
      <c r="D6" s="69" t="s">
        <v>35</v>
      </c>
      <c r="E6" s="69" t="s">
        <v>36</v>
      </c>
      <c r="F6" s="69" t="s">
        <v>37</v>
      </c>
      <c r="G6" s="69" t="s">
        <v>38</v>
      </c>
      <c r="H6" s="69" t="s">
        <v>39</v>
      </c>
      <c r="I6" s="69" t="s">
        <v>40</v>
      </c>
      <c r="J6" s="69" t="s">
        <v>102</v>
      </c>
      <c r="K6" s="69" t="s">
        <v>41</v>
      </c>
      <c r="L6" s="69" t="s">
        <v>42</v>
      </c>
      <c r="M6" s="69" t="s">
        <v>103</v>
      </c>
      <c r="N6" s="103" t="s">
        <v>397</v>
      </c>
      <c r="O6" s="103" t="s">
        <v>396</v>
      </c>
    </row>
    <row r="7" spans="1:15" s="12" customFormat="1" ht="30.6" x14ac:dyDescent="0.25">
      <c r="A7" s="69">
        <v>1</v>
      </c>
      <c r="B7" s="69" t="s">
        <v>32</v>
      </c>
      <c r="C7" s="69" t="s">
        <v>402</v>
      </c>
      <c r="D7" s="69" t="s">
        <v>525</v>
      </c>
      <c r="E7" s="69" t="s">
        <v>544</v>
      </c>
      <c r="F7" s="69" t="s">
        <v>546</v>
      </c>
      <c r="G7" s="69" t="s">
        <v>514</v>
      </c>
      <c r="H7" s="69" t="s">
        <v>516</v>
      </c>
      <c r="I7" s="69" t="s">
        <v>524</v>
      </c>
      <c r="J7" s="69" t="s">
        <v>545</v>
      </c>
      <c r="K7" s="69" t="s">
        <v>547</v>
      </c>
      <c r="L7" s="69" t="s">
        <v>514</v>
      </c>
      <c r="M7" s="69" t="s">
        <v>99</v>
      </c>
      <c r="N7" s="69" t="s">
        <v>100</v>
      </c>
      <c r="O7" s="69" t="s">
        <v>492</v>
      </c>
    </row>
    <row r="8" spans="1:15" s="12" customFormat="1" ht="20.399999999999999" x14ac:dyDescent="0.25">
      <c r="A8" s="67">
        <v>2</v>
      </c>
      <c r="B8" s="104" t="s">
        <v>229</v>
      </c>
      <c r="C8" s="54">
        <v>8486744</v>
      </c>
      <c r="D8" s="54">
        <v>8486744</v>
      </c>
      <c r="E8" s="54">
        <v>8487539</v>
      </c>
      <c r="F8" s="54">
        <v>9028291</v>
      </c>
      <c r="G8" s="105">
        <f>F8/C8</f>
        <v>1.0638109267818141</v>
      </c>
      <c r="H8" s="54">
        <v>43787208</v>
      </c>
      <c r="I8" s="54">
        <v>43787208</v>
      </c>
      <c r="J8" s="54">
        <v>45123387</v>
      </c>
      <c r="K8" s="54">
        <v>57477493</v>
      </c>
      <c r="L8" s="105">
        <f>K8/H8</f>
        <v>1.3126548968365372</v>
      </c>
      <c r="M8" s="68" t="s">
        <v>101</v>
      </c>
      <c r="N8" s="68"/>
      <c r="O8" s="68"/>
    </row>
    <row r="9" spans="1:15" s="12" customFormat="1" ht="15" customHeight="1" x14ac:dyDescent="0.25">
      <c r="A9" s="67">
        <v>3</v>
      </c>
      <c r="B9" s="106" t="s">
        <v>248</v>
      </c>
      <c r="C9" s="54">
        <v>127000</v>
      </c>
      <c r="D9" s="54">
        <v>127000</v>
      </c>
      <c r="E9" s="54">
        <v>331500</v>
      </c>
      <c r="F9" s="54">
        <v>331500</v>
      </c>
      <c r="G9" s="105">
        <f t="shared" ref="G9:G12" si="0">F9/C9</f>
        <v>2.6102362204724407</v>
      </c>
      <c r="H9" s="54">
        <v>5130624</v>
      </c>
      <c r="I9" s="54">
        <v>5130624</v>
      </c>
      <c r="J9" s="54">
        <v>5243624</v>
      </c>
      <c r="K9" s="54">
        <v>5243624</v>
      </c>
      <c r="L9" s="105">
        <f t="shared" ref="L9:L12" si="1">K9/H9</f>
        <v>1.0220246114312801</v>
      </c>
      <c r="M9" s="68" t="s">
        <v>101</v>
      </c>
      <c r="N9" s="68"/>
      <c r="O9" s="68"/>
    </row>
    <row r="10" spans="1:15" s="12" customFormat="1" ht="20.399999999999999" x14ac:dyDescent="0.25">
      <c r="A10" s="69">
        <v>4</v>
      </c>
      <c r="B10" s="104" t="s">
        <v>227</v>
      </c>
      <c r="C10" s="54">
        <v>5200000</v>
      </c>
      <c r="D10" s="54">
        <v>87573200</v>
      </c>
      <c r="E10" s="54">
        <v>187138157</v>
      </c>
      <c r="F10" s="54">
        <v>187138157</v>
      </c>
      <c r="G10" s="105">
        <f>F10/C10</f>
        <v>35.988107115384615</v>
      </c>
      <c r="H10" s="54">
        <v>10780000</v>
      </c>
      <c r="I10" s="54">
        <v>10880000</v>
      </c>
      <c r="J10" s="54">
        <v>11484000</v>
      </c>
      <c r="K10" s="54">
        <v>11265464</v>
      </c>
      <c r="L10" s="105">
        <f>K10/H10</f>
        <v>1.0450337662337663</v>
      </c>
      <c r="M10" s="68" t="s">
        <v>101</v>
      </c>
      <c r="N10" s="68"/>
      <c r="O10" s="68"/>
    </row>
    <row r="11" spans="1:15" s="12" customFormat="1" ht="12" x14ac:dyDescent="0.25">
      <c r="A11" s="67">
        <v>5</v>
      </c>
      <c r="B11" s="104" t="s">
        <v>230</v>
      </c>
      <c r="C11" s="54">
        <v>3598480</v>
      </c>
      <c r="D11" s="54">
        <v>3598480</v>
      </c>
      <c r="E11" s="54">
        <v>2445480</v>
      </c>
      <c r="F11" s="54">
        <v>2106784</v>
      </c>
      <c r="G11" s="105">
        <f t="shared" si="0"/>
        <v>0.58546497410017562</v>
      </c>
      <c r="H11" s="54">
        <v>12775543</v>
      </c>
      <c r="I11" s="54">
        <v>12775543</v>
      </c>
      <c r="J11" s="54">
        <v>20401543</v>
      </c>
      <c r="K11" s="54">
        <v>20631860</v>
      </c>
      <c r="L11" s="105">
        <f t="shared" si="1"/>
        <v>1.6149497520379368</v>
      </c>
      <c r="M11" s="68" t="s">
        <v>101</v>
      </c>
      <c r="N11" s="68"/>
      <c r="O11" s="68"/>
    </row>
    <row r="12" spans="1:15" s="12" customFormat="1" ht="20.399999999999999" x14ac:dyDescent="0.25">
      <c r="A12" s="67">
        <v>6</v>
      </c>
      <c r="B12" s="107" t="s">
        <v>232</v>
      </c>
      <c r="C12" s="54">
        <v>54945543</v>
      </c>
      <c r="D12" s="54">
        <v>79489548</v>
      </c>
      <c r="E12" s="54">
        <v>81644151</v>
      </c>
      <c r="F12" s="54">
        <v>94969825</v>
      </c>
      <c r="G12" s="105">
        <f t="shared" si="0"/>
        <v>1.7284354619991653</v>
      </c>
      <c r="H12" s="54">
        <v>4725489</v>
      </c>
      <c r="I12" s="54">
        <v>4731489</v>
      </c>
      <c r="J12" s="54">
        <v>4008709</v>
      </c>
      <c r="K12" s="54">
        <v>5425152</v>
      </c>
      <c r="L12" s="105">
        <f t="shared" si="1"/>
        <v>1.1480615022064382</v>
      </c>
      <c r="M12" s="68" t="s">
        <v>101</v>
      </c>
      <c r="N12" s="68"/>
      <c r="O12" s="68"/>
    </row>
    <row r="13" spans="1:15" s="12" customFormat="1" ht="15" customHeight="1" x14ac:dyDescent="0.25">
      <c r="A13" s="67">
        <v>7</v>
      </c>
      <c r="B13" s="107" t="s">
        <v>528</v>
      </c>
      <c r="C13" s="54">
        <v>0</v>
      </c>
      <c r="D13" s="54">
        <v>0</v>
      </c>
      <c r="E13" s="54">
        <v>0</v>
      </c>
      <c r="F13" s="54">
        <v>0</v>
      </c>
      <c r="G13" s="109"/>
      <c r="H13" s="54">
        <v>0</v>
      </c>
      <c r="I13" s="54">
        <v>0</v>
      </c>
      <c r="J13" s="54">
        <v>187780</v>
      </c>
      <c r="K13" s="54">
        <v>187780</v>
      </c>
      <c r="L13" s="109"/>
      <c r="M13" s="68" t="s">
        <v>101</v>
      </c>
      <c r="N13" s="68"/>
      <c r="O13" s="68"/>
    </row>
    <row r="14" spans="1:15" s="12" customFormat="1" ht="15" customHeight="1" x14ac:dyDescent="0.25">
      <c r="A14" s="67">
        <v>8</v>
      </c>
      <c r="B14" s="107" t="s">
        <v>233</v>
      </c>
      <c r="C14" s="108"/>
      <c r="D14" s="108"/>
      <c r="E14" s="108"/>
      <c r="F14" s="108"/>
      <c r="G14" s="109"/>
      <c r="H14" s="54">
        <v>25354775</v>
      </c>
      <c r="I14" s="54">
        <v>26304775</v>
      </c>
      <c r="J14" s="54">
        <v>28304775</v>
      </c>
      <c r="K14" s="54">
        <v>27825565</v>
      </c>
      <c r="L14" s="105">
        <f t="shared" ref="L14:L17" si="2">K14/H14</f>
        <v>1.0974487054213653</v>
      </c>
      <c r="M14" s="68" t="s">
        <v>101</v>
      </c>
      <c r="N14" s="68"/>
      <c r="O14" s="68"/>
    </row>
    <row r="15" spans="1:15" s="12" customFormat="1" ht="15" customHeight="1" x14ac:dyDescent="0.25">
      <c r="A15" s="67">
        <v>9</v>
      </c>
      <c r="B15" s="107" t="s">
        <v>235</v>
      </c>
      <c r="C15" s="108"/>
      <c r="D15" s="108"/>
      <c r="E15" s="108"/>
      <c r="F15" s="108"/>
      <c r="G15" s="109"/>
      <c r="H15" s="54">
        <v>210000</v>
      </c>
      <c r="I15" s="54">
        <v>210000</v>
      </c>
      <c r="J15" s="54">
        <v>210000</v>
      </c>
      <c r="K15" s="54">
        <v>190527</v>
      </c>
      <c r="L15" s="105">
        <f t="shared" si="2"/>
        <v>0.90727142857142862</v>
      </c>
      <c r="M15" s="68" t="s">
        <v>101</v>
      </c>
      <c r="N15" s="68"/>
      <c r="O15" s="68"/>
    </row>
    <row r="16" spans="1:15" s="12" customFormat="1" ht="15" customHeight="1" x14ac:dyDescent="0.25">
      <c r="A16" s="67">
        <v>10</v>
      </c>
      <c r="B16" s="107" t="s">
        <v>236</v>
      </c>
      <c r="C16" s="108"/>
      <c r="D16" s="108"/>
      <c r="E16" s="108"/>
      <c r="F16" s="108"/>
      <c r="G16" s="109"/>
      <c r="H16" s="54">
        <v>508000</v>
      </c>
      <c r="I16" s="54">
        <v>508000</v>
      </c>
      <c r="J16" s="54">
        <v>508000</v>
      </c>
      <c r="K16" s="54">
        <v>508000</v>
      </c>
      <c r="L16" s="105">
        <f t="shared" si="2"/>
        <v>1</v>
      </c>
      <c r="M16" s="68" t="s">
        <v>101</v>
      </c>
      <c r="N16" s="68"/>
      <c r="O16" s="68"/>
    </row>
    <row r="17" spans="1:15" s="12" customFormat="1" ht="15" customHeight="1" x14ac:dyDescent="0.25">
      <c r="A17" s="67">
        <v>11</v>
      </c>
      <c r="B17" s="107" t="s">
        <v>296</v>
      </c>
      <c r="C17" s="54">
        <v>138181150</v>
      </c>
      <c r="D17" s="54">
        <v>138181150</v>
      </c>
      <c r="E17" s="54">
        <v>138181150</v>
      </c>
      <c r="F17" s="54">
        <v>138181150</v>
      </c>
      <c r="G17" s="105">
        <f>F17/C17</f>
        <v>1</v>
      </c>
      <c r="H17" s="54">
        <v>132670948</v>
      </c>
      <c r="I17" s="54">
        <v>132670948</v>
      </c>
      <c r="J17" s="54">
        <v>132670948</v>
      </c>
      <c r="K17" s="54">
        <v>132670953</v>
      </c>
      <c r="L17" s="105">
        <f t="shared" si="2"/>
        <v>1.000000037687226</v>
      </c>
      <c r="M17" s="68"/>
      <c r="N17" s="68" t="s">
        <v>101</v>
      </c>
      <c r="O17" s="68"/>
    </row>
    <row r="18" spans="1:15" s="12" customFormat="1" ht="15" customHeight="1" x14ac:dyDescent="0.25">
      <c r="A18" s="67">
        <v>12</v>
      </c>
      <c r="B18" s="107" t="s">
        <v>517</v>
      </c>
      <c r="C18" s="54">
        <v>0</v>
      </c>
      <c r="D18" s="54">
        <v>319500</v>
      </c>
      <c r="E18" s="54">
        <v>426000</v>
      </c>
      <c r="F18" s="54">
        <v>426000</v>
      </c>
      <c r="G18" s="109"/>
      <c r="H18" s="54">
        <v>0</v>
      </c>
      <c r="I18" s="54">
        <v>319500</v>
      </c>
      <c r="J18" s="54">
        <v>426000</v>
      </c>
      <c r="K18" s="54">
        <v>426000</v>
      </c>
      <c r="L18" s="109"/>
      <c r="M18" s="68" t="s">
        <v>101</v>
      </c>
      <c r="N18" s="68"/>
      <c r="O18" s="68"/>
    </row>
    <row r="19" spans="1:15" s="12" customFormat="1" ht="15" customHeight="1" x14ac:dyDescent="0.25">
      <c r="A19" s="67">
        <v>13</v>
      </c>
      <c r="B19" s="106" t="s">
        <v>317</v>
      </c>
      <c r="C19" s="54">
        <v>0</v>
      </c>
      <c r="D19" s="54">
        <v>0</v>
      </c>
      <c r="E19" s="54">
        <v>0</v>
      </c>
      <c r="F19" s="54">
        <v>0</v>
      </c>
      <c r="G19" s="109"/>
      <c r="H19" s="54">
        <v>0</v>
      </c>
      <c r="I19" s="54">
        <v>0</v>
      </c>
      <c r="J19" s="54">
        <v>0</v>
      </c>
      <c r="K19" s="54">
        <v>0</v>
      </c>
      <c r="L19" s="109"/>
      <c r="M19" s="68"/>
      <c r="N19" s="68" t="s">
        <v>101</v>
      </c>
      <c r="O19" s="68"/>
    </row>
    <row r="20" spans="1:15" s="12" customFormat="1" ht="20.399999999999999" x14ac:dyDescent="0.25">
      <c r="A20" s="67">
        <v>14</v>
      </c>
      <c r="B20" s="104" t="s">
        <v>223</v>
      </c>
      <c r="C20" s="54">
        <v>0</v>
      </c>
      <c r="D20" s="54">
        <v>0</v>
      </c>
      <c r="E20" s="54">
        <v>0</v>
      </c>
      <c r="F20" s="54">
        <v>0</v>
      </c>
      <c r="G20" s="109"/>
      <c r="H20" s="54">
        <v>45561000</v>
      </c>
      <c r="I20" s="54">
        <v>45561000</v>
      </c>
      <c r="J20" s="54">
        <v>69206600</v>
      </c>
      <c r="K20" s="54">
        <v>69206600</v>
      </c>
      <c r="L20" s="105">
        <f t="shared" ref="L20:L33" si="3">K20/H20</f>
        <v>1.5189877307346196</v>
      </c>
      <c r="M20" s="68" t="s">
        <v>101</v>
      </c>
      <c r="N20" s="68"/>
      <c r="O20" s="68"/>
    </row>
    <row r="21" spans="1:15" s="12" customFormat="1" ht="20.399999999999999" x14ac:dyDescent="0.25">
      <c r="A21" s="67">
        <v>15</v>
      </c>
      <c r="B21" s="104" t="s">
        <v>297</v>
      </c>
      <c r="C21" s="54">
        <v>30000000</v>
      </c>
      <c r="D21" s="54">
        <v>30000000</v>
      </c>
      <c r="E21" s="54">
        <v>30000000</v>
      </c>
      <c r="F21" s="54">
        <v>30000000</v>
      </c>
      <c r="G21" s="155">
        <f>F21/C21</f>
        <v>1</v>
      </c>
      <c r="H21" s="54">
        <v>38007590</v>
      </c>
      <c r="I21" s="54">
        <v>38007590</v>
      </c>
      <c r="J21" s="54">
        <v>38007590</v>
      </c>
      <c r="K21" s="54">
        <v>38007590</v>
      </c>
      <c r="L21" s="105">
        <f t="shared" si="3"/>
        <v>1</v>
      </c>
      <c r="M21" s="68"/>
      <c r="N21" s="68" t="s">
        <v>101</v>
      </c>
      <c r="O21" s="68"/>
    </row>
    <row r="22" spans="1:15" s="12" customFormat="1" ht="20.399999999999999" x14ac:dyDescent="0.25">
      <c r="A22" s="67">
        <v>16</v>
      </c>
      <c r="B22" s="104" t="s">
        <v>222</v>
      </c>
      <c r="C22" s="108"/>
      <c r="D22" s="108"/>
      <c r="E22" s="108"/>
      <c r="F22" s="108"/>
      <c r="G22" s="108"/>
      <c r="H22" s="54">
        <v>1714500</v>
      </c>
      <c r="I22" s="54">
        <v>1714500</v>
      </c>
      <c r="J22" s="54">
        <v>1714500</v>
      </c>
      <c r="K22" s="54">
        <v>1714500</v>
      </c>
      <c r="L22" s="105">
        <f t="shared" si="3"/>
        <v>1</v>
      </c>
      <c r="M22" s="68" t="s">
        <v>101</v>
      </c>
      <c r="N22" s="68"/>
      <c r="O22" s="68"/>
    </row>
    <row r="23" spans="1:15" s="12" customFormat="1" ht="12.75" customHeight="1" x14ac:dyDescent="0.25">
      <c r="A23" s="67">
        <v>17</v>
      </c>
      <c r="B23" s="104" t="s">
        <v>221</v>
      </c>
      <c r="C23" s="110">
        <v>11326025</v>
      </c>
      <c r="D23" s="110">
        <v>11326025</v>
      </c>
      <c r="E23" s="110">
        <v>12410025</v>
      </c>
      <c r="F23" s="110">
        <v>12410025</v>
      </c>
      <c r="G23" s="105">
        <f>F23/C23</f>
        <v>1.0957087769098162</v>
      </c>
      <c r="H23" s="54">
        <v>32012400</v>
      </c>
      <c r="I23" s="54">
        <v>41889200</v>
      </c>
      <c r="J23" s="54">
        <v>41889200</v>
      </c>
      <c r="K23" s="54">
        <v>41889200</v>
      </c>
      <c r="L23" s="105">
        <f t="shared" si="3"/>
        <v>1.3085304444527746</v>
      </c>
      <c r="M23" s="68" t="s">
        <v>101</v>
      </c>
      <c r="N23" s="68"/>
      <c r="O23" s="68"/>
    </row>
    <row r="24" spans="1:15" s="12" customFormat="1" ht="12" x14ac:dyDescent="0.25">
      <c r="A24" s="67">
        <v>18</v>
      </c>
      <c r="B24" s="104" t="s">
        <v>316</v>
      </c>
      <c r="C24" s="110">
        <v>0</v>
      </c>
      <c r="D24" s="110">
        <v>11708400</v>
      </c>
      <c r="E24" s="110">
        <v>11708400</v>
      </c>
      <c r="F24" s="110">
        <v>20096670</v>
      </c>
      <c r="G24" s="109"/>
      <c r="H24" s="54">
        <v>12071608</v>
      </c>
      <c r="I24" s="54">
        <v>17780008</v>
      </c>
      <c r="J24" s="54">
        <v>32444807</v>
      </c>
      <c r="K24" s="54">
        <v>32424702</v>
      </c>
      <c r="L24" s="105">
        <f t="shared" si="3"/>
        <v>2.6860300632691185</v>
      </c>
      <c r="M24" s="68"/>
      <c r="N24" s="68" t="s">
        <v>101</v>
      </c>
      <c r="O24" s="68"/>
    </row>
    <row r="25" spans="1:15" s="12" customFormat="1" ht="15" customHeight="1" x14ac:dyDescent="0.25">
      <c r="A25" s="67">
        <v>19</v>
      </c>
      <c r="B25" s="107" t="s">
        <v>231</v>
      </c>
      <c r="C25" s="108"/>
      <c r="D25" s="108"/>
      <c r="E25" s="108"/>
      <c r="F25" s="108"/>
      <c r="G25" s="109"/>
      <c r="H25" s="54">
        <v>19616000</v>
      </c>
      <c r="I25" s="54">
        <v>19616000</v>
      </c>
      <c r="J25" s="54">
        <v>20886000</v>
      </c>
      <c r="K25" s="54">
        <v>20886000</v>
      </c>
      <c r="L25" s="105">
        <f t="shared" si="3"/>
        <v>1.0647430668841762</v>
      </c>
      <c r="M25" s="68" t="s">
        <v>101</v>
      </c>
      <c r="N25" s="68"/>
      <c r="O25" s="68"/>
    </row>
    <row r="26" spans="1:15" s="12" customFormat="1" ht="15" customHeight="1" x14ac:dyDescent="0.25">
      <c r="A26" s="67">
        <v>20</v>
      </c>
      <c r="B26" s="104" t="s">
        <v>228</v>
      </c>
      <c r="C26" s="54">
        <v>0</v>
      </c>
      <c r="D26" s="54">
        <v>0</v>
      </c>
      <c r="E26" s="54">
        <v>133540</v>
      </c>
      <c r="F26" s="54">
        <v>133540</v>
      </c>
      <c r="G26" s="109"/>
      <c r="H26" s="54">
        <v>34679308</v>
      </c>
      <c r="I26" s="54">
        <v>34679308</v>
      </c>
      <c r="J26" s="54">
        <v>38547574</v>
      </c>
      <c r="K26" s="54">
        <v>36802466</v>
      </c>
      <c r="L26" s="105">
        <f t="shared" si="3"/>
        <v>1.0612226172448425</v>
      </c>
      <c r="M26" s="68" t="s">
        <v>101</v>
      </c>
      <c r="N26" s="68"/>
      <c r="O26" s="68"/>
    </row>
    <row r="27" spans="1:15" s="12" customFormat="1" ht="15" customHeight="1" x14ac:dyDescent="0.25">
      <c r="A27" s="67">
        <v>21</v>
      </c>
      <c r="B27" s="104" t="s">
        <v>287</v>
      </c>
      <c r="C27" s="108"/>
      <c r="D27" s="108"/>
      <c r="E27" s="108"/>
      <c r="F27" s="108"/>
      <c r="G27" s="109"/>
      <c r="H27" s="54">
        <v>8064722</v>
      </c>
      <c r="I27" s="54">
        <v>8064722</v>
      </c>
      <c r="J27" s="54">
        <v>8100842</v>
      </c>
      <c r="K27" s="54">
        <v>10100842</v>
      </c>
      <c r="L27" s="105">
        <f t="shared" si="3"/>
        <v>1.2524724348836822</v>
      </c>
      <c r="M27" s="68" t="s">
        <v>101</v>
      </c>
      <c r="N27" s="68"/>
      <c r="O27" s="68"/>
    </row>
    <row r="28" spans="1:15" s="12" customFormat="1" ht="15" customHeight="1" x14ac:dyDescent="0.25">
      <c r="A28" s="67">
        <v>22</v>
      </c>
      <c r="B28" s="107" t="s">
        <v>239</v>
      </c>
      <c r="C28" s="108"/>
      <c r="D28" s="108"/>
      <c r="E28" s="108"/>
      <c r="F28" s="108"/>
      <c r="G28" s="109"/>
      <c r="H28" s="54">
        <v>800000</v>
      </c>
      <c r="I28" s="54">
        <v>800000</v>
      </c>
      <c r="J28" s="54">
        <v>800000</v>
      </c>
      <c r="K28" s="54">
        <v>800000</v>
      </c>
      <c r="L28" s="105">
        <f t="shared" si="3"/>
        <v>1</v>
      </c>
      <c r="M28" s="68" t="s">
        <v>101</v>
      </c>
      <c r="N28" s="68"/>
      <c r="O28" s="68"/>
    </row>
    <row r="29" spans="1:15" s="12" customFormat="1" ht="15" customHeight="1" x14ac:dyDescent="0.25">
      <c r="A29" s="67">
        <v>23</v>
      </c>
      <c r="B29" s="107" t="s">
        <v>241</v>
      </c>
      <c r="C29" s="108"/>
      <c r="D29" s="108"/>
      <c r="E29" s="108"/>
      <c r="F29" s="108"/>
      <c r="G29" s="109"/>
      <c r="H29" s="54">
        <v>1375000</v>
      </c>
      <c r="I29" s="54">
        <v>1375000</v>
      </c>
      <c r="J29" s="54">
        <v>1375000</v>
      </c>
      <c r="K29" s="54">
        <v>1375000</v>
      </c>
      <c r="L29" s="105">
        <f t="shared" si="3"/>
        <v>1</v>
      </c>
      <c r="M29" s="68" t="s">
        <v>101</v>
      </c>
      <c r="N29" s="68"/>
      <c r="O29" s="68"/>
    </row>
    <row r="30" spans="1:15" s="12" customFormat="1" ht="15" customHeight="1" x14ac:dyDescent="0.25">
      <c r="A30" s="67">
        <v>24</v>
      </c>
      <c r="B30" s="107" t="s">
        <v>242</v>
      </c>
      <c r="C30" s="54">
        <v>1410240</v>
      </c>
      <c r="D30" s="54">
        <v>1410240</v>
      </c>
      <c r="E30" s="54">
        <v>1410240</v>
      </c>
      <c r="F30" s="54">
        <v>1410240</v>
      </c>
      <c r="G30" s="105">
        <f>F30/C30</f>
        <v>1</v>
      </c>
      <c r="H30" s="54">
        <v>3488030</v>
      </c>
      <c r="I30" s="54">
        <v>3488030</v>
      </c>
      <c r="J30" s="54">
        <v>3488030</v>
      </c>
      <c r="K30" s="54">
        <v>3488030</v>
      </c>
      <c r="L30" s="105">
        <f t="shared" si="3"/>
        <v>1</v>
      </c>
      <c r="M30" s="68" t="s">
        <v>101</v>
      </c>
      <c r="N30" s="68"/>
      <c r="O30" s="68"/>
    </row>
    <row r="31" spans="1:15" s="12" customFormat="1" ht="15" customHeight="1" x14ac:dyDescent="0.25">
      <c r="A31" s="67">
        <v>25</v>
      </c>
      <c r="B31" s="107" t="s">
        <v>240</v>
      </c>
      <c r="C31" s="108"/>
      <c r="D31" s="108"/>
      <c r="E31" s="108"/>
      <c r="F31" s="108"/>
      <c r="G31" s="109"/>
      <c r="H31" s="54">
        <v>150000</v>
      </c>
      <c r="I31" s="54">
        <v>150000</v>
      </c>
      <c r="J31" s="54">
        <v>256000</v>
      </c>
      <c r="K31" s="54">
        <v>256000</v>
      </c>
      <c r="L31" s="105">
        <f t="shared" si="3"/>
        <v>1.7066666666666668</v>
      </c>
      <c r="M31" s="68" t="s">
        <v>101</v>
      </c>
      <c r="N31" s="68"/>
      <c r="O31" s="68"/>
    </row>
    <row r="32" spans="1:15" s="12" customFormat="1" ht="15" customHeight="1" x14ac:dyDescent="0.25">
      <c r="A32" s="67">
        <v>26</v>
      </c>
      <c r="B32" s="106" t="s">
        <v>246</v>
      </c>
      <c r="C32" s="108"/>
      <c r="D32" s="108"/>
      <c r="E32" s="108"/>
      <c r="F32" s="108"/>
      <c r="G32" s="109"/>
      <c r="H32" s="54">
        <v>736533</v>
      </c>
      <c r="I32" s="54">
        <v>736533</v>
      </c>
      <c r="J32" s="54">
        <v>736533</v>
      </c>
      <c r="K32" s="54">
        <v>644033</v>
      </c>
      <c r="L32" s="105">
        <f t="shared" si="3"/>
        <v>0.87441160138106511</v>
      </c>
      <c r="M32" s="68" t="s">
        <v>101</v>
      </c>
      <c r="N32" s="68"/>
      <c r="O32" s="68"/>
    </row>
    <row r="33" spans="1:17" s="12" customFormat="1" ht="12" x14ac:dyDescent="0.25">
      <c r="A33" s="67">
        <v>27</v>
      </c>
      <c r="B33" s="106" t="s">
        <v>247</v>
      </c>
      <c r="C33" s="54">
        <v>70340500</v>
      </c>
      <c r="D33" s="54">
        <v>70340500</v>
      </c>
      <c r="E33" s="54">
        <v>79090500</v>
      </c>
      <c r="F33" s="54">
        <v>79090500</v>
      </c>
      <c r="G33" s="105">
        <f>F33/C33</f>
        <v>1.1243949076278958</v>
      </c>
      <c r="H33" s="54">
        <v>54408070</v>
      </c>
      <c r="I33" s="54">
        <v>58372070</v>
      </c>
      <c r="J33" s="54">
        <v>70636937</v>
      </c>
      <c r="K33" s="54">
        <v>71205525</v>
      </c>
      <c r="L33" s="105">
        <f t="shared" si="3"/>
        <v>1.3087309474495237</v>
      </c>
      <c r="M33" s="68"/>
      <c r="N33" s="68" t="s">
        <v>101</v>
      </c>
      <c r="O33" s="68"/>
    </row>
    <row r="34" spans="1:17" s="12" customFormat="1" ht="12" x14ac:dyDescent="0.25">
      <c r="A34" s="67">
        <v>28</v>
      </c>
      <c r="B34" s="104" t="s">
        <v>224</v>
      </c>
      <c r="C34" s="54">
        <v>0</v>
      </c>
      <c r="D34" s="54">
        <v>0</v>
      </c>
      <c r="E34" s="54">
        <v>0</v>
      </c>
      <c r="F34" s="54">
        <v>0</v>
      </c>
      <c r="G34" s="109"/>
      <c r="H34" s="54">
        <v>0</v>
      </c>
      <c r="I34" s="54">
        <v>0</v>
      </c>
      <c r="J34" s="54">
        <v>0</v>
      </c>
      <c r="K34" s="54">
        <v>0</v>
      </c>
      <c r="L34" s="109"/>
      <c r="M34" s="68"/>
      <c r="N34" s="68" t="s">
        <v>101</v>
      </c>
      <c r="O34" s="68"/>
    </row>
    <row r="35" spans="1:17" s="12" customFormat="1" ht="15" customHeight="1" x14ac:dyDescent="0.25">
      <c r="A35" s="67">
        <v>29</v>
      </c>
      <c r="B35" s="106" t="s">
        <v>245</v>
      </c>
      <c r="C35" s="108"/>
      <c r="D35" s="108"/>
      <c r="E35" s="108"/>
      <c r="F35" s="108"/>
      <c r="G35" s="109"/>
      <c r="H35" s="54">
        <v>1133135</v>
      </c>
      <c r="I35" s="54">
        <v>1133135</v>
      </c>
      <c r="J35" s="54">
        <v>1133135</v>
      </c>
      <c r="K35" s="54">
        <v>1133135</v>
      </c>
      <c r="L35" s="105">
        <f t="shared" ref="L35:L36" si="4">K35/H35</f>
        <v>1</v>
      </c>
      <c r="M35" s="68" t="s">
        <v>101</v>
      </c>
      <c r="N35" s="68"/>
      <c r="O35" s="68"/>
    </row>
    <row r="36" spans="1:17" s="12" customFormat="1" ht="20.399999999999999" x14ac:dyDescent="0.25">
      <c r="A36" s="67">
        <v>30</v>
      </c>
      <c r="B36" s="106" t="s">
        <v>452</v>
      </c>
      <c r="C36" s="54">
        <v>0</v>
      </c>
      <c r="D36" s="54">
        <v>0</v>
      </c>
      <c r="E36" s="54">
        <v>0</v>
      </c>
      <c r="F36" s="54">
        <v>0</v>
      </c>
      <c r="G36" s="109"/>
      <c r="H36" s="54">
        <v>1003000</v>
      </c>
      <c r="I36" s="54">
        <v>1003000</v>
      </c>
      <c r="J36" s="54">
        <v>1003000</v>
      </c>
      <c r="K36" s="54">
        <v>1003000</v>
      </c>
      <c r="L36" s="105">
        <f t="shared" si="4"/>
        <v>1</v>
      </c>
      <c r="M36" s="68" t="s">
        <v>101</v>
      </c>
      <c r="N36" s="68"/>
      <c r="O36" s="68"/>
    </row>
    <row r="37" spans="1:17" s="12" customFormat="1" ht="20.399999999999999" x14ac:dyDescent="0.25">
      <c r="A37" s="67">
        <v>31</v>
      </c>
      <c r="B37" s="106" t="s">
        <v>318</v>
      </c>
      <c r="C37" s="54">
        <v>0</v>
      </c>
      <c r="D37" s="54">
        <v>0</v>
      </c>
      <c r="E37" s="54">
        <v>0</v>
      </c>
      <c r="F37" s="54">
        <v>0</v>
      </c>
      <c r="G37" s="109"/>
      <c r="H37" s="54">
        <v>0</v>
      </c>
      <c r="I37" s="54">
        <v>0</v>
      </c>
      <c r="J37" s="54">
        <v>0</v>
      </c>
      <c r="K37" s="54">
        <v>0</v>
      </c>
      <c r="L37" s="109"/>
      <c r="M37" s="68" t="s">
        <v>101</v>
      </c>
      <c r="N37" s="68"/>
      <c r="O37" s="68"/>
    </row>
    <row r="38" spans="1:17" s="12" customFormat="1" ht="20.399999999999999" x14ac:dyDescent="0.25">
      <c r="A38" s="67">
        <v>32</v>
      </c>
      <c r="B38" s="106" t="s">
        <v>307</v>
      </c>
      <c r="C38" s="54">
        <v>832120</v>
      </c>
      <c r="D38" s="54">
        <v>832120</v>
      </c>
      <c r="E38" s="54">
        <v>832120</v>
      </c>
      <c r="F38" s="54">
        <v>832120</v>
      </c>
      <c r="G38" s="105">
        <f t="shared" ref="G38:G39" si="5">F38/C38</f>
        <v>1</v>
      </c>
      <c r="H38" s="54">
        <v>23410782</v>
      </c>
      <c r="I38" s="54">
        <v>23410782</v>
      </c>
      <c r="J38" s="54">
        <v>24198392</v>
      </c>
      <c r="K38" s="54">
        <v>23879138</v>
      </c>
      <c r="L38" s="105">
        <f t="shared" ref="L38:L41" si="6">K38/H38</f>
        <v>1.0200059955280434</v>
      </c>
      <c r="M38" s="68" t="s">
        <v>101</v>
      </c>
      <c r="N38" s="68"/>
      <c r="O38" s="68"/>
    </row>
    <row r="39" spans="1:17" s="12" customFormat="1" ht="15" customHeight="1" x14ac:dyDescent="0.25">
      <c r="A39" s="67">
        <v>33</v>
      </c>
      <c r="B39" s="107" t="s">
        <v>226</v>
      </c>
      <c r="C39" s="54">
        <v>762000</v>
      </c>
      <c r="D39" s="54">
        <v>762000</v>
      </c>
      <c r="E39" s="54">
        <v>0</v>
      </c>
      <c r="F39" s="54">
        <v>0</v>
      </c>
      <c r="G39" s="105">
        <f t="shared" si="5"/>
        <v>0</v>
      </c>
      <c r="H39" s="54">
        <v>1270000</v>
      </c>
      <c r="I39" s="54">
        <v>1270000</v>
      </c>
      <c r="J39" s="54">
        <v>1270000</v>
      </c>
      <c r="K39" s="54">
        <v>1270000</v>
      </c>
      <c r="L39" s="105">
        <f t="shared" si="6"/>
        <v>1</v>
      </c>
      <c r="M39" s="68"/>
      <c r="N39" s="68" t="s">
        <v>101</v>
      </c>
      <c r="O39" s="68"/>
    </row>
    <row r="40" spans="1:17" s="12" customFormat="1" ht="15" customHeight="1" x14ac:dyDescent="0.25">
      <c r="A40" s="67">
        <v>34</v>
      </c>
      <c r="B40" s="106" t="s">
        <v>244</v>
      </c>
      <c r="C40" s="54">
        <v>0</v>
      </c>
      <c r="D40" s="54">
        <v>0</v>
      </c>
      <c r="E40" s="54">
        <v>0</v>
      </c>
      <c r="F40" s="54">
        <v>0</v>
      </c>
      <c r="G40" s="109"/>
      <c r="H40" s="54">
        <v>5800000</v>
      </c>
      <c r="I40" s="54">
        <v>5800000</v>
      </c>
      <c r="J40" s="54">
        <v>5800000</v>
      </c>
      <c r="K40" s="54">
        <v>10341000</v>
      </c>
      <c r="L40" s="105">
        <f t="shared" si="6"/>
        <v>1.7829310344827587</v>
      </c>
      <c r="M40" s="68"/>
      <c r="N40" s="68" t="s">
        <v>101</v>
      </c>
      <c r="O40" s="68"/>
    </row>
    <row r="41" spans="1:17" s="12" customFormat="1" ht="15" customHeight="1" x14ac:dyDescent="0.25">
      <c r="A41" s="67">
        <v>35</v>
      </c>
      <c r="B41" s="107" t="s">
        <v>311</v>
      </c>
      <c r="C41" s="54">
        <v>0</v>
      </c>
      <c r="D41" s="54">
        <v>0</v>
      </c>
      <c r="E41" s="54">
        <v>0</v>
      </c>
      <c r="F41" s="54">
        <v>0</v>
      </c>
      <c r="G41" s="109"/>
      <c r="H41" s="54">
        <v>950000</v>
      </c>
      <c r="I41" s="54">
        <v>0</v>
      </c>
      <c r="J41" s="54">
        <v>0</v>
      </c>
      <c r="K41" s="54">
        <v>0</v>
      </c>
      <c r="L41" s="105">
        <f t="shared" si="6"/>
        <v>0</v>
      </c>
      <c r="M41" s="68"/>
      <c r="N41" s="68" t="s">
        <v>101</v>
      </c>
      <c r="O41" s="68"/>
    </row>
    <row r="42" spans="1:17" s="12" customFormat="1" ht="15" customHeight="1" x14ac:dyDescent="0.25">
      <c r="A42" s="67">
        <v>36</v>
      </c>
      <c r="B42" s="107" t="s">
        <v>234</v>
      </c>
      <c r="C42" s="54">
        <v>0</v>
      </c>
      <c r="D42" s="54">
        <v>0</v>
      </c>
      <c r="E42" s="54">
        <v>0</v>
      </c>
      <c r="F42" s="54">
        <v>0</v>
      </c>
      <c r="G42" s="109"/>
      <c r="H42" s="54">
        <v>0</v>
      </c>
      <c r="I42" s="54">
        <v>0</v>
      </c>
      <c r="J42" s="54">
        <v>0</v>
      </c>
      <c r="K42" s="54">
        <v>0</v>
      </c>
      <c r="L42" s="109"/>
      <c r="M42" s="68"/>
      <c r="N42" s="68" t="s">
        <v>101</v>
      </c>
      <c r="O42" s="68"/>
    </row>
    <row r="43" spans="1:17" s="12" customFormat="1" ht="15" customHeight="1" x14ac:dyDescent="0.25">
      <c r="A43" s="67">
        <v>37</v>
      </c>
      <c r="B43" s="107" t="s">
        <v>237</v>
      </c>
      <c r="C43" s="108"/>
      <c r="D43" s="108"/>
      <c r="E43" s="108"/>
      <c r="F43" s="108"/>
      <c r="G43" s="109"/>
      <c r="H43" s="54">
        <v>20309595</v>
      </c>
      <c r="I43" s="54">
        <v>20309595</v>
      </c>
      <c r="J43" s="54">
        <v>21861520</v>
      </c>
      <c r="K43" s="54">
        <v>21796968</v>
      </c>
      <c r="L43" s="105">
        <f t="shared" ref="L43:L46" si="7">K43/H43</f>
        <v>1.0732349906534324</v>
      </c>
      <c r="M43" s="68" t="s">
        <v>101</v>
      </c>
      <c r="N43" s="68"/>
      <c r="O43" s="68"/>
    </row>
    <row r="44" spans="1:17" s="12" customFormat="1" ht="12" x14ac:dyDescent="0.25">
      <c r="A44" s="67">
        <v>38</v>
      </c>
      <c r="B44" s="104" t="s">
        <v>238</v>
      </c>
      <c r="C44" s="54">
        <v>1200000</v>
      </c>
      <c r="D44" s="54">
        <v>1200000</v>
      </c>
      <c r="E44" s="54">
        <v>1200000</v>
      </c>
      <c r="F44" s="54">
        <v>1163072</v>
      </c>
      <c r="G44" s="105">
        <f t="shared" ref="G44:G45" si="8">F44/C44</f>
        <v>0.96922666666666668</v>
      </c>
      <c r="H44" s="54">
        <v>3784805</v>
      </c>
      <c r="I44" s="54">
        <v>3784805</v>
      </c>
      <c r="J44" s="54">
        <v>3784880</v>
      </c>
      <c r="K44" s="54">
        <v>3742484</v>
      </c>
      <c r="L44" s="105">
        <f t="shared" si="7"/>
        <v>0.98881818217847417</v>
      </c>
      <c r="M44" s="68" t="s">
        <v>101</v>
      </c>
      <c r="N44" s="68"/>
      <c r="O44" s="68"/>
    </row>
    <row r="45" spans="1:17" s="12" customFormat="1" ht="15" customHeight="1" x14ac:dyDescent="0.25">
      <c r="A45" s="67">
        <v>39</v>
      </c>
      <c r="B45" s="107" t="s">
        <v>225</v>
      </c>
      <c r="C45" s="52">
        <v>60000</v>
      </c>
      <c r="D45" s="52">
        <v>60000</v>
      </c>
      <c r="E45" s="52">
        <v>60000</v>
      </c>
      <c r="F45" s="52">
        <v>114000</v>
      </c>
      <c r="G45" s="105">
        <f t="shared" si="8"/>
        <v>1.9</v>
      </c>
      <c r="H45" s="54">
        <v>1482600</v>
      </c>
      <c r="I45" s="54">
        <v>1482600</v>
      </c>
      <c r="J45" s="54">
        <v>1482600</v>
      </c>
      <c r="K45" s="54">
        <v>1482600</v>
      </c>
      <c r="L45" s="105">
        <f t="shared" si="7"/>
        <v>1</v>
      </c>
      <c r="M45" s="68" t="s">
        <v>101</v>
      </c>
      <c r="N45" s="68"/>
      <c r="O45" s="68"/>
      <c r="P45" s="56"/>
      <c r="Q45" s="56"/>
    </row>
    <row r="46" spans="1:17" s="12" customFormat="1" ht="20.399999999999999" x14ac:dyDescent="0.25">
      <c r="A46" s="67">
        <v>40</v>
      </c>
      <c r="B46" s="104" t="s">
        <v>243</v>
      </c>
      <c r="C46" s="111"/>
      <c r="D46" s="111"/>
      <c r="E46" s="111"/>
      <c r="F46" s="111"/>
      <c r="G46" s="109"/>
      <c r="H46" s="54">
        <v>3785000</v>
      </c>
      <c r="I46" s="54">
        <v>3785000</v>
      </c>
      <c r="J46" s="54">
        <v>3785000</v>
      </c>
      <c r="K46" s="54">
        <v>3785000</v>
      </c>
      <c r="L46" s="105">
        <f t="shared" si="7"/>
        <v>1</v>
      </c>
      <c r="M46" s="68" t="s">
        <v>101</v>
      </c>
      <c r="N46" s="68"/>
      <c r="O46" s="68"/>
      <c r="Q46" s="56"/>
    </row>
    <row r="47" spans="1:17" s="12" customFormat="1" ht="20.399999999999999" x14ac:dyDescent="0.25">
      <c r="A47" s="67">
        <v>41</v>
      </c>
      <c r="B47" s="107" t="s">
        <v>288</v>
      </c>
      <c r="C47" s="52">
        <v>96000000</v>
      </c>
      <c r="D47" s="52">
        <v>96000000</v>
      </c>
      <c r="E47" s="52">
        <v>113000000</v>
      </c>
      <c r="F47" s="52">
        <v>113000000</v>
      </c>
      <c r="G47" s="105">
        <f t="shared" ref="G47:G50" si="9">F47/C47</f>
        <v>1.1770833333333333</v>
      </c>
      <c r="H47" s="108"/>
      <c r="I47" s="108"/>
      <c r="J47" s="108"/>
      <c r="K47" s="108"/>
      <c r="L47" s="109"/>
      <c r="M47" s="68" t="s">
        <v>101</v>
      </c>
      <c r="N47" s="68"/>
      <c r="O47" s="68"/>
    </row>
    <row r="48" spans="1:17" s="12" customFormat="1" ht="15" customHeight="1" x14ac:dyDescent="0.25">
      <c r="A48" s="67">
        <v>42</v>
      </c>
      <c r="B48" s="73" t="s">
        <v>45</v>
      </c>
      <c r="C48" s="99">
        <f>SUM(C8:C47)</f>
        <v>422469802</v>
      </c>
      <c r="D48" s="99">
        <f>SUM(D8:D47)</f>
        <v>541414907</v>
      </c>
      <c r="E48" s="99">
        <f>SUM(E8:E47)</f>
        <v>668498802</v>
      </c>
      <c r="F48" s="99">
        <f>SUM(F8:F47)</f>
        <v>690431874</v>
      </c>
      <c r="G48" s="112">
        <f t="shared" si="9"/>
        <v>1.6342750907436456</v>
      </c>
      <c r="H48" s="99">
        <f>SUM(H8:H47)</f>
        <v>551556265</v>
      </c>
      <c r="I48" s="99">
        <f>SUM(I8:I47)</f>
        <v>571530965</v>
      </c>
      <c r="J48" s="99">
        <f>SUM(J8:J47)</f>
        <v>640976906</v>
      </c>
      <c r="K48" s="99">
        <f>SUM(K8:K47)</f>
        <v>659086231</v>
      </c>
      <c r="L48" s="105">
        <f t="shared" ref="L48:L50" si="10">K48/H48</f>
        <v>1.1949573829970004</v>
      </c>
      <c r="M48" s="68"/>
      <c r="N48" s="68"/>
      <c r="O48" s="68"/>
    </row>
    <row r="49" spans="1:15" s="12" customFormat="1" ht="15" customHeight="1" x14ac:dyDescent="0.25">
      <c r="A49" s="67">
        <v>43</v>
      </c>
      <c r="B49" s="65" t="s">
        <v>46</v>
      </c>
      <c r="C49" s="54">
        <f>'3. melléklet'!E46+'4. melléklet'!E16</f>
        <v>250626135</v>
      </c>
      <c r="D49" s="54">
        <f>'3. melléklet'!F46+'4. melléklet'!E16</f>
        <v>250626135</v>
      </c>
      <c r="E49" s="54">
        <f>'3. melléklet'!G48+'4. melléklet'!F16</f>
        <v>250626135</v>
      </c>
      <c r="F49" s="54">
        <f>'3. melléklet'!H46+'4. melléklet'!G16</f>
        <v>250626135</v>
      </c>
      <c r="G49" s="105">
        <f t="shared" si="9"/>
        <v>1</v>
      </c>
      <c r="H49" s="54">
        <f>'3. melléklet'!E79</f>
        <v>121539672</v>
      </c>
      <c r="I49" s="54">
        <f>'3. melléklet'!F79</f>
        <v>220510077</v>
      </c>
      <c r="J49" s="54">
        <f>'3. melléklet'!G79</f>
        <v>278148031</v>
      </c>
      <c r="K49" s="54">
        <f>'3. melléklet'!H79</f>
        <v>281971778</v>
      </c>
      <c r="L49" s="105">
        <f t="shared" si="10"/>
        <v>2.3199978522239224</v>
      </c>
      <c r="M49" s="68"/>
      <c r="N49" s="68"/>
      <c r="O49" s="68"/>
    </row>
    <row r="50" spans="1:15" s="12" customFormat="1" ht="15" customHeight="1" x14ac:dyDescent="0.25">
      <c r="A50" s="67">
        <v>44</v>
      </c>
      <c r="B50" s="115" t="s">
        <v>47</v>
      </c>
      <c r="C50" s="113">
        <f>SUM(C48:C49)</f>
        <v>673095937</v>
      </c>
      <c r="D50" s="113">
        <f>SUM(D48:D49)</f>
        <v>792041042</v>
      </c>
      <c r="E50" s="113">
        <f>SUM(E48:E49)</f>
        <v>919124937</v>
      </c>
      <c r="F50" s="113">
        <f>SUM(F48:F49)</f>
        <v>941058009</v>
      </c>
      <c r="G50" s="114">
        <f t="shared" si="9"/>
        <v>1.3981038322624728</v>
      </c>
      <c r="H50" s="113">
        <f>SUM(H48:H49)</f>
        <v>673095937</v>
      </c>
      <c r="I50" s="113">
        <f>SUM(I48:I49)</f>
        <v>792041042</v>
      </c>
      <c r="J50" s="113">
        <f>SUM(J48:J49)</f>
        <v>919124937</v>
      </c>
      <c r="K50" s="113">
        <f>SUM(K48:K49)</f>
        <v>941058009</v>
      </c>
      <c r="L50" s="156">
        <f t="shared" si="10"/>
        <v>1.3981038322624728</v>
      </c>
      <c r="M50" s="68"/>
      <c r="N50" s="68"/>
      <c r="O50" s="68"/>
    </row>
    <row r="51" spans="1:15" s="9" customFormat="1" x14ac:dyDescent="0.25"/>
    <row r="52" spans="1:15" s="9" customFormat="1" x14ac:dyDescent="0.25"/>
    <row r="53" spans="1:15" s="9" customFormat="1" x14ac:dyDescent="0.25"/>
    <row r="54" spans="1:15" s="9" customFormat="1" x14ac:dyDescent="0.25"/>
    <row r="55" spans="1:15" s="9" customFormat="1" x14ac:dyDescent="0.25"/>
    <row r="56" spans="1:15" s="9" customFormat="1" x14ac:dyDescent="0.25"/>
    <row r="57" spans="1:15" s="9" customFormat="1" x14ac:dyDescent="0.25"/>
    <row r="58" spans="1:15" s="9" customFormat="1" x14ac:dyDescent="0.25"/>
    <row r="59" spans="1:15" s="9" customFormat="1" x14ac:dyDescent="0.25"/>
    <row r="60" spans="1:15" s="9" customFormat="1" x14ac:dyDescent="0.25"/>
    <row r="61" spans="1:15" s="9" customFormat="1" x14ac:dyDescent="0.25"/>
    <row r="62" spans="1:15" s="9" customFormat="1" x14ac:dyDescent="0.25"/>
    <row r="63" spans="1:15" s="9" customFormat="1" x14ac:dyDescent="0.25"/>
    <row r="64" spans="1:15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  <row r="100" s="9" customFormat="1" x14ac:dyDescent="0.25"/>
  </sheetData>
  <sheetProtection selectLockedCells="1" selectUnlockedCells="1"/>
  <mergeCells count="1">
    <mergeCell ref="A4:O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3" firstPageNumber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Normal="100" workbookViewId="0"/>
  </sheetViews>
  <sheetFormatPr defaultRowHeight="13.2" x14ac:dyDescent="0.25"/>
  <cols>
    <col min="1" max="1" width="3.6640625" style="1" customWidth="1"/>
    <col min="2" max="2" width="24.33203125" style="1" customWidth="1"/>
    <col min="3" max="9" width="9.88671875" style="1" customWidth="1"/>
    <col min="10" max="11" width="9.6640625" style="1" customWidth="1"/>
  </cols>
  <sheetData>
    <row r="1" spans="1:11" ht="15" customHeight="1" x14ac:dyDescent="0.25">
      <c r="I1" s="2" t="s">
        <v>434</v>
      </c>
    </row>
    <row r="2" spans="1:11" ht="15" customHeight="1" x14ac:dyDescent="0.25">
      <c r="I2" s="2" t="str">
        <f>'1. melléklet'!H2</f>
        <v>az  …./2023. (IV.) önkormányzati rendelethez</v>
      </c>
    </row>
    <row r="3" spans="1:11" ht="15" customHeight="1" x14ac:dyDescent="0.25">
      <c r="A3" s="2"/>
    </row>
    <row r="4" spans="1:11" ht="15" customHeight="1" x14ac:dyDescent="0.25">
      <c r="A4" s="173" t="s">
        <v>445</v>
      </c>
      <c r="B4" s="173"/>
      <c r="C4" s="173"/>
      <c r="D4" s="173"/>
      <c r="E4" s="173"/>
      <c r="F4" s="173"/>
      <c r="G4" s="173"/>
      <c r="H4" s="173"/>
      <c r="I4" s="173"/>
    </row>
    <row r="5" spans="1:11" ht="15" customHeight="1" x14ac:dyDescent="0.25"/>
    <row r="6" spans="1:11" ht="15" customHeight="1" x14ac:dyDescent="0.25">
      <c r="A6" s="116"/>
      <c r="B6" s="116" t="s">
        <v>404</v>
      </c>
      <c r="C6" s="117" t="s">
        <v>349</v>
      </c>
      <c r="D6" s="67" t="s">
        <v>403</v>
      </c>
      <c r="E6" s="67" t="s">
        <v>36</v>
      </c>
      <c r="F6" s="67" t="s">
        <v>37</v>
      </c>
      <c r="G6" s="67" t="s">
        <v>38</v>
      </c>
      <c r="H6" s="67" t="s">
        <v>39</v>
      </c>
      <c r="I6" s="67" t="s">
        <v>40</v>
      </c>
    </row>
    <row r="7" spans="1:11" s="9" customFormat="1" ht="36" x14ac:dyDescent="0.25">
      <c r="A7" s="122">
        <v>1</v>
      </c>
      <c r="B7" s="67" t="s">
        <v>1</v>
      </c>
      <c r="C7" s="67" t="s">
        <v>446</v>
      </c>
      <c r="D7" s="67" t="s">
        <v>526</v>
      </c>
      <c r="E7" s="67" t="s">
        <v>531</v>
      </c>
      <c r="F7" s="67" t="s">
        <v>532</v>
      </c>
      <c r="G7" s="67" t="s">
        <v>447</v>
      </c>
      <c r="H7" s="67" t="s">
        <v>325</v>
      </c>
      <c r="I7" s="67" t="s">
        <v>448</v>
      </c>
      <c r="J7" s="12"/>
      <c r="K7" s="12"/>
    </row>
    <row r="8" spans="1:11" s="9" customFormat="1" ht="15" customHeight="1" x14ac:dyDescent="0.25">
      <c r="A8" s="68">
        <v>2</v>
      </c>
      <c r="B8" s="185" t="s">
        <v>2</v>
      </c>
      <c r="C8" s="186"/>
      <c r="D8" s="186"/>
      <c r="E8" s="186"/>
      <c r="F8" s="186"/>
      <c r="G8" s="186"/>
      <c r="H8" s="186"/>
      <c r="I8" s="187"/>
      <c r="J8" s="12"/>
      <c r="K8" s="12"/>
    </row>
    <row r="9" spans="1:11" s="9" customFormat="1" ht="24" x14ac:dyDescent="0.25">
      <c r="A9" s="122">
        <v>3</v>
      </c>
      <c r="B9" s="55" t="s">
        <v>216</v>
      </c>
      <c r="C9" s="54">
        <f>'3. melléklet'!E10</f>
        <v>54945543</v>
      </c>
      <c r="D9" s="54">
        <f>'3. melléklet'!F10</f>
        <v>64822343</v>
      </c>
      <c r="E9" s="54">
        <f>'3. melléklet'!G10</f>
        <v>66976946</v>
      </c>
      <c r="F9" s="54">
        <f>'3. melléklet'!H10</f>
        <v>76676974</v>
      </c>
      <c r="G9" s="54">
        <v>60000000</v>
      </c>
      <c r="H9" s="54">
        <v>60000000</v>
      </c>
      <c r="I9" s="54">
        <v>60000000</v>
      </c>
      <c r="J9" s="12"/>
      <c r="K9" s="12"/>
    </row>
    <row r="10" spans="1:11" s="9" customFormat="1" ht="24" x14ac:dyDescent="0.25">
      <c r="A10" s="68">
        <v>4</v>
      </c>
      <c r="B10" s="55" t="s">
        <v>302</v>
      </c>
      <c r="C10" s="54">
        <f>'3. melléklet'!E17</f>
        <v>24156390</v>
      </c>
      <c r="D10" s="54">
        <f>'3. melléklet'!F17</f>
        <v>22782410</v>
      </c>
      <c r="E10" s="54">
        <f>'3. melléklet'!G17</f>
        <v>20520870</v>
      </c>
      <c r="F10" s="54">
        <f>'3. melléklet'!H17</f>
        <v>21062228</v>
      </c>
      <c r="G10" s="54">
        <v>2500000</v>
      </c>
      <c r="H10" s="54">
        <v>2500000</v>
      </c>
      <c r="I10" s="54">
        <v>2500000</v>
      </c>
      <c r="J10" s="12"/>
      <c r="K10" s="12"/>
    </row>
    <row r="11" spans="1:11" s="9" customFormat="1" ht="15" customHeight="1" x14ac:dyDescent="0.25">
      <c r="A11" s="122">
        <v>5</v>
      </c>
      <c r="B11" s="55" t="s">
        <v>6</v>
      </c>
      <c r="C11" s="54">
        <f>'3. melléklet'!E18</f>
        <v>96000000</v>
      </c>
      <c r="D11" s="54">
        <f>'3. melléklet'!F18</f>
        <v>96000000</v>
      </c>
      <c r="E11" s="54">
        <f>'3. melléklet'!G18</f>
        <v>113000000</v>
      </c>
      <c r="F11" s="54">
        <f>'3. melléklet'!H18</f>
        <v>113000000</v>
      </c>
      <c r="G11" s="54">
        <v>96000000</v>
      </c>
      <c r="H11" s="54">
        <v>97000000</v>
      </c>
      <c r="I11" s="54">
        <v>98000000</v>
      </c>
      <c r="J11" s="12"/>
      <c r="K11" s="12"/>
    </row>
    <row r="12" spans="1:11" s="9" customFormat="1" ht="15" customHeight="1" x14ac:dyDescent="0.25">
      <c r="A12" s="68">
        <v>6</v>
      </c>
      <c r="B12" s="55" t="s">
        <v>3</v>
      </c>
      <c r="C12" s="54">
        <f>'3. melléklet'!E24+'4. melléklet'!E9</f>
        <v>96236544</v>
      </c>
      <c r="D12" s="54">
        <f>'3. melléklet'!F24+'4. melléklet'!E9</f>
        <v>96236544</v>
      </c>
      <c r="E12" s="54">
        <f>'3. melléklet'!G24+'4. melléklet'!F14</f>
        <v>116625839</v>
      </c>
      <c r="F12" s="54">
        <f>'3. melléklet'!H24+'4. melléklet'!G14</f>
        <v>116642305</v>
      </c>
      <c r="G12" s="54">
        <v>85000000</v>
      </c>
      <c r="H12" s="54">
        <v>87500000</v>
      </c>
      <c r="I12" s="54">
        <v>93000000</v>
      </c>
      <c r="J12" s="12"/>
      <c r="K12" s="56"/>
    </row>
    <row r="13" spans="1:11" s="9" customFormat="1" x14ac:dyDescent="0.25">
      <c r="A13" s="122">
        <v>7</v>
      </c>
      <c r="B13" s="55" t="s">
        <v>208</v>
      </c>
      <c r="C13" s="54">
        <f>'3. melléklet'!E33</f>
        <v>1166025</v>
      </c>
      <c r="D13" s="54">
        <f>'3. melléklet'!F33</f>
        <v>2859505</v>
      </c>
      <c r="E13" s="54">
        <f>'3. melléklet'!G33</f>
        <v>2859505</v>
      </c>
      <c r="F13" s="54">
        <f>'3. melléklet'!H33</f>
        <v>2520809</v>
      </c>
      <c r="G13" s="54">
        <v>0</v>
      </c>
      <c r="H13" s="54">
        <v>0</v>
      </c>
      <c r="I13" s="54">
        <v>0</v>
      </c>
      <c r="J13" s="12"/>
      <c r="K13" s="12"/>
    </row>
    <row r="14" spans="1:11" s="9" customFormat="1" ht="24" x14ac:dyDescent="0.25">
      <c r="A14" s="68">
        <v>8</v>
      </c>
      <c r="B14" s="55" t="s">
        <v>303</v>
      </c>
      <c r="C14" s="54">
        <f>'3. melléklet'!E36</f>
        <v>149833600</v>
      </c>
      <c r="D14" s="54">
        <f>'3. melléklet'!F36</f>
        <v>170500805</v>
      </c>
      <c r="E14" s="54">
        <f>'3. melléklet'!G36</f>
        <v>173002385</v>
      </c>
      <c r="F14" s="54">
        <f>'3. melléklet'!H36</f>
        <v>181390655</v>
      </c>
      <c r="G14" s="54">
        <v>0</v>
      </c>
      <c r="H14" s="54">
        <v>0</v>
      </c>
      <c r="I14" s="54">
        <v>0</v>
      </c>
      <c r="J14" s="12"/>
      <c r="K14" s="12"/>
    </row>
    <row r="15" spans="1:11" s="9" customFormat="1" ht="15" customHeight="1" x14ac:dyDescent="0.25">
      <c r="A15" s="122">
        <v>9</v>
      </c>
      <c r="B15" s="55" t="s">
        <v>257</v>
      </c>
      <c r="C15" s="54">
        <f>'3. melléklet'!E39</f>
        <v>0</v>
      </c>
      <c r="D15" s="54">
        <f>'3. melléklet'!F39</f>
        <v>82373200</v>
      </c>
      <c r="E15" s="54">
        <f>'3. melléklet'!G39</f>
        <v>169673157</v>
      </c>
      <c r="F15" s="54">
        <f>'3. melléklet'!H39</f>
        <v>169673157</v>
      </c>
      <c r="G15" s="54">
        <v>3500000</v>
      </c>
      <c r="H15" s="54">
        <v>3500000</v>
      </c>
      <c r="I15" s="54">
        <v>3500000</v>
      </c>
      <c r="J15" s="12"/>
      <c r="K15" s="12"/>
    </row>
    <row r="16" spans="1:11" s="9" customFormat="1" ht="24" customHeight="1" x14ac:dyDescent="0.25">
      <c r="A16" s="68">
        <v>10</v>
      </c>
      <c r="B16" s="55" t="s">
        <v>212</v>
      </c>
      <c r="C16" s="54">
        <f>'3. melléklet'!E42</f>
        <v>131700</v>
      </c>
      <c r="D16" s="54">
        <f>'3. melléklet'!F42</f>
        <v>5840100</v>
      </c>
      <c r="E16" s="54">
        <f>'3. melléklet'!G42</f>
        <v>5840100</v>
      </c>
      <c r="F16" s="54">
        <f>'3. melléklet'!H42</f>
        <v>5840100</v>
      </c>
      <c r="G16" s="54">
        <v>0</v>
      </c>
      <c r="H16" s="54">
        <v>0</v>
      </c>
      <c r="I16" s="54">
        <v>0</v>
      </c>
      <c r="J16" s="12"/>
      <c r="K16" s="12"/>
    </row>
    <row r="17" spans="1:11" s="9" customFormat="1" ht="24" x14ac:dyDescent="0.25">
      <c r="A17" s="122">
        <v>11</v>
      </c>
      <c r="B17" s="55" t="s">
        <v>268</v>
      </c>
      <c r="C17" s="54">
        <f>'3. melléklet'!E47</f>
        <v>0</v>
      </c>
      <c r="D17" s="54">
        <f>'3. melléklet'!F47</f>
        <v>0</v>
      </c>
      <c r="E17" s="54">
        <f>'3. melléklet'!G47</f>
        <v>0</v>
      </c>
      <c r="F17" s="54">
        <f>'3. melléklet'!H47</f>
        <v>3625646</v>
      </c>
      <c r="G17" s="54">
        <v>0</v>
      </c>
      <c r="H17" s="54">
        <v>0</v>
      </c>
      <c r="I17" s="54">
        <v>0</v>
      </c>
      <c r="J17" s="12"/>
      <c r="K17" s="12"/>
    </row>
    <row r="18" spans="1:11" s="9" customFormat="1" ht="24" x14ac:dyDescent="0.25">
      <c r="A18" s="68">
        <v>12</v>
      </c>
      <c r="B18" s="55" t="s">
        <v>58</v>
      </c>
      <c r="C18" s="54">
        <f>'3. melléklet'!E46+'4. melléklet'!E16</f>
        <v>250626135</v>
      </c>
      <c r="D18" s="54">
        <f>'3. melléklet'!F46+'4. melléklet'!E16</f>
        <v>250626135</v>
      </c>
      <c r="E18" s="54">
        <f>'3. melléklet'!G46+'4. melléklet'!F16</f>
        <v>250626135</v>
      </c>
      <c r="F18" s="54">
        <f>'3. melléklet'!H46+'4. melléklet'!G16</f>
        <v>250626135</v>
      </c>
      <c r="G18" s="54">
        <v>90000000</v>
      </c>
      <c r="H18" s="54">
        <v>90000000</v>
      </c>
      <c r="I18" s="54">
        <v>90000000</v>
      </c>
      <c r="J18" s="12"/>
      <c r="K18" s="12"/>
    </row>
    <row r="19" spans="1:11" s="9" customFormat="1" ht="15" customHeight="1" x14ac:dyDescent="0.25">
      <c r="A19" s="122">
        <v>13</v>
      </c>
      <c r="B19" s="102" t="s">
        <v>449</v>
      </c>
      <c r="C19" s="113">
        <f t="shared" ref="C19:I19" si="0">SUM(C9:C18)</f>
        <v>673095937</v>
      </c>
      <c r="D19" s="113">
        <f t="shared" si="0"/>
        <v>792041042</v>
      </c>
      <c r="E19" s="113">
        <f t="shared" ref="E19:F19" si="1">SUM(E9:E18)</f>
        <v>919124937</v>
      </c>
      <c r="F19" s="113">
        <f t="shared" si="1"/>
        <v>941058009</v>
      </c>
      <c r="G19" s="113">
        <f t="shared" si="0"/>
        <v>337000000</v>
      </c>
      <c r="H19" s="113">
        <f t="shared" si="0"/>
        <v>340500000</v>
      </c>
      <c r="I19" s="113">
        <f t="shared" si="0"/>
        <v>347000000</v>
      </c>
      <c r="J19" s="12"/>
      <c r="K19" s="12"/>
    </row>
    <row r="20" spans="1:11" s="9" customFormat="1" ht="15" customHeight="1" x14ac:dyDescent="0.25">
      <c r="A20" s="68">
        <v>14</v>
      </c>
      <c r="B20" s="185" t="s">
        <v>10</v>
      </c>
      <c r="C20" s="186"/>
      <c r="D20" s="186"/>
      <c r="E20" s="186"/>
      <c r="F20" s="186"/>
      <c r="G20" s="186"/>
      <c r="H20" s="186"/>
      <c r="I20" s="187"/>
      <c r="J20" s="12"/>
      <c r="K20" s="12"/>
    </row>
    <row r="21" spans="1:11" s="9" customFormat="1" ht="15" customHeight="1" x14ac:dyDescent="0.25">
      <c r="A21" s="122">
        <v>15</v>
      </c>
      <c r="B21" s="65" t="s">
        <v>49</v>
      </c>
      <c r="C21" s="54">
        <f>'2. melléklet'!H8</f>
        <v>77060266</v>
      </c>
      <c r="D21" s="54">
        <f>'2. melléklet'!I8</f>
        <v>77360266</v>
      </c>
      <c r="E21" s="54">
        <f>'2. melléklet'!J8</f>
        <v>85626407</v>
      </c>
      <c r="F21" s="54">
        <f>'2. melléklet'!K8</f>
        <v>83757032</v>
      </c>
      <c r="G21" s="54">
        <v>80500000</v>
      </c>
      <c r="H21" s="54">
        <v>82500000</v>
      </c>
      <c r="I21" s="54">
        <v>85000000</v>
      </c>
      <c r="J21" s="12"/>
      <c r="K21" s="12"/>
    </row>
    <row r="22" spans="1:11" s="9" customFormat="1" ht="24" x14ac:dyDescent="0.25">
      <c r="A22" s="68">
        <v>16</v>
      </c>
      <c r="B22" s="65" t="s">
        <v>450</v>
      </c>
      <c r="C22" s="54">
        <f>'2. melléklet'!H9</f>
        <v>10321712</v>
      </c>
      <c r="D22" s="54">
        <f>'2. melléklet'!I9</f>
        <v>10341212</v>
      </c>
      <c r="E22" s="54">
        <f>'2. melléklet'!J9</f>
        <v>10840538</v>
      </c>
      <c r="F22" s="54">
        <f>'2. melléklet'!K9</f>
        <v>10920419</v>
      </c>
      <c r="G22" s="54">
        <v>10800000</v>
      </c>
      <c r="H22" s="54">
        <v>10750000</v>
      </c>
      <c r="I22" s="54">
        <v>11000000</v>
      </c>
      <c r="J22" s="12"/>
      <c r="K22" s="12"/>
    </row>
    <row r="23" spans="1:11" s="9" customFormat="1" ht="15" customHeight="1" x14ac:dyDescent="0.25">
      <c r="A23" s="122">
        <v>17</v>
      </c>
      <c r="B23" s="65" t="s">
        <v>55</v>
      </c>
      <c r="C23" s="54">
        <f>'2. melléklet'!H10</f>
        <v>143094615</v>
      </c>
      <c r="D23" s="54">
        <f>'2. melléklet'!I10</f>
        <v>147164615</v>
      </c>
      <c r="E23" s="54">
        <f>'2. melléklet'!J10</f>
        <v>168069690</v>
      </c>
      <c r="F23" s="54">
        <f>'2. melléklet'!K10</f>
        <v>182490276</v>
      </c>
      <c r="G23" s="54">
        <v>114200000</v>
      </c>
      <c r="H23" s="54">
        <v>114750000</v>
      </c>
      <c r="I23" s="54">
        <v>116500000</v>
      </c>
      <c r="J23" s="12"/>
      <c r="K23" s="12"/>
    </row>
    <row r="24" spans="1:11" ht="15" customHeight="1" x14ac:dyDescent="0.25">
      <c r="A24" s="68">
        <v>18</v>
      </c>
      <c r="B24" s="65" t="s">
        <v>142</v>
      </c>
      <c r="C24" s="54">
        <f>'2. melléklet'!H11</f>
        <v>3000000</v>
      </c>
      <c r="D24" s="54">
        <f>'2. melléklet'!I11</f>
        <v>3000000</v>
      </c>
      <c r="E24" s="54">
        <f>'2. melléklet'!J11</f>
        <v>3000000</v>
      </c>
      <c r="F24" s="54">
        <f>'2. melléklet'!K11</f>
        <v>3000000</v>
      </c>
      <c r="G24" s="54">
        <v>3000000</v>
      </c>
      <c r="H24" s="54">
        <v>3000000</v>
      </c>
      <c r="I24" s="54">
        <v>3000000</v>
      </c>
    </row>
    <row r="25" spans="1:11" s="9" customFormat="1" ht="15" customHeight="1" x14ac:dyDescent="0.25">
      <c r="A25" s="122">
        <v>19</v>
      </c>
      <c r="B25" s="65" t="s">
        <v>144</v>
      </c>
      <c r="C25" s="54">
        <f>'2. melléklet'!H12+'2. melléklet'!H13+'2. melléklet'!H14</f>
        <v>34992555</v>
      </c>
      <c r="D25" s="54">
        <f>'2. melléklet'!I12+'2. melléklet'!I13+'2. melléklet'!I14</f>
        <v>44869355</v>
      </c>
      <c r="E25" s="54">
        <f>'2. melléklet'!J12+'2. melléklet'!J13+'2. melléklet'!J14</f>
        <v>46334355</v>
      </c>
      <c r="F25" s="54">
        <f>'2. melléklet'!K12+'2. melléklet'!K13+'2. melléklet'!K14</f>
        <v>50394615</v>
      </c>
      <c r="G25" s="54">
        <v>35000000</v>
      </c>
      <c r="H25" s="54">
        <v>36000000</v>
      </c>
      <c r="I25" s="54">
        <v>38000000</v>
      </c>
      <c r="J25" s="12"/>
      <c r="K25" s="56"/>
    </row>
    <row r="26" spans="1:11" s="9" customFormat="1" ht="15" customHeight="1" x14ac:dyDescent="0.25">
      <c r="A26" s="68">
        <v>20</v>
      </c>
      <c r="B26" s="65" t="s">
        <v>97</v>
      </c>
      <c r="C26" s="54">
        <f>'2. melléklet'!H19</f>
        <v>208549108</v>
      </c>
      <c r="D26" s="54">
        <f>'2. melléklet'!I19</f>
        <v>214257508</v>
      </c>
      <c r="E26" s="54">
        <f>'2. melléklet'!J19</f>
        <v>228922307</v>
      </c>
      <c r="F26" s="54">
        <f>'2. melléklet'!K19</f>
        <v>228922307</v>
      </c>
      <c r="G26" s="54">
        <v>25000000</v>
      </c>
      <c r="H26" s="54">
        <v>25000000</v>
      </c>
      <c r="I26" s="54">
        <v>25000000</v>
      </c>
      <c r="J26" s="12"/>
      <c r="K26" s="12"/>
    </row>
    <row r="27" spans="1:11" s="9" customFormat="1" ht="15" customHeight="1" x14ac:dyDescent="0.25">
      <c r="A27" s="122">
        <v>21</v>
      </c>
      <c r="B27" s="65" t="s">
        <v>164</v>
      </c>
      <c r="C27" s="54">
        <f>'2. melléklet'!H20</f>
        <v>72635300</v>
      </c>
      <c r="D27" s="54">
        <f>'2. melléklet'!I20</f>
        <v>72635300</v>
      </c>
      <c r="E27" s="54">
        <f>'2. melléklet'!J20</f>
        <v>96280900</v>
      </c>
      <c r="F27" s="54">
        <f>'2. melléklet'!K20</f>
        <v>96280900</v>
      </c>
      <c r="G27" s="54">
        <v>40000000</v>
      </c>
      <c r="H27" s="54">
        <v>40000000</v>
      </c>
      <c r="I27" s="54">
        <v>40000000</v>
      </c>
      <c r="J27" s="12"/>
      <c r="K27" s="12"/>
    </row>
    <row r="28" spans="1:11" s="9" customFormat="1" ht="15" customHeight="1" x14ac:dyDescent="0.25">
      <c r="A28" s="68">
        <v>22</v>
      </c>
      <c r="B28" s="136" t="s">
        <v>61</v>
      </c>
      <c r="C28" s="54">
        <f>'2. melléklet'!H21</f>
        <v>0</v>
      </c>
      <c r="D28" s="54">
        <f>'2. melléklet'!I21</f>
        <v>0</v>
      </c>
      <c r="E28" s="54">
        <f>'2. melléklet'!J21</f>
        <v>0</v>
      </c>
      <c r="F28" s="54">
        <f>'2. melléklet'!K21</f>
        <v>0</v>
      </c>
      <c r="G28" s="54">
        <v>0</v>
      </c>
      <c r="H28" s="54">
        <v>0</v>
      </c>
      <c r="I28" s="54"/>
      <c r="J28" s="12"/>
      <c r="K28" s="12"/>
    </row>
    <row r="29" spans="1:11" s="9" customFormat="1" ht="15" customHeight="1" x14ac:dyDescent="0.25">
      <c r="A29" s="122">
        <v>23</v>
      </c>
      <c r="B29" s="55" t="s">
        <v>15</v>
      </c>
      <c r="C29" s="54">
        <f>'2. melléklet'!H26</f>
        <v>1902709</v>
      </c>
      <c r="D29" s="54">
        <f>'2. melléklet'!I26</f>
        <v>1902709</v>
      </c>
      <c r="E29" s="54">
        <f>'2. melléklet'!J26</f>
        <v>1902709</v>
      </c>
      <c r="F29" s="54">
        <f>'2. melléklet'!K26</f>
        <v>3320682</v>
      </c>
      <c r="G29" s="54">
        <v>0</v>
      </c>
      <c r="H29" s="54">
        <v>0</v>
      </c>
      <c r="I29" s="54">
        <v>0</v>
      </c>
      <c r="J29" s="12"/>
      <c r="K29" s="12"/>
    </row>
    <row r="30" spans="1:11" ht="15" customHeight="1" x14ac:dyDescent="0.25">
      <c r="A30" s="68">
        <v>24</v>
      </c>
      <c r="B30" s="55" t="s">
        <v>13</v>
      </c>
      <c r="C30" s="54">
        <f>'2. melléklet'!H15</f>
        <v>121539672</v>
      </c>
      <c r="D30" s="54">
        <f>'2. melléklet'!I15</f>
        <v>220510077</v>
      </c>
      <c r="E30" s="54">
        <f>'2. melléklet'!J15</f>
        <v>278148031</v>
      </c>
      <c r="F30" s="54">
        <f>'2. melléklet'!K15</f>
        <v>281971778</v>
      </c>
      <c r="G30" s="54">
        <v>28500000</v>
      </c>
      <c r="H30" s="54">
        <v>28500000</v>
      </c>
      <c r="I30" s="54">
        <v>28500000</v>
      </c>
    </row>
    <row r="31" spans="1:11" ht="15" customHeight="1" x14ac:dyDescent="0.25">
      <c r="A31" s="122">
        <v>25</v>
      </c>
      <c r="B31" s="102" t="s">
        <v>451</v>
      </c>
      <c r="C31" s="113">
        <f>SUM(C21:C30)</f>
        <v>673095937</v>
      </c>
      <c r="D31" s="113">
        <f t="shared" ref="D31:E31" si="2">SUM(D21:D30)</f>
        <v>792041042</v>
      </c>
      <c r="E31" s="113">
        <f t="shared" si="2"/>
        <v>919124937</v>
      </c>
      <c r="F31" s="113">
        <f t="shared" ref="F31" si="3">SUM(F21:F30)</f>
        <v>941058009</v>
      </c>
      <c r="G31" s="113">
        <f t="shared" ref="G31" si="4">SUM(G21:G30)</f>
        <v>337000000</v>
      </c>
      <c r="H31" s="113">
        <f t="shared" ref="H31" si="5">SUM(H21:H30)</f>
        <v>340500000</v>
      </c>
      <c r="I31" s="113">
        <f t="shared" ref="I31" si="6">SUM(I21:I30)</f>
        <v>347000000</v>
      </c>
    </row>
  </sheetData>
  <sheetProtection selectLockedCells="1" selectUnlockedCells="1"/>
  <mergeCells count="3">
    <mergeCell ref="B8:I8"/>
    <mergeCell ref="B20:I20"/>
    <mergeCell ref="A4:I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/>
  </sheetViews>
  <sheetFormatPr defaultRowHeight="13.2" x14ac:dyDescent="0.25"/>
  <cols>
    <col min="1" max="1" width="5.6640625" style="1" customWidth="1"/>
    <col min="2" max="2" width="32.88671875" customWidth="1"/>
    <col min="3" max="4" width="9.77734375" customWidth="1"/>
    <col min="5" max="7" width="9.77734375" style="1" customWidth="1"/>
    <col min="8" max="8" width="9.77734375" customWidth="1"/>
  </cols>
  <sheetData>
    <row r="1" spans="1:8" ht="15" customHeight="1" x14ac:dyDescent="0.25">
      <c r="E1"/>
      <c r="F1"/>
      <c r="G1"/>
      <c r="H1" s="2" t="s">
        <v>435</v>
      </c>
    </row>
    <row r="2" spans="1:8" ht="15" customHeight="1" x14ac:dyDescent="0.25">
      <c r="E2"/>
      <c r="F2"/>
      <c r="G2"/>
      <c r="H2" s="2" t="str">
        <f>'1. melléklet'!H2</f>
        <v>az  …./2023. (IV.) önkormányzati rendelethez</v>
      </c>
    </row>
    <row r="3" spans="1:8" ht="15" customHeight="1" x14ac:dyDescent="0.25">
      <c r="E3"/>
      <c r="F3" s="3"/>
      <c r="G3" s="3"/>
      <c r="H3" s="1"/>
    </row>
    <row r="4" spans="1:8" ht="16.2" customHeight="1" x14ac:dyDescent="0.25">
      <c r="A4" s="188" t="s">
        <v>493</v>
      </c>
      <c r="B4" s="188"/>
      <c r="C4" s="188"/>
      <c r="D4" s="188"/>
      <c r="E4" s="188"/>
      <c r="F4" s="188"/>
      <c r="G4" s="188"/>
      <c r="H4" s="188"/>
    </row>
    <row r="5" spans="1:8" ht="15" customHeight="1" x14ac:dyDescent="0.25">
      <c r="B5" s="1"/>
      <c r="C5" s="1"/>
      <c r="D5" s="1"/>
      <c r="F5"/>
      <c r="G5"/>
    </row>
    <row r="6" spans="1:8" ht="24.75" customHeight="1" x14ac:dyDescent="0.25">
      <c r="A6" s="68"/>
      <c r="B6" s="68" t="s">
        <v>33</v>
      </c>
      <c r="C6" s="68" t="s">
        <v>34</v>
      </c>
      <c r="D6" s="68" t="s">
        <v>35</v>
      </c>
      <c r="E6" s="68" t="s">
        <v>36</v>
      </c>
      <c r="F6" s="68" t="s">
        <v>37</v>
      </c>
      <c r="G6" s="68" t="s">
        <v>38</v>
      </c>
      <c r="H6" s="68" t="s">
        <v>39</v>
      </c>
    </row>
    <row r="7" spans="1:8" ht="36" x14ac:dyDescent="0.25">
      <c r="A7" s="122">
        <v>1</v>
      </c>
      <c r="B7" s="128" t="s">
        <v>60</v>
      </c>
      <c r="C7" s="67" t="s">
        <v>499</v>
      </c>
      <c r="D7" s="128" t="s">
        <v>494</v>
      </c>
      <c r="E7" s="67" t="s">
        <v>338</v>
      </c>
      <c r="F7" s="67" t="s">
        <v>523</v>
      </c>
      <c r="G7" s="67" t="s">
        <v>531</v>
      </c>
      <c r="H7" s="67" t="s">
        <v>548</v>
      </c>
    </row>
    <row r="8" spans="1:8" ht="24" x14ac:dyDescent="0.25">
      <c r="A8" s="90" t="s">
        <v>405</v>
      </c>
      <c r="B8" s="73" t="s">
        <v>104</v>
      </c>
      <c r="C8" s="66">
        <v>0</v>
      </c>
      <c r="D8" s="73">
        <v>0</v>
      </c>
      <c r="E8" s="66">
        <v>0</v>
      </c>
      <c r="F8" s="66">
        <v>0</v>
      </c>
      <c r="G8" s="66">
        <v>0</v>
      </c>
      <c r="H8" s="66">
        <v>0</v>
      </c>
    </row>
    <row r="9" spans="1:8" ht="24" x14ac:dyDescent="0.25">
      <c r="A9" s="122">
        <v>3</v>
      </c>
      <c r="B9" s="57" t="s">
        <v>418</v>
      </c>
      <c r="C9" s="23">
        <f>SUM(C10:C13)</f>
        <v>18034580</v>
      </c>
      <c r="D9" s="23">
        <f>SUM(D10:D13)</f>
        <v>901150</v>
      </c>
      <c r="E9" s="23">
        <f>SUM(E10:E13)</f>
        <v>18935730</v>
      </c>
      <c r="F9" s="23">
        <v>18935730</v>
      </c>
      <c r="G9" s="23">
        <v>18935730</v>
      </c>
      <c r="H9" s="23">
        <v>18935730</v>
      </c>
    </row>
    <row r="10" spans="1:8" ht="24" x14ac:dyDescent="0.25">
      <c r="A10" s="83" t="s">
        <v>406</v>
      </c>
      <c r="B10" s="81" t="s">
        <v>495</v>
      </c>
      <c r="C10" s="58">
        <v>3313800</v>
      </c>
      <c r="D10" s="159">
        <v>105200</v>
      </c>
      <c r="E10" s="58">
        <f>SUM(C10:D10)</f>
        <v>3419000</v>
      </c>
      <c r="F10" s="58">
        <v>3419000</v>
      </c>
      <c r="G10" s="58">
        <v>3419000</v>
      </c>
      <c r="H10" s="58">
        <v>3419000</v>
      </c>
    </row>
    <row r="11" spans="1:8" ht="15" customHeight="1" x14ac:dyDescent="0.25">
      <c r="A11" s="122">
        <v>5</v>
      </c>
      <c r="B11" s="81" t="s">
        <v>105</v>
      </c>
      <c r="C11" s="58">
        <v>9952000</v>
      </c>
      <c r="D11" s="159">
        <v>466500</v>
      </c>
      <c r="E11" s="58">
        <f t="shared" ref="E11:E15" si="0">SUM(C11:D11)</f>
        <v>10418500</v>
      </c>
      <c r="F11" s="58">
        <v>10418500</v>
      </c>
      <c r="G11" s="58">
        <v>10418500</v>
      </c>
      <c r="H11" s="58">
        <v>10418500</v>
      </c>
    </row>
    <row r="12" spans="1:8" ht="24" x14ac:dyDescent="0.25">
      <c r="A12" s="83" t="s">
        <v>407</v>
      </c>
      <c r="B12" s="81" t="s">
        <v>513</v>
      </c>
      <c r="C12" s="58">
        <v>668265</v>
      </c>
      <c r="D12" s="159">
        <v>154960</v>
      </c>
      <c r="E12" s="58">
        <f t="shared" si="0"/>
        <v>823225</v>
      </c>
      <c r="F12" s="58">
        <v>823225</v>
      </c>
      <c r="G12" s="58">
        <v>823225</v>
      </c>
      <c r="H12" s="58">
        <v>823225</v>
      </c>
    </row>
    <row r="13" spans="1:8" ht="15" customHeight="1" x14ac:dyDescent="0.25">
      <c r="A13" s="122">
        <v>7</v>
      </c>
      <c r="B13" s="81" t="s">
        <v>106</v>
      </c>
      <c r="C13" s="58">
        <v>4100515</v>
      </c>
      <c r="D13" s="159">
        <v>174490</v>
      </c>
      <c r="E13" s="58">
        <f t="shared" si="0"/>
        <v>4275005</v>
      </c>
      <c r="F13" s="58">
        <v>4275005</v>
      </c>
      <c r="G13" s="58">
        <v>4275005</v>
      </c>
      <c r="H13" s="58">
        <v>4275005</v>
      </c>
    </row>
    <row r="14" spans="1:8" ht="24" x14ac:dyDescent="0.25">
      <c r="A14" s="83" t="s">
        <v>408</v>
      </c>
      <c r="B14" s="65" t="s">
        <v>107</v>
      </c>
      <c r="C14" s="23">
        <v>6000000</v>
      </c>
      <c r="D14" s="110">
        <v>600000</v>
      </c>
      <c r="E14" s="58">
        <f t="shared" si="0"/>
        <v>6600000</v>
      </c>
      <c r="F14" s="58">
        <v>6600000</v>
      </c>
      <c r="G14" s="58">
        <v>6600000</v>
      </c>
      <c r="H14" s="58">
        <v>6600000</v>
      </c>
    </row>
    <row r="15" spans="1:8" ht="24" x14ac:dyDescent="0.25">
      <c r="A15" s="122">
        <v>9</v>
      </c>
      <c r="B15" s="65" t="s">
        <v>111</v>
      </c>
      <c r="C15" s="23">
        <v>142800</v>
      </c>
      <c r="D15" s="110">
        <v>8400</v>
      </c>
      <c r="E15" s="58">
        <f t="shared" si="0"/>
        <v>151200</v>
      </c>
      <c r="F15" s="58">
        <v>151200</v>
      </c>
      <c r="G15" s="58">
        <v>151200</v>
      </c>
      <c r="H15" s="58">
        <v>151200</v>
      </c>
    </row>
    <row r="16" spans="1:8" ht="24" x14ac:dyDescent="0.25">
      <c r="A16" s="90" t="s">
        <v>409</v>
      </c>
      <c r="B16" s="73" t="s">
        <v>386</v>
      </c>
      <c r="C16" s="22">
        <f>C9+C14+C15</f>
        <v>24177380</v>
      </c>
      <c r="D16" s="22">
        <f>D9+D14+D15</f>
        <v>1509550</v>
      </c>
      <c r="E16" s="22">
        <f>E9+E14+E15</f>
        <v>25686930</v>
      </c>
      <c r="F16" s="22">
        <v>25686930</v>
      </c>
      <c r="G16" s="22">
        <v>25686930</v>
      </c>
      <c r="H16" s="22">
        <v>25686930</v>
      </c>
    </row>
    <row r="17" spans="1:8" ht="15" customHeight="1" x14ac:dyDescent="0.25">
      <c r="A17" s="122">
        <v>11</v>
      </c>
      <c r="B17" s="65" t="s">
        <v>419</v>
      </c>
      <c r="C17" s="23">
        <v>2090000</v>
      </c>
      <c r="D17" s="110">
        <v>380000</v>
      </c>
      <c r="E17" s="23">
        <f>SUM(C17:D17)</f>
        <v>2470000</v>
      </c>
      <c r="F17" s="23">
        <v>2470000</v>
      </c>
      <c r="G17" s="23">
        <v>2030000</v>
      </c>
      <c r="H17" s="23">
        <v>2030000</v>
      </c>
    </row>
    <row r="18" spans="1:8" ht="24" x14ac:dyDescent="0.25">
      <c r="A18" s="83" t="s">
        <v>410</v>
      </c>
      <c r="B18" s="57" t="s">
        <v>420</v>
      </c>
      <c r="C18" s="23">
        <v>10209150</v>
      </c>
      <c r="D18" s="157">
        <v>842940</v>
      </c>
      <c r="E18" s="23">
        <f t="shared" ref="E18:E20" si="1">SUM(C18:D18)</f>
        <v>11052090</v>
      </c>
      <c r="F18" s="23">
        <v>11052090</v>
      </c>
      <c r="G18" s="23">
        <v>9593640</v>
      </c>
      <c r="H18" s="23">
        <v>9432220</v>
      </c>
    </row>
    <row r="19" spans="1:8" ht="24" x14ac:dyDescent="0.25">
      <c r="A19" s="122">
        <v>13</v>
      </c>
      <c r="B19" s="65" t="s">
        <v>421</v>
      </c>
      <c r="C19" s="52">
        <v>432000</v>
      </c>
      <c r="D19" s="110">
        <v>35690</v>
      </c>
      <c r="E19" s="23">
        <f t="shared" si="1"/>
        <v>467690</v>
      </c>
      <c r="F19" s="23">
        <v>467690</v>
      </c>
      <c r="G19" s="23">
        <v>467690</v>
      </c>
      <c r="H19" s="23">
        <v>467690</v>
      </c>
    </row>
    <row r="20" spans="1:8" ht="24" x14ac:dyDescent="0.25">
      <c r="A20" s="83" t="s">
        <v>411</v>
      </c>
      <c r="B20" s="65" t="s">
        <v>422</v>
      </c>
      <c r="C20" s="52">
        <v>3339000</v>
      </c>
      <c r="D20" s="110">
        <v>539000</v>
      </c>
      <c r="E20" s="23">
        <f t="shared" si="1"/>
        <v>3878000</v>
      </c>
      <c r="F20" s="23">
        <v>3878000</v>
      </c>
      <c r="G20" s="23">
        <v>3878000</v>
      </c>
      <c r="H20" s="23">
        <v>3878000</v>
      </c>
    </row>
    <row r="21" spans="1:8" ht="24" x14ac:dyDescent="0.25">
      <c r="A21" s="129">
        <v>15</v>
      </c>
      <c r="B21" s="73" t="s">
        <v>387</v>
      </c>
      <c r="C21" s="66">
        <f t="shared" ref="C21:H21" si="2">SUM(C17:C20)</f>
        <v>16070150</v>
      </c>
      <c r="D21" s="66">
        <f t="shared" si="2"/>
        <v>1797630</v>
      </c>
      <c r="E21" s="66">
        <f t="shared" si="2"/>
        <v>17867780</v>
      </c>
      <c r="F21" s="66">
        <f t="shared" si="2"/>
        <v>17867780</v>
      </c>
      <c r="G21" s="66">
        <f t="shared" si="2"/>
        <v>15969330</v>
      </c>
      <c r="H21" s="66">
        <f t="shared" si="2"/>
        <v>15807910</v>
      </c>
    </row>
    <row r="22" spans="1:8" ht="24" x14ac:dyDescent="0.25">
      <c r="A22" s="83" t="s">
        <v>412</v>
      </c>
      <c r="B22" s="65" t="s">
        <v>424</v>
      </c>
      <c r="C22" s="23">
        <v>3585000</v>
      </c>
      <c r="D22" s="110">
        <v>0</v>
      </c>
      <c r="E22" s="23">
        <f>SUM(C22:D22)</f>
        <v>3585000</v>
      </c>
      <c r="F22" s="23">
        <v>3585000</v>
      </c>
      <c r="G22" s="23">
        <v>3585000</v>
      </c>
      <c r="H22" s="23">
        <v>3585000</v>
      </c>
    </row>
    <row r="23" spans="1:8" ht="24" x14ac:dyDescent="0.25">
      <c r="A23" s="83" t="s">
        <v>413</v>
      </c>
      <c r="B23" s="65" t="s">
        <v>425</v>
      </c>
      <c r="C23" s="23">
        <v>1465200</v>
      </c>
      <c r="D23" s="110">
        <v>154980</v>
      </c>
      <c r="E23" s="23">
        <f>SUM(C23:D23)</f>
        <v>1620180</v>
      </c>
      <c r="F23" s="23">
        <v>1620180</v>
      </c>
      <c r="G23" s="23">
        <v>1522500</v>
      </c>
      <c r="H23" s="23">
        <v>1404156</v>
      </c>
    </row>
    <row r="24" spans="1:8" ht="36" x14ac:dyDescent="0.25">
      <c r="A24" s="90" t="s">
        <v>414</v>
      </c>
      <c r="B24" s="73" t="s">
        <v>423</v>
      </c>
      <c r="C24" s="66">
        <f t="shared" ref="C24:H24" si="3">SUM(C22:C23)</f>
        <v>5050200</v>
      </c>
      <c r="D24" s="66">
        <f t="shared" si="3"/>
        <v>154980</v>
      </c>
      <c r="E24" s="66">
        <f t="shared" si="3"/>
        <v>5205180</v>
      </c>
      <c r="F24" s="66">
        <f t="shared" si="3"/>
        <v>5205180</v>
      </c>
      <c r="G24" s="66">
        <f t="shared" si="3"/>
        <v>5107500</v>
      </c>
      <c r="H24" s="66">
        <f t="shared" si="3"/>
        <v>4989156</v>
      </c>
    </row>
    <row r="25" spans="1:8" ht="24" x14ac:dyDescent="0.25">
      <c r="A25" s="83" t="s">
        <v>415</v>
      </c>
      <c r="B25" s="65" t="s">
        <v>426</v>
      </c>
      <c r="C25" s="23">
        <v>2270000</v>
      </c>
      <c r="D25" s="110">
        <v>0</v>
      </c>
      <c r="E25" s="23">
        <f>SUM(C25:D25)</f>
        <v>2270000</v>
      </c>
      <c r="F25" s="23">
        <v>2270000</v>
      </c>
      <c r="G25" s="23">
        <v>2270000</v>
      </c>
      <c r="H25" s="23">
        <v>2270000</v>
      </c>
    </row>
    <row r="26" spans="1:8" ht="24" x14ac:dyDescent="0.25">
      <c r="A26" s="90" t="s">
        <v>416</v>
      </c>
      <c r="B26" s="73" t="s">
        <v>389</v>
      </c>
      <c r="C26" s="66">
        <f t="shared" ref="C26:D26" si="4">SUM(C25)</f>
        <v>2270000</v>
      </c>
      <c r="D26" s="66">
        <f t="shared" si="4"/>
        <v>0</v>
      </c>
      <c r="E26" s="66">
        <f>SUM(E25)</f>
        <v>2270000</v>
      </c>
      <c r="F26" s="66">
        <f t="shared" ref="F26:H26" si="5">SUM(F25)</f>
        <v>2270000</v>
      </c>
      <c r="G26" s="66">
        <f t="shared" si="5"/>
        <v>2270000</v>
      </c>
      <c r="H26" s="66">
        <f t="shared" si="5"/>
        <v>2270000</v>
      </c>
    </row>
    <row r="27" spans="1:8" ht="24" x14ac:dyDescent="0.25">
      <c r="A27" s="83" t="s">
        <v>417</v>
      </c>
      <c r="B27" s="65" t="s">
        <v>496</v>
      </c>
      <c r="C27" s="23">
        <v>0</v>
      </c>
      <c r="D27" s="110">
        <v>3915653</v>
      </c>
      <c r="E27" s="23">
        <f>SUM(C27:D27)</f>
        <v>3915653</v>
      </c>
      <c r="F27" s="23">
        <v>3915653</v>
      </c>
      <c r="G27" s="23">
        <v>3915653</v>
      </c>
      <c r="H27" s="23">
        <v>3915653</v>
      </c>
    </row>
    <row r="28" spans="1:8" ht="24" x14ac:dyDescent="0.25">
      <c r="A28" s="83" t="s">
        <v>497</v>
      </c>
      <c r="B28" s="65" t="s">
        <v>518</v>
      </c>
      <c r="C28" s="23">
        <v>0</v>
      </c>
      <c r="D28" s="110">
        <v>0</v>
      </c>
      <c r="E28" s="23">
        <v>0</v>
      </c>
      <c r="F28" s="23">
        <v>9876800</v>
      </c>
      <c r="G28" s="23">
        <v>9876800</v>
      </c>
      <c r="H28" s="23">
        <v>9876800</v>
      </c>
    </row>
    <row r="29" spans="1:8" ht="15" customHeight="1" x14ac:dyDescent="0.25">
      <c r="A29" s="83" t="s">
        <v>498</v>
      </c>
      <c r="B29" s="65" t="s">
        <v>529</v>
      </c>
      <c r="C29" s="23">
        <v>0</v>
      </c>
      <c r="D29" s="110">
        <v>0</v>
      </c>
      <c r="E29" s="23">
        <v>0</v>
      </c>
      <c r="F29" s="23">
        <v>0</v>
      </c>
      <c r="G29" s="23">
        <v>3459218</v>
      </c>
      <c r="H29" s="23">
        <v>6918435</v>
      </c>
    </row>
    <row r="30" spans="1:8" ht="15" customHeight="1" x14ac:dyDescent="0.25">
      <c r="A30" s="83" t="s">
        <v>519</v>
      </c>
      <c r="B30" s="65" t="s">
        <v>530</v>
      </c>
      <c r="C30" s="23">
        <v>0</v>
      </c>
      <c r="D30" s="110">
        <v>0</v>
      </c>
      <c r="E30" s="23">
        <v>0</v>
      </c>
      <c r="F30" s="23">
        <v>0</v>
      </c>
      <c r="G30" s="23">
        <v>691515</v>
      </c>
      <c r="H30" s="23">
        <v>691515</v>
      </c>
    </row>
    <row r="31" spans="1:8" ht="24" x14ac:dyDescent="0.25">
      <c r="A31" s="90" t="s">
        <v>549</v>
      </c>
      <c r="B31" s="73" t="s">
        <v>342</v>
      </c>
      <c r="C31" s="66">
        <f>SUM(C27:C30)</f>
        <v>0</v>
      </c>
      <c r="D31" s="66">
        <f>SUM(D27:D30)</f>
        <v>3915653</v>
      </c>
      <c r="E31" s="66">
        <f t="shared" ref="E31:H31" si="6">SUM(E27:E30)</f>
        <v>3915653</v>
      </c>
      <c r="F31" s="66">
        <f t="shared" si="6"/>
        <v>13792453</v>
      </c>
      <c r="G31" s="66">
        <f t="shared" si="6"/>
        <v>17943186</v>
      </c>
      <c r="H31" s="66">
        <f t="shared" si="6"/>
        <v>21402403</v>
      </c>
    </row>
    <row r="32" spans="1:8" ht="15" customHeight="1" x14ac:dyDescent="0.25">
      <c r="A32" s="90" t="s">
        <v>550</v>
      </c>
      <c r="B32" s="73" t="s">
        <v>371</v>
      </c>
      <c r="C32" s="66">
        <v>0</v>
      </c>
      <c r="D32" s="158">
        <v>0</v>
      </c>
      <c r="E32" s="66">
        <v>0</v>
      </c>
      <c r="F32" s="66">
        <v>0</v>
      </c>
      <c r="G32" s="66">
        <v>0</v>
      </c>
      <c r="H32" s="66">
        <v>6520575</v>
      </c>
    </row>
    <row r="33" spans="1:8" ht="34.200000000000003" x14ac:dyDescent="0.25">
      <c r="A33" s="160" t="s">
        <v>551</v>
      </c>
      <c r="B33" s="130" t="s">
        <v>427</v>
      </c>
      <c r="C33" s="131">
        <f>C16+C24+C26+C21+C31+C32</f>
        <v>47567730</v>
      </c>
      <c r="D33" s="131">
        <f t="shared" ref="D33:H33" si="7">D16+D24+D26+D21+D31+D32</f>
        <v>7377813</v>
      </c>
      <c r="E33" s="131">
        <f t="shared" si="7"/>
        <v>54945543</v>
      </c>
      <c r="F33" s="131">
        <f t="shared" si="7"/>
        <v>64822343</v>
      </c>
      <c r="G33" s="131">
        <f t="shared" si="7"/>
        <v>66976946</v>
      </c>
      <c r="H33" s="131">
        <f t="shared" si="7"/>
        <v>76676974</v>
      </c>
    </row>
  </sheetData>
  <sheetProtection selectLockedCells="1" selectUnlockedCells="1"/>
  <mergeCells count="1">
    <mergeCell ref="A4:H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4</vt:i4>
      </vt:variant>
    </vt:vector>
  </HeadingPairs>
  <TitlesOfParts>
    <vt:vector size="16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 </vt:lpstr>
      <vt:lpstr>8. melléklet</vt:lpstr>
      <vt:lpstr>9. melléklet</vt:lpstr>
      <vt:lpstr>10. melléklet</vt:lpstr>
      <vt:lpstr>11. melléklet</vt:lpstr>
      <vt:lpstr>12. melléklet</vt:lpstr>
      <vt:lpstr>'1. melléklet'!Nyomtatási_terület</vt:lpstr>
      <vt:lpstr>'10. melléklet'!Nyomtatási_terület</vt:lpstr>
      <vt:lpstr>'11. melléklet'!Nyomtatási_terület</vt:lpstr>
      <vt:lpstr>'9.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2022-08-22T09:01:21Z</cp:lastPrinted>
  <dcterms:created xsi:type="dcterms:W3CDTF">2014-02-03T15:00:44Z</dcterms:created>
  <dcterms:modified xsi:type="dcterms:W3CDTF">2023-04-18T14:09:18Z</dcterms:modified>
</cp:coreProperties>
</file>